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15" windowHeight="11640" activeTab="0"/>
  </bookViews>
  <sheets>
    <sheet name="【H26衆議】確定" sheetId="1" r:id="rId1"/>
  </sheets>
  <definedNames>
    <definedName name="_xlnm.Print_Area" localSheetId="0">'【H26衆議】確定'!$A$1:$Q$53</definedName>
  </definedNames>
  <calcPr fullCalcOnLoad="1"/>
</workbook>
</file>

<file path=xl/sharedStrings.xml><?xml version="1.0" encoding="utf-8"?>
<sst xmlns="http://schemas.openxmlformats.org/spreadsheetml/2006/main" count="130" uniqueCount="92">
  <si>
    <t>青 葉 区</t>
  </si>
  <si>
    <t>宮城野区</t>
  </si>
  <si>
    <t>若 林 区</t>
  </si>
  <si>
    <t>太 白 区</t>
  </si>
  <si>
    <t>泉    区</t>
  </si>
  <si>
    <t>仙台市計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</si>
  <si>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</si>
  <si>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</si>
  <si>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</si>
  <si>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</si>
  <si>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</si>
  <si>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</si>
  <si>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</si>
  <si>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</si>
  <si>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登 米 市</t>
  </si>
  <si>
    <t>栗 原 市</t>
  </si>
  <si>
    <t>東松島市</t>
  </si>
  <si>
    <t>大崎市</t>
  </si>
  <si>
    <t>市 部 計</t>
  </si>
  <si>
    <t>計</t>
  </si>
  <si>
    <t>蔵 王 町</t>
  </si>
  <si>
    <t>刈田郡計</t>
  </si>
  <si>
    <t>大河原町</t>
  </si>
  <si>
    <t>村 田 町</t>
  </si>
  <si>
    <t>柴 田 町</t>
  </si>
  <si>
    <t>川 崎 町</t>
  </si>
  <si>
    <t>柴田郡計</t>
  </si>
  <si>
    <t>丸 森 町</t>
  </si>
  <si>
    <t>伊具郡計</t>
  </si>
  <si>
    <t>亘 理 町</t>
  </si>
  <si>
    <t>山 元 町</t>
  </si>
  <si>
    <t>亘理郡計</t>
  </si>
  <si>
    <t>松 島 町</t>
  </si>
  <si>
    <t>七ヶ浜町</t>
  </si>
  <si>
    <t>利 府 町</t>
  </si>
  <si>
    <t>宮城郡計</t>
  </si>
  <si>
    <t>大 和 町</t>
  </si>
  <si>
    <t>大 郷 町</t>
  </si>
  <si>
    <t>富 谷 町</t>
  </si>
  <si>
    <t>大 衡 村</t>
  </si>
  <si>
    <t>黒川郡計</t>
  </si>
  <si>
    <t>色 麻 町</t>
  </si>
  <si>
    <t>加 美 町</t>
  </si>
  <si>
    <t>加美郡計</t>
  </si>
  <si>
    <t>涌 谷 町</t>
  </si>
  <si>
    <t>美里町</t>
  </si>
  <si>
    <t>遠田郡計</t>
  </si>
  <si>
    <t>女 川 町</t>
  </si>
  <si>
    <t>牡鹿郡計</t>
  </si>
  <si>
    <t>南三陸町</t>
  </si>
  <si>
    <t>本吉郡計</t>
  </si>
  <si>
    <t>郡 部 計</t>
  </si>
  <si>
    <t>県    計</t>
  </si>
  <si>
    <t>第一区</t>
  </si>
  <si>
    <t>第二区</t>
  </si>
  <si>
    <t>第三区</t>
  </si>
  <si>
    <t>区　　分</t>
  </si>
  <si>
    <t>七ヶ宿町</t>
  </si>
  <si>
    <t>【参考】</t>
  </si>
  <si>
    <t>大崎市計</t>
  </si>
  <si>
    <t>（単位：箇所）</t>
  </si>
  <si>
    <t>宮城県選挙管理委員会</t>
  </si>
  <si>
    <t>－</t>
  </si>
  <si>
    <t>衆議院小選挙区別</t>
  </si>
  <si>
    <t>投　票</t>
  </si>
  <si>
    <t>減  少</t>
  </si>
  <si>
    <t>前  回</t>
  </si>
  <si>
    <t>市区町村名</t>
  </si>
  <si>
    <t>区　数</t>
  </si>
  <si>
    <t>基準数</t>
  </si>
  <si>
    <t>協議数</t>
  </si>
  <si>
    <t>減少数</t>
  </si>
  <si>
    <t>設置数</t>
  </si>
  <si>
    <t>－</t>
  </si>
  <si>
    <t>－</t>
  </si>
  <si>
    <t>（ 備 考 )</t>
  </si>
  <si>
    <t>－</t>
  </si>
  <si>
    <t>○減少協議市区町村数:１１市４区１８町１村</t>
  </si>
  <si>
    <t>－</t>
  </si>
  <si>
    <t>－</t>
  </si>
  <si>
    <t>減少</t>
  </si>
  <si>
    <t>減少</t>
  </si>
  <si>
    <t>第４７回衆議院議員総選挙ポスター掲示場設置数</t>
  </si>
  <si>
    <t>(注)
　前回設置数は，平成２４年１２月１６日執行の第４６回衆議院議員総選挙の数値である。
　なお，市町村合併を行った市町については，旧市町村毎の数値を合算したものを計上している。</t>
  </si>
  <si>
    <t>第四区</t>
  </si>
  <si>
    <t>　第六区★2</t>
  </si>
  <si>
    <t>　第五区★1</t>
  </si>
  <si>
    <r>
      <t>★</t>
    </r>
    <r>
      <rPr>
        <u val="single"/>
        <sz val="8"/>
        <rFont val="ＭＳ Ｐ明朝"/>
        <family val="1"/>
      </rPr>
      <t>大崎市</t>
    </r>
    <r>
      <rPr>
        <sz val="8"/>
        <rFont val="ＭＳ Ｐ明朝"/>
        <family val="1"/>
      </rPr>
      <t>は，２つの選挙区に分割される。</t>
    </r>
  </si>
  <si>
    <r>
      <t>　★２　気仙沼市，登米市，栗原市，本吉郡，</t>
    </r>
    <r>
      <rPr>
        <u val="single"/>
        <sz val="8"/>
        <rFont val="ＭＳ Ｐ明朝"/>
        <family val="1"/>
      </rPr>
      <t>旧古川市，　　　　旧岩出山町，旧鳴子町</t>
    </r>
    <r>
      <rPr>
        <sz val="8"/>
        <rFont val="ＭＳ Ｐ明朝"/>
        <family val="1"/>
      </rPr>
      <t>の範囲。</t>
    </r>
  </si>
  <si>
    <r>
      <t>　★１　石巻市，東松島市，牡鹿郡，遠田郡，</t>
    </r>
    <r>
      <rPr>
        <u val="single"/>
        <sz val="8"/>
        <rFont val="ＭＳ Ｐ明朝"/>
        <family val="1"/>
      </rPr>
      <t>旧田尻町，　　　　旧松山町，旧三本木町，旧鹿島台町</t>
    </r>
    <r>
      <rPr>
        <sz val="8"/>
        <rFont val="ＭＳ Ｐ明朝"/>
        <family val="1"/>
      </rPr>
      <t>の範囲。</t>
    </r>
  </si>
  <si>
    <t>★１（大崎市５区）</t>
  </si>
  <si>
    <t>★２（大崎市６区）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</si>
</sst>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9"/>
      <color indexed="8"/>
      <name val="ＭＳ Ｐ明朝"/>
      <family val="1"/>
    </font>
    <font>
      <b/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double"/>
      <right style="medium"/>
      <top style="hair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hair"/>
      <bottom/>
    </border>
    <border>
      <left style="double"/>
      <right style="medium"/>
      <top style="hair"/>
      <bottom style="hair"/>
    </border>
    <border>
      <left style="double"/>
      <right style="medium"/>
      <top style="thin"/>
      <bottom style="double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medium"/>
      <bottom style="hair"/>
    </border>
    <border>
      <left style="medium"/>
      <right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shrinkToFit="1"/>
    </xf>
    <xf numFmtId="38" fontId="10" fillId="33" borderId="20" xfId="48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34" borderId="21" xfId="0" applyFont="1" applyFill="1" applyBorder="1" applyAlignment="1" quotePrefix="1">
      <alignment shrinkToFit="1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shrinkToFit="1"/>
    </xf>
    <xf numFmtId="0" fontId="11" fillId="34" borderId="23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 vertical="center" shrinkToFit="1"/>
    </xf>
    <xf numFmtId="176" fontId="11" fillId="34" borderId="22" xfId="0" applyNumberFormat="1" applyFont="1" applyFill="1" applyBorder="1" applyAlignment="1" applyProtection="1">
      <alignment horizontal="right" vertical="center"/>
      <protection locked="0"/>
    </xf>
    <xf numFmtId="0" fontId="12" fillId="34" borderId="25" xfId="0" applyFont="1" applyFill="1" applyBorder="1" applyAlignment="1">
      <alignment horizontal="center" shrinkToFit="1"/>
    </xf>
    <xf numFmtId="176" fontId="11" fillId="34" borderId="25" xfId="0" applyNumberFormat="1" applyFont="1" applyFill="1" applyBorder="1" applyAlignment="1">
      <alignment horizontal="right"/>
    </xf>
    <xf numFmtId="177" fontId="10" fillId="33" borderId="26" xfId="48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34" borderId="0" xfId="0" applyFont="1" applyFill="1" applyBorder="1" applyAlignment="1" quotePrefix="1">
      <alignment shrinkToFit="1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shrinkToFit="1"/>
    </xf>
    <xf numFmtId="0" fontId="11" fillId="34" borderId="0" xfId="0" applyFont="1" applyFill="1" applyBorder="1" applyAlignment="1">
      <alignment horizontal="center" vertical="center" shrinkToFit="1"/>
    </xf>
    <xf numFmtId="0" fontId="11" fillId="34" borderId="0" xfId="0" applyFont="1" applyFill="1" applyBorder="1" applyAlignment="1">
      <alignment horizontal="right" vertical="center"/>
    </xf>
    <xf numFmtId="176" fontId="11" fillId="34" borderId="0" xfId="0" applyNumberFormat="1" applyFont="1" applyFill="1" applyBorder="1" applyAlignment="1" applyProtection="1">
      <alignment horizontal="right" vertical="center"/>
      <protection locked="0"/>
    </xf>
    <xf numFmtId="176" fontId="11" fillId="34" borderId="0" xfId="0" applyNumberFormat="1" applyFont="1" applyFill="1" applyBorder="1" applyAlignment="1">
      <alignment horizontal="right"/>
    </xf>
    <xf numFmtId="176" fontId="11" fillId="34" borderId="0" xfId="0" applyNumberFormat="1" applyFont="1" applyFill="1" applyBorder="1" applyAlignment="1" applyProtection="1">
      <alignment horizontal="right"/>
      <protection locked="0"/>
    </xf>
    <xf numFmtId="38" fontId="15" fillId="0" borderId="11" xfId="48" applyFont="1" applyBorder="1" applyAlignment="1" applyProtection="1">
      <alignment/>
      <protection/>
    </xf>
    <xf numFmtId="178" fontId="15" fillId="0" borderId="11" xfId="48" applyNumberFormat="1" applyFont="1" applyBorder="1" applyAlignment="1" applyProtection="1">
      <alignment/>
      <protection/>
    </xf>
    <xf numFmtId="38" fontId="15" fillId="0" borderId="27" xfId="48" applyFont="1" applyBorder="1" applyAlignment="1" applyProtection="1">
      <alignment/>
      <protection/>
    </xf>
    <xf numFmtId="38" fontId="15" fillId="0" borderId="27" xfId="48" applyFont="1" applyBorder="1" applyAlignment="1" applyProtection="1" quotePrefix="1">
      <alignment horizontal="center"/>
      <protection/>
    </xf>
    <xf numFmtId="178" fontId="15" fillId="0" borderId="27" xfId="48" applyNumberFormat="1" applyFont="1" applyBorder="1" applyAlignment="1" applyProtection="1">
      <alignment/>
      <protection/>
    </xf>
    <xf numFmtId="38" fontId="15" fillId="33" borderId="28" xfId="48" applyFont="1" applyFill="1" applyBorder="1" applyAlignment="1" applyProtection="1">
      <alignment/>
      <protection/>
    </xf>
    <xf numFmtId="38" fontId="15" fillId="0" borderId="29" xfId="48" applyFont="1" applyBorder="1" applyAlignment="1" applyProtection="1">
      <alignment/>
      <protection/>
    </xf>
    <xf numFmtId="178" fontId="15" fillId="0" borderId="29" xfId="48" applyNumberFormat="1" applyFont="1" applyBorder="1" applyAlignment="1" applyProtection="1">
      <alignment/>
      <protection/>
    </xf>
    <xf numFmtId="38" fontId="11" fillId="33" borderId="30" xfId="48" applyFont="1" applyFill="1" applyBorder="1" applyAlignment="1" applyProtection="1">
      <alignment/>
      <protection/>
    </xf>
    <xf numFmtId="38" fontId="11" fillId="33" borderId="25" xfId="48" applyFont="1" applyFill="1" applyBorder="1" applyAlignment="1" applyProtection="1">
      <alignment/>
      <protection/>
    </xf>
    <xf numFmtId="38" fontId="15" fillId="0" borderId="25" xfId="48" applyFont="1" applyBorder="1" applyAlignment="1" applyProtection="1">
      <alignment/>
      <protection/>
    </xf>
    <xf numFmtId="38" fontId="15" fillId="0" borderId="31" xfId="48" applyFont="1" applyBorder="1" applyAlignment="1" applyProtection="1">
      <alignment/>
      <protection/>
    </xf>
    <xf numFmtId="178" fontId="15" fillId="0" borderId="31" xfId="48" applyNumberFormat="1" applyFont="1" applyBorder="1" applyAlignment="1" applyProtection="1">
      <alignment/>
      <protection/>
    </xf>
    <xf numFmtId="38" fontId="15" fillId="0" borderId="28" xfId="48" applyFont="1" applyBorder="1" applyAlignment="1" applyProtection="1">
      <alignment/>
      <protection/>
    </xf>
    <xf numFmtId="38" fontId="11" fillId="33" borderId="32" xfId="48" applyFont="1" applyFill="1" applyBorder="1" applyAlignment="1" applyProtection="1">
      <alignment/>
      <protection/>
    </xf>
    <xf numFmtId="38" fontId="15" fillId="33" borderId="33" xfId="48" applyFont="1" applyFill="1" applyBorder="1" applyAlignment="1" applyProtection="1">
      <alignment/>
      <protection/>
    </xf>
    <xf numFmtId="38" fontId="11" fillId="33" borderId="34" xfId="48" applyFont="1" applyFill="1" applyBorder="1" applyAlignment="1" applyProtection="1">
      <alignment/>
      <protection/>
    </xf>
    <xf numFmtId="38" fontId="11" fillId="33" borderId="35" xfId="48" applyFont="1" applyFill="1" applyBorder="1" applyAlignment="1" applyProtection="1">
      <alignment/>
      <protection/>
    </xf>
    <xf numFmtId="177" fontId="11" fillId="33" borderId="25" xfId="48" applyNumberFormat="1" applyFont="1" applyFill="1" applyBorder="1" applyAlignment="1" applyProtection="1">
      <alignment/>
      <protection/>
    </xf>
    <xf numFmtId="177" fontId="11" fillId="33" borderId="34" xfId="48" applyNumberFormat="1" applyFont="1" applyFill="1" applyBorder="1" applyAlignment="1" applyProtection="1">
      <alignment/>
      <protection/>
    </xf>
    <xf numFmtId="38" fontId="11" fillId="0" borderId="13" xfId="48" applyFont="1" applyBorder="1" applyAlignment="1" applyProtection="1">
      <alignment/>
      <protection/>
    </xf>
    <xf numFmtId="38" fontId="11" fillId="0" borderId="36" xfId="48" applyFont="1" applyBorder="1" applyAlignment="1" applyProtection="1">
      <alignment/>
      <protection/>
    </xf>
    <xf numFmtId="38" fontId="11" fillId="0" borderId="37" xfId="48" applyFont="1" applyBorder="1" applyAlignment="1" applyProtection="1">
      <alignment/>
      <protection/>
    </xf>
    <xf numFmtId="38" fontId="11" fillId="0" borderId="38" xfId="48" applyFont="1" applyBorder="1" applyAlignment="1" applyProtection="1">
      <alignment/>
      <protection/>
    </xf>
    <xf numFmtId="38" fontId="11" fillId="0" borderId="39" xfId="48" applyFont="1" applyBorder="1" applyAlignment="1" applyProtection="1">
      <alignment/>
      <protection/>
    </xf>
    <xf numFmtId="38" fontId="11" fillId="0" borderId="34" xfId="48" applyFont="1" applyBorder="1" applyAlignment="1" applyProtection="1">
      <alignment/>
      <protection/>
    </xf>
    <xf numFmtId="38" fontId="11" fillId="0" borderId="40" xfId="48" applyFont="1" applyBorder="1" applyAlignment="1" applyProtection="1">
      <alignment/>
      <protection/>
    </xf>
    <xf numFmtId="38" fontId="11" fillId="0" borderId="33" xfId="48" applyFont="1" applyBorder="1" applyAlignment="1" applyProtection="1">
      <alignment/>
      <protection/>
    </xf>
    <xf numFmtId="177" fontId="11" fillId="33" borderId="22" xfId="48" applyNumberFormat="1" applyFont="1" applyFill="1" applyBorder="1" applyAlignment="1" applyProtection="1">
      <alignment/>
      <protection/>
    </xf>
    <xf numFmtId="177" fontId="10" fillId="33" borderId="21" xfId="48" applyNumberFormat="1" applyFont="1" applyFill="1" applyBorder="1" applyAlignment="1" applyProtection="1">
      <alignment/>
      <protection/>
    </xf>
    <xf numFmtId="177" fontId="11" fillId="33" borderId="39" xfId="48" applyNumberFormat="1" applyFont="1" applyFill="1" applyBorder="1" applyAlignment="1" applyProtection="1">
      <alignment/>
      <protection/>
    </xf>
    <xf numFmtId="38" fontId="10" fillId="33" borderId="41" xfId="48" applyFont="1" applyFill="1" applyBorder="1" applyAlignment="1" applyProtection="1">
      <alignment horizontal="center" vertical="center"/>
      <protection/>
    </xf>
    <xf numFmtId="177" fontId="11" fillId="0" borderId="42" xfId="0" applyNumberFormat="1" applyFont="1" applyBorder="1" applyAlignment="1">
      <alignment/>
    </xf>
    <xf numFmtId="178" fontId="15" fillId="0" borderId="42" xfId="48" applyNumberFormat="1" applyFont="1" applyBorder="1" applyAlignment="1" applyProtection="1">
      <alignment/>
      <protection/>
    </xf>
    <xf numFmtId="177" fontId="10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0" fontId="9" fillId="0" borderId="45" xfId="0" applyFont="1" applyBorder="1" applyAlignment="1" applyProtection="1" quotePrefix="1">
      <alignment horizontal="distributed" vertical="center"/>
      <protection/>
    </xf>
    <xf numFmtId="38" fontId="9" fillId="0" borderId="12" xfId="48" applyFont="1" applyFill="1" applyBorder="1" applyAlignment="1" applyProtection="1">
      <alignment/>
      <protection/>
    </xf>
    <xf numFmtId="0" fontId="9" fillId="0" borderId="46" xfId="0" applyFont="1" applyBorder="1" applyAlignment="1" applyProtection="1" quotePrefix="1">
      <alignment horizontal="distributed" vertical="center"/>
      <protection/>
    </xf>
    <xf numFmtId="178" fontId="9" fillId="34" borderId="25" xfId="48" applyNumberFormat="1" applyFont="1" applyFill="1" applyBorder="1" applyAlignment="1" applyProtection="1">
      <alignment/>
      <protection/>
    </xf>
    <xf numFmtId="0" fontId="9" fillId="0" borderId="47" xfId="0" applyFont="1" applyBorder="1" applyAlignment="1" applyProtection="1" quotePrefix="1">
      <alignment horizontal="distributed" vertical="center"/>
      <protection/>
    </xf>
    <xf numFmtId="38" fontId="9" fillId="0" borderId="48" xfId="48" applyFont="1" applyFill="1" applyBorder="1" applyAlignment="1" applyProtection="1">
      <alignment/>
      <protection/>
    </xf>
    <xf numFmtId="0" fontId="9" fillId="0" borderId="49" xfId="0" applyFont="1" applyBorder="1" applyAlignment="1" applyProtection="1" quotePrefix="1">
      <alignment horizontal="distributed" vertical="center"/>
      <protection/>
    </xf>
    <xf numFmtId="0" fontId="9" fillId="33" borderId="50" xfId="0" applyFont="1" applyFill="1" applyBorder="1" applyAlignment="1" applyProtection="1" quotePrefix="1">
      <alignment horizontal="distributed" vertical="center"/>
      <protection/>
    </xf>
    <xf numFmtId="0" fontId="9" fillId="33" borderId="51" xfId="0" applyFont="1" applyFill="1" applyBorder="1" applyAlignment="1" applyProtection="1" quotePrefix="1">
      <alignment horizontal="distributed" vertical="center"/>
      <protection/>
    </xf>
    <xf numFmtId="38" fontId="9" fillId="33" borderId="52" xfId="48" applyFont="1" applyFill="1" applyBorder="1" applyAlignment="1" applyProtection="1">
      <alignment/>
      <protection/>
    </xf>
    <xf numFmtId="0" fontId="9" fillId="0" borderId="49" xfId="0" applyFont="1" applyBorder="1" applyAlignment="1" applyProtection="1">
      <alignment horizontal="distributed" vertical="center"/>
      <protection/>
    </xf>
    <xf numFmtId="0" fontId="9" fillId="33" borderId="53" xfId="0" applyFont="1" applyFill="1" applyBorder="1" applyAlignment="1" applyProtection="1" quotePrefix="1">
      <alignment horizontal="distributed" vertical="center"/>
      <protection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distributed" vertical="center"/>
      <protection/>
    </xf>
    <xf numFmtId="38" fontId="9" fillId="0" borderId="56" xfId="48" applyFont="1" applyFill="1" applyBorder="1" applyAlignment="1" applyProtection="1">
      <alignment/>
      <protection/>
    </xf>
    <xf numFmtId="0" fontId="9" fillId="33" borderId="54" xfId="0" applyFont="1" applyFill="1" applyBorder="1" applyAlignment="1" applyProtection="1">
      <alignment horizontal="center" vertical="center" shrinkToFit="1"/>
      <protection/>
    </xf>
    <xf numFmtId="0" fontId="9" fillId="33" borderId="57" xfId="0" applyFont="1" applyFill="1" applyBorder="1" applyAlignment="1" applyProtection="1">
      <alignment horizontal="center" vertical="center" shrinkToFit="1"/>
      <protection/>
    </xf>
    <xf numFmtId="0" fontId="9" fillId="33" borderId="58" xfId="0" applyFont="1" applyFill="1" applyBorder="1" applyAlignment="1" applyProtection="1">
      <alignment vertical="center" shrinkToFit="1"/>
      <protection/>
    </xf>
    <xf numFmtId="0" fontId="9" fillId="33" borderId="59" xfId="0" applyFont="1" applyFill="1" applyBorder="1" applyAlignment="1" applyProtection="1" quotePrefix="1">
      <alignment horizontal="distributed" vertical="center"/>
      <protection/>
    </xf>
    <xf numFmtId="38" fontId="10" fillId="0" borderId="48" xfId="48" applyFont="1" applyFill="1" applyBorder="1" applyAlignment="1" applyProtection="1">
      <alignment/>
      <protection/>
    </xf>
    <xf numFmtId="0" fontId="9" fillId="0" borderId="47" xfId="0" applyFont="1" applyBorder="1" applyAlignment="1" applyProtection="1">
      <alignment horizontal="distributed" vertical="center"/>
      <protection/>
    </xf>
    <xf numFmtId="0" fontId="9" fillId="33" borderId="54" xfId="0" applyFont="1" applyFill="1" applyBorder="1" applyAlignment="1" applyProtection="1" quotePrefix="1">
      <alignment horizontal="distributed" vertical="center"/>
      <protection/>
    </xf>
    <xf numFmtId="38" fontId="10" fillId="33" borderId="26" xfId="48" applyFont="1" applyFill="1" applyBorder="1" applyAlignment="1" applyProtection="1">
      <alignment/>
      <protection/>
    </xf>
    <xf numFmtId="0" fontId="9" fillId="0" borderId="54" xfId="0" applyFont="1" applyBorder="1" applyAlignment="1" applyProtection="1" quotePrefix="1">
      <alignment horizontal="distributed" vertical="center"/>
      <protection/>
    </xf>
    <xf numFmtId="178" fontId="9" fillId="34" borderId="0" xfId="48" applyNumberFormat="1" applyFont="1" applyFill="1" applyBorder="1" applyAlignment="1" applyProtection="1">
      <alignment/>
      <protection/>
    </xf>
    <xf numFmtId="0" fontId="9" fillId="0" borderId="60" xfId="0" applyFont="1" applyBorder="1" applyAlignment="1" applyProtection="1" quotePrefix="1">
      <alignment horizontal="distributed" vertical="center"/>
      <protection/>
    </xf>
    <xf numFmtId="0" fontId="9" fillId="33" borderId="61" xfId="0" applyFont="1" applyFill="1" applyBorder="1" applyAlignment="1" applyProtection="1" quotePrefix="1">
      <alignment horizontal="distributed" vertical="center"/>
      <protection/>
    </xf>
    <xf numFmtId="38" fontId="10" fillId="33" borderId="62" xfId="48" applyFont="1" applyFill="1" applyBorder="1" applyAlignment="1" applyProtection="1">
      <alignment/>
      <protection/>
    </xf>
    <xf numFmtId="38" fontId="15" fillId="0" borderId="27" xfId="48" applyFont="1" applyBorder="1" applyAlignment="1" applyProtection="1" quotePrefix="1">
      <alignment/>
      <protection/>
    </xf>
    <xf numFmtId="178" fontId="15" fillId="0" borderId="31" xfId="48" applyNumberFormat="1" applyFont="1" applyBorder="1" applyAlignment="1" applyProtection="1" quotePrefix="1">
      <alignment horizontal="center"/>
      <protection/>
    </xf>
    <xf numFmtId="0" fontId="9" fillId="0" borderId="63" xfId="0" applyFont="1" applyFill="1" applyBorder="1" applyAlignment="1" applyProtection="1" quotePrefix="1">
      <alignment horizontal="distributed" vertical="center"/>
      <protection/>
    </xf>
    <xf numFmtId="38" fontId="11" fillId="0" borderId="64" xfId="48" applyFont="1" applyFill="1" applyBorder="1" applyAlignment="1" applyProtection="1">
      <alignment vertical="center"/>
      <protection/>
    </xf>
    <xf numFmtId="178" fontId="15" fillId="0" borderId="64" xfId="48" applyNumberFormat="1" applyFont="1" applyFill="1" applyBorder="1" applyAlignment="1" applyProtection="1">
      <alignment/>
      <protection/>
    </xf>
    <xf numFmtId="38" fontId="10" fillId="0" borderId="64" xfId="48" applyFont="1" applyFill="1" applyBorder="1" applyAlignment="1" applyProtection="1">
      <alignment vertical="center"/>
      <protection/>
    </xf>
    <xf numFmtId="38" fontId="11" fillId="0" borderId="65" xfId="48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horizontal="center" vertical="center"/>
      <protection/>
    </xf>
    <xf numFmtId="38" fontId="10" fillId="0" borderId="66" xfId="48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38" fontId="11" fillId="0" borderId="31" xfId="48" applyFont="1" applyBorder="1" applyAlignment="1" applyProtection="1">
      <alignment/>
      <protection/>
    </xf>
    <xf numFmtId="38" fontId="11" fillId="0" borderId="27" xfId="48" applyFont="1" applyBorder="1" applyAlignment="1" applyProtection="1">
      <alignment/>
      <protection/>
    </xf>
    <xf numFmtId="38" fontId="11" fillId="0" borderId="31" xfId="48" applyFont="1" applyBorder="1" applyAlignment="1" applyProtection="1" quotePrefix="1">
      <alignment horizontal="center"/>
      <protection/>
    </xf>
    <xf numFmtId="38" fontId="11" fillId="33" borderId="38" xfId="48" applyFont="1" applyFill="1" applyBorder="1" applyAlignment="1" applyProtection="1">
      <alignment/>
      <protection/>
    </xf>
    <xf numFmtId="38" fontId="11" fillId="33" borderId="68" xfId="48" applyFont="1" applyFill="1" applyBorder="1" applyAlignment="1" applyProtection="1">
      <alignment/>
      <protection/>
    </xf>
    <xf numFmtId="38" fontId="10" fillId="33" borderId="69" xfId="48" applyFont="1" applyFill="1" applyBorder="1" applyAlignment="1" applyProtection="1">
      <alignment/>
      <protection/>
    </xf>
    <xf numFmtId="38" fontId="11" fillId="33" borderId="70" xfId="48" applyFont="1" applyFill="1" applyBorder="1" applyAlignment="1" applyProtection="1">
      <alignment/>
      <protection/>
    </xf>
    <xf numFmtId="178" fontId="15" fillId="33" borderId="28" xfId="48" applyNumberFormat="1" applyFont="1" applyFill="1" applyBorder="1" applyAlignment="1" applyProtection="1">
      <alignment/>
      <protection/>
    </xf>
    <xf numFmtId="178" fontId="15" fillId="33" borderId="30" xfId="48" applyNumberFormat="1" applyFont="1" applyFill="1" applyBorder="1" applyAlignment="1" applyProtection="1">
      <alignment/>
      <protection/>
    </xf>
    <xf numFmtId="178" fontId="15" fillId="33" borderId="25" xfId="48" applyNumberFormat="1" applyFont="1" applyFill="1" applyBorder="1" applyAlignment="1" applyProtection="1">
      <alignment/>
      <protection/>
    </xf>
    <xf numFmtId="178" fontId="15" fillId="33" borderId="32" xfId="48" applyNumberFormat="1" applyFont="1" applyFill="1" applyBorder="1" applyAlignment="1" applyProtection="1">
      <alignment/>
      <protection/>
    </xf>
    <xf numFmtId="178" fontId="15" fillId="33" borderId="25" xfId="48" applyNumberFormat="1" applyFont="1" applyFill="1" applyBorder="1" applyAlignment="1" applyProtection="1" quotePrefix="1">
      <alignment/>
      <protection/>
    </xf>
    <xf numFmtId="178" fontId="15" fillId="33" borderId="68" xfId="48" applyNumberFormat="1" applyFont="1" applyFill="1" applyBorder="1" applyAlignment="1" applyProtection="1">
      <alignment/>
      <protection/>
    </xf>
    <xf numFmtId="177" fontId="11" fillId="0" borderId="25" xfId="48" applyNumberFormat="1" applyFont="1" applyFill="1" applyBorder="1" applyAlignment="1" applyProtection="1">
      <alignment/>
      <protection/>
    </xf>
    <xf numFmtId="177" fontId="11" fillId="0" borderId="22" xfId="48" applyNumberFormat="1" applyFont="1" applyFill="1" applyBorder="1" applyAlignment="1" applyProtection="1">
      <alignment/>
      <protection/>
    </xf>
    <xf numFmtId="178" fontId="15" fillId="0" borderId="71" xfId="48" applyNumberFormat="1" applyFont="1" applyBorder="1" applyAlignment="1" applyProtection="1">
      <alignment/>
      <protection/>
    </xf>
    <xf numFmtId="178" fontId="15" fillId="0" borderId="27" xfId="48" applyNumberFormat="1" applyFont="1" applyBorder="1" applyAlignment="1" applyProtection="1">
      <alignment horizontal="center"/>
      <protection/>
    </xf>
    <xf numFmtId="178" fontId="15" fillId="0" borderId="31" xfId="48" applyNumberFormat="1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38" fontId="15" fillId="0" borderId="29" xfId="48" applyFont="1" applyFill="1" applyBorder="1" applyAlignment="1" applyProtection="1">
      <alignment/>
      <protection/>
    </xf>
    <xf numFmtId="178" fontId="15" fillId="0" borderId="29" xfId="48" applyNumberFormat="1" applyFont="1" applyFill="1" applyBorder="1" applyAlignment="1" applyProtection="1">
      <alignment/>
      <protection/>
    </xf>
    <xf numFmtId="38" fontId="15" fillId="0" borderId="27" xfId="48" applyFont="1" applyFill="1" applyBorder="1" applyAlignment="1" applyProtection="1">
      <alignment/>
      <protection/>
    </xf>
    <xf numFmtId="178" fontId="15" fillId="0" borderId="27" xfId="48" applyNumberFormat="1" applyFont="1" applyFill="1" applyBorder="1" applyAlignment="1" applyProtection="1">
      <alignment/>
      <protection/>
    </xf>
    <xf numFmtId="38" fontId="15" fillId="0" borderId="27" xfId="48" applyFont="1" applyFill="1" applyBorder="1" applyAlignment="1" applyProtection="1" quotePrefix="1">
      <alignment/>
      <protection/>
    </xf>
    <xf numFmtId="179" fontId="11" fillId="34" borderId="22" xfId="0" applyNumberFormat="1" applyFont="1" applyFill="1" applyBorder="1" applyAlignment="1">
      <alignment horizontal="right" vertical="center"/>
    </xf>
    <xf numFmtId="179" fontId="11" fillId="35" borderId="22" xfId="0" applyNumberFormat="1" applyFont="1" applyFill="1" applyBorder="1" applyAlignment="1">
      <alignment horizontal="right" vertical="center"/>
    </xf>
    <xf numFmtId="179" fontId="9" fillId="34" borderId="25" xfId="48" applyNumberFormat="1" applyFont="1" applyFill="1" applyBorder="1" applyAlignment="1" applyProtection="1">
      <alignment/>
      <protection/>
    </xf>
    <xf numFmtId="179" fontId="11" fillId="34" borderId="25" xfId="0" applyNumberFormat="1" applyFont="1" applyFill="1" applyBorder="1" applyAlignment="1">
      <alignment horizontal="right"/>
    </xf>
    <xf numFmtId="179" fontId="11" fillId="0" borderId="22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/>
    </xf>
    <xf numFmtId="176" fontId="10" fillId="34" borderId="0" xfId="0" applyNumberFormat="1" applyFont="1" applyFill="1" applyBorder="1" applyAlignment="1">
      <alignment horizontal="center"/>
    </xf>
    <xf numFmtId="179" fontId="15" fillId="34" borderId="25" xfId="48" applyNumberFormat="1" applyFont="1" applyFill="1" applyBorder="1" applyAlignment="1" applyProtection="1">
      <alignment horizontal="center"/>
      <protection/>
    </xf>
    <xf numFmtId="0" fontId="12" fillId="34" borderId="57" xfId="0" applyFont="1" applyFill="1" applyBorder="1" applyAlignment="1">
      <alignment horizontal="center" shrinkToFit="1"/>
    </xf>
    <xf numFmtId="0" fontId="12" fillId="34" borderId="50" xfId="0" applyFont="1" applyFill="1" applyBorder="1" applyAlignment="1">
      <alignment horizontal="center" shrinkToFit="1"/>
    </xf>
    <xf numFmtId="0" fontId="12" fillId="34" borderId="57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horizontal="center" vertical="center" shrinkToFit="1"/>
    </xf>
    <xf numFmtId="0" fontId="11" fillId="34" borderId="72" xfId="0" applyFont="1" applyFill="1" applyBorder="1" applyAlignment="1">
      <alignment horizontal="center" shrinkToFit="1"/>
    </xf>
    <xf numFmtId="0" fontId="11" fillId="34" borderId="73" xfId="0" applyFont="1" applyFill="1" applyBorder="1" applyAlignment="1">
      <alignment horizontal="center" shrinkToFit="1"/>
    </xf>
    <xf numFmtId="0" fontId="11" fillId="34" borderId="58" xfId="0" applyFont="1" applyFill="1" applyBorder="1" applyAlignment="1" quotePrefix="1">
      <alignment horizontal="center" shrinkToFit="1"/>
    </xf>
    <xf numFmtId="0" fontId="11" fillId="34" borderId="74" xfId="0" applyFont="1" applyFill="1" applyBorder="1" applyAlignment="1" quotePrefix="1">
      <alignment horizontal="center" shrinkToFit="1"/>
    </xf>
    <xf numFmtId="0" fontId="13" fillId="0" borderId="75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9" xfId="0" applyFont="1" applyBorder="1" applyAlignment="1" quotePrefix="1">
      <alignment horizontal="right"/>
    </xf>
    <xf numFmtId="0" fontId="8" fillId="0" borderId="19" xfId="0" applyFont="1" applyBorder="1" applyAlignment="1">
      <alignment horizontal="right"/>
    </xf>
    <xf numFmtId="0" fontId="8" fillId="0" borderId="0" xfId="0" applyFont="1" applyBorder="1" applyAlignment="1">
      <alignment shrinkToFi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7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75" xfId="0" applyBorder="1" applyAlignment="1">
      <alignment vertical="center"/>
    </xf>
    <xf numFmtId="0" fontId="0" fillId="0" borderId="0" xfId="0" applyAlignment="1">
      <alignment vertical="center"/>
    </xf>
    <xf numFmtId="0" fontId="3" fillId="0" borderId="75" xfId="0" applyFont="1" applyBorder="1" applyAlignment="1">
      <alignment shrinkToFit="1"/>
    </xf>
    <xf numFmtId="0" fontId="3" fillId="0" borderId="0" xfId="0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3"/>
  <sheetViews>
    <sheetView tabSelected="1" view="pageBreakPreview" zoomScaleNormal="125" zoomScaleSheetLayoutView="100" zoomScalePageLayoutView="0" workbookViewId="0" topLeftCell="A7">
      <selection activeCell="P23" sqref="P23"/>
    </sheetView>
  </sheetViews>
  <sheetFormatPr defaultColWidth="9.140625" defaultRowHeight="15"/>
  <cols>
    <col min="1" max="1" width="1.28515625" style="1" customWidth="1"/>
    <col min="2" max="2" width="8.00390625" style="1" customWidth="1"/>
    <col min="3" max="4" width="5.57421875" style="1" customWidth="1"/>
    <col min="5" max="5" width="3.7109375" style="1" hidden="1" customWidth="1"/>
    <col min="6" max="7" width="5.421875" style="1" customWidth="1"/>
    <col min="8" max="9" width="5.57421875" style="1" customWidth="1"/>
    <col min="10" max="10" width="8.140625" style="1" customWidth="1"/>
    <col min="11" max="12" width="5.57421875" style="1" customWidth="1"/>
    <col min="13" max="13" width="5.57421875" style="1" hidden="1" customWidth="1"/>
    <col min="14" max="17" width="5.57421875" style="1" customWidth="1"/>
    <col min="18" max="18" width="5.7109375" style="1" customWidth="1"/>
    <col min="19" max="19" width="13.140625" style="1" customWidth="1"/>
    <col min="20" max="25" width="4.8515625" style="1" customWidth="1"/>
    <col min="26" max="16384" width="9.00390625" style="1" customWidth="1"/>
  </cols>
  <sheetData>
    <row r="1" spans="2:17" ht="14.25">
      <c r="B1" s="130"/>
      <c r="M1" s="155" t="s">
        <v>61</v>
      </c>
      <c r="N1" s="155"/>
      <c r="O1" s="155"/>
      <c r="P1" s="155"/>
      <c r="Q1" s="155"/>
    </row>
    <row r="2" spans="13:17" ht="12">
      <c r="M2" s="26"/>
      <c r="N2" s="26"/>
      <c r="O2" s="26"/>
      <c r="P2" s="26"/>
      <c r="Q2" s="26"/>
    </row>
    <row r="3" spans="2:17" ht="19.5" customHeight="1">
      <c r="B3" s="163" t="s">
        <v>82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2:17" ht="11.2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ht="12.75" thickBot="1">
      <c r="B5" s="160"/>
      <c r="C5" s="157"/>
      <c r="D5" s="157"/>
      <c r="E5" s="157"/>
      <c r="F5" s="157"/>
      <c r="G5" s="157"/>
      <c r="H5" s="157"/>
      <c r="I5" s="157"/>
      <c r="J5" s="157"/>
      <c r="K5" s="3"/>
      <c r="L5" s="3"/>
      <c r="M5" s="158" t="s">
        <v>60</v>
      </c>
      <c r="N5" s="158"/>
      <c r="O5" s="159"/>
      <c r="P5" s="159"/>
      <c r="Q5" s="159"/>
    </row>
    <row r="6" spans="2:25" ht="12">
      <c r="B6" s="4"/>
      <c r="C6" s="5" t="s">
        <v>64</v>
      </c>
      <c r="D6" s="6"/>
      <c r="E6" s="6" t="s">
        <v>65</v>
      </c>
      <c r="F6" s="6" t="s">
        <v>80</v>
      </c>
      <c r="G6" s="6"/>
      <c r="H6" s="6"/>
      <c r="I6" s="7" t="s">
        <v>66</v>
      </c>
      <c r="J6" s="8"/>
      <c r="K6" s="5" t="s">
        <v>64</v>
      </c>
      <c r="L6" s="6"/>
      <c r="M6" s="6" t="s">
        <v>65</v>
      </c>
      <c r="N6" s="6" t="s">
        <v>80</v>
      </c>
      <c r="O6" s="6"/>
      <c r="P6" s="6"/>
      <c r="Q6" s="7" t="s">
        <v>66</v>
      </c>
      <c r="S6" s="16" t="s">
        <v>58</v>
      </c>
      <c r="T6" s="17" t="s">
        <v>64</v>
      </c>
      <c r="U6" s="17"/>
      <c r="V6" s="17" t="s">
        <v>81</v>
      </c>
      <c r="W6" s="17"/>
      <c r="X6" s="17"/>
      <c r="Y6" s="17" t="s">
        <v>66</v>
      </c>
    </row>
    <row r="7" spans="2:25" ht="12.75" thickBot="1">
      <c r="B7" s="9" t="s">
        <v>67</v>
      </c>
      <c r="C7" s="10" t="s">
        <v>68</v>
      </c>
      <c r="D7" s="11" t="s">
        <v>69</v>
      </c>
      <c r="E7" s="11" t="s">
        <v>70</v>
      </c>
      <c r="F7" s="11" t="s">
        <v>70</v>
      </c>
      <c r="G7" s="11" t="s">
        <v>71</v>
      </c>
      <c r="H7" s="11" t="s">
        <v>72</v>
      </c>
      <c r="I7" s="12" t="s">
        <v>72</v>
      </c>
      <c r="J7" s="13" t="s">
        <v>67</v>
      </c>
      <c r="K7" s="10" t="s">
        <v>68</v>
      </c>
      <c r="L7" s="11" t="s">
        <v>69</v>
      </c>
      <c r="M7" s="11" t="s">
        <v>70</v>
      </c>
      <c r="N7" s="11" t="s">
        <v>70</v>
      </c>
      <c r="O7" s="11" t="s">
        <v>71</v>
      </c>
      <c r="P7" s="11" t="s">
        <v>72</v>
      </c>
      <c r="Q7" s="12" t="s">
        <v>72</v>
      </c>
      <c r="S7" s="18" t="s">
        <v>56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72</v>
      </c>
    </row>
    <row r="8" spans="2:25" ht="15.75" customHeight="1">
      <c r="B8" s="71" t="s">
        <v>0</v>
      </c>
      <c r="C8" s="35">
        <v>55</v>
      </c>
      <c r="D8" s="35">
        <v>420</v>
      </c>
      <c r="E8" s="35">
        <v>409</v>
      </c>
      <c r="F8" s="127">
        <v>10</v>
      </c>
      <c r="G8" s="36">
        <v>10</v>
      </c>
      <c r="H8" s="72">
        <f>D8-G8</f>
        <v>410</v>
      </c>
      <c r="I8" s="55">
        <v>409</v>
      </c>
      <c r="J8" s="73" t="s">
        <v>44</v>
      </c>
      <c r="K8" s="112">
        <v>10</v>
      </c>
      <c r="L8" s="112">
        <v>78</v>
      </c>
      <c r="M8" s="38" t="s">
        <v>62</v>
      </c>
      <c r="N8" s="128" t="str">
        <f>O8</f>
        <v>－</v>
      </c>
      <c r="O8" s="38" t="s">
        <v>62</v>
      </c>
      <c r="P8" s="90">
        <v>78</v>
      </c>
      <c r="Q8" s="61">
        <v>78</v>
      </c>
      <c r="S8" s="20" t="s">
        <v>90</v>
      </c>
      <c r="T8" s="136">
        <v>34</v>
      </c>
      <c r="U8" s="137">
        <v>246</v>
      </c>
      <c r="V8" s="138">
        <v>99</v>
      </c>
      <c r="W8" s="138">
        <v>99</v>
      </c>
      <c r="X8" s="136">
        <v>147</v>
      </c>
      <c r="Y8" s="21"/>
    </row>
    <row r="9" spans="2:25" ht="15.75" customHeight="1">
      <c r="B9" s="75" t="s">
        <v>1</v>
      </c>
      <c r="C9" s="37">
        <v>27</v>
      </c>
      <c r="D9" s="133">
        <v>209</v>
      </c>
      <c r="E9" s="99">
        <v>205</v>
      </c>
      <c r="F9" s="42">
        <f>G9</f>
        <v>5</v>
      </c>
      <c r="G9" s="99">
        <v>5</v>
      </c>
      <c r="H9" s="76">
        <f>D9-G9</f>
        <v>204</v>
      </c>
      <c r="I9" s="56">
        <v>205</v>
      </c>
      <c r="J9" s="77" t="s">
        <v>45</v>
      </c>
      <c r="K9" s="113">
        <v>18</v>
      </c>
      <c r="L9" s="113">
        <v>126</v>
      </c>
      <c r="M9" s="113">
        <v>123</v>
      </c>
      <c r="N9" s="39">
        <f>O9</f>
        <v>3</v>
      </c>
      <c r="O9" s="39">
        <f>L9-M9</f>
        <v>3</v>
      </c>
      <c r="P9" s="90">
        <v>123</v>
      </c>
      <c r="Q9" s="56">
        <v>123</v>
      </c>
      <c r="S9" s="22" t="s">
        <v>91</v>
      </c>
      <c r="T9" s="139">
        <v>68</v>
      </c>
      <c r="U9" s="139">
        <v>493</v>
      </c>
      <c r="V9" s="138">
        <v>241</v>
      </c>
      <c r="W9" s="138">
        <v>241</v>
      </c>
      <c r="X9" s="139">
        <v>252</v>
      </c>
      <c r="Y9" s="23"/>
    </row>
    <row r="10" spans="2:25" ht="15.75" customHeight="1">
      <c r="B10" s="75" t="s">
        <v>2</v>
      </c>
      <c r="C10" s="37">
        <v>17</v>
      </c>
      <c r="D10" s="37">
        <v>136</v>
      </c>
      <c r="E10" s="99">
        <v>125</v>
      </c>
      <c r="F10" s="42">
        <v>8</v>
      </c>
      <c r="G10" s="99">
        <v>8</v>
      </c>
      <c r="H10" s="76">
        <v>128</v>
      </c>
      <c r="I10" s="56">
        <v>125</v>
      </c>
      <c r="J10" s="78" t="s">
        <v>46</v>
      </c>
      <c r="K10" s="44">
        <f aca="true" t="shared" si="0" ref="K10:P10">SUM(K8:K9)</f>
        <v>28</v>
      </c>
      <c r="L10" s="44">
        <f t="shared" si="0"/>
        <v>204</v>
      </c>
      <c r="M10" s="44">
        <f t="shared" si="0"/>
        <v>123</v>
      </c>
      <c r="N10" s="121">
        <f t="shared" si="0"/>
        <v>3</v>
      </c>
      <c r="O10" s="121">
        <f t="shared" si="0"/>
        <v>3</v>
      </c>
      <c r="P10" s="93">
        <f t="shared" si="0"/>
        <v>201</v>
      </c>
      <c r="Q10" s="51">
        <v>201</v>
      </c>
      <c r="S10" s="22" t="s">
        <v>59</v>
      </c>
      <c r="T10" s="23">
        <f>SUM(T8:T9)</f>
        <v>102</v>
      </c>
      <c r="U10" s="23">
        <f>SUM(U8:U9)</f>
        <v>739</v>
      </c>
      <c r="V10" s="74">
        <f>SUM(V8:V9)</f>
        <v>340</v>
      </c>
      <c r="W10" s="74">
        <f>SUM(W8:W9)</f>
        <v>340</v>
      </c>
      <c r="X10" s="23">
        <f>SUM(X8:X9)</f>
        <v>399</v>
      </c>
      <c r="Y10" s="23"/>
    </row>
    <row r="11" spans="2:17" ht="15.75" customHeight="1">
      <c r="B11" s="75" t="s">
        <v>3</v>
      </c>
      <c r="C11" s="37">
        <v>35</v>
      </c>
      <c r="D11" s="37">
        <v>275</v>
      </c>
      <c r="E11" s="37">
        <v>265</v>
      </c>
      <c r="F11" s="42">
        <f>G11</f>
        <v>10</v>
      </c>
      <c r="G11" s="39">
        <f>D11-E11</f>
        <v>10</v>
      </c>
      <c r="H11" s="76">
        <v>265</v>
      </c>
      <c r="I11" s="56">
        <v>265</v>
      </c>
      <c r="J11" s="73" t="s">
        <v>47</v>
      </c>
      <c r="K11" s="112">
        <v>4</v>
      </c>
      <c r="L11" s="112">
        <v>33</v>
      </c>
      <c r="M11" s="114" t="s">
        <v>78</v>
      </c>
      <c r="N11" s="129" t="str">
        <f>O11</f>
        <v>－</v>
      </c>
      <c r="O11" s="100" t="s">
        <v>79</v>
      </c>
      <c r="P11" s="90">
        <v>33</v>
      </c>
      <c r="Q11" s="61">
        <v>33</v>
      </c>
    </row>
    <row r="12" spans="2:17" ht="15.75" customHeight="1">
      <c r="B12" s="75" t="s">
        <v>4</v>
      </c>
      <c r="C12" s="37">
        <v>36</v>
      </c>
      <c r="D12" s="37">
        <v>280</v>
      </c>
      <c r="E12" s="38" t="s">
        <v>73</v>
      </c>
      <c r="F12" s="38" t="s">
        <v>62</v>
      </c>
      <c r="G12" s="38" t="s">
        <v>73</v>
      </c>
      <c r="H12" s="76">
        <v>280</v>
      </c>
      <c r="I12" s="56">
        <v>279</v>
      </c>
      <c r="J12" s="78" t="s">
        <v>48</v>
      </c>
      <c r="K12" s="44">
        <f>K11</f>
        <v>4</v>
      </c>
      <c r="L12" s="44">
        <f>L11</f>
        <v>33</v>
      </c>
      <c r="M12" s="44">
        <v>0</v>
      </c>
      <c r="N12" s="123">
        <v>0</v>
      </c>
      <c r="O12" s="123">
        <v>0</v>
      </c>
      <c r="P12" s="93">
        <f>P11</f>
        <v>33</v>
      </c>
      <c r="Q12" s="51">
        <v>33</v>
      </c>
    </row>
    <row r="13" spans="2:17" ht="15.75" customHeight="1">
      <c r="B13" s="79" t="s">
        <v>5</v>
      </c>
      <c r="C13" s="40">
        <f aca="true" t="shared" si="1" ref="C13:H13">SUM(C8:C12)</f>
        <v>170</v>
      </c>
      <c r="D13" s="40">
        <f t="shared" si="1"/>
        <v>1320</v>
      </c>
      <c r="E13" s="40">
        <f t="shared" si="1"/>
        <v>1004</v>
      </c>
      <c r="F13" s="119">
        <f t="shared" si="1"/>
        <v>33</v>
      </c>
      <c r="G13" s="119">
        <f t="shared" si="1"/>
        <v>33</v>
      </c>
      <c r="H13" s="80">
        <f t="shared" si="1"/>
        <v>1287</v>
      </c>
      <c r="I13" s="50">
        <v>1283</v>
      </c>
      <c r="J13" s="81" t="s">
        <v>49</v>
      </c>
      <c r="K13" s="113">
        <v>9</v>
      </c>
      <c r="L13" s="113">
        <v>79</v>
      </c>
      <c r="M13" s="38" t="s">
        <v>74</v>
      </c>
      <c r="N13" s="128" t="str">
        <f>O13</f>
        <v>－</v>
      </c>
      <c r="O13" s="38" t="s">
        <v>74</v>
      </c>
      <c r="P13" s="90">
        <v>79</v>
      </c>
      <c r="Q13" s="56">
        <v>79</v>
      </c>
    </row>
    <row r="14" spans="2:17" ht="15.75" customHeight="1">
      <c r="B14" s="75" t="s">
        <v>6</v>
      </c>
      <c r="C14" s="37">
        <v>105</v>
      </c>
      <c r="D14" s="133">
        <v>730</v>
      </c>
      <c r="E14" s="133">
        <v>316</v>
      </c>
      <c r="F14" s="134">
        <f aca="true" t="shared" si="2" ref="F14:F50">G14</f>
        <v>414</v>
      </c>
      <c r="G14" s="39">
        <f>D14-E14</f>
        <v>414</v>
      </c>
      <c r="H14" s="76">
        <v>316</v>
      </c>
      <c r="I14" s="56">
        <v>316</v>
      </c>
      <c r="J14" s="78" t="s">
        <v>50</v>
      </c>
      <c r="K14" s="44">
        <f>K13</f>
        <v>9</v>
      </c>
      <c r="L14" s="44">
        <f>L13</f>
        <v>79</v>
      </c>
      <c r="M14" s="44">
        <f>SUM(M12:M13)</f>
        <v>0</v>
      </c>
      <c r="N14" s="121">
        <f>SUM(N13)</f>
        <v>0</v>
      </c>
      <c r="O14" s="121">
        <f>SUM(O13)</f>
        <v>0</v>
      </c>
      <c r="P14" s="93">
        <f>P13</f>
        <v>79</v>
      </c>
      <c r="Q14" s="51">
        <v>79</v>
      </c>
    </row>
    <row r="15" spans="2:17" ht="15.75" customHeight="1" thickBot="1">
      <c r="B15" s="75" t="s">
        <v>7</v>
      </c>
      <c r="C15" s="37">
        <v>26</v>
      </c>
      <c r="D15" s="133">
        <v>172</v>
      </c>
      <c r="E15" s="37">
        <v>117</v>
      </c>
      <c r="F15" s="39">
        <f t="shared" si="2"/>
        <v>55</v>
      </c>
      <c r="G15" s="39">
        <f>D15-E15</f>
        <v>55</v>
      </c>
      <c r="H15" s="76">
        <v>117</v>
      </c>
      <c r="I15" s="56">
        <v>117</v>
      </c>
      <c r="J15" s="82" t="s">
        <v>51</v>
      </c>
      <c r="K15" s="43">
        <f aca="true" t="shared" si="3" ref="K15:P15">C29+C34+C36+C39+C43+C48+C51+K10+K12+K14</f>
        <v>250</v>
      </c>
      <c r="L15" s="43">
        <f t="shared" si="3"/>
        <v>1844</v>
      </c>
      <c r="M15" s="43">
        <f t="shared" si="3"/>
        <v>1294</v>
      </c>
      <c r="N15" s="43">
        <f t="shared" si="3"/>
        <v>354</v>
      </c>
      <c r="O15" s="43">
        <f t="shared" si="3"/>
        <v>354</v>
      </c>
      <c r="P15" s="14">
        <f t="shared" si="3"/>
        <v>1490</v>
      </c>
      <c r="Q15" s="115">
        <v>1484</v>
      </c>
    </row>
    <row r="16" spans="2:17" ht="15.75" customHeight="1" thickBot="1" thickTop="1">
      <c r="B16" s="75" t="s">
        <v>8</v>
      </c>
      <c r="C16" s="37">
        <v>41</v>
      </c>
      <c r="D16" s="133">
        <v>296</v>
      </c>
      <c r="E16" s="37">
        <v>164</v>
      </c>
      <c r="F16" s="39">
        <v>130</v>
      </c>
      <c r="G16" s="39">
        <v>130</v>
      </c>
      <c r="H16" s="76">
        <v>166</v>
      </c>
      <c r="I16" s="56">
        <v>164</v>
      </c>
      <c r="J16" s="82" t="s">
        <v>52</v>
      </c>
      <c r="K16" s="116">
        <f aca="true" t="shared" si="4" ref="K16:P16">C26+K15</f>
        <v>964</v>
      </c>
      <c r="L16" s="116">
        <f t="shared" si="4"/>
        <v>7101</v>
      </c>
      <c r="M16" s="116">
        <f t="shared" si="4"/>
        <v>4666</v>
      </c>
      <c r="N16" s="124">
        <f t="shared" si="4"/>
        <v>1832</v>
      </c>
      <c r="O16" s="124">
        <f t="shared" si="4"/>
        <v>1832</v>
      </c>
      <c r="P16" s="117">
        <f t="shared" si="4"/>
        <v>5269</v>
      </c>
      <c r="Q16" s="118">
        <v>5265</v>
      </c>
    </row>
    <row r="17" spans="2:17" ht="15.75" customHeight="1" thickTop="1">
      <c r="B17" s="75" t="s">
        <v>9</v>
      </c>
      <c r="C17" s="37">
        <v>38</v>
      </c>
      <c r="D17" s="37">
        <v>279</v>
      </c>
      <c r="E17" s="37">
        <v>191</v>
      </c>
      <c r="F17" s="39">
        <f t="shared" si="2"/>
        <v>88</v>
      </c>
      <c r="G17" s="39">
        <f>D17-E17</f>
        <v>88</v>
      </c>
      <c r="H17" s="76">
        <v>191</v>
      </c>
      <c r="I17" s="56">
        <v>191</v>
      </c>
      <c r="J17" s="101"/>
      <c r="K17" s="102"/>
      <c r="L17" s="102"/>
      <c r="M17" s="102"/>
      <c r="N17" s="103"/>
      <c r="O17" s="103"/>
      <c r="P17" s="104"/>
      <c r="Q17" s="105"/>
    </row>
    <row r="18" spans="2:17" ht="15.75" customHeight="1">
      <c r="B18" s="75" t="s">
        <v>10</v>
      </c>
      <c r="C18" s="37">
        <v>30</v>
      </c>
      <c r="D18" s="37">
        <v>210</v>
      </c>
      <c r="E18" s="37">
        <v>155</v>
      </c>
      <c r="F18" s="39">
        <v>59</v>
      </c>
      <c r="G18" s="39">
        <v>59</v>
      </c>
      <c r="H18" s="76">
        <v>151</v>
      </c>
      <c r="I18" s="56">
        <v>155</v>
      </c>
      <c r="J18" s="161" t="s">
        <v>75</v>
      </c>
      <c r="K18" s="162"/>
      <c r="L18" s="106"/>
      <c r="M18" s="106"/>
      <c r="N18" s="107"/>
      <c r="O18" s="107"/>
      <c r="P18" s="107"/>
      <c r="Q18" s="108"/>
    </row>
    <row r="19" spans="2:17" ht="15.75" customHeight="1">
      <c r="B19" s="75" t="s">
        <v>11</v>
      </c>
      <c r="C19" s="37">
        <v>26</v>
      </c>
      <c r="D19" s="37">
        <v>186</v>
      </c>
      <c r="E19" s="37">
        <v>159</v>
      </c>
      <c r="F19" s="39">
        <v>28</v>
      </c>
      <c r="G19" s="39">
        <v>28</v>
      </c>
      <c r="H19" s="76">
        <v>158</v>
      </c>
      <c r="I19" s="56">
        <v>159</v>
      </c>
      <c r="J19" s="109" t="s">
        <v>63</v>
      </c>
      <c r="K19" s="110"/>
      <c r="L19" s="110"/>
      <c r="M19" s="110"/>
      <c r="N19" s="110"/>
      <c r="O19" s="110"/>
      <c r="P19" s="110"/>
      <c r="Q19" s="111"/>
    </row>
    <row r="20" spans="2:17" ht="15.75" customHeight="1">
      <c r="B20" s="75" t="s">
        <v>12</v>
      </c>
      <c r="C20" s="37">
        <v>19</v>
      </c>
      <c r="D20" s="37">
        <v>130</v>
      </c>
      <c r="E20" s="38" t="s">
        <v>76</v>
      </c>
      <c r="F20" s="128" t="str">
        <f t="shared" si="2"/>
        <v>－</v>
      </c>
      <c r="G20" s="38" t="s">
        <v>76</v>
      </c>
      <c r="H20" s="76">
        <v>130</v>
      </c>
      <c r="I20" s="56">
        <v>130</v>
      </c>
      <c r="J20" s="83" t="s">
        <v>53</v>
      </c>
      <c r="K20" s="53">
        <f aca="true" t="shared" si="5" ref="K20:P20">SUM(C8,C11)</f>
        <v>90</v>
      </c>
      <c r="L20" s="53">
        <f t="shared" si="5"/>
        <v>695</v>
      </c>
      <c r="M20" s="53">
        <f t="shared" si="5"/>
        <v>674</v>
      </c>
      <c r="N20" s="125">
        <f t="shared" si="5"/>
        <v>20</v>
      </c>
      <c r="O20" s="125">
        <f t="shared" si="5"/>
        <v>20</v>
      </c>
      <c r="P20" s="24">
        <f t="shared" si="5"/>
        <v>675</v>
      </c>
      <c r="Q20" s="54">
        <v>674</v>
      </c>
    </row>
    <row r="21" spans="2:17" ht="15.75" customHeight="1">
      <c r="B21" s="75" t="s">
        <v>13</v>
      </c>
      <c r="C21" s="37">
        <v>18</v>
      </c>
      <c r="D21" s="37">
        <v>131</v>
      </c>
      <c r="E21" s="37">
        <v>125</v>
      </c>
      <c r="F21" s="39">
        <f t="shared" si="2"/>
        <v>6</v>
      </c>
      <c r="G21" s="39">
        <f>D21-E21</f>
        <v>6</v>
      </c>
      <c r="H21" s="76">
        <v>125</v>
      </c>
      <c r="I21" s="56">
        <v>125</v>
      </c>
      <c r="J21" s="83" t="s">
        <v>54</v>
      </c>
      <c r="K21" s="53">
        <f aca="true" t="shared" si="6" ref="K21:P21">SUM(C9,C10,C12)</f>
        <v>80</v>
      </c>
      <c r="L21" s="53">
        <f t="shared" si="6"/>
        <v>625</v>
      </c>
      <c r="M21" s="53">
        <f t="shared" si="6"/>
        <v>330</v>
      </c>
      <c r="N21" s="125">
        <f t="shared" si="6"/>
        <v>13</v>
      </c>
      <c r="O21" s="125">
        <f t="shared" si="6"/>
        <v>13</v>
      </c>
      <c r="P21" s="24">
        <f t="shared" si="6"/>
        <v>612</v>
      </c>
      <c r="Q21" s="54">
        <v>609</v>
      </c>
    </row>
    <row r="22" spans="2:17" ht="15.75" customHeight="1">
      <c r="B22" s="84" t="s">
        <v>14</v>
      </c>
      <c r="C22" s="37">
        <v>59</v>
      </c>
      <c r="D22" s="37">
        <v>458</v>
      </c>
      <c r="E22" s="37">
        <v>283</v>
      </c>
      <c r="F22" s="39">
        <f t="shared" si="2"/>
        <v>175</v>
      </c>
      <c r="G22" s="39">
        <f>D22-E22</f>
        <v>175</v>
      </c>
      <c r="H22" s="76">
        <v>283</v>
      </c>
      <c r="I22" s="57">
        <v>283</v>
      </c>
      <c r="J22" s="83" t="s">
        <v>55</v>
      </c>
      <c r="K22" s="53">
        <f aca="true" t="shared" si="7" ref="K22:P22">SUM(C17,C18,C19,C21,C29,C34,C36,C39)</f>
        <v>227</v>
      </c>
      <c r="L22" s="53">
        <f t="shared" si="7"/>
        <v>1637</v>
      </c>
      <c r="M22" s="53">
        <f t="shared" si="7"/>
        <v>1253</v>
      </c>
      <c r="N22" s="125">
        <f t="shared" si="7"/>
        <v>389</v>
      </c>
      <c r="O22" s="125">
        <f t="shared" si="7"/>
        <v>389</v>
      </c>
      <c r="P22" s="24">
        <f>SUM(H17,H18,H19,H21,H29,H34,H36,H39)</f>
        <v>1248</v>
      </c>
      <c r="Q22" s="54">
        <v>1253</v>
      </c>
    </row>
    <row r="23" spans="2:17" ht="15.75" customHeight="1">
      <c r="B23" s="84" t="s">
        <v>15</v>
      </c>
      <c r="C23" s="41">
        <v>57</v>
      </c>
      <c r="D23" s="41">
        <v>448</v>
      </c>
      <c r="E23" s="41">
        <v>309</v>
      </c>
      <c r="F23" s="42">
        <v>142</v>
      </c>
      <c r="G23" s="42">
        <v>142</v>
      </c>
      <c r="H23" s="85">
        <v>306</v>
      </c>
      <c r="I23" s="57">
        <v>309</v>
      </c>
      <c r="J23" s="86" t="s">
        <v>84</v>
      </c>
      <c r="K23" s="53">
        <f>SUM(C43,C48,C51,C15,C20)</f>
        <v>139</v>
      </c>
      <c r="L23" s="53">
        <f>SUM(D43,D48,D51,D15,D20)</f>
        <v>999</v>
      </c>
      <c r="M23" s="53" t="e">
        <f>SUM(#REF!,E43,E48,E51,E15,E20)</f>
        <v>#REF!</v>
      </c>
      <c r="N23" s="125">
        <f>SUM(F43,F48,F51,F15,F20)</f>
        <v>198</v>
      </c>
      <c r="O23" s="125">
        <f>SUM(G43,G48,G51,G15,G20)</f>
        <v>198</v>
      </c>
      <c r="P23" s="24">
        <f>SUM(H43,H48,H51,H15,H20)</f>
        <v>801</v>
      </c>
      <c r="Q23" s="54">
        <v>1043</v>
      </c>
    </row>
    <row r="24" spans="2:17" ht="15.75" customHeight="1">
      <c r="B24" s="84" t="s">
        <v>16</v>
      </c>
      <c r="C24" s="41">
        <v>23</v>
      </c>
      <c r="D24" s="41">
        <v>158</v>
      </c>
      <c r="E24" s="41">
        <v>150</v>
      </c>
      <c r="F24" s="42">
        <f t="shared" si="2"/>
        <v>8</v>
      </c>
      <c r="G24" s="42">
        <f>D24-E24</f>
        <v>8</v>
      </c>
      <c r="H24" s="85">
        <v>150</v>
      </c>
      <c r="I24" s="57">
        <v>150</v>
      </c>
      <c r="J24" s="87" t="s">
        <v>86</v>
      </c>
      <c r="K24" s="53">
        <f>SUM(C14,C24,T8,K10,K12)</f>
        <v>194</v>
      </c>
      <c r="L24" s="53">
        <f>SUM(D14,D24,U8,L10,L12)</f>
        <v>1371</v>
      </c>
      <c r="M24" s="53" t="e">
        <f>SUM(E14,E24,#REF!,M10,M12)</f>
        <v>#REF!</v>
      </c>
      <c r="N24" s="125">
        <f>SUM(F14,F24,V8,N10,N12)</f>
        <v>524</v>
      </c>
      <c r="O24" s="125">
        <f>SUM(G14,G24,W8,O10,O12)</f>
        <v>524</v>
      </c>
      <c r="P24" s="24">
        <f>SUM(H14,H24,X8,P10,P12)</f>
        <v>847</v>
      </c>
      <c r="Q24" s="54">
        <v>741</v>
      </c>
    </row>
    <row r="25" spans="2:17" ht="15.75" customHeight="1" thickBot="1">
      <c r="B25" s="84" t="s">
        <v>17</v>
      </c>
      <c r="C25" s="41">
        <v>102</v>
      </c>
      <c r="D25" s="131">
        <v>739</v>
      </c>
      <c r="E25" s="131">
        <v>399</v>
      </c>
      <c r="F25" s="132">
        <f t="shared" si="2"/>
        <v>340</v>
      </c>
      <c r="G25" s="132">
        <f>D25-E25</f>
        <v>340</v>
      </c>
      <c r="H25" s="85">
        <v>399</v>
      </c>
      <c r="I25" s="57">
        <v>399</v>
      </c>
      <c r="J25" s="88" t="s">
        <v>85</v>
      </c>
      <c r="K25" s="63">
        <f>SUM(C16,C22,C23,T9,K14)</f>
        <v>234</v>
      </c>
      <c r="L25" s="63">
        <f>SUM(D16,D22,D23,U9,L14)</f>
        <v>1774</v>
      </c>
      <c r="M25" s="63" t="e">
        <f>SUM(E16,E22,E23,#REF!,M14)</f>
        <v>#REF!</v>
      </c>
      <c r="N25" s="126">
        <f>SUM(F16,F22,F23,V9,N14)</f>
        <v>688</v>
      </c>
      <c r="O25" s="126">
        <f>SUM(G16,G22,G23,W9,O14)</f>
        <v>688</v>
      </c>
      <c r="P25" s="64">
        <f>SUM(H16,H22,H23,X9,P14)</f>
        <v>1086</v>
      </c>
      <c r="Q25" s="65">
        <v>945</v>
      </c>
    </row>
    <row r="26" spans="2:17" ht="15.75" customHeight="1" thickBot="1" thickTop="1">
      <c r="B26" s="89" t="s">
        <v>18</v>
      </c>
      <c r="C26" s="43">
        <f aca="true" t="shared" si="8" ref="C26:H26">SUM(C13:C25)</f>
        <v>714</v>
      </c>
      <c r="D26" s="43">
        <f t="shared" si="8"/>
        <v>5257</v>
      </c>
      <c r="E26" s="43">
        <f t="shared" si="8"/>
        <v>3372</v>
      </c>
      <c r="F26" s="120">
        <f t="shared" si="8"/>
        <v>1478</v>
      </c>
      <c r="G26" s="120">
        <f t="shared" si="8"/>
        <v>1478</v>
      </c>
      <c r="H26" s="14">
        <f t="shared" si="8"/>
        <v>3779</v>
      </c>
      <c r="I26" s="58">
        <v>3781</v>
      </c>
      <c r="J26" s="66" t="s">
        <v>19</v>
      </c>
      <c r="K26" s="67">
        <f aca="true" t="shared" si="9" ref="K26:P26">SUM(K20:K25)</f>
        <v>964</v>
      </c>
      <c r="L26" s="67">
        <f t="shared" si="9"/>
        <v>7101</v>
      </c>
      <c r="M26" s="67" t="e">
        <f t="shared" si="9"/>
        <v>#REF!</v>
      </c>
      <c r="N26" s="68">
        <f t="shared" si="9"/>
        <v>1832</v>
      </c>
      <c r="O26" s="68">
        <f t="shared" si="9"/>
        <v>1832</v>
      </c>
      <c r="P26" s="69">
        <f t="shared" si="9"/>
        <v>5269</v>
      </c>
      <c r="Q26" s="70">
        <v>5265</v>
      </c>
    </row>
    <row r="27" spans="1:9" ht="15.75" customHeight="1" thickTop="1">
      <c r="A27" s="1">
        <v>2</v>
      </c>
      <c r="B27" s="75" t="s">
        <v>20</v>
      </c>
      <c r="C27" s="37">
        <v>15</v>
      </c>
      <c r="D27" s="37">
        <v>109</v>
      </c>
      <c r="E27" s="37">
        <v>77</v>
      </c>
      <c r="F27" s="39">
        <f t="shared" si="2"/>
        <v>32</v>
      </c>
      <c r="G27" s="39">
        <f>D27-E27</f>
        <v>32</v>
      </c>
      <c r="H27" s="90">
        <v>77</v>
      </c>
      <c r="I27" s="56">
        <v>77</v>
      </c>
    </row>
    <row r="28" spans="2:9" ht="15.75" customHeight="1">
      <c r="B28" s="91" t="s">
        <v>57</v>
      </c>
      <c r="C28" s="37">
        <v>7</v>
      </c>
      <c r="D28" s="37">
        <v>41</v>
      </c>
      <c r="E28" s="99">
        <v>25</v>
      </c>
      <c r="F28" s="39">
        <f t="shared" si="2"/>
        <v>16</v>
      </c>
      <c r="G28" s="39">
        <f>D28-E28</f>
        <v>16</v>
      </c>
      <c r="H28" s="90">
        <v>25</v>
      </c>
      <c r="I28" s="56">
        <v>25</v>
      </c>
    </row>
    <row r="29" spans="2:11" ht="15.75" customHeight="1">
      <c r="B29" s="92" t="s">
        <v>21</v>
      </c>
      <c r="C29" s="44">
        <f aca="true" t="shared" si="10" ref="C29:H29">SUM(C27:C28)</f>
        <v>22</v>
      </c>
      <c r="D29" s="44">
        <f t="shared" si="10"/>
        <v>150</v>
      </c>
      <c r="E29" s="44">
        <f t="shared" si="10"/>
        <v>102</v>
      </c>
      <c r="F29" s="121">
        <f t="shared" si="10"/>
        <v>48</v>
      </c>
      <c r="G29" s="121">
        <f t="shared" si="10"/>
        <v>48</v>
      </c>
      <c r="H29" s="93">
        <f t="shared" si="10"/>
        <v>102</v>
      </c>
      <c r="I29" s="51">
        <v>102</v>
      </c>
      <c r="J29" s="15" t="s">
        <v>87</v>
      </c>
      <c r="K29" s="2"/>
    </row>
    <row r="30" spans="2:16" ht="15.75" customHeight="1">
      <c r="B30" s="75" t="s">
        <v>22</v>
      </c>
      <c r="C30" s="37">
        <v>12</v>
      </c>
      <c r="D30" s="37">
        <v>77</v>
      </c>
      <c r="E30" s="37">
        <v>73</v>
      </c>
      <c r="F30" s="39">
        <f t="shared" si="2"/>
        <v>4</v>
      </c>
      <c r="G30" s="39">
        <f>D30-E30</f>
        <v>4</v>
      </c>
      <c r="H30" s="90">
        <v>73</v>
      </c>
      <c r="I30" s="59">
        <v>73</v>
      </c>
      <c r="J30" s="153" t="s">
        <v>89</v>
      </c>
      <c r="K30" s="154"/>
      <c r="L30" s="154"/>
      <c r="M30" s="154"/>
      <c r="N30" s="154"/>
      <c r="O30" s="154"/>
      <c r="P30" s="154"/>
    </row>
    <row r="31" spans="2:16" ht="15.75" customHeight="1">
      <c r="B31" s="75" t="s">
        <v>23</v>
      </c>
      <c r="C31" s="37">
        <v>13</v>
      </c>
      <c r="D31" s="37">
        <v>88</v>
      </c>
      <c r="E31" s="37">
        <v>67</v>
      </c>
      <c r="F31" s="39">
        <v>23</v>
      </c>
      <c r="G31" s="39">
        <v>23</v>
      </c>
      <c r="H31" s="90">
        <v>65</v>
      </c>
      <c r="I31" s="56">
        <v>67</v>
      </c>
      <c r="J31" s="153"/>
      <c r="K31" s="154"/>
      <c r="L31" s="154"/>
      <c r="M31" s="154"/>
      <c r="N31" s="154"/>
      <c r="O31" s="154"/>
      <c r="P31" s="154"/>
    </row>
    <row r="32" spans="2:16" ht="15.75" customHeight="1">
      <c r="B32" s="75" t="s">
        <v>24</v>
      </c>
      <c r="C32" s="37">
        <v>17</v>
      </c>
      <c r="D32" s="37">
        <v>119</v>
      </c>
      <c r="E32" s="37">
        <v>101</v>
      </c>
      <c r="F32" s="39">
        <f t="shared" si="2"/>
        <v>18</v>
      </c>
      <c r="G32" s="39">
        <f>D32-E32</f>
        <v>18</v>
      </c>
      <c r="H32" s="90">
        <v>101</v>
      </c>
      <c r="I32" s="56">
        <v>101</v>
      </c>
      <c r="J32" s="153" t="s">
        <v>88</v>
      </c>
      <c r="K32" s="154"/>
      <c r="L32" s="154"/>
      <c r="M32" s="154"/>
      <c r="N32" s="154"/>
      <c r="O32" s="154"/>
      <c r="P32" s="154"/>
    </row>
    <row r="33" spans="2:25" ht="15.75" customHeight="1">
      <c r="B33" s="75" t="s">
        <v>25</v>
      </c>
      <c r="C33" s="37">
        <v>15</v>
      </c>
      <c r="D33" s="37">
        <v>114</v>
      </c>
      <c r="E33" s="37">
        <v>61</v>
      </c>
      <c r="F33" s="39">
        <f t="shared" si="2"/>
        <v>53</v>
      </c>
      <c r="G33" s="39">
        <f>D33-E33</f>
        <v>53</v>
      </c>
      <c r="H33" s="90">
        <v>61</v>
      </c>
      <c r="I33" s="56">
        <v>61</v>
      </c>
      <c r="J33" s="153"/>
      <c r="K33" s="154"/>
      <c r="L33" s="154"/>
      <c r="M33" s="154"/>
      <c r="N33" s="154"/>
      <c r="O33" s="154"/>
      <c r="P33" s="154"/>
      <c r="S33" s="27"/>
      <c r="T33" s="28"/>
      <c r="U33" s="28"/>
      <c r="V33" s="28"/>
      <c r="W33" s="28"/>
      <c r="X33" s="28"/>
      <c r="Y33" s="28"/>
    </row>
    <row r="34" spans="2:25" ht="15.75" customHeight="1">
      <c r="B34" s="92" t="s">
        <v>26</v>
      </c>
      <c r="C34" s="44">
        <f aca="true" t="shared" si="11" ref="C34:H34">SUM(C30:C33)</f>
        <v>57</v>
      </c>
      <c r="D34" s="44">
        <f t="shared" si="11"/>
        <v>398</v>
      </c>
      <c r="E34" s="44">
        <f t="shared" si="11"/>
        <v>302</v>
      </c>
      <c r="F34" s="121">
        <f t="shared" si="11"/>
        <v>98</v>
      </c>
      <c r="G34" s="121">
        <f t="shared" si="11"/>
        <v>98</v>
      </c>
      <c r="H34" s="93">
        <f t="shared" si="11"/>
        <v>300</v>
      </c>
      <c r="I34" s="51">
        <v>302</v>
      </c>
      <c r="S34" s="29"/>
      <c r="T34" s="28"/>
      <c r="U34" s="28"/>
      <c r="V34" s="28"/>
      <c r="W34" s="28"/>
      <c r="X34" s="28"/>
      <c r="Y34" s="28"/>
    </row>
    <row r="35" spans="2:25" ht="15.75" customHeight="1">
      <c r="B35" s="94" t="s">
        <v>27</v>
      </c>
      <c r="C35" s="45">
        <v>14</v>
      </c>
      <c r="D35" s="45">
        <v>115</v>
      </c>
      <c r="E35" s="46">
        <v>71</v>
      </c>
      <c r="F35" s="47">
        <f t="shared" si="2"/>
        <v>44</v>
      </c>
      <c r="G35" s="47">
        <f>D35-E35</f>
        <v>44</v>
      </c>
      <c r="H35" s="90">
        <v>71</v>
      </c>
      <c r="I35" s="60">
        <v>71</v>
      </c>
      <c r="J35" s="151" t="s">
        <v>58</v>
      </c>
      <c r="K35" s="152"/>
      <c r="L35" s="17" t="s">
        <v>64</v>
      </c>
      <c r="M35" s="17"/>
      <c r="N35" s="17"/>
      <c r="O35" s="17"/>
      <c r="P35" s="17"/>
      <c r="S35" s="30"/>
      <c r="T35" s="31"/>
      <c r="U35" s="31"/>
      <c r="V35" s="95"/>
      <c r="W35" s="95"/>
      <c r="X35" s="31"/>
      <c r="Y35" s="32"/>
    </row>
    <row r="36" spans="2:25" ht="15.75" customHeight="1">
      <c r="B36" s="92" t="s">
        <v>28</v>
      </c>
      <c r="C36" s="44">
        <f>C35</f>
        <v>14</v>
      </c>
      <c r="D36" s="44">
        <f>D35</f>
        <v>115</v>
      </c>
      <c r="E36" s="44">
        <f>E35</f>
        <v>71</v>
      </c>
      <c r="F36" s="121">
        <f>SUM(F35)</f>
        <v>44</v>
      </c>
      <c r="G36" s="121">
        <f>SUM(G35)</f>
        <v>44</v>
      </c>
      <c r="H36" s="93">
        <f>H35</f>
        <v>71</v>
      </c>
      <c r="I36" s="51">
        <v>71</v>
      </c>
      <c r="J36" s="149" t="s">
        <v>56</v>
      </c>
      <c r="K36" s="150"/>
      <c r="L36" s="19" t="s">
        <v>68</v>
      </c>
      <c r="M36" s="19" t="s">
        <v>69</v>
      </c>
      <c r="N36" s="19" t="s">
        <v>69</v>
      </c>
      <c r="O36" s="19" t="s">
        <v>71</v>
      </c>
      <c r="P36" s="19" t="s">
        <v>72</v>
      </c>
      <c r="Y36" s="33"/>
    </row>
    <row r="37" spans="2:25" ht="15.75" customHeight="1">
      <c r="B37" s="75" t="s">
        <v>29</v>
      </c>
      <c r="C37" s="37">
        <v>15</v>
      </c>
      <c r="D37" s="133">
        <v>111</v>
      </c>
      <c r="E37" s="133">
        <v>96</v>
      </c>
      <c r="F37" s="134">
        <v>14</v>
      </c>
      <c r="G37" s="134">
        <v>14</v>
      </c>
      <c r="H37" s="90">
        <v>97</v>
      </c>
      <c r="I37" s="56">
        <v>96</v>
      </c>
      <c r="J37" s="147" t="s">
        <v>90</v>
      </c>
      <c r="K37" s="148"/>
      <c r="L37" s="136">
        <v>34</v>
      </c>
      <c r="M37" s="137">
        <v>246</v>
      </c>
      <c r="N37" s="140">
        <v>246</v>
      </c>
      <c r="O37" s="144">
        <v>99</v>
      </c>
      <c r="P37" s="144">
        <v>147</v>
      </c>
      <c r="Y37" s="34"/>
    </row>
    <row r="38" spans="2:25" ht="15.75" customHeight="1">
      <c r="B38" s="75" t="s">
        <v>30</v>
      </c>
      <c r="C38" s="37">
        <v>7</v>
      </c>
      <c r="D38" s="133">
        <v>57</v>
      </c>
      <c r="E38" s="135">
        <v>52</v>
      </c>
      <c r="F38" s="134">
        <v>4</v>
      </c>
      <c r="G38" s="134">
        <v>4</v>
      </c>
      <c r="H38" s="90">
        <v>53</v>
      </c>
      <c r="I38" s="56">
        <v>52</v>
      </c>
      <c r="J38" s="145" t="s">
        <v>91</v>
      </c>
      <c r="K38" s="146"/>
      <c r="L38" s="139">
        <v>68</v>
      </c>
      <c r="M38" s="139">
        <v>493</v>
      </c>
      <c r="N38" s="139">
        <v>493</v>
      </c>
      <c r="O38" s="144">
        <v>241</v>
      </c>
      <c r="P38" s="144">
        <v>252</v>
      </c>
      <c r="Y38" s="33"/>
    </row>
    <row r="39" spans="2:16" ht="15.75" customHeight="1">
      <c r="B39" s="92" t="s">
        <v>31</v>
      </c>
      <c r="C39" s="44">
        <f aca="true" t="shared" si="12" ref="C39:H39">SUM(C37:C38)</f>
        <v>22</v>
      </c>
      <c r="D39" s="44">
        <f t="shared" si="12"/>
        <v>168</v>
      </c>
      <c r="E39" s="44">
        <f t="shared" si="12"/>
        <v>148</v>
      </c>
      <c r="F39" s="121">
        <f t="shared" si="12"/>
        <v>18</v>
      </c>
      <c r="G39" s="121">
        <f t="shared" si="12"/>
        <v>18</v>
      </c>
      <c r="H39" s="93">
        <f t="shared" si="12"/>
        <v>150</v>
      </c>
      <c r="I39" s="51">
        <v>148</v>
      </c>
      <c r="J39" s="145" t="s">
        <v>59</v>
      </c>
      <c r="K39" s="146"/>
      <c r="L39" s="139">
        <f>SUM(L37:L38)</f>
        <v>102</v>
      </c>
      <c r="M39" s="139">
        <f>SUM(M37:M38)</f>
        <v>739</v>
      </c>
      <c r="N39" s="139">
        <f>SUM(N37:N38)</f>
        <v>739</v>
      </c>
      <c r="O39" s="144">
        <v>340</v>
      </c>
      <c r="P39" s="144">
        <v>399</v>
      </c>
    </row>
    <row r="40" spans="2:9" ht="15.75" customHeight="1">
      <c r="B40" s="96" t="s">
        <v>32</v>
      </c>
      <c r="C40" s="46">
        <v>10</v>
      </c>
      <c r="D40" s="46">
        <v>74</v>
      </c>
      <c r="E40" s="46">
        <v>50</v>
      </c>
      <c r="F40" s="47">
        <v>23</v>
      </c>
      <c r="G40" s="47">
        <v>23</v>
      </c>
      <c r="H40" s="90">
        <v>51</v>
      </c>
      <c r="I40" s="61">
        <v>50</v>
      </c>
    </row>
    <row r="41" spans="2:9" ht="15.75" customHeight="1">
      <c r="B41" s="75" t="s">
        <v>33</v>
      </c>
      <c r="C41" s="37">
        <v>11</v>
      </c>
      <c r="D41" s="37">
        <v>69</v>
      </c>
      <c r="E41" s="37">
        <v>51</v>
      </c>
      <c r="F41" s="39">
        <v>15</v>
      </c>
      <c r="G41" s="39">
        <v>15</v>
      </c>
      <c r="H41" s="90">
        <v>54</v>
      </c>
      <c r="I41" s="56">
        <v>51</v>
      </c>
    </row>
    <row r="42" spans="2:16" ht="15.75" customHeight="1">
      <c r="B42" s="75" t="s">
        <v>34</v>
      </c>
      <c r="C42" s="37">
        <v>14</v>
      </c>
      <c r="D42" s="133">
        <v>98</v>
      </c>
      <c r="E42" s="133">
        <v>81</v>
      </c>
      <c r="F42" s="134">
        <v>16</v>
      </c>
      <c r="G42" s="134">
        <v>16</v>
      </c>
      <c r="H42" s="90">
        <v>82</v>
      </c>
      <c r="I42" s="56">
        <v>81</v>
      </c>
      <c r="J42" s="164" t="s">
        <v>83</v>
      </c>
      <c r="K42" s="165"/>
      <c r="L42" s="165"/>
      <c r="M42" s="165"/>
      <c r="N42" s="165"/>
      <c r="O42" s="165"/>
      <c r="P42" s="165"/>
    </row>
    <row r="43" spans="2:17" ht="15.75" customHeight="1">
      <c r="B43" s="92" t="s">
        <v>35</v>
      </c>
      <c r="C43" s="44">
        <f aca="true" t="shared" si="13" ref="C43:H43">SUM(C40:C42)</f>
        <v>35</v>
      </c>
      <c r="D43" s="44">
        <f t="shared" si="13"/>
        <v>241</v>
      </c>
      <c r="E43" s="44">
        <f t="shared" si="13"/>
        <v>182</v>
      </c>
      <c r="F43" s="121">
        <f t="shared" si="13"/>
        <v>54</v>
      </c>
      <c r="G43" s="121">
        <f t="shared" si="13"/>
        <v>54</v>
      </c>
      <c r="H43" s="93">
        <f t="shared" si="13"/>
        <v>187</v>
      </c>
      <c r="I43" s="51">
        <v>182</v>
      </c>
      <c r="J43" s="164"/>
      <c r="K43" s="165"/>
      <c r="L43" s="165"/>
      <c r="M43" s="165"/>
      <c r="N43" s="165"/>
      <c r="O43" s="165"/>
      <c r="P43" s="165"/>
      <c r="Q43" s="28"/>
    </row>
    <row r="44" spans="2:17" ht="15.75" customHeight="1">
      <c r="B44" s="75" t="s">
        <v>36</v>
      </c>
      <c r="C44" s="37">
        <v>13</v>
      </c>
      <c r="D44" s="37">
        <v>101</v>
      </c>
      <c r="E44" s="37">
        <v>74</v>
      </c>
      <c r="F44" s="39">
        <v>26</v>
      </c>
      <c r="G44" s="39">
        <v>26</v>
      </c>
      <c r="H44" s="90">
        <v>75</v>
      </c>
      <c r="I44" s="56">
        <v>74</v>
      </c>
      <c r="J44" s="166"/>
      <c r="K44" s="167"/>
      <c r="L44" s="167"/>
      <c r="M44" s="167"/>
      <c r="N44" s="167"/>
      <c r="O44" s="167"/>
      <c r="P44" s="167"/>
      <c r="Q44" s="28"/>
    </row>
    <row r="45" spans="2:17" ht="15.75" customHeight="1">
      <c r="B45" s="75" t="s">
        <v>37</v>
      </c>
      <c r="C45" s="37">
        <v>6</v>
      </c>
      <c r="D45" s="37">
        <v>49</v>
      </c>
      <c r="E45" s="37">
        <v>40</v>
      </c>
      <c r="F45" s="39">
        <f t="shared" si="2"/>
        <v>9</v>
      </c>
      <c r="G45" s="39">
        <f>D45-E45</f>
        <v>9</v>
      </c>
      <c r="H45" s="90">
        <v>40</v>
      </c>
      <c r="I45" s="56">
        <v>40</v>
      </c>
      <c r="J45" s="166"/>
      <c r="K45" s="167"/>
      <c r="L45" s="167"/>
      <c r="M45" s="167"/>
      <c r="N45" s="167"/>
      <c r="O45" s="167"/>
      <c r="P45" s="167"/>
      <c r="Q45" s="141"/>
    </row>
    <row r="46" spans="2:17" ht="15.75" customHeight="1">
      <c r="B46" s="75" t="s">
        <v>38</v>
      </c>
      <c r="C46" s="37">
        <v>11</v>
      </c>
      <c r="D46" s="37">
        <v>85</v>
      </c>
      <c r="E46" s="37">
        <v>72</v>
      </c>
      <c r="F46" s="39">
        <f t="shared" si="2"/>
        <v>13</v>
      </c>
      <c r="G46" s="39">
        <f>D46-E46</f>
        <v>13</v>
      </c>
      <c r="H46" s="90">
        <v>72</v>
      </c>
      <c r="I46" s="56">
        <v>72</v>
      </c>
      <c r="J46" s="166"/>
      <c r="K46" s="167"/>
      <c r="L46" s="167"/>
      <c r="M46" s="167"/>
      <c r="N46" s="167"/>
      <c r="O46" s="167"/>
      <c r="P46" s="167"/>
      <c r="Q46" s="142"/>
    </row>
    <row r="47" spans="2:17" ht="15.75" customHeight="1">
      <c r="B47" s="75" t="s">
        <v>39</v>
      </c>
      <c r="C47" s="37">
        <v>6</v>
      </c>
      <c r="D47" s="133">
        <v>45</v>
      </c>
      <c r="E47" s="133">
        <v>42</v>
      </c>
      <c r="F47" s="134">
        <f t="shared" si="2"/>
        <v>3</v>
      </c>
      <c r="G47" s="134">
        <f>D47-E47</f>
        <v>3</v>
      </c>
      <c r="H47" s="90">
        <v>42</v>
      </c>
      <c r="I47" s="62">
        <v>42</v>
      </c>
      <c r="J47" s="166"/>
      <c r="K47" s="167"/>
      <c r="L47" s="167"/>
      <c r="M47" s="167"/>
      <c r="N47" s="167"/>
      <c r="O47" s="167"/>
      <c r="P47" s="167"/>
      <c r="Q47" s="143"/>
    </row>
    <row r="48" spans="2:9" ht="15.75" customHeight="1">
      <c r="B48" s="92" t="s">
        <v>40</v>
      </c>
      <c r="C48" s="44">
        <f aca="true" t="shared" si="14" ref="C48:H48">SUM(C44:C47)</f>
        <v>36</v>
      </c>
      <c r="D48" s="44">
        <f t="shared" si="14"/>
        <v>280</v>
      </c>
      <c r="E48" s="44">
        <f t="shared" si="14"/>
        <v>228</v>
      </c>
      <c r="F48" s="121">
        <f t="shared" si="14"/>
        <v>51</v>
      </c>
      <c r="G48" s="121">
        <f t="shared" si="14"/>
        <v>51</v>
      </c>
      <c r="H48" s="93">
        <f t="shared" si="14"/>
        <v>229</v>
      </c>
      <c r="I48" s="51">
        <v>228</v>
      </c>
    </row>
    <row r="49" spans="2:9" ht="15.75" customHeight="1">
      <c r="B49" s="75" t="s">
        <v>41</v>
      </c>
      <c r="C49" s="37">
        <v>9</v>
      </c>
      <c r="D49" s="133">
        <v>66</v>
      </c>
      <c r="E49" s="133">
        <v>31</v>
      </c>
      <c r="F49" s="134">
        <f t="shared" si="2"/>
        <v>35</v>
      </c>
      <c r="G49" s="134">
        <f>D49-E49</f>
        <v>35</v>
      </c>
      <c r="H49" s="90">
        <v>31</v>
      </c>
      <c r="I49" s="56">
        <v>31</v>
      </c>
    </row>
    <row r="50" spans="2:17" ht="15.75" customHeight="1">
      <c r="B50" s="75" t="s">
        <v>42</v>
      </c>
      <c r="C50" s="48">
        <v>14</v>
      </c>
      <c r="D50" s="48">
        <v>110</v>
      </c>
      <c r="E50" s="37">
        <v>107</v>
      </c>
      <c r="F50" s="39">
        <f t="shared" si="2"/>
        <v>3</v>
      </c>
      <c r="G50" s="39">
        <f>D50-E50</f>
        <v>3</v>
      </c>
      <c r="H50" s="90">
        <v>107</v>
      </c>
      <c r="I50" s="62">
        <v>107</v>
      </c>
      <c r="J50" s="168" t="s">
        <v>77</v>
      </c>
      <c r="K50" s="169"/>
      <c r="L50" s="169"/>
      <c r="M50" s="169"/>
      <c r="N50" s="169"/>
      <c r="O50" s="169"/>
      <c r="P50" s="169"/>
      <c r="Q50" s="169"/>
    </row>
    <row r="51" spans="2:9" ht="15.75" customHeight="1" thickBot="1">
      <c r="B51" s="97" t="s">
        <v>43</v>
      </c>
      <c r="C51" s="49">
        <f aca="true" t="shared" si="15" ref="C51:H51">SUM(C49:C50)</f>
        <v>23</v>
      </c>
      <c r="D51" s="49">
        <f t="shared" si="15"/>
        <v>176</v>
      </c>
      <c r="E51" s="49">
        <f t="shared" si="15"/>
        <v>138</v>
      </c>
      <c r="F51" s="122">
        <f t="shared" si="15"/>
        <v>38</v>
      </c>
      <c r="G51" s="122">
        <f t="shared" si="15"/>
        <v>38</v>
      </c>
      <c r="H51" s="98">
        <f t="shared" si="15"/>
        <v>138</v>
      </c>
      <c r="I51" s="52">
        <v>138</v>
      </c>
    </row>
    <row r="53" spans="2:17" ht="12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</sheetData>
  <sheetProtection/>
  <mergeCells count="15">
    <mergeCell ref="B53:Q53"/>
    <mergeCell ref="M5:Q5"/>
    <mergeCell ref="B5:J5"/>
    <mergeCell ref="J18:K18"/>
    <mergeCell ref="B3:Q3"/>
    <mergeCell ref="J42:P47"/>
    <mergeCell ref="J50:Q50"/>
    <mergeCell ref="J30:P31"/>
    <mergeCell ref="J39:K39"/>
    <mergeCell ref="J38:K38"/>
    <mergeCell ref="J37:K37"/>
    <mergeCell ref="J36:K36"/>
    <mergeCell ref="J35:K35"/>
    <mergeCell ref="J32:P33"/>
    <mergeCell ref="M1:Q1"/>
  </mergeCells>
  <printOptions/>
  <pageMargins left="0.87" right="0.7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2002235fk</dc:creator>
  <cp:keywords/>
  <dc:description/>
  <cp:lastModifiedBy>宮城県</cp:lastModifiedBy>
  <cp:lastPrinted>2014-12-03T01:14:17Z</cp:lastPrinted>
  <dcterms:created xsi:type="dcterms:W3CDTF">2009-08-02T04:09:21Z</dcterms:created>
  <dcterms:modified xsi:type="dcterms:W3CDTF">2014-12-03T01:14:47Z</dcterms:modified>
  <cp:category/>
  <cp:version/>
  <cp:contentType/>
  <cp:contentStatus/>
</cp:coreProperties>
</file>