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707" activeTab="6"/>
  </bookViews>
  <sheets>
    <sheet name="使い方" sheetId="11" r:id="rId1"/>
    <sheet name="データシート（高１男子）" sheetId="4" r:id="rId2"/>
    <sheet name="データシート（高２男子）" sheetId="15" r:id="rId3"/>
    <sheet name="データシート（高３男子）" sheetId="17" r:id="rId4"/>
    <sheet name="データシート（高1女子）" sheetId="13" r:id="rId5"/>
    <sheet name="データシート （高２女子）" sheetId="16" r:id="rId6"/>
    <sheet name="データシート （高３女子）" sheetId="18" r:id="rId7"/>
    <sheet name="グラフ（高1男子）" sheetId="9" r:id="rId8"/>
    <sheet name="グラフ（高２男子）" sheetId="19" r:id="rId9"/>
    <sheet name="グラフ（高３男子）" sheetId="20" r:id="rId10"/>
    <sheet name="グラフ（高1女子)" sheetId="14" r:id="rId11"/>
    <sheet name="グラフ（高２女子)" sheetId="21" r:id="rId12"/>
    <sheet name="グラフ（高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AE10" i="16" l="1"/>
  <c r="G6" i="18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G6" i="15"/>
  <c r="G4" i="15"/>
  <c r="E6" i="15"/>
  <c r="E4" i="15"/>
  <c r="G6" i="4"/>
  <c r="G4" i="4"/>
  <c r="E6" i="4"/>
  <c r="E4" i="4"/>
  <c r="AT6" i="18" l="1"/>
  <c r="AT5" i="18"/>
  <c r="AP6" i="18"/>
  <c r="AP5" i="18"/>
  <c r="AL6" i="18"/>
  <c r="AL5" i="18"/>
  <c r="AH6" i="18"/>
  <c r="AH5" i="18"/>
  <c r="X6" i="18"/>
  <c r="X5" i="18"/>
  <c r="T6" i="18"/>
  <c r="T5" i="18"/>
  <c r="P6" i="18"/>
  <c r="P5" i="18"/>
  <c r="L6" i="18"/>
  <c r="L5" i="18"/>
  <c r="AT6" i="16"/>
  <c r="AT5" i="16"/>
  <c r="AP6" i="16"/>
  <c r="AP5" i="16"/>
  <c r="AL6" i="16"/>
  <c r="AL5" i="16"/>
  <c r="AH6" i="16"/>
  <c r="AH5" i="16"/>
  <c r="X6" i="16"/>
  <c r="X5" i="16"/>
  <c r="T6" i="16"/>
  <c r="T5" i="16"/>
  <c r="P6" i="16"/>
  <c r="P5" i="16"/>
  <c r="L6" i="16"/>
  <c r="L5" i="16"/>
  <c r="AT6" i="13"/>
  <c r="AT5" i="13"/>
  <c r="AP5" i="13"/>
  <c r="AP6" i="13"/>
  <c r="AL6" i="13"/>
  <c r="AL5" i="13"/>
  <c r="AH6" i="13"/>
  <c r="AH5" i="13"/>
  <c r="X6" i="13"/>
  <c r="X5" i="13"/>
  <c r="T6" i="13"/>
  <c r="T5" i="13"/>
  <c r="P6" i="13"/>
  <c r="P5" i="13"/>
  <c r="L6" i="13"/>
  <c r="L5" i="13"/>
  <c r="AT6" i="17"/>
  <c r="AT5" i="17"/>
  <c r="AP6" i="17"/>
  <c r="AP5" i="17"/>
  <c r="AL6" i="17"/>
  <c r="AL5" i="17"/>
  <c r="AH6" i="17"/>
  <c r="AH5" i="17"/>
  <c r="X6" i="17"/>
  <c r="X5" i="17"/>
  <c r="T6" i="17"/>
  <c r="T5" i="17"/>
  <c r="P6" i="17"/>
  <c r="P5" i="17"/>
  <c r="L6" i="17"/>
  <c r="L5" i="17"/>
  <c r="AT6" i="15"/>
  <c r="AT5" i="15"/>
  <c r="AP6" i="15"/>
  <c r="AP5" i="15"/>
  <c r="AL6" i="15"/>
  <c r="AL5" i="15"/>
  <c r="AH6" i="15"/>
  <c r="AH5" i="15"/>
  <c r="X6" i="15"/>
  <c r="X5" i="15"/>
  <c r="T6" i="15"/>
  <c r="T5" i="15"/>
  <c r="P6" i="15"/>
  <c r="P5" i="15"/>
  <c r="L6" i="15"/>
  <c r="L5" i="15"/>
  <c r="AP6" i="4"/>
  <c r="AP5" i="4"/>
  <c r="AL6" i="4"/>
  <c r="AL5" i="4"/>
  <c r="AH6" i="4"/>
  <c r="AH5" i="4"/>
  <c r="X6" i="4"/>
  <c r="X5" i="4"/>
  <c r="T6" i="4"/>
  <c r="T5" i="4"/>
  <c r="P6" i="4"/>
  <c r="P5" i="4"/>
  <c r="L6" i="4"/>
  <c r="L5" i="4"/>
  <c r="AT6" i="4"/>
  <c r="AT5" i="4"/>
  <c r="AS6" i="18"/>
  <c r="AS5" i="18"/>
  <c r="AO6" i="18"/>
  <c r="AO5" i="18"/>
  <c r="AK6" i="18"/>
  <c r="AK5" i="18"/>
  <c r="AG6" i="18"/>
  <c r="AG5" i="18"/>
  <c r="W6" i="18"/>
  <c r="W5" i="18"/>
  <c r="S6" i="18"/>
  <c r="S5" i="18"/>
  <c r="O6" i="18"/>
  <c r="O5" i="18"/>
  <c r="K6" i="18"/>
  <c r="K5" i="18"/>
  <c r="AS6" i="17"/>
  <c r="AS5" i="17"/>
  <c r="AO6" i="17"/>
  <c r="AO5" i="17"/>
  <c r="AK6" i="17"/>
  <c r="AK5" i="17"/>
  <c r="AG6" i="17"/>
  <c r="AG5" i="17"/>
  <c r="AI4" i="17" s="1"/>
  <c r="W6" i="17"/>
  <c r="W5" i="17"/>
  <c r="S6" i="17"/>
  <c r="S5" i="17"/>
  <c r="O6" i="17"/>
  <c r="O5" i="17"/>
  <c r="K6" i="17"/>
  <c r="K5" i="17"/>
  <c r="AS6" i="16"/>
  <c r="AS5" i="16"/>
  <c r="AO6" i="16"/>
  <c r="AO5" i="16"/>
  <c r="AK6" i="16"/>
  <c r="AK5" i="16"/>
  <c r="AG6" i="16"/>
  <c r="AG5" i="16"/>
  <c r="W6" i="16"/>
  <c r="W5" i="16"/>
  <c r="S6" i="16"/>
  <c r="S5" i="16"/>
  <c r="O6" i="16"/>
  <c r="O5" i="16"/>
  <c r="K6" i="16"/>
  <c r="K5" i="16"/>
  <c r="AS6" i="15"/>
  <c r="AS5" i="15"/>
  <c r="AO6" i="15"/>
  <c r="AO5" i="15"/>
  <c r="AK6" i="15"/>
  <c r="AK5" i="15"/>
  <c r="AG6" i="15"/>
  <c r="AG5" i="15"/>
  <c r="W6" i="15"/>
  <c r="W5" i="15"/>
  <c r="S6" i="15"/>
  <c r="S5" i="15"/>
  <c r="O6" i="15"/>
  <c r="O5" i="15"/>
  <c r="K6" i="15"/>
  <c r="K5" i="15"/>
  <c r="AS6" i="13"/>
  <c r="AS5" i="13"/>
  <c r="AO6" i="13"/>
  <c r="AO5" i="13"/>
  <c r="AK6" i="13"/>
  <c r="AK5" i="13"/>
  <c r="AG6" i="13"/>
  <c r="AG5" i="13"/>
  <c r="W6" i="13"/>
  <c r="W5" i="13"/>
  <c r="S5" i="13"/>
  <c r="S6" i="13"/>
  <c r="O6" i="13"/>
  <c r="O5" i="13"/>
  <c r="K5" i="13"/>
  <c r="K6" i="13"/>
  <c r="AS6" i="4"/>
  <c r="AS5" i="4"/>
  <c r="AO6" i="4"/>
  <c r="AO5" i="4"/>
  <c r="AK6" i="4"/>
  <c r="AK5" i="4"/>
  <c r="AG6" i="4"/>
  <c r="AG5" i="4"/>
  <c r="W6" i="4"/>
  <c r="W5" i="4"/>
  <c r="S6" i="4"/>
  <c r="S5" i="4"/>
  <c r="O6" i="4"/>
  <c r="O5" i="4"/>
  <c r="K6" i="4"/>
  <c r="K5" i="4"/>
  <c r="AI13" i="18"/>
  <c r="K20" i="20"/>
  <c r="J20" i="20"/>
  <c r="I20" i="20"/>
  <c r="H20" i="20"/>
  <c r="G20" i="20"/>
  <c r="F20" i="20"/>
  <c r="E20" i="20"/>
  <c r="D20" i="20"/>
  <c r="K20" i="21"/>
  <c r="J20" i="21"/>
  <c r="I20" i="21"/>
  <c r="H20" i="21"/>
  <c r="G20" i="21"/>
  <c r="F20" i="21"/>
  <c r="E20" i="21"/>
  <c r="D20" i="21"/>
  <c r="K21" i="19"/>
  <c r="K20" i="19"/>
  <c r="J21" i="19"/>
  <c r="I21" i="19"/>
  <c r="H21" i="19"/>
  <c r="G21" i="19"/>
  <c r="F21" i="19"/>
  <c r="E21" i="19"/>
  <c r="D21" i="19"/>
  <c r="J20" i="19"/>
  <c r="I20" i="19"/>
  <c r="H20" i="19"/>
  <c r="G20" i="19"/>
  <c r="F20" i="19"/>
  <c r="E20" i="19"/>
  <c r="D20" i="19"/>
  <c r="K20" i="14"/>
  <c r="J20" i="14"/>
  <c r="I20" i="14"/>
  <c r="H20" i="14"/>
  <c r="G20" i="14"/>
  <c r="F20" i="14"/>
  <c r="E20" i="14"/>
  <c r="D20" i="14"/>
  <c r="K21" i="22"/>
  <c r="G21" i="22"/>
  <c r="D21" i="22"/>
  <c r="K20" i="22"/>
  <c r="J20" i="22"/>
  <c r="I20" i="22"/>
  <c r="H20" i="22"/>
  <c r="G20" i="22"/>
  <c r="F20" i="22"/>
  <c r="E20" i="22"/>
  <c r="D20" i="22"/>
  <c r="J17" i="22"/>
  <c r="J17" i="20"/>
  <c r="J17" i="21"/>
  <c r="J17" i="19"/>
  <c r="J17" i="14"/>
  <c r="J28" i="21"/>
  <c r="I28" i="19"/>
  <c r="I24" i="19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C11" i="21"/>
  <c r="B11" i="21"/>
  <c r="C7" i="21"/>
  <c r="B7" i="21"/>
  <c r="B4" i="21"/>
  <c r="H11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F11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W308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AV307" i="18"/>
  <c r="T307" i="18"/>
  <c r="S307" i="18"/>
  <c r="Q307" i="18"/>
  <c r="P307" i="18"/>
  <c r="O307" i="18"/>
  <c r="M307" i="18"/>
  <c r="L307" i="18"/>
  <c r="K307" i="18"/>
  <c r="I307" i="18"/>
  <c r="G307" i="18"/>
  <c r="E307" i="18"/>
  <c r="AW306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X304" i="18"/>
  <c r="W304" i="18"/>
  <c r="U304" i="18"/>
  <c r="T304" i="18"/>
  <c r="S304" i="18"/>
  <c r="Q304" i="18"/>
  <c r="P304" i="18"/>
  <c r="O304" i="18"/>
  <c r="M304" i="18"/>
  <c r="AV304" i="18"/>
  <c r="L304" i="18"/>
  <c r="K304" i="18"/>
  <c r="I304" i="18"/>
  <c r="G304" i="18"/>
  <c r="E304" i="18"/>
  <c r="AV303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P303" i="18"/>
  <c r="O303" i="18"/>
  <c r="M303" i="18"/>
  <c r="L303" i="18"/>
  <c r="K303" i="18"/>
  <c r="I303" i="18"/>
  <c r="G303" i="18"/>
  <c r="E303" i="18"/>
  <c r="AW302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V301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L301" i="18"/>
  <c r="K301" i="18"/>
  <c r="I301" i="18"/>
  <c r="G301" i="18"/>
  <c r="E301" i="18"/>
  <c r="AW300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AV299" i="18"/>
  <c r="T299" i="18"/>
  <c r="S299" i="18"/>
  <c r="Q299" i="18"/>
  <c r="P299" i="18"/>
  <c r="O299" i="18"/>
  <c r="M299" i="18"/>
  <c r="L299" i="18"/>
  <c r="K299" i="18"/>
  <c r="I299" i="18"/>
  <c r="G299" i="18"/>
  <c r="E299" i="18"/>
  <c r="AW298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X296" i="18"/>
  <c r="W296" i="18"/>
  <c r="U296" i="18"/>
  <c r="T296" i="18"/>
  <c r="S296" i="18"/>
  <c r="Q296" i="18"/>
  <c r="AV296" i="18"/>
  <c r="P296" i="18"/>
  <c r="O296" i="18"/>
  <c r="M296" i="18"/>
  <c r="L296" i="18"/>
  <c r="K296" i="18"/>
  <c r="I296" i="18"/>
  <c r="G296" i="18"/>
  <c r="E296" i="18"/>
  <c r="AV295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P295" i="18"/>
  <c r="O295" i="18"/>
  <c r="M295" i="18"/>
  <c r="L295" i="18"/>
  <c r="K295" i="18"/>
  <c r="I295" i="18"/>
  <c r="G295" i="18"/>
  <c r="E295" i="18"/>
  <c r="AW294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Y294" i="18"/>
  <c r="X294" i="18"/>
  <c r="W294" i="18"/>
  <c r="U294" i="18"/>
  <c r="T294" i="18"/>
  <c r="S294" i="18"/>
  <c r="Q294" i="18"/>
  <c r="P294" i="18"/>
  <c r="O294" i="18"/>
  <c r="M294" i="18"/>
  <c r="AV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W292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AV291" i="18"/>
  <c r="T291" i="18"/>
  <c r="S291" i="18"/>
  <c r="Q291" i="18"/>
  <c r="P291" i="18"/>
  <c r="O291" i="18"/>
  <c r="M291" i="18"/>
  <c r="L291" i="18"/>
  <c r="K291" i="18"/>
  <c r="I291" i="18"/>
  <c r="G291" i="18"/>
  <c r="E291" i="18"/>
  <c r="AW290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X288" i="18"/>
  <c r="W288" i="18"/>
  <c r="U288" i="18"/>
  <c r="T288" i="18"/>
  <c r="S288" i="18"/>
  <c r="Q288" i="18"/>
  <c r="AV288" i="18"/>
  <c r="P288" i="18"/>
  <c r="O288" i="18"/>
  <c r="M288" i="18"/>
  <c r="L288" i="18"/>
  <c r="K288" i="18"/>
  <c r="I288" i="18"/>
  <c r="G288" i="18"/>
  <c r="E288" i="18"/>
  <c r="AV287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P287" i="18"/>
  <c r="O287" i="18"/>
  <c r="M287" i="18"/>
  <c r="L287" i="18"/>
  <c r="K287" i="18"/>
  <c r="I287" i="18"/>
  <c r="G287" i="18"/>
  <c r="E287" i="18"/>
  <c r="AW286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Y286" i="18"/>
  <c r="X286" i="18"/>
  <c r="W286" i="18"/>
  <c r="U286" i="18"/>
  <c r="T286" i="18"/>
  <c r="S286" i="18"/>
  <c r="Q286" i="18"/>
  <c r="P286" i="18"/>
  <c r="O286" i="18"/>
  <c r="M286" i="18"/>
  <c r="AV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W284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Y284" i="18"/>
  <c r="X284" i="18"/>
  <c r="W284" i="18"/>
  <c r="U284" i="18"/>
  <c r="T284" i="18"/>
  <c r="S284" i="18"/>
  <c r="Q284" i="18"/>
  <c r="AV284" i="18"/>
  <c r="P284" i="18"/>
  <c r="O284" i="18"/>
  <c r="M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AV283" i="18"/>
  <c r="T283" i="18"/>
  <c r="S283" i="18"/>
  <c r="Q283" i="18"/>
  <c r="P283" i="18"/>
  <c r="O283" i="18"/>
  <c r="M283" i="18"/>
  <c r="L283" i="18"/>
  <c r="K283" i="18"/>
  <c r="I283" i="18"/>
  <c r="G283" i="18"/>
  <c r="E283" i="18"/>
  <c r="AW282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AV280" i="18"/>
  <c r="T280" i="18"/>
  <c r="S280" i="18"/>
  <c r="Q280" i="18"/>
  <c r="P280" i="18"/>
  <c r="O280" i="18"/>
  <c r="M280" i="18"/>
  <c r="L280" i="18"/>
  <c r="K280" i="18"/>
  <c r="I280" i="18"/>
  <c r="G280" i="18"/>
  <c r="E280" i="18"/>
  <c r="AV279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P279" i="18"/>
  <c r="O279" i="18"/>
  <c r="M279" i="18"/>
  <c r="L279" i="18"/>
  <c r="K279" i="18"/>
  <c r="I279" i="18"/>
  <c r="G279" i="18"/>
  <c r="E279" i="18"/>
  <c r="AW278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V277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L277" i="18"/>
  <c r="K277" i="18"/>
  <c r="I277" i="18"/>
  <c r="G277" i="18"/>
  <c r="E277" i="18"/>
  <c r="AW276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AV275" i="18"/>
  <c r="T275" i="18"/>
  <c r="S275" i="18"/>
  <c r="Q275" i="18"/>
  <c r="P275" i="18"/>
  <c r="O275" i="18"/>
  <c r="M275" i="18"/>
  <c r="L275" i="18"/>
  <c r="K275" i="18"/>
  <c r="I275" i="18"/>
  <c r="G275" i="18"/>
  <c r="E275" i="18"/>
  <c r="AW274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W272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Y272" i="18"/>
  <c r="X272" i="18"/>
  <c r="W272" i="18"/>
  <c r="U272" i="18"/>
  <c r="T272" i="18"/>
  <c r="S272" i="18"/>
  <c r="Q272" i="18"/>
  <c r="AV272" i="18"/>
  <c r="P272" i="18"/>
  <c r="O272" i="18"/>
  <c r="M272" i="18"/>
  <c r="L272" i="18"/>
  <c r="K272" i="18"/>
  <c r="I272" i="18"/>
  <c r="G272" i="18"/>
  <c r="E272" i="18"/>
  <c r="AV271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W270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Y270" i="18"/>
  <c r="X270" i="18"/>
  <c r="W270" i="18"/>
  <c r="U270" i="18"/>
  <c r="T270" i="18"/>
  <c r="S270" i="18"/>
  <c r="Q270" i="18"/>
  <c r="P270" i="18"/>
  <c r="O270" i="18"/>
  <c r="M270" i="18"/>
  <c r="AV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AV269" i="18"/>
  <c r="T269" i="18"/>
  <c r="S269" i="18"/>
  <c r="Q269" i="18"/>
  <c r="P269" i="18"/>
  <c r="O269" i="18"/>
  <c r="M269" i="18"/>
  <c r="L269" i="18"/>
  <c r="K269" i="18"/>
  <c r="I269" i="18"/>
  <c r="G269" i="18"/>
  <c r="E269" i="18"/>
  <c r="AW268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T267" i="18"/>
  <c r="S267" i="18"/>
  <c r="Q267" i="18"/>
  <c r="P267" i="18"/>
  <c r="O267" i="18"/>
  <c r="M267" i="18"/>
  <c r="AV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AV266" i="18"/>
  <c r="X266" i="18"/>
  <c r="W266" i="18"/>
  <c r="U266" i="18"/>
  <c r="T266" i="18"/>
  <c r="S266" i="18"/>
  <c r="Q266" i="18"/>
  <c r="P266" i="18"/>
  <c r="O266" i="18"/>
  <c r="M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W264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Y264" i="18"/>
  <c r="X264" i="18"/>
  <c r="W264" i="18"/>
  <c r="U264" i="18"/>
  <c r="T264" i="18"/>
  <c r="S264" i="18"/>
  <c r="Q264" i="18"/>
  <c r="AV264" i="18"/>
  <c r="P264" i="18"/>
  <c r="O264" i="18"/>
  <c r="M264" i="18"/>
  <c r="L264" i="18"/>
  <c r="K264" i="18"/>
  <c r="I264" i="18"/>
  <c r="G264" i="18"/>
  <c r="E264" i="18"/>
  <c r="AV263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P263" i="18"/>
  <c r="O263" i="18"/>
  <c r="M263" i="18"/>
  <c r="L263" i="18"/>
  <c r="K263" i="18"/>
  <c r="I263" i="18"/>
  <c r="G263" i="18"/>
  <c r="E263" i="18"/>
  <c r="AW262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Y262" i="18"/>
  <c r="X262" i="18"/>
  <c r="W262" i="18"/>
  <c r="U262" i="18"/>
  <c r="T262" i="18"/>
  <c r="S262" i="18"/>
  <c r="Q262" i="18"/>
  <c r="P262" i="18"/>
  <c r="O262" i="18"/>
  <c r="M262" i="18"/>
  <c r="AV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AV261" i="18"/>
  <c r="T261" i="18"/>
  <c r="S261" i="18"/>
  <c r="Q261" i="18"/>
  <c r="P261" i="18"/>
  <c r="O261" i="18"/>
  <c r="M261" i="18"/>
  <c r="L261" i="18"/>
  <c r="K261" i="18"/>
  <c r="I261" i="18"/>
  <c r="G261" i="18"/>
  <c r="E261" i="18"/>
  <c r="AW260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AV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AV258" i="18"/>
  <c r="X258" i="18"/>
  <c r="W258" i="18"/>
  <c r="U258" i="18"/>
  <c r="T258" i="18"/>
  <c r="S258" i="18"/>
  <c r="Q258" i="18"/>
  <c r="P258" i="18"/>
  <c r="O258" i="18"/>
  <c r="M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AV257" i="18"/>
  <c r="L257" i="18"/>
  <c r="K257" i="18"/>
  <c r="I257" i="18"/>
  <c r="G257" i="18"/>
  <c r="E257" i="18"/>
  <c r="AW256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Y256" i="18"/>
  <c r="X256" i="18"/>
  <c r="W256" i="18"/>
  <c r="U256" i="18"/>
  <c r="T256" i="18"/>
  <c r="S256" i="18"/>
  <c r="Q256" i="18"/>
  <c r="AV256" i="18"/>
  <c r="P256" i="18"/>
  <c r="O256" i="18"/>
  <c r="M256" i="18"/>
  <c r="L256" i="18"/>
  <c r="K256" i="18"/>
  <c r="I256" i="18"/>
  <c r="G256" i="18"/>
  <c r="E256" i="18"/>
  <c r="AV255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W254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Y254" i="18"/>
  <c r="X254" i="18"/>
  <c r="W254" i="18"/>
  <c r="U254" i="18"/>
  <c r="T254" i="18"/>
  <c r="S254" i="18"/>
  <c r="Q254" i="18"/>
  <c r="P254" i="18"/>
  <c r="O254" i="18"/>
  <c r="M254" i="18"/>
  <c r="AV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AV253" i="18"/>
  <c r="T253" i="18"/>
  <c r="S253" i="18"/>
  <c r="Q253" i="18"/>
  <c r="P253" i="18"/>
  <c r="O253" i="18"/>
  <c r="M253" i="18"/>
  <c r="L253" i="18"/>
  <c r="K253" i="18"/>
  <c r="I253" i="18"/>
  <c r="G253" i="18"/>
  <c r="E253" i="18"/>
  <c r="AW252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T251" i="18"/>
  <c r="S251" i="18"/>
  <c r="Q251" i="18"/>
  <c r="P251" i="18"/>
  <c r="O251" i="18"/>
  <c r="M251" i="18"/>
  <c r="AV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AV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AV249" i="18"/>
  <c r="L249" i="18"/>
  <c r="K249" i="18"/>
  <c r="I249" i="18"/>
  <c r="G249" i="18"/>
  <c r="E249" i="18"/>
  <c r="AW248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Y248" i="18"/>
  <c r="X248" i="18"/>
  <c r="W248" i="18"/>
  <c r="U248" i="18"/>
  <c r="T248" i="18"/>
  <c r="S248" i="18"/>
  <c r="Q248" i="18"/>
  <c r="AV248" i="18"/>
  <c r="P248" i="18"/>
  <c r="O248" i="18"/>
  <c r="M248" i="18"/>
  <c r="L248" i="18"/>
  <c r="K248" i="18"/>
  <c r="I248" i="18"/>
  <c r="G248" i="18"/>
  <c r="E248" i="18"/>
  <c r="AV247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P247" i="18"/>
  <c r="O247" i="18"/>
  <c r="M247" i="18"/>
  <c r="L247" i="18"/>
  <c r="K247" i="18"/>
  <c r="I247" i="18"/>
  <c r="G247" i="18"/>
  <c r="E247" i="18"/>
  <c r="AW246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Y246" i="18"/>
  <c r="X246" i="18"/>
  <c r="W246" i="18"/>
  <c r="U246" i="18"/>
  <c r="T246" i="18"/>
  <c r="S246" i="18"/>
  <c r="Q246" i="18"/>
  <c r="P246" i="18"/>
  <c r="O246" i="18"/>
  <c r="M246" i="18"/>
  <c r="AV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AV245" i="18"/>
  <c r="T245" i="18"/>
  <c r="S245" i="18"/>
  <c r="Q245" i="18"/>
  <c r="P245" i="18"/>
  <c r="O245" i="18"/>
  <c r="M245" i="18"/>
  <c r="L245" i="18"/>
  <c r="K245" i="18"/>
  <c r="I245" i="18"/>
  <c r="G245" i="18"/>
  <c r="E245" i="18"/>
  <c r="AW244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AV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AV242" i="18"/>
  <c r="X242" i="18"/>
  <c r="W242" i="18"/>
  <c r="U242" i="18"/>
  <c r="T242" i="18"/>
  <c r="S242" i="18"/>
  <c r="Q242" i="18"/>
  <c r="P242" i="18"/>
  <c r="O242" i="18"/>
  <c r="M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AV241" i="18"/>
  <c r="L241" i="18"/>
  <c r="K241" i="18"/>
  <c r="I241" i="18"/>
  <c r="G241" i="18"/>
  <c r="E241" i="18"/>
  <c r="AW240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Y240" i="18"/>
  <c r="X240" i="18"/>
  <c r="W240" i="18"/>
  <c r="U240" i="18"/>
  <c r="T240" i="18"/>
  <c r="S240" i="18"/>
  <c r="Q240" i="18"/>
  <c r="AV240" i="18"/>
  <c r="P240" i="18"/>
  <c r="O240" i="18"/>
  <c r="M240" i="18"/>
  <c r="L240" i="18"/>
  <c r="K240" i="18"/>
  <c r="I240" i="18"/>
  <c r="G240" i="18"/>
  <c r="E240" i="18"/>
  <c r="AV239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W238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AV237" i="18"/>
  <c r="T237" i="18"/>
  <c r="S237" i="18"/>
  <c r="Q237" i="18"/>
  <c r="P237" i="18"/>
  <c r="O237" i="18"/>
  <c r="M237" i="18"/>
  <c r="L237" i="18"/>
  <c r="K237" i="18"/>
  <c r="I237" i="18"/>
  <c r="G237" i="18"/>
  <c r="E237" i="18"/>
  <c r="AW236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T235" i="18"/>
  <c r="S235" i="18"/>
  <c r="Q235" i="18"/>
  <c r="P235" i="18"/>
  <c r="O235" i="18"/>
  <c r="M235" i="18"/>
  <c r="AV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AV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W232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Y232" i="18"/>
  <c r="X232" i="18"/>
  <c r="W232" i="18"/>
  <c r="U232" i="18"/>
  <c r="T232" i="18"/>
  <c r="S232" i="18"/>
  <c r="Q232" i="18"/>
  <c r="AV232" i="18"/>
  <c r="P232" i="18"/>
  <c r="O232" i="18"/>
  <c r="M232" i="18"/>
  <c r="L232" i="18"/>
  <c r="K232" i="18"/>
  <c r="I232" i="18"/>
  <c r="G232" i="18"/>
  <c r="E232" i="18"/>
  <c r="AV231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P231" i="18"/>
  <c r="O231" i="18"/>
  <c r="M231" i="18"/>
  <c r="L231" i="18"/>
  <c r="K231" i="18"/>
  <c r="I231" i="18"/>
  <c r="G231" i="18"/>
  <c r="E231" i="18"/>
  <c r="AW230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Y230" i="18"/>
  <c r="X230" i="18"/>
  <c r="W230" i="18"/>
  <c r="U230" i="18"/>
  <c r="T230" i="18"/>
  <c r="S230" i="18"/>
  <c r="Q230" i="18"/>
  <c r="P230" i="18"/>
  <c r="O230" i="18"/>
  <c r="M230" i="18"/>
  <c r="AV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AV229" i="18"/>
  <c r="T229" i="18"/>
  <c r="S229" i="18"/>
  <c r="Q229" i="18"/>
  <c r="P229" i="18"/>
  <c r="O229" i="18"/>
  <c r="M229" i="18"/>
  <c r="L229" i="18"/>
  <c r="K229" i="18"/>
  <c r="I229" i="18"/>
  <c r="G229" i="18"/>
  <c r="E229" i="18"/>
  <c r="AW228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AV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AV226" i="18"/>
  <c r="X226" i="18"/>
  <c r="W226" i="18"/>
  <c r="U226" i="18"/>
  <c r="T226" i="18"/>
  <c r="S226" i="18"/>
  <c r="Q226" i="18"/>
  <c r="P226" i="18"/>
  <c r="O226" i="18"/>
  <c r="M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AV225" i="18"/>
  <c r="L225" i="18"/>
  <c r="K225" i="18"/>
  <c r="I225" i="18"/>
  <c r="G225" i="18"/>
  <c r="E225" i="18"/>
  <c r="AW224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Y224" i="18"/>
  <c r="X224" i="18"/>
  <c r="W224" i="18"/>
  <c r="U224" i="18"/>
  <c r="T224" i="18"/>
  <c r="S224" i="18"/>
  <c r="Q224" i="18"/>
  <c r="AV224" i="18"/>
  <c r="P224" i="18"/>
  <c r="O224" i="18"/>
  <c r="M224" i="18"/>
  <c r="L224" i="18"/>
  <c r="K224" i="18"/>
  <c r="I224" i="18"/>
  <c r="G224" i="18"/>
  <c r="E224" i="18"/>
  <c r="AV223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W222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AV221" i="18"/>
  <c r="T221" i="18"/>
  <c r="S221" i="18"/>
  <c r="Q221" i="18"/>
  <c r="P221" i="18"/>
  <c r="O221" i="18"/>
  <c r="M221" i="18"/>
  <c r="L221" i="18"/>
  <c r="K221" i="18"/>
  <c r="I221" i="18"/>
  <c r="G221" i="18"/>
  <c r="E221" i="18"/>
  <c r="AW220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AV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AV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W216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Y216" i="18"/>
  <c r="X216" i="18"/>
  <c r="W216" i="18"/>
  <c r="U216" i="18"/>
  <c r="T216" i="18"/>
  <c r="S216" i="18"/>
  <c r="Q216" i="18"/>
  <c r="AV216" i="18"/>
  <c r="P216" i="18"/>
  <c r="O216" i="18"/>
  <c r="M216" i="18"/>
  <c r="L216" i="18"/>
  <c r="K216" i="18"/>
  <c r="I216" i="18"/>
  <c r="G216" i="18"/>
  <c r="E216" i="18"/>
  <c r="AV215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P215" i="18"/>
  <c r="O215" i="18"/>
  <c r="M215" i="18"/>
  <c r="L215" i="18"/>
  <c r="K215" i="18"/>
  <c r="I215" i="18"/>
  <c r="G215" i="18"/>
  <c r="E215" i="18"/>
  <c r="AW214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Y214" i="18"/>
  <c r="X214" i="18"/>
  <c r="W214" i="18"/>
  <c r="U214" i="18"/>
  <c r="T214" i="18"/>
  <c r="S214" i="18"/>
  <c r="Q214" i="18"/>
  <c r="P214" i="18"/>
  <c r="O214" i="18"/>
  <c r="M214" i="18"/>
  <c r="AV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AV213" i="18"/>
  <c r="T213" i="18"/>
  <c r="S213" i="18"/>
  <c r="Q213" i="18"/>
  <c r="P213" i="18"/>
  <c r="O213" i="18"/>
  <c r="M213" i="18"/>
  <c r="L213" i="18"/>
  <c r="K213" i="18"/>
  <c r="I213" i="18"/>
  <c r="G213" i="18"/>
  <c r="E213" i="18"/>
  <c r="AW212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T211" i="18"/>
  <c r="S211" i="18"/>
  <c r="Q211" i="18"/>
  <c r="P211" i="18"/>
  <c r="O211" i="18"/>
  <c r="M211" i="18"/>
  <c r="AV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AV210" i="18"/>
  <c r="X210" i="18"/>
  <c r="W210" i="18"/>
  <c r="U210" i="18"/>
  <c r="T210" i="18"/>
  <c r="S210" i="18"/>
  <c r="Q210" i="18"/>
  <c r="P210" i="18"/>
  <c r="O210" i="18"/>
  <c r="M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W208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Y208" i="18"/>
  <c r="X208" i="18"/>
  <c r="W208" i="18"/>
  <c r="U208" i="18"/>
  <c r="T208" i="18"/>
  <c r="S208" i="18"/>
  <c r="Q208" i="18"/>
  <c r="AV208" i="18"/>
  <c r="P208" i="18"/>
  <c r="O208" i="18"/>
  <c r="M208" i="18"/>
  <c r="L208" i="18"/>
  <c r="K208" i="18"/>
  <c r="I208" i="18"/>
  <c r="G208" i="18"/>
  <c r="E208" i="18"/>
  <c r="AV207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P207" i="18"/>
  <c r="O207" i="18"/>
  <c r="M207" i="18"/>
  <c r="L207" i="18"/>
  <c r="K207" i="18"/>
  <c r="I207" i="18"/>
  <c r="G207" i="18"/>
  <c r="E207" i="18"/>
  <c r="AW206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Y206" i="18"/>
  <c r="X206" i="18"/>
  <c r="W206" i="18"/>
  <c r="U206" i="18"/>
  <c r="T206" i="18"/>
  <c r="S206" i="18"/>
  <c r="Q206" i="18"/>
  <c r="P206" i="18"/>
  <c r="O206" i="18"/>
  <c r="M206" i="18"/>
  <c r="AV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AV205" i="18"/>
  <c r="T205" i="18"/>
  <c r="S205" i="18"/>
  <c r="Q205" i="18"/>
  <c r="P205" i="18"/>
  <c r="O205" i="18"/>
  <c r="M205" i="18"/>
  <c r="L205" i="18"/>
  <c r="K205" i="18"/>
  <c r="I205" i="18"/>
  <c r="G205" i="18"/>
  <c r="E205" i="18"/>
  <c r="AW204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AV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AV202" i="18"/>
  <c r="X202" i="18"/>
  <c r="W202" i="18"/>
  <c r="U202" i="18"/>
  <c r="T202" i="18"/>
  <c r="S202" i="18"/>
  <c r="Q202" i="18"/>
  <c r="P202" i="18"/>
  <c r="O202" i="18"/>
  <c r="M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W200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Y200" i="18"/>
  <c r="X200" i="18"/>
  <c r="W200" i="18"/>
  <c r="U200" i="18"/>
  <c r="T200" i="18"/>
  <c r="S200" i="18"/>
  <c r="Q200" i="18"/>
  <c r="AV200" i="18"/>
  <c r="P200" i="18"/>
  <c r="O200" i="18"/>
  <c r="M200" i="18"/>
  <c r="L200" i="18"/>
  <c r="K200" i="18"/>
  <c r="I200" i="18"/>
  <c r="G200" i="18"/>
  <c r="E200" i="18"/>
  <c r="AV199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W198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Y198" i="18"/>
  <c r="X198" i="18"/>
  <c r="W198" i="18"/>
  <c r="U198" i="18"/>
  <c r="T198" i="18"/>
  <c r="S198" i="18"/>
  <c r="Q198" i="18"/>
  <c r="P198" i="18"/>
  <c r="O198" i="18"/>
  <c r="M198" i="18"/>
  <c r="AV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AV197" i="18"/>
  <c r="T197" i="18"/>
  <c r="S197" i="18"/>
  <c r="Q197" i="18"/>
  <c r="P197" i="18"/>
  <c r="O197" i="18"/>
  <c r="M197" i="18"/>
  <c r="L197" i="18"/>
  <c r="K197" i="18"/>
  <c r="I197" i="18"/>
  <c r="G197" i="18"/>
  <c r="E197" i="18"/>
  <c r="AW196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AV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AV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W192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Y192" i="18"/>
  <c r="X192" i="18"/>
  <c r="W192" i="18"/>
  <c r="U192" i="18"/>
  <c r="T192" i="18"/>
  <c r="S192" i="18"/>
  <c r="Q192" i="18"/>
  <c r="AV192" i="18"/>
  <c r="P192" i="18"/>
  <c r="O192" i="18"/>
  <c r="M192" i="18"/>
  <c r="L192" i="18"/>
  <c r="K192" i="18"/>
  <c r="I192" i="18"/>
  <c r="G192" i="18"/>
  <c r="E192" i="18"/>
  <c r="AV191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W190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Y190" i="18"/>
  <c r="X190" i="18"/>
  <c r="W190" i="18"/>
  <c r="U190" i="18"/>
  <c r="T190" i="18"/>
  <c r="S190" i="18"/>
  <c r="Q190" i="18"/>
  <c r="P190" i="18"/>
  <c r="O190" i="18"/>
  <c r="M190" i="18"/>
  <c r="AV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AV189" i="18"/>
  <c r="T189" i="18"/>
  <c r="S189" i="18"/>
  <c r="Q189" i="18"/>
  <c r="P189" i="18"/>
  <c r="O189" i="18"/>
  <c r="M189" i="18"/>
  <c r="L189" i="18"/>
  <c r="K189" i="18"/>
  <c r="I189" i="18"/>
  <c r="G189" i="18"/>
  <c r="E189" i="18"/>
  <c r="AW188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T187" i="18"/>
  <c r="S187" i="18"/>
  <c r="Q187" i="18"/>
  <c r="P187" i="18"/>
  <c r="O187" i="18"/>
  <c r="M187" i="18"/>
  <c r="AV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AV186" i="18"/>
  <c r="X186" i="18"/>
  <c r="W186" i="18"/>
  <c r="U186" i="18"/>
  <c r="T186" i="18"/>
  <c r="S186" i="18"/>
  <c r="Q186" i="18"/>
  <c r="P186" i="18"/>
  <c r="O186" i="18"/>
  <c r="M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W184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Y184" i="18"/>
  <c r="X184" i="18"/>
  <c r="W184" i="18"/>
  <c r="U184" i="18"/>
  <c r="T184" i="18"/>
  <c r="S184" i="18"/>
  <c r="Q184" i="18"/>
  <c r="AV184" i="18"/>
  <c r="P184" i="18"/>
  <c r="O184" i="18"/>
  <c r="M184" i="18"/>
  <c r="L184" i="18"/>
  <c r="K184" i="18"/>
  <c r="I184" i="18"/>
  <c r="G184" i="18"/>
  <c r="E184" i="18"/>
  <c r="AV183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P183" i="18"/>
  <c r="O183" i="18"/>
  <c r="M183" i="18"/>
  <c r="L183" i="18"/>
  <c r="K183" i="18"/>
  <c r="I183" i="18"/>
  <c r="G183" i="18"/>
  <c r="E183" i="18"/>
  <c r="AW182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Y182" i="18"/>
  <c r="X182" i="18"/>
  <c r="W182" i="18"/>
  <c r="U182" i="18"/>
  <c r="T182" i="18"/>
  <c r="S182" i="18"/>
  <c r="Q182" i="18"/>
  <c r="P182" i="18"/>
  <c r="O182" i="18"/>
  <c r="M182" i="18"/>
  <c r="AV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AV181" i="18"/>
  <c r="T181" i="18"/>
  <c r="S181" i="18"/>
  <c r="Q181" i="18"/>
  <c r="P181" i="18"/>
  <c r="O181" i="18"/>
  <c r="M181" i="18"/>
  <c r="L181" i="18"/>
  <c r="K181" i="18"/>
  <c r="I181" i="18"/>
  <c r="G181" i="18"/>
  <c r="E181" i="18"/>
  <c r="AW180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AV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AV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W176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Y176" i="18"/>
  <c r="X176" i="18"/>
  <c r="W176" i="18"/>
  <c r="U176" i="18"/>
  <c r="T176" i="18"/>
  <c r="S176" i="18"/>
  <c r="Q176" i="18"/>
  <c r="AV176" i="18"/>
  <c r="P176" i="18"/>
  <c r="O176" i="18"/>
  <c r="M176" i="18"/>
  <c r="L176" i="18"/>
  <c r="K176" i="18"/>
  <c r="I176" i="18"/>
  <c r="G176" i="18"/>
  <c r="E176" i="18"/>
  <c r="AV175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W174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Y174" i="18"/>
  <c r="X174" i="18"/>
  <c r="W174" i="18"/>
  <c r="U174" i="18"/>
  <c r="T174" i="18"/>
  <c r="S174" i="18"/>
  <c r="Q174" i="18"/>
  <c r="P174" i="18"/>
  <c r="O174" i="18"/>
  <c r="M174" i="18"/>
  <c r="AV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AV173" i="18"/>
  <c r="T173" i="18"/>
  <c r="S173" i="18"/>
  <c r="Q173" i="18"/>
  <c r="P173" i="18"/>
  <c r="O173" i="18"/>
  <c r="M173" i="18"/>
  <c r="L173" i="18"/>
  <c r="K173" i="18"/>
  <c r="I173" i="18"/>
  <c r="G173" i="18"/>
  <c r="E173" i="18"/>
  <c r="AW172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AV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AV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AV169" i="18"/>
  <c r="L169" i="18"/>
  <c r="K169" i="18"/>
  <c r="I169" i="18"/>
  <c r="G169" i="18"/>
  <c r="E169" i="18"/>
  <c r="AW168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Y168" i="18"/>
  <c r="X168" i="18"/>
  <c r="W168" i="18"/>
  <c r="U168" i="18"/>
  <c r="T168" i="18"/>
  <c r="S168" i="18"/>
  <c r="Q168" i="18"/>
  <c r="AV168" i="18"/>
  <c r="P168" i="18"/>
  <c r="O168" i="18"/>
  <c r="M168" i="18"/>
  <c r="L168" i="18"/>
  <c r="K168" i="18"/>
  <c r="I168" i="18"/>
  <c r="G168" i="18"/>
  <c r="E168" i="18"/>
  <c r="AV167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W166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Y166" i="18"/>
  <c r="X166" i="18"/>
  <c r="W166" i="18"/>
  <c r="U166" i="18"/>
  <c r="T166" i="18"/>
  <c r="S166" i="18"/>
  <c r="Q166" i="18"/>
  <c r="P166" i="18"/>
  <c r="O166" i="18"/>
  <c r="M166" i="18"/>
  <c r="AV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AV165" i="18"/>
  <c r="T165" i="18"/>
  <c r="S165" i="18"/>
  <c r="Q165" i="18"/>
  <c r="P165" i="18"/>
  <c r="O165" i="18"/>
  <c r="M165" i="18"/>
  <c r="L165" i="18"/>
  <c r="K165" i="18"/>
  <c r="I165" i="18"/>
  <c r="G165" i="18"/>
  <c r="E165" i="18"/>
  <c r="AW164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T163" i="18"/>
  <c r="S163" i="18"/>
  <c r="Q163" i="18"/>
  <c r="P163" i="18"/>
  <c r="O163" i="18"/>
  <c r="M163" i="18"/>
  <c r="AV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AV162" i="18"/>
  <c r="X162" i="18"/>
  <c r="W162" i="18"/>
  <c r="U162" i="18"/>
  <c r="T162" i="18"/>
  <c r="S162" i="18"/>
  <c r="Q162" i="18"/>
  <c r="P162" i="18"/>
  <c r="O162" i="18"/>
  <c r="M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W160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Y160" i="18"/>
  <c r="X160" i="18"/>
  <c r="W160" i="18"/>
  <c r="U160" i="18"/>
  <c r="T160" i="18"/>
  <c r="S160" i="18"/>
  <c r="Q160" i="18"/>
  <c r="AV160" i="18"/>
  <c r="P160" i="18"/>
  <c r="O160" i="18"/>
  <c r="M160" i="18"/>
  <c r="L160" i="18"/>
  <c r="K160" i="18"/>
  <c r="I160" i="18"/>
  <c r="G160" i="18"/>
  <c r="E160" i="18"/>
  <c r="AV159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P159" i="18"/>
  <c r="O159" i="18"/>
  <c r="M159" i="18"/>
  <c r="L159" i="18"/>
  <c r="K159" i="18"/>
  <c r="I159" i="18"/>
  <c r="G159" i="18"/>
  <c r="E159" i="18"/>
  <c r="AW158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Y158" i="18"/>
  <c r="X158" i="18"/>
  <c r="W158" i="18"/>
  <c r="U158" i="18"/>
  <c r="T158" i="18"/>
  <c r="S158" i="18"/>
  <c r="Q158" i="18"/>
  <c r="P158" i="18"/>
  <c r="O158" i="18"/>
  <c r="M158" i="18"/>
  <c r="AV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AV157" i="18"/>
  <c r="T157" i="18"/>
  <c r="S157" i="18"/>
  <c r="Q157" i="18"/>
  <c r="P157" i="18"/>
  <c r="O157" i="18"/>
  <c r="M157" i="18"/>
  <c r="L157" i="18"/>
  <c r="K157" i="18"/>
  <c r="I157" i="18"/>
  <c r="G157" i="18"/>
  <c r="E157" i="18"/>
  <c r="AW156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Y156" i="18"/>
  <c r="X156" i="18"/>
  <c r="W156" i="18"/>
  <c r="U156" i="18"/>
  <c r="T156" i="18"/>
  <c r="S156" i="18"/>
  <c r="Q156" i="18"/>
  <c r="P156" i="18"/>
  <c r="O156" i="18"/>
  <c r="M156" i="18"/>
  <c r="AV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AV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AV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W152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Y152" i="18"/>
  <c r="X152" i="18"/>
  <c r="W152" i="18"/>
  <c r="U152" i="18"/>
  <c r="T152" i="18"/>
  <c r="S152" i="18"/>
  <c r="Q152" i="18"/>
  <c r="AV152" i="18"/>
  <c r="P152" i="18"/>
  <c r="O152" i="18"/>
  <c r="M152" i="18"/>
  <c r="L152" i="18"/>
  <c r="K152" i="18"/>
  <c r="I152" i="18"/>
  <c r="G152" i="18"/>
  <c r="E152" i="18"/>
  <c r="AV151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P151" i="18"/>
  <c r="O151" i="18"/>
  <c r="M151" i="18"/>
  <c r="L151" i="18"/>
  <c r="K151" i="18"/>
  <c r="I151" i="18"/>
  <c r="G151" i="18"/>
  <c r="E151" i="18"/>
  <c r="AW150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Y150" i="18"/>
  <c r="X150" i="18"/>
  <c r="W150" i="18"/>
  <c r="U150" i="18"/>
  <c r="T150" i="18"/>
  <c r="S150" i="18"/>
  <c r="Q150" i="18"/>
  <c r="P150" i="18"/>
  <c r="O150" i="18"/>
  <c r="M150" i="18"/>
  <c r="AV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AV149" i="18"/>
  <c r="T149" i="18"/>
  <c r="S149" i="18"/>
  <c r="Q149" i="18"/>
  <c r="P149" i="18"/>
  <c r="O149" i="18"/>
  <c r="M149" i="18"/>
  <c r="L149" i="18"/>
  <c r="K149" i="18"/>
  <c r="I149" i="18"/>
  <c r="G149" i="18"/>
  <c r="E149" i="18"/>
  <c r="AW148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Y148" i="18"/>
  <c r="X148" i="18"/>
  <c r="W148" i="18"/>
  <c r="U148" i="18"/>
  <c r="T148" i="18"/>
  <c r="S148" i="18"/>
  <c r="Q148" i="18"/>
  <c r="P148" i="18"/>
  <c r="O148" i="18"/>
  <c r="M148" i="18"/>
  <c r="AV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AV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AV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W144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Y144" i="18"/>
  <c r="X144" i="18"/>
  <c r="W144" i="18"/>
  <c r="U144" i="18"/>
  <c r="T144" i="18"/>
  <c r="S144" i="18"/>
  <c r="Q144" i="18"/>
  <c r="AV144" i="18"/>
  <c r="P144" i="18"/>
  <c r="O144" i="18"/>
  <c r="M144" i="18"/>
  <c r="L144" i="18"/>
  <c r="K144" i="18"/>
  <c r="I144" i="18"/>
  <c r="G144" i="18"/>
  <c r="E144" i="18"/>
  <c r="AV143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P143" i="18"/>
  <c r="O143" i="18"/>
  <c r="M143" i="18"/>
  <c r="L143" i="18"/>
  <c r="K143" i="18"/>
  <c r="I143" i="18"/>
  <c r="G143" i="18"/>
  <c r="E143" i="18"/>
  <c r="AW142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AV141" i="18"/>
  <c r="T141" i="18"/>
  <c r="S141" i="18"/>
  <c r="Q141" i="18"/>
  <c r="P141" i="18"/>
  <c r="O141" i="18"/>
  <c r="M141" i="18"/>
  <c r="L141" i="18"/>
  <c r="K141" i="18"/>
  <c r="I141" i="18"/>
  <c r="G141" i="18"/>
  <c r="E141" i="18"/>
  <c r="AW140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P139" i="18"/>
  <c r="O139" i="18"/>
  <c r="M139" i="18"/>
  <c r="AV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AV138" i="18"/>
  <c r="X138" i="18"/>
  <c r="W138" i="18"/>
  <c r="U138" i="18"/>
  <c r="T138" i="18"/>
  <c r="S138" i="18"/>
  <c r="Q138" i="18"/>
  <c r="P138" i="18"/>
  <c r="O138" i="18"/>
  <c r="M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AV137" i="18"/>
  <c r="L137" i="18"/>
  <c r="K137" i="18"/>
  <c r="I137" i="18"/>
  <c r="G137" i="18"/>
  <c r="E137" i="18"/>
  <c r="AW136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Y136" i="18"/>
  <c r="X136" i="18"/>
  <c r="W136" i="18"/>
  <c r="U136" i="18"/>
  <c r="T136" i="18"/>
  <c r="S136" i="18"/>
  <c r="Q136" i="18"/>
  <c r="AV136" i="18"/>
  <c r="P136" i="18"/>
  <c r="O136" i="18"/>
  <c r="M136" i="18"/>
  <c r="L136" i="18"/>
  <c r="K136" i="18"/>
  <c r="I136" i="18"/>
  <c r="G136" i="18"/>
  <c r="E136" i="18"/>
  <c r="AV135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L135" i="18"/>
  <c r="K135" i="18"/>
  <c r="I135" i="18"/>
  <c r="G135" i="18"/>
  <c r="E135" i="18"/>
  <c r="AW134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W132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AV129" i="18"/>
  <c r="L129" i="18"/>
  <c r="K129" i="18"/>
  <c r="I129" i="18"/>
  <c r="G129" i="18"/>
  <c r="E129" i="18"/>
  <c r="AW128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W126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AV125" i="18"/>
  <c r="T125" i="18"/>
  <c r="S125" i="18"/>
  <c r="Q125" i="18"/>
  <c r="P125" i="18"/>
  <c r="O125" i="18"/>
  <c r="M125" i="18"/>
  <c r="L125" i="18"/>
  <c r="K125" i="18"/>
  <c r="I125" i="18"/>
  <c r="G125" i="18"/>
  <c r="E125" i="18"/>
  <c r="AW124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AV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AV122" i="18"/>
  <c r="X122" i="18"/>
  <c r="W122" i="18"/>
  <c r="U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W120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Y120" i="18"/>
  <c r="X120" i="18"/>
  <c r="W120" i="18"/>
  <c r="U120" i="18"/>
  <c r="T120" i="18"/>
  <c r="S120" i="18"/>
  <c r="Q120" i="18"/>
  <c r="AV120" i="18"/>
  <c r="P120" i="18"/>
  <c r="O120" i="18"/>
  <c r="M120" i="18"/>
  <c r="L120" i="18"/>
  <c r="K120" i="18"/>
  <c r="I120" i="18"/>
  <c r="G120" i="18"/>
  <c r="E120" i="18"/>
  <c r="AV119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P119" i="18"/>
  <c r="O119" i="18"/>
  <c r="M119" i="18"/>
  <c r="L119" i="18"/>
  <c r="K119" i="18"/>
  <c r="I119" i="18"/>
  <c r="G119" i="18"/>
  <c r="E119" i="18"/>
  <c r="AW118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AV117" i="18"/>
  <c r="T117" i="18"/>
  <c r="S117" i="18"/>
  <c r="Q117" i="18"/>
  <c r="P117" i="18"/>
  <c r="O117" i="18"/>
  <c r="M117" i="18"/>
  <c r="L117" i="18"/>
  <c r="K117" i="18"/>
  <c r="I117" i="18"/>
  <c r="G117" i="18"/>
  <c r="E117" i="18"/>
  <c r="AW116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Y116" i="18"/>
  <c r="X116" i="18"/>
  <c r="W116" i="18"/>
  <c r="U116" i="18"/>
  <c r="T116" i="18"/>
  <c r="S116" i="18"/>
  <c r="Q116" i="18"/>
  <c r="P116" i="18"/>
  <c r="O116" i="18"/>
  <c r="M116" i="18"/>
  <c r="AV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AV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AV114" i="18"/>
  <c r="X114" i="18"/>
  <c r="W114" i="18"/>
  <c r="U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W112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Y112" i="18"/>
  <c r="X112" i="18"/>
  <c r="W112" i="18"/>
  <c r="U112" i="18"/>
  <c r="T112" i="18"/>
  <c r="S112" i="18"/>
  <c r="Q112" i="18"/>
  <c r="AV112" i="18"/>
  <c r="P112" i="18"/>
  <c r="O112" i="18"/>
  <c r="M112" i="18"/>
  <c r="L112" i="18"/>
  <c r="K112" i="18"/>
  <c r="I112" i="18"/>
  <c r="G112" i="18"/>
  <c r="E112" i="18"/>
  <c r="AV111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P111" i="18"/>
  <c r="O111" i="18"/>
  <c r="M111" i="18"/>
  <c r="L111" i="18"/>
  <c r="K111" i="18"/>
  <c r="I111" i="18"/>
  <c r="G111" i="18"/>
  <c r="E111" i="18"/>
  <c r="AW110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AV109" i="18"/>
  <c r="T109" i="18"/>
  <c r="S109" i="18"/>
  <c r="Q109" i="18"/>
  <c r="P109" i="18"/>
  <c r="O109" i="18"/>
  <c r="M109" i="18"/>
  <c r="L109" i="18"/>
  <c r="K109" i="18"/>
  <c r="I109" i="18"/>
  <c r="G109" i="18"/>
  <c r="E109" i="18"/>
  <c r="AW108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Y108" i="18"/>
  <c r="X108" i="18"/>
  <c r="W108" i="18"/>
  <c r="U108" i="18"/>
  <c r="T108" i="18"/>
  <c r="S108" i="18"/>
  <c r="Q108" i="18"/>
  <c r="P108" i="18"/>
  <c r="O108" i="18"/>
  <c r="M108" i="18"/>
  <c r="AV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T107" i="18"/>
  <c r="S107" i="18"/>
  <c r="Q107" i="18"/>
  <c r="P107" i="18"/>
  <c r="O107" i="18"/>
  <c r="M107" i="18"/>
  <c r="AV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AV106" i="18"/>
  <c r="X106" i="18"/>
  <c r="W106" i="18"/>
  <c r="U106" i="18"/>
  <c r="T106" i="18"/>
  <c r="S106" i="18"/>
  <c r="Q106" i="18"/>
  <c r="P106" i="18"/>
  <c r="O106" i="18"/>
  <c r="M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W104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Y104" i="18"/>
  <c r="X104" i="18"/>
  <c r="W104" i="18"/>
  <c r="U104" i="18"/>
  <c r="T104" i="18"/>
  <c r="S104" i="18"/>
  <c r="Q104" i="18"/>
  <c r="AV104" i="18"/>
  <c r="P104" i="18"/>
  <c r="O104" i="18"/>
  <c r="M104" i="18"/>
  <c r="L104" i="18"/>
  <c r="K104" i="18"/>
  <c r="I104" i="18"/>
  <c r="G104" i="18"/>
  <c r="E104" i="18"/>
  <c r="AV103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P103" i="18"/>
  <c r="O103" i="18"/>
  <c r="M103" i="18"/>
  <c r="L103" i="18"/>
  <c r="K103" i="18"/>
  <c r="I103" i="18"/>
  <c r="G103" i="18"/>
  <c r="E103" i="18"/>
  <c r="AW102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AV101" i="18"/>
  <c r="T101" i="18"/>
  <c r="S101" i="18"/>
  <c r="Q101" i="18"/>
  <c r="P101" i="18"/>
  <c r="O101" i="18"/>
  <c r="M101" i="18"/>
  <c r="L101" i="18"/>
  <c r="K101" i="18"/>
  <c r="I101" i="18"/>
  <c r="G101" i="18"/>
  <c r="E101" i="18"/>
  <c r="AW100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Y100" i="18"/>
  <c r="X100" i="18"/>
  <c r="W100" i="18"/>
  <c r="U100" i="18"/>
  <c r="T100" i="18"/>
  <c r="S100" i="18"/>
  <c r="Q100" i="18"/>
  <c r="P100" i="18"/>
  <c r="O100" i="18"/>
  <c r="M100" i="18"/>
  <c r="AV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AV98" i="18"/>
  <c r="X98" i="18"/>
  <c r="W98" i="18"/>
  <c r="U98" i="18"/>
  <c r="T98" i="18"/>
  <c r="S98" i="18"/>
  <c r="Q98" i="18"/>
  <c r="P98" i="18"/>
  <c r="O98" i="18"/>
  <c r="M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W96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Y96" i="18"/>
  <c r="X96" i="18"/>
  <c r="W96" i="18"/>
  <c r="U96" i="18"/>
  <c r="T96" i="18"/>
  <c r="S96" i="18"/>
  <c r="Q96" i="18"/>
  <c r="AV96" i="18"/>
  <c r="P96" i="18"/>
  <c r="O96" i="18"/>
  <c r="M96" i="18"/>
  <c r="L96" i="18"/>
  <c r="K96" i="18"/>
  <c r="I96" i="18"/>
  <c r="G96" i="18"/>
  <c r="E96" i="18"/>
  <c r="AV95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P95" i="18"/>
  <c r="O95" i="18"/>
  <c r="M95" i="18"/>
  <c r="L95" i="18"/>
  <c r="K95" i="18"/>
  <c r="I95" i="18"/>
  <c r="G95" i="18"/>
  <c r="E95" i="18"/>
  <c r="AW94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AV93" i="18"/>
  <c r="T93" i="18"/>
  <c r="S93" i="18"/>
  <c r="Q93" i="18"/>
  <c r="P93" i="18"/>
  <c r="O93" i="18"/>
  <c r="M93" i="18"/>
  <c r="L93" i="18"/>
  <c r="K93" i="18"/>
  <c r="I93" i="18"/>
  <c r="G93" i="18"/>
  <c r="E93" i="18"/>
  <c r="AW92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Y92" i="18"/>
  <c r="X92" i="18"/>
  <c r="W92" i="18"/>
  <c r="U92" i="18"/>
  <c r="T92" i="18"/>
  <c r="S92" i="18"/>
  <c r="Q92" i="18"/>
  <c r="P92" i="18"/>
  <c r="O92" i="18"/>
  <c r="M92" i="18"/>
  <c r="AV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AV90" i="18"/>
  <c r="X90" i="18"/>
  <c r="W90" i="18"/>
  <c r="U90" i="18"/>
  <c r="T90" i="18"/>
  <c r="S90" i="18"/>
  <c r="Q90" i="18"/>
  <c r="P90" i="18"/>
  <c r="O90" i="18"/>
  <c r="M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W88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Y88" i="18"/>
  <c r="X88" i="18"/>
  <c r="W88" i="18"/>
  <c r="U88" i="18"/>
  <c r="T88" i="18"/>
  <c r="S88" i="18"/>
  <c r="Q88" i="18"/>
  <c r="AV88" i="18"/>
  <c r="P88" i="18"/>
  <c r="O88" i="18"/>
  <c r="M88" i="18"/>
  <c r="L88" i="18"/>
  <c r="K88" i="18"/>
  <c r="I88" i="18"/>
  <c r="G88" i="18"/>
  <c r="E88" i="18"/>
  <c r="AV87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P87" i="18"/>
  <c r="O87" i="18"/>
  <c r="M87" i="18"/>
  <c r="L87" i="18"/>
  <c r="K87" i="18"/>
  <c r="I87" i="18"/>
  <c r="G87" i="18"/>
  <c r="E87" i="18"/>
  <c r="AW86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AV85" i="18"/>
  <c r="T85" i="18"/>
  <c r="S85" i="18"/>
  <c r="Q85" i="18"/>
  <c r="P85" i="18"/>
  <c r="O85" i="18"/>
  <c r="M85" i="18"/>
  <c r="L85" i="18"/>
  <c r="K85" i="18"/>
  <c r="I85" i="18"/>
  <c r="G85" i="18"/>
  <c r="E85" i="18"/>
  <c r="AW84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Y84" i="18"/>
  <c r="X84" i="18"/>
  <c r="W84" i="18"/>
  <c r="U84" i="18"/>
  <c r="T84" i="18"/>
  <c r="S84" i="18"/>
  <c r="Q84" i="18"/>
  <c r="P84" i="18"/>
  <c r="O84" i="18"/>
  <c r="M84" i="18"/>
  <c r="AV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AV82" i="18"/>
  <c r="X82" i="18"/>
  <c r="W82" i="18"/>
  <c r="U82" i="18"/>
  <c r="T82" i="18"/>
  <c r="S82" i="18"/>
  <c r="Q82" i="18"/>
  <c r="P82" i="18"/>
  <c r="O82" i="18"/>
  <c r="M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W80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Y80" i="18"/>
  <c r="X80" i="18"/>
  <c r="W80" i="18"/>
  <c r="U80" i="18"/>
  <c r="T80" i="18"/>
  <c r="S80" i="18"/>
  <c r="Q80" i="18"/>
  <c r="AV80" i="18"/>
  <c r="P80" i="18"/>
  <c r="O80" i="18"/>
  <c r="M80" i="18"/>
  <c r="L80" i="18"/>
  <c r="K80" i="18"/>
  <c r="I80" i="18"/>
  <c r="G80" i="18"/>
  <c r="E80" i="18"/>
  <c r="AV79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P79" i="18"/>
  <c r="O79" i="18"/>
  <c r="M79" i="18"/>
  <c r="L79" i="18"/>
  <c r="K79" i="18"/>
  <c r="I79" i="18"/>
  <c r="G79" i="18"/>
  <c r="E79" i="18"/>
  <c r="AW78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V77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P77" i="18"/>
  <c r="O77" i="18"/>
  <c r="M77" i="18"/>
  <c r="L77" i="18"/>
  <c r="K77" i="18"/>
  <c r="I77" i="18"/>
  <c r="G77" i="18"/>
  <c r="E77" i="18"/>
  <c r="AW76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AV74" i="18"/>
  <c r="X74" i="18"/>
  <c r="W74" i="18"/>
  <c r="U74" i="18"/>
  <c r="T74" i="18"/>
  <c r="S74" i="18"/>
  <c r="Q74" i="18"/>
  <c r="P74" i="18"/>
  <c r="O74" i="18"/>
  <c r="M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W72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Y72" i="18"/>
  <c r="X72" i="18"/>
  <c r="W72" i="18"/>
  <c r="U72" i="18"/>
  <c r="T72" i="18"/>
  <c r="S72" i="18"/>
  <c r="Q72" i="18"/>
  <c r="AV72" i="18"/>
  <c r="P72" i="18"/>
  <c r="O72" i="18"/>
  <c r="M72" i="18"/>
  <c r="L72" i="18"/>
  <c r="K72" i="18"/>
  <c r="I72" i="18"/>
  <c r="G72" i="18"/>
  <c r="E72" i="18"/>
  <c r="AV71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P71" i="18"/>
  <c r="O71" i="18"/>
  <c r="M71" i="18"/>
  <c r="L71" i="18"/>
  <c r="K71" i="18"/>
  <c r="I71" i="18"/>
  <c r="G71" i="18"/>
  <c r="E71" i="18"/>
  <c r="AW70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V69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P69" i="18"/>
  <c r="O69" i="18"/>
  <c r="M69" i="18"/>
  <c r="L69" i="18"/>
  <c r="K69" i="18"/>
  <c r="I69" i="18"/>
  <c r="G69" i="18"/>
  <c r="E69" i="18"/>
  <c r="AW68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AV66" i="18"/>
  <c r="X66" i="18"/>
  <c r="W66" i="18"/>
  <c r="U66" i="18"/>
  <c r="T66" i="18"/>
  <c r="S66" i="18"/>
  <c r="Q66" i="18"/>
  <c r="P66" i="18"/>
  <c r="O66" i="18"/>
  <c r="M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W64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Y64" i="18"/>
  <c r="X64" i="18"/>
  <c r="W64" i="18"/>
  <c r="U64" i="18"/>
  <c r="T64" i="18"/>
  <c r="S64" i="18"/>
  <c r="Q64" i="18"/>
  <c r="AV64" i="18"/>
  <c r="P64" i="18"/>
  <c r="O64" i="18"/>
  <c r="M64" i="18"/>
  <c r="L64" i="18"/>
  <c r="K64" i="18"/>
  <c r="I64" i="18"/>
  <c r="G64" i="18"/>
  <c r="E64" i="18"/>
  <c r="AV63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P63" i="18"/>
  <c r="O63" i="18"/>
  <c r="M63" i="18"/>
  <c r="L63" i="18"/>
  <c r="K63" i="18"/>
  <c r="I63" i="18"/>
  <c r="G63" i="18"/>
  <c r="E63" i="18"/>
  <c r="AW62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V61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P61" i="18"/>
  <c r="O61" i="18"/>
  <c r="M61" i="18"/>
  <c r="L61" i="18"/>
  <c r="K61" i="18"/>
  <c r="I61" i="18"/>
  <c r="G61" i="18"/>
  <c r="E61" i="18"/>
  <c r="AW60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AV58" i="18"/>
  <c r="X58" i="18"/>
  <c r="W58" i="18"/>
  <c r="U58" i="18"/>
  <c r="T58" i="18"/>
  <c r="S58" i="18"/>
  <c r="Q58" i="18"/>
  <c r="P58" i="18"/>
  <c r="O58" i="18"/>
  <c r="M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W56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Y56" i="18"/>
  <c r="X56" i="18"/>
  <c r="W56" i="18"/>
  <c r="U56" i="18"/>
  <c r="T56" i="18"/>
  <c r="S56" i="18"/>
  <c r="Q56" i="18"/>
  <c r="AV56" i="18"/>
  <c r="P56" i="18"/>
  <c r="O56" i="18"/>
  <c r="M56" i="18"/>
  <c r="L56" i="18"/>
  <c r="K56" i="18"/>
  <c r="I56" i="18"/>
  <c r="G56" i="18"/>
  <c r="E56" i="18"/>
  <c r="AV55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P55" i="18"/>
  <c r="O55" i="18"/>
  <c r="M55" i="18"/>
  <c r="L55" i="18"/>
  <c r="K55" i="18"/>
  <c r="I55" i="18"/>
  <c r="G55" i="18"/>
  <c r="E55" i="18"/>
  <c r="AW54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V53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P53" i="18"/>
  <c r="O53" i="18"/>
  <c r="M53" i="18"/>
  <c r="L53" i="18"/>
  <c r="K53" i="18"/>
  <c r="I53" i="18"/>
  <c r="G53" i="18"/>
  <c r="E53" i="18"/>
  <c r="AW52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AV50" i="18"/>
  <c r="X50" i="18"/>
  <c r="W50" i="18"/>
  <c r="U50" i="18"/>
  <c r="T50" i="18"/>
  <c r="S50" i="18"/>
  <c r="Q50" i="18"/>
  <c r="P50" i="18"/>
  <c r="O50" i="18"/>
  <c r="M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W48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Y48" i="18"/>
  <c r="X48" i="18"/>
  <c r="W48" i="18"/>
  <c r="U48" i="18"/>
  <c r="T48" i="18"/>
  <c r="S48" i="18"/>
  <c r="Q48" i="18"/>
  <c r="AV48" i="18"/>
  <c r="P48" i="18"/>
  <c r="O48" i="18"/>
  <c r="M48" i="18"/>
  <c r="L48" i="18"/>
  <c r="K48" i="18"/>
  <c r="I48" i="18"/>
  <c r="G48" i="18"/>
  <c r="E48" i="18"/>
  <c r="AV47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P47" i="18"/>
  <c r="O47" i="18"/>
  <c r="M47" i="18"/>
  <c r="L47" i="18"/>
  <c r="K47" i="18"/>
  <c r="I47" i="18"/>
  <c r="G47" i="18"/>
  <c r="E47" i="18"/>
  <c r="AW46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V45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P45" i="18"/>
  <c r="O45" i="18"/>
  <c r="M45" i="18"/>
  <c r="L45" i="18"/>
  <c r="K45" i="18"/>
  <c r="I45" i="18"/>
  <c r="G45" i="18"/>
  <c r="E45" i="18"/>
  <c r="AW44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AV42" i="18"/>
  <c r="X42" i="18"/>
  <c r="W42" i="18"/>
  <c r="U42" i="18"/>
  <c r="T42" i="18"/>
  <c r="S42" i="18"/>
  <c r="Q42" i="18"/>
  <c r="P42" i="18"/>
  <c r="O42" i="18"/>
  <c r="M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W40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Y40" i="18"/>
  <c r="X40" i="18"/>
  <c r="W40" i="18"/>
  <c r="U40" i="18"/>
  <c r="T40" i="18"/>
  <c r="S40" i="18"/>
  <c r="Q40" i="18"/>
  <c r="AV40" i="18"/>
  <c r="P40" i="18"/>
  <c r="O40" i="18"/>
  <c r="M40" i="18"/>
  <c r="L40" i="18"/>
  <c r="K40" i="18"/>
  <c r="I40" i="18"/>
  <c r="G40" i="18"/>
  <c r="E40" i="18"/>
  <c r="AV39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P39" i="18"/>
  <c r="O39" i="18"/>
  <c r="M39" i="18"/>
  <c r="L39" i="18"/>
  <c r="K39" i="18"/>
  <c r="I39" i="18"/>
  <c r="G39" i="18"/>
  <c r="E39" i="18"/>
  <c r="AW38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V37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P37" i="18"/>
  <c r="O37" i="18"/>
  <c r="M37" i="18"/>
  <c r="L37" i="18"/>
  <c r="K37" i="18"/>
  <c r="I37" i="18"/>
  <c r="G37" i="18"/>
  <c r="E37" i="18"/>
  <c r="AW36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AV34" i="18"/>
  <c r="X34" i="18"/>
  <c r="W34" i="18"/>
  <c r="U34" i="18"/>
  <c r="T34" i="18"/>
  <c r="S34" i="18"/>
  <c r="Q34" i="18"/>
  <c r="P34" i="18"/>
  <c r="O34" i="18"/>
  <c r="M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W32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Y32" i="18"/>
  <c r="X32" i="18"/>
  <c r="W32" i="18"/>
  <c r="U32" i="18"/>
  <c r="T32" i="18"/>
  <c r="S32" i="18"/>
  <c r="Q32" i="18"/>
  <c r="AV32" i="18"/>
  <c r="P32" i="18"/>
  <c r="O32" i="18"/>
  <c r="M32" i="18"/>
  <c r="L32" i="18"/>
  <c r="K32" i="18"/>
  <c r="I32" i="18"/>
  <c r="G32" i="18"/>
  <c r="E32" i="18"/>
  <c r="AV31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P31" i="18"/>
  <c r="O31" i="18"/>
  <c r="M31" i="18"/>
  <c r="L31" i="18"/>
  <c r="K31" i="18"/>
  <c r="I31" i="18"/>
  <c r="G31" i="18"/>
  <c r="E31" i="18"/>
  <c r="AW30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V29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P29" i="18"/>
  <c r="O29" i="18"/>
  <c r="M29" i="18"/>
  <c r="L29" i="18"/>
  <c r="K29" i="18"/>
  <c r="I29" i="18"/>
  <c r="G29" i="18"/>
  <c r="E29" i="18"/>
  <c r="AW28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AV26" i="18"/>
  <c r="X26" i="18"/>
  <c r="W26" i="18"/>
  <c r="U26" i="18"/>
  <c r="T26" i="18"/>
  <c r="S26" i="18"/>
  <c r="Q26" i="18"/>
  <c r="P26" i="18"/>
  <c r="O26" i="18"/>
  <c r="M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W24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V23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L23" i="18"/>
  <c r="K23" i="18"/>
  <c r="I23" i="18"/>
  <c r="G23" i="18"/>
  <c r="E23" i="18"/>
  <c r="AW22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V21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P21" i="18"/>
  <c r="O21" i="18"/>
  <c r="M21" i="18"/>
  <c r="L21" i="18"/>
  <c r="K21" i="18"/>
  <c r="I21" i="18"/>
  <c r="G21" i="18"/>
  <c r="E21" i="18"/>
  <c r="AW20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AV18" i="18"/>
  <c r="X18" i="18"/>
  <c r="W18" i="18"/>
  <c r="U18" i="18"/>
  <c r="T18" i="18"/>
  <c r="S18" i="18"/>
  <c r="Q18" i="18"/>
  <c r="P18" i="18"/>
  <c r="O18" i="18"/>
  <c r="M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AW17" i="18"/>
  <c r="Y17" i="18"/>
  <c r="X17" i="18"/>
  <c r="W17" i="18"/>
  <c r="U17" i="18"/>
  <c r="T17" i="18"/>
  <c r="S17" i="18"/>
  <c r="Q17" i="18"/>
  <c r="P17" i="18"/>
  <c r="O17" i="18"/>
  <c r="M17" i="18"/>
  <c r="AV17" i="18"/>
  <c r="L17" i="18"/>
  <c r="K17" i="18"/>
  <c r="I17" i="18"/>
  <c r="G17" i="18"/>
  <c r="E17" i="18"/>
  <c r="AW16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Y16" i="18"/>
  <c r="X16" i="18"/>
  <c r="W16" i="18"/>
  <c r="U16" i="18"/>
  <c r="T16" i="18"/>
  <c r="S16" i="18"/>
  <c r="Q16" i="18"/>
  <c r="AV16" i="18"/>
  <c r="P16" i="18"/>
  <c r="O16" i="18"/>
  <c r="M16" i="18"/>
  <c r="L16" i="18"/>
  <c r="K16" i="18"/>
  <c r="I16" i="18"/>
  <c r="G16" i="18"/>
  <c r="E16" i="18"/>
  <c r="AV15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L15" i="18"/>
  <c r="K15" i="18"/>
  <c r="I15" i="18"/>
  <c r="G15" i="18"/>
  <c r="E15" i="18"/>
  <c r="AW14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H13" i="18"/>
  <c r="AG13" i="18"/>
  <c r="AE13" i="18"/>
  <c r="AD13" i="18"/>
  <c r="AC13" i="18"/>
  <c r="AB13" i="18"/>
  <c r="AW13" i="18"/>
  <c r="Y13" i="18"/>
  <c r="X13" i="18"/>
  <c r="W13" i="18"/>
  <c r="U13" i="18"/>
  <c r="T13" i="18"/>
  <c r="S13" i="18"/>
  <c r="Q13" i="18"/>
  <c r="P13" i="18"/>
  <c r="O13" i="18"/>
  <c r="M13" i="18"/>
  <c r="L13" i="18"/>
  <c r="K13" i="18"/>
  <c r="I13" i="18"/>
  <c r="G13" i="18"/>
  <c r="E13" i="18"/>
  <c r="AW12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E11" i="18"/>
  <c r="AD11" i="18"/>
  <c r="AC11" i="18"/>
  <c r="AB11" i="18"/>
  <c r="AW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AT10" i="18"/>
  <c r="AQ10" i="18"/>
  <c r="J21" i="22"/>
  <c r="AP10" i="18"/>
  <c r="AM10" i="18"/>
  <c r="I21" i="22"/>
  <c r="AI10" i="18"/>
  <c r="H21" i="22"/>
  <c r="AH10" i="18"/>
  <c r="AE10" i="18"/>
  <c r="AD10" i="18"/>
  <c r="AC10" i="18"/>
  <c r="AB10" i="18"/>
  <c r="Y10" i="18"/>
  <c r="X10" i="18"/>
  <c r="U10" i="18"/>
  <c r="F21" i="22"/>
  <c r="T10" i="18"/>
  <c r="Q10" i="18"/>
  <c r="E21" i="22"/>
  <c r="P10" i="18"/>
  <c r="M10" i="18"/>
  <c r="L10" i="18"/>
  <c r="I10" i="18"/>
  <c r="G10" i="18"/>
  <c r="E10" i="18"/>
  <c r="F5" i="18"/>
  <c r="AR4" i="18"/>
  <c r="AN4" i="18"/>
  <c r="AJ4" i="18"/>
  <c r="AF4" i="18"/>
  <c r="V4" i="18"/>
  <c r="R4" i="18"/>
  <c r="N4" i="18"/>
  <c r="J4" i="18"/>
  <c r="H4" i="18"/>
  <c r="F4" i="18"/>
  <c r="D4" i="18"/>
  <c r="AR3" i="18"/>
  <c r="AR6" i="18" s="1"/>
  <c r="AN3" i="18"/>
  <c r="AJ3" i="18"/>
  <c r="AF3" i="18"/>
  <c r="V3" i="18"/>
  <c r="V6" i="18" s="1"/>
  <c r="R3" i="18"/>
  <c r="R6" i="18" s="1"/>
  <c r="N3" i="18"/>
  <c r="N6" i="18" s="1"/>
  <c r="J3" i="18"/>
  <c r="J5" i="18" s="1"/>
  <c r="H3" i="18"/>
  <c r="H5" i="18"/>
  <c r="F3" i="18"/>
  <c r="F6" i="18"/>
  <c r="D3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/>
  <c r="AT10" i="17"/>
  <c r="AQ10" i="17"/>
  <c r="J21" i="20"/>
  <c r="AP10" i="17"/>
  <c r="AM10" i="17"/>
  <c r="I21" i="20"/>
  <c r="AI10" i="17"/>
  <c r="H21" i="20"/>
  <c r="AH10" i="17"/>
  <c r="AE10" i="17"/>
  <c r="AD10" i="17"/>
  <c r="AC10" i="17"/>
  <c r="AB10" i="17"/>
  <c r="Y10" i="17"/>
  <c r="G21" i="20"/>
  <c r="X10" i="17"/>
  <c r="U10" i="17"/>
  <c r="F21" i="20"/>
  <c r="T10" i="17"/>
  <c r="Q10" i="17"/>
  <c r="E21" i="20"/>
  <c r="P10" i="17"/>
  <c r="M10" i="17"/>
  <c r="D21" i="20"/>
  <c r="L10" i="17"/>
  <c r="I10" i="17"/>
  <c r="G10" i="17"/>
  <c r="E10" i="17"/>
  <c r="F5" i="17"/>
  <c r="D5" i="17"/>
  <c r="AR4" i="17"/>
  <c r="AN4" i="17"/>
  <c r="AJ4" i="17"/>
  <c r="AF4" i="17"/>
  <c r="V4" i="17"/>
  <c r="R4" i="17"/>
  <c r="N4" i="17"/>
  <c r="J4" i="17"/>
  <c r="H4" i="17"/>
  <c r="F4" i="17"/>
  <c r="D4" i="17"/>
  <c r="AR3" i="17"/>
  <c r="AN3" i="17"/>
  <c r="AJ3" i="17"/>
  <c r="AJ5" i="17" s="1"/>
  <c r="AF3" i="17"/>
  <c r="AF6" i="17" s="1"/>
  <c r="V3" i="17"/>
  <c r="V6" i="17" s="1"/>
  <c r="R3" i="17"/>
  <c r="R6" i="17" s="1"/>
  <c r="R5" i="17"/>
  <c r="S10" i="17" s="1"/>
  <c r="N3" i="17"/>
  <c r="J3" i="17"/>
  <c r="J5" i="17" s="1"/>
  <c r="H3" i="17"/>
  <c r="H5" i="17"/>
  <c r="F3" i="17"/>
  <c r="F6" i="17"/>
  <c r="D3" i="17"/>
  <c r="D6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K21" i="21" s="1"/>
  <c r="AT10" i="16"/>
  <c r="AQ10" i="16"/>
  <c r="J21" i="21" s="1"/>
  <c r="AP10" i="16"/>
  <c r="AM10" i="16"/>
  <c r="I21" i="21" s="1"/>
  <c r="AI10" i="16"/>
  <c r="H21" i="21" s="1"/>
  <c r="AH10" i="16"/>
  <c r="AD10" i="16"/>
  <c r="AC10" i="16"/>
  <c r="AB10" i="16"/>
  <c r="Y10" i="16"/>
  <c r="G21" i="21" s="1"/>
  <c r="X10" i="16"/>
  <c r="U10" i="16"/>
  <c r="F21" i="21" s="1"/>
  <c r="T10" i="16"/>
  <c r="Q10" i="16"/>
  <c r="E21" i="21" s="1"/>
  <c r="P10" i="16"/>
  <c r="M10" i="16"/>
  <c r="D21" i="21" s="1"/>
  <c r="L10" i="16"/>
  <c r="I10" i="16"/>
  <c r="G10" i="16"/>
  <c r="E10" i="16"/>
  <c r="H5" i="16"/>
  <c r="D5" i="16"/>
  <c r="AR4" i="16"/>
  <c r="AN4" i="16"/>
  <c r="AJ4" i="16"/>
  <c r="AF4" i="16"/>
  <c r="V4" i="16"/>
  <c r="V5" i="16" s="1"/>
  <c r="R4" i="16"/>
  <c r="N4" i="16"/>
  <c r="J4" i="16"/>
  <c r="H4" i="16"/>
  <c r="F4" i="16"/>
  <c r="D4" i="16"/>
  <c r="AR3" i="16"/>
  <c r="AN3" i="16"/>
  <c r="AN5" i="16" s="1"/>
  <c r="AO11" i="16"/>
  <c r="AJ3" i="16"/>
  <c r="AJ6" i="16" s="1"/>
  <c r="AF3" i="16"/>
  <c r="AF6" i="16" s="1"/>
  <c r="V3" i="16"/>
  <c r="R3" i="16"/>
  <c r="R5" i="16" s="1"/>
  <c r="N3" i="16"/>
  <c r="N5" i="16" s="1"/>
  <c r="J3" i="16"/>
  <c r="H3" i="16"/>
  <c r="H6" i="16"/>
  <c r="F3" i="16"/>
  <c r="D3" i="16"/>
  <c r="D6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AT10" i="15"/>
  <c r="AQ10" i="15"/>
  <c r="AP10" i="15"/>
  <c r="AM10" i="15"/>
  <c r="AI10" i="15"/>
  <c r="AH10" i="15"/>
  <c r="AE10" i="15"/>
  <c r="AD10" i="15"/>
  <c r="AC10" i="15"/>
  <c r="AB10" i="15"/>
  <c r="AB4" i="15"/>
  <c r="Y10" i="15"/>
  <c r="X10" i="15"/>
  <c r="U10" i="15"/>
  <c r="T10" i="15"/>
  <c r="Q10" i="15"/>
  <c r="P10" i="15"/>
  <c r="M10" i="15"/>
  <c r="L10" i="15"/>
  <c r="I10" i="15"/>
  <c r="G10" i="15"/>
  <c r="E10" i="15"/>
  <c r="AR4" i="15"/>
  <c r="AN4" i="15"/>
  <c r="AJ4" i="15"/>
  <c r="AF4" i="15"/>
  <c r="V4" i="15"/>
  <c r="R4" i="15"/>
  <c r="N4" i="15"/>
  <c r="J4" i="15"/>
  <c r="H4" i="15"/>
  <c r="F4" i="15"/>
  <c r="D4" i="15"/>
  <c r="AR3" i="15"/>
  <c r="AR5" i="15" s="1"/>
  <c r="AN3" i="15"/>
  <c r="AN5" i="15" s="1"/>
  <c r="AJ3" i="15"/>
  <c r="AJ5" i="15" s="1"/>
  <c r="AF3" i="15"/>
  <c r="AF6" i="15" s="1"/>
  <c r="V3" i="15"/>
  <c r="V5" i="15" s="1"/>
  <c r="R3" i="15"/>
  <c r="R5" i="15" s="1"/>
  <c r="N3" i="15"/>
  <c r="N5" i="15" s="1"/>
  <c r="N6" i="15"/>
  <c r="J3" i="15"/>
  <c r="J6" i="15" s="1"/>
  <c r="H3" i="15"/>
  <c r="H5" i="15"/>
  <c r="F3" i="15"/>
  <c r="F6" i="15"/>
  <c r="D3" i="15"/>
  <c r="D6" i="15"/>
  <c r="AV12" i="16"/>
  <c r="O11" i="16"/>
  <c r="AJ6" i="17"/>
  <c r="AR5" i="17"/>
  <c r="AU6" i="17" s="1"/>
  <c r="AR6" i="17"/>
  <c r="AK10" i="17"/>
  <c r="AL10" i="17" s="1"/>
  <c r="AF5" i="17"/>
  <c r="AR5" i="16"/>
  <c r="AS10" i="16" s="1"/>
  <c r="AF5" i="16"/>
  <c r="AG11" i="16"/>
  <c r="AV11" i="16"/>
  <c r="AW11" i="16"/>
  <c r="AN6" i="16"/>
  <c r="AG10" i="16"/>
  <c r="AV10" i="16"/>
  <c r="I24" i="21" s="1"/>
  <c r="N6" i="16"/>
  <c r="J5" i="16"/>
  <c r="J6" i="16"/>
  <c r="AR5" i="18"/>
  <c r="AU4" i="18" s="1"/>
  <c r="AF5" i="15"/>
  <c r="AG10" i="15" s="1"/>
  <c r="W10" i="15"/>
  <c r="AJ5" i="18"/>
  <c r="AK10" i="18" s="1"/>
  <c r="AL10" i="18" s="1"/>
  <c r="K15" i="22"/>
  <c r="I15" i="22"/>
  <c r="AJ6" i="18"/>
  <c r="I24" i="22"/>
  <c r="J25" i="21"/>
  <c r="I29" i="21"/>
  <c r="I25" i="21"/>
  <c r="J29" i="21"/>
  <c r="J24" i="21"/>
  <c r="J11" i="21"/>
  <c r="D7" i="21"/>
  <c r="J7" i="21"/>
  <c r="J7" i="22"/>
  <c r="D7" i="22"/>
  <c r="K11" i="22"/>
  <c r="E11" i="22"/>
  <c r="I7" i="21"/>
  <c r="G11" i="21"/>
  <c r="K7" i="21"/>
  <c r="I11" i="21"/>
  <c r="E7" i="21"/>
  <c r="K11" i="21"/>
  <c r="F7" i="21"/>
  <c r="D11" i="21"/>
  <c r="G7" i="21"/>
  <c r="E11" i="21"/>
  <c r="H7" i="21"/>
  <c r="J7" i="20"/>
  <c r="H11" i="20"/>
  <c r="K7" i="20"/>
  <c r="I11" i="20"/>
  <c r="D7" i="20"/>
  <c r="J11" i="20"/>
  <c r="E7" i="20"/>
  <c r="K11" i="20"/>
  <c r="I7" i="20"/>
  <c r="F7" i="20"/>
  <c r="D11" i="20"/>
  <c r="G11" i="20"/>
  <c r="G7" i="20"/>
  <c r="E11" i="20"/>
  <c r="H7" i="20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B4" i="18"/>
  <c r="AM4" i="18"/>
  <c r="AB3" i="18"/>
  <c r="AV20" i="18"/>
  <c r="AV19" i="18"/>
  <c r="AF6" i="18"/>
  <c r="AF5" i="18"/>
  <c r="AI6" i="18"/>
  <c r="H6" i="18"/>
  <c r="D6" i="18"/>
  <c r="D5" i="18"/>
  <c r="AV24" i="18"/>
  <c r="AN6" i="18"/>
  <c r="AN5" i="18"/>
  <c r="J15" i="22"/>
  <c r="AV12" i="18"/>
  <c r="I28" i="22"/>
  <c r="V5" i="18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H6" i="17"/>
  <c r="AV11" i="17"/>
  <c r="AB3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J6" i="17"/>
  <c r="AV10" i="17"/>
  <c r="AW15" i="17"/>
  <c r="AV45" i="17"/>
  <c r="AV52" i="17"/>
  <c r="AV54" i="17"/>
  <c r="AV58" i="17"/>
  <c r="AV64" i="17"/>
  <c r="AV262" i="17"/>
  <c r="AV275" i="17"/>
  <c r="AN6" i="17"/>
  <c r="AN5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N5" i="17"/>
  <c r="Q6" i="17" s="1"/>
  <c r="N6" i="17"/>
  <c r="AV13" i="17"/>
  <c r="AV20" i="17"/>
  <c r="AV22" i="17"/>
  <c r="AV35" i="17"/>
  <c r="AV67" i="17"/>
  <c r="AV243" i="17"/>
  <c r="AV292" i="17"/>
  <c r="AV307" i="17"/>
  <c r="AB4" i="17"/>
  <c r="V5" i="17"/>
  <c r="AR6" i="16"/>
  <c r="AV31" i="16"/>
  <c r="AV76" i="16"/>
  <c r="F6" i="16"/>
  <c r="F5" i="16"/>
  <c r="AB4" i="16"/>
  <c r="AB3" i="16"/>
  <c r="AW10" i="16"/>
  <c r="AW2" i="16" s="1"/>
  <c r="AV28" i="16"/>
  <c r="AV29" i="16"/>
  <c r="AV63" i="16"/>
  <c r="AV65" i="16"/>
  <c r="AV68" i="16"/>
  <c r="AV69" i="16"/>
  <c r="AV23" i="16"/>
  <c r="AV25" i="16"/>
  <c r="AV47" i="16"/>
  <c r="AV49" i="16"/>
  <c r="AV20" i="16"/>
  <c r="S11" i="16"/>
  <c r="AV15" i="16"/>
  <c r="AV17" i="16"/>
  <c r="AV39" i="16"/>
  <c r="AV41" i="16"/>
  <c r="V6" i="16"/>
  <c r="W11" i="16"/>
  <c r="AV36" i="16"/>
  <c r="AJ5" i="16"/>
  <c r="I15" i="21" s="1"/>
  <c r="AK11" i="16"/>
  <c r="H6" i="15"/>
  <c r="D5" i="15"/>
  <c r="F5" i="15"/>
  <c r="R6" i="15"/>
  <c r="AB3" i="15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H21" i="14"/>
  <c r="AH10" i="13"/>
  <c r="AE10" i="13"/>
  <c r="AD10" i="13"/>
  <c r="AC10" i="13"/>
  <c r="AB10" i="13"/>
  <c r="Y10" i="13"/>
  <c r="G21" i="14"/>
  <c r="X10" i="13"/>
  <c r="U10" i="13"/>
  <c r="F21" i="14"/>
  <c r="T10" i="13"/>
  <c r="Q10" i="13"/>
  <c r="E21" i="14"/>
  <c r="P10" i="13"/>
  <c r="M10" i="13"/>
  <c r="D21" i="14"/>
  <c r="L10" i="13"/>
  <c r="I10" i="13"/>
  <c r="G10" i="13"/>
  <c r="E10" i="13"/>
  <c r="F5" i="13"/>
  <c r="AR4" i="13"/>
  <c r="AN4" i="13"/>
  <c r="AJ4" i="13"/>
  <c r="AJ5" i="13" s="1"/>
  <c r="AF4" i="13"/>
  <c r="V4" i="13"/>
  <c r="R4" i="13"/>
  <c r="N4" i="13"/>
  <c r="J4" i="13"/>
  <c r="H4" i="13"/>
  <c r="F4" i="13"/>
  <c r="D4" i="13"/>
  <c r="AR3" i="13"/>
  <c r="AR5" i="13" s="1"/>
  <c r="AN3" i="13"/>
  <c r="AN6" i="13" s="1"/>
  <c r="AJ3" i="13"/>
  <c r="AJ6" i="13" s="1"/>
  <c r="AF3" i="13"/>
  <c r="AF6" i="13" s="1"/>
  <c r="AB3" i="13"/>
  <c r="AB6" i="13"/>
  <c r="V3" i="13"/>
  <c r="V5" i="13" s="1"/>
  <c r="R3" i="13"/>
  <c r="R6" i="13" s="1"/>
  <c r="N3" i="13"/>
  <c r="N5" i="13" s="1"/>
  <c r="E15" i="14" s="1"/>
  <c r="J3" i="13"/>
  <c r="J5" i="13" s="1"/>
  <c r="H3" i="13"/>
  <c r="H5" i="13"/>
  <c r="F3" i="13"/>
  <c r="F6" i="13"/>
  <c r="D3" i="13"/>
  <c r="D6" i="13"/>
  <c r="AU309" i="4"/>
  <c r="AT309" i="4"/>
  <c r="AS309" i="4"/>
  <c r="AQ309" i="4"/>
  <c r="AP309" i="4"/>
  <c r="AO309" i="4"/>
  <c r="AM309" i="4"/>
  <c r="AV309" i="4"/>
  <c r="AL309" i="4"/>
  <c r="AK309" i="4"/>
  <c r="AI309" i="4"/>
  <c r="AH309" i="4"/>
  <c r="AG309" i="4"/>
  <c r="AE309" i="4"/>
  <c r="AD309" i="4"/>
  <c r="AC309" i="4"/>
  <c r="AB309" i="4"/>
  <c r="AW309" i="4"/>
  <c r="Y309" i="4"/>
  <c r="X309" i="4"/>
  <c r="W309" i="4"/>
  <c r="U309" i="4"/>
  <c r="T309" i="4"/>
  <c r="S309" i="4"/>
  <c r="Q309" i="4"/>
  <c r="P309" i="4"/>
  <c r="O309" i="4"/>
  <c r="M309" i="4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V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/>
  <c r="Y304" i="4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/>
  <c r="Y302" i="4"/>
  <c r="X302" i="4"/>
  <c r="W302" i="4"/>
  <c r="U302" i="4"/>
  <c r="AV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/>
  <c r="Y300" i="4"/>
  <c r="X300" i="4"/>
  <c r="W300" i="4"/>
  <c r="U300" i="4"/>
  <c r="T300" i="4"/>
  <c r="S300" i="4"/>
  <c r="Q300" i="4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/>
  <c r="Y299" i="4"/>
  <c r="X299" i="4"/>
  <c r="W299" i="4"/>
  <c r="U299" i="4"/>
  <c r="T299" i="4"/>
  <c r="S299" i="4"/>
  <c r="Q299" i="4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V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/>
  <c r="Y298" i="4"/>
  <c r="X298" i="4"/>
  <c r="W298" i="4"/>
  <c r="U298" i="4"/>
  <c r="T298" i="4"/>
  <c r="S298" i="4"/>
  <c r="Q298" i="4"/>
  <c r="P298" i="4"/>
  <c r="O298" i="4"/>
  <c r="M298" i="4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/>
  <c r="Y297" i="4"/>
  <c r="X297" i="4"/>
  <c r="W297" i="4"/>
  <c r="U297" i="4"/>
  <c r="T297" i="4"/>
  <c r="S297" i="4"/>
  <c r="Q297" i="4"/>
  <c r="P297" i="4"/>
  <c r="O297" i="4"/>
  <c r="M297" i="4"/>
  <c r="AV297" i="4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D290" i="4"/>
  <c r="AC290" i="4"/>
  <c r="AB290" i="4"/>
  <c r="AW290" i="4"/>
  <c r="Y290" i="4"/>
  <c r="AV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AV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/>
  <c r="Y282" i="4"/>
  <c r="X282" i="4"/>
  <c r="W282" i="4"/>
  <c r="U282" i="4"/>
  <c r="T282" i="4"/>
  <c r="S282" i="4"/>
  <c r="Q282" i="4"/>
  <c r="AV282" i="4"/>
  <c r="P282" i="4"/>
  <c r="O282" i="4"/>
  <c r="M282" i="4"/>
  <c r="L282" i="4"/>
  <c r="K282" i="4"/>
  <c r="I282" i="4"/>
  <c r="G282" i="4"/>
  <c r="E282" i="4"/>
  <c r="AU281" i="4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/>
  <c r="Y277" i="4"/>
  <c r="X277" i="4"/>
  <c r="W277" i="4"/>
  <c r="U277" i="4"/>
  <c r="AV277" i="4"/>
  <c r="T277" i="4"/>
  <c r="S277" i="4"/>
  <c r="Q277" i="4"/>
  <c r="P277" i="4"/>
  <c r="O277" i="4"/>
  <c r="M277" i="4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AV276" i="4"/>
  <c r="T276" i="4"/>
  <c r="S276" i="4"/>
  <c r="Q276" i="4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/>
  <c r="Y274" i="4"/>
  <c r="X274" i="4"/>
  <c r="W274" i="4"/>
  <c r="U274" i="4"/>
  <c r="T274" i="4"/>
  <c r="S274" i="4"/>
  <c r="Q274" i="4"/>
  <c r="P274" i="4"/>
  <c r="O274" i="4"/>
  <c r="M274" i="4"/>
  <c r="AV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/>
  <c r="Y272" i="4"/>
  <c r="AV272" i="4"/>
  <c r="X272" i="4"/>
  <c r="W272" i="4"/>
  <c r="U272" i="4"/>
  <c r="T272" i="4"/>
  <c r="S272" i="4"/>
  <c r="Q272" i="4"/>
  <c r="P272" i="4"/>
  <c r="O272" i="4"/>
  <c r="M272" i="4"/>
  <c r="L272" i="4"/>
  <c r="K272" i="4"/>
  <c r="I272" i="4"/>
  <c r="G272" i="4"/>
  <c r="E272" i="4"/>
  <c r="AU271" i="4"/>
  <c r="AV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/>
  <c r="Y271" i="4"/>
  <c r="X271" i="4"/>
  <c r="W271" i="4"/>
  <c r="U271" i="4"/>
  <c r="T271" i="4"/>
  <c r="S271" i="4"/>
  <c r="Q271" i="4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/>
  <c r="Y264" i="4"/>
  <c r="X264" i="4"/>
  <c r="W264" i="4"/>
  <c r="U264" i="4"/>
  <c r="T264" i="4"/>
  <c r="S264" i="4"/>
  <c r="Q264" i="4"/>
  <c r="P264" i="4"/>
  <c r="O264" i="4"/>
  <c r="M264" i="4"/>
  <c r="AV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AV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/>
  <c r="Y256" i="4"/>
  <c r="AV256" i="4"/>
  <c r="X256" i="4"/>
  <c r="W256" i="4"/>
  <c r="U256" i="4"/>
  <c r="T256" i="4"/>
  <c r="S256" i="4"/>
  <c r="Q256" i="4"/>
  <c r="P256" i="4"/>
  <c r="O256" i="4"/>
  <c r="M256" i="4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V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L254" i="4"/>
  <c r="K254" i="4"/>
  <c r="I254" i="4"/>
  <c r="G254" i="4"/>
  <c r="E254" i="4"/>
  <c r="AU253" i="4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/>
  <c r="Y248" i="4"/>
  <c r="X248" i="4"/>
  <c r="W248" i="4"/>
  <c r="U248" i="4"/>
  <c r="T248" i="4"/>
  <c r="S248" i="4"/>
  <c r="Q248" i="4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/>
  <c r="Y247" i="4"/>
  <c r="X247" i="4"/>
  <c r="W247" i="4"/>
  <c r="U247" i="4"/>
  <c r="T247" i="4"/>
  <c r="S247" i="4"/>
  <c r="Q247" i="4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/>
  <c r="Y246" i="4"/>
  <c r="X246" i="4"/>
  <c r="W246" i="4"/>
  <c r="U246" i="4"/>
  <c r="T246" i="4"/>
  <c r="S246" i="4"/>
  <c r="Q246" i="4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/>
  <c r="Y245" i="4"/>
  <c r="X245" i="4"/>
  <c r="W245" i="4"/>
  <c r="U245" i="4"/>
  <c r="T245" i="4"/>
  <c r="S245" i="4"/>
  <c r="Q245" i="4"/>
  <c r="AV245" i="4"/>
  <c r="P245" i="4"/>
  <c r="O245" i="4"/>
  <c r="M245" i="4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/>
  <c r="Y239" i="4"/>
  <c r="X239" i="4"/>
  <c r="W239" i="4"/>
  <c r="U239" i="4"/>
  <c r="T239" i="4"/>
  <c r="S239" i="4"/>
  <c r="Q239" i="4"/>
  <c r="P239" i="4"/>
  <c r="O239" i="4"/>
  <c r="M239" i="4"/>
  <c r="AV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V238" i="4"/>
  <c r="AH238" i="4"/>
  <c r="AG238" i="4"/>
  <c r="AE238" i="4"/>
  <c r="AD238" i="4"/>
  <c r="AC238" i="4"/>
  <c r="AB238" i="4"/>
  <c r="AW238" i="4"/>
  <c r="Y238" i="4"/>
  <c r="X238" i="4"/>
  <c r="W238" i="4"/>
  <c r="U238" i="4"/>
  <c r="T238" i="4"/>
  <c r="S238" i="4"/>
  <c r="Q238" i="4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AV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/>
  <c r="Y235" i="4"/>
  <c r="X235" i="4"/>
  <c r="W235" i="4"/>
  <c r="U235" i="4"/>
  <c r="T235" i="4"/>
  <c r="S235" i="4"/>
  <c r="Q235" i="4"/>
  <c r="AV235" i="4"/>
  <c r="P235" i="4"/>
  <c r="O235" i="4"/>
  <c r="M235" i="4"/>
  <c r="L235" i="4"/>
  <c r="K235" i="4"/>
  <c r="I235" i="4"/>
  <c r="G235" i="4"/>
  <c r="E235" i="4"/>
  <c r="AU234" i="4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/>
  <c r="Y232" i="4"/>
  <c r="X232" i="4"/>
  <c r="W232" i="4"/>
  <c r="U232" i="4"/>
  <c r="T232" i="4"/>
  <c r="S232" i="4"/>
  <c r="Q232" i="4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/>
  <c r="Y231" i="4"/>
  <c r="X231" i="4"/>
  <c r="W231" i="4"/>
  <c r="U231" i="4"/>
  <c r="T231" i="4"/>
  <c r="S231" i="4"/>
  <c r="Q231" i="4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/>
  <c r="Y230" i="4"/>
  <c r="X230" i="4"/>
  <c r="W230" i="4"/>
  <c r="U230" i="4"/>
  <c r="T230" i="4"/>
  <c r="S230" i="4"/>
  <c r="Q230" i="4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/>
  <c r="Y229" i="4"/>
  <c r="X229" i="4"/>
  <c r="W229" i="4"/>
  <c r="U229" i="4"/>
  <c r="T229" i="4"/>
  <c r="S229" i="4"/>
  <c r="Q229" i="4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/>
  <c r="Y228" i="4"/>
  <c r="X228" i="4"/>
  <c r="W228" i="4"/>
  <c r="U228" i="4"/>
  <c r="T228" i="4"/>
  <c r="S228" i="4"/>
  <c r="Q228" i="4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/>
  <c r="Y227" i="4"/>
  <c r="X227" i="4"/>
  <c r="W227" i="4"/>
  <c r="U227" i="4"/>
  <c r="T227" i="4"/>
  <c r="S227" i="4"/>
  <c r="Q227" i="4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/>
  <c r="Y226" i="4"/>
  <c r="X226" i="4"/>
  <c r="W226" i="4"/>
  <c r="U226" i="4"/>
  <c r="T226" i="4"/>
  <c r="S226" i="4"/>
  <c r="Q226" i="4"/>
  <c r="AV226" i="4"/>
  <c r="P226" i="4"/>
  <c r="O226" i="4"/>
  <c r="M226" i="4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/>
  <c r="Y224" i="4"/>
  <c r="X224" i="4"/>
  <c r="W224" i="4"/>
  <c r="U224" i="4"/>
  <c r="T224" i="4"/>
  <c r="S224" i="4"/>
  <c r="Q224" i="4"/>
  <c r="P224" i="4"/>
  <c r="O224" i="4"/>
  <c r="M224" i="4"/>
  <c r="AV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/>
  <c r="L223" i="4"/>
  <c r="K223" i="4"/>
  <c r="I223" i="4"/>
  <c r="G223" i="4"/>
  <c r="E223" i="4"/>
  <c r="AU222" i="4"/>
  <c r="AT222" i="4"/>
  <c r="AS222" i="4"/>
  <c r="AQ222" i="4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/>
  <c r="Y219" i="4"/>
  <c r="AV219" i="4"/>
  <c r="X219" i="4"/>
  <c r="W219" i="4"/>
  <c r="U219" i="4"/>
  <c r="T219" i="4"/>
  <c r="S219" i="4"/>
  <c r="Q219" i="4"/>
  <c r="P219" i="4"/>
  <c r="O219" i="4"/>
  <c r="M219" i="4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/>
  <c r="Y214" i="4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/>
  <c r="Y213" i="4"/>
  <c r="X213" i="4"/>
  <c r="W213" i="4"/>
  <c r="U213" i="4"/>
  <c r="T213" i="4"/>
  <c r="S213" i="4"/>
  <c r="Q213" i="4"/>
  <c r="AV213" i="4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/>
  <c r="Y211" i="4"/>
  <c r="X211" i="4"/>
  <c r="W211" i="4"/>
  <c r="U211" i="4"/>
  <c r="T211" i="4"/>
  <c r="S211" i="4"/>
  <c r="Q211" i="4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/>
  <c r="Y210" i="4"/>
  <c r="X210" i="4"/>
  <c r="W210" i="4"/>
  <c r="U210" i="4"/>
  <c r="T210" i="4"/>
  <c r="S210" i="4"/>
  <c r="Q210" i="4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/>
  <c r="Y209" i="4"/>
  <c r="X209" i="4"/>
  <c r="W209" i="4"/>
  <c r="U209" i="4"/>
  <c r="T209" i="4"/>
  <c r="S209" i="4"/>
  <c r="Q209" i="4"/>
  <c r="AV209" i="4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/>
  <c r="Y208" i="4"/>
  <c r="X208" i="4"/>
  <c r="W208" i="4"/>
  <c r="U208" i="4"/>
  <c r="AV208" i="4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V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V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/>
  <c r="Y203" i="4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/>
  <c r="Y202" i="4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/>
  <c r="Y201" i="4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/>
  <c r="Y199" i="4"/>
  <c r="X199" i="4"/>
  <c r="W199" i="4"/>
  <c r="U199" i="4"/>
  <c r="T199" i="4"/>
  <c r="S199" i="4"/>
  <c r="Q199" i="4"/>
  <c r="AV199" i="4"/>
  <c r="P199" i="4"/>
  <c r="O199" i="4"/>
  <c r="M199" i="4"/>
  <c r="L199" i="4"/>
  <c r="K199" i="4"/>
  <c r="I199" i="4"/>
  <c r="G199" i="4"/>
  <c r="E199" i="4"/>
  <c r="AU198" i="4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AV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/>
  <c r="Y197" i="4"/>
  <c r="X197" i="4"/>
  <c r="W197" i="4"/>
  <c r="U197" i="4"/>
  <c r="T197" i="4"/>
  <c r="S197" i="4"/>
  <c r="Q197" i="4"/>
  <c r="AV197" i="4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L196" i="4"/>
  <c r="AK196" i="4"/>
  <c r="AI196" i="4"/>
  <c r="AH196" i="4"/>
  <c r="AG196" i="4"/>
  <c r="AE196" i="4"/>
  <c r="AD196" i="4"/>
  <c r="AC196" i="4"/>
  <c r="AB196" i="4"/>
  <c r="AW196" i="4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L194" i="4"/>
  <c r="AK194" i="4"/>
  <c r="AI194" i="4"/>
  <c r="AH194" i="4"/>
  <c r="AG194" i="4"/>
  <c r="AE194" i="4"/>
  <c r="AD194" i="4"/>
  <c r="AC194" i="4"/>
  <c r="AB194" i="4"/>
  <c r="AW194" i="4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/>
  <c r="Y193" i="4"/>
  <c r="X193" i="4"/>
  <c r="W193" i="4"/>
  <c r="U193" i="4"/>
  <c r="AV193" i="4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/>
  <c r="L189" i="4"/>
  <c r="K189" i="4"/>
  <c r="I189" i="4"/>
  <c r="G189" i="4"/>
  <c r="E189" i="4"/>
  <c r="AU188" i="4"/>
  <c r="AT188" i="4"/>
  <c r="AS188" i="4"/>
  <c r="AQ188" i="4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/>
  <c r="Y186" i="4"/>
  <c r="X186" i="4"/>
  <c r="W186" i="4"/>
  <c r="U186" i="4"/>
  <c r="T186" i="4"/>
  <c r="S186" i="4"/>
  <c r="Q186" i="4"/>
  <c r="AV186" i="4"/>
  <c r="P186" i="4"/>
  <c r="O186" i="4"/>
  <c r="M186" i="4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AV183" i="4"/>
  <c r="P183" i="4"/>
  <c r="O183" i="4"/>
  <c r="M183" i="4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/>
  <c r="Y182" i="4"/>
  <c r="X182" i="4"/>
  <c r="W182" i="4"/>
  <c r="U182" i="4"/>
  <c r="T182" i="4"/>
  <c r="S182" i="4"/>
  <c r="Q182" i="4"/>
  <c r="AV182" i="4"/>
  <c r="P182" i="4"/>
  <c r="O182" i="4"/>
  <c r="M182" i="4"/>
  <c r="L182" i="4"/>
  <c r="K182" i="4"/>
  <c r="I182" i="4"/>
  <c r="G182" i="4"/>
  <c r="E182" i="4"/>
  <c r="AU181" i="4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/>
  <c r="L177" i="4"/>
  <c r="K177" i="4"/>
  <c r="I177" i="4"/>
  <c r="G177" i="4"/>
  <c r="E177" i="4"/>
  <c r="AU176" i="4"/>
  <c r="AT176" i="4"/>
  <c r="AS176" i="4"/>
  <c r="AQ176" i="4"/>
  <c r="AV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/>
  <c r="Y176" i="4"/>
  <c r="X176" i="4"/>
  <c r="W176" i="4"/>
  <c r="U176" i="4"/>
  <c r="T176" i="4"/>
  <c r="S176" i="4"/>
  <c r="Q176" i="4"/>
  <c r="P176" i="4"/>
  <c r="O176" i="4"/>
  <c r="M176" i="4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/>
  <c r="Y175" i="4"/>
  <c r="X175" i="4"/>
  <c r="W175" i="4"/>
  <c r="U175" i="4"/>
  <c r="T175" i="4"/>
  <c r="S175" i="4"/>
  <c r="Q175" i="4"/>
  <c r="P175" i="4"/>
  <c r="O175" i="4"/>
  <c r="M175" i="4"/>
  <c r="AV175" i="4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/>
  <c r="Y174" i="4"/>
  <c r="AV174" i="4"/>
  <c r="X174" i="4"/>
  <c r="W174" i="4"/>
  <c r="U174" i="4"/>
  <c r="T174" i="4"/>
  <c r="S174" i="4"/>
  <c r="Q174" i="4"/>
  <c r="P174" i="4"/>
  <c r="O174" i="4"/>
  <c r="M174" i="4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T172" i="4"/>
  <c r="S172" i="4"/>
  <c r="Q172" i="4"/>
  <c r="AV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AV170" i="4"/>
  <c r="P170" i="4"/>
  <c r="O170" i="4"/>
  <c r="M170" i="4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/>
  <c r="Y169" i="4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/>
  <c r="Y168" i="4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/>
  <c r="L165" i="4"/>
  <c r="K165" i="4"/>
  <c r="I165" i="4"/>
  <c r="G165" i="4"/>
  <c r="E165" i="4"/>
  <c r="AU164" i="4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V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/>
  <c r="Y161" i="4"/>
  <c r="X161" i="4"/>
  <c r="W161" i="4"/>
  <c r="U161" i="4"/>
  <c r="T161" i="4"/>
  <c r="S161" i="4"/>
  <c r="Q161" i="4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/>
  <c r="Y160" i="4"/>
  <c r="X160" i="4"/>
  <c r="W160" i="4"/>
  <c r="U160" i="4"/>
  <c r="T160" i="4"/>
  <c r="S160" i="4"/>
  <c r="Q160" i="4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/>
  <c r="Y159" i="4"/>
  <c r="X159" i="4"/>
  <c r="W159" i="4"/>
  <c r="U159" i="4"/>
  <c r="T159" i="4"/>
  <c r="S159" i="4"/>
  <c r="Q159" i="4"/>
  <c r="P159" i="4"/>
  <c r="O159" i="4"/>
  <c r="M159" i="4"/>
  <c r="AV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/>
  <c r="Y157" i="4"/>
  <c r="X157" i="4"/>
  <c r="W157" i="4"/>
  <c r="U157" i="4"/>
  <c r="T157" i="4"/>
  <c r="S157" i="4"/>
  <c r="Q157" i="4"/>
  <c r="P157" i="4"/>
  <c r="O157" i="4"/>
  <c r="M157" i="4"/>
  <c r="AV157" i="4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/>
  <c r="Y156" i="4"/>
  <c r="X156" i="4"/>
  <c r="W156" i="4"/>
  <c r="U156" i="4"/>
  <c r="T156" i="4"/>
  <c r="S156" i="4"/>
  <c r="Q156" i="4"/>
  <c r="P156" i="4"/>
  <c r="O156" i="4"/>
  <c r="M156" i="4"/>
  <c r="AV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AV155" i="4"/>
  <c r="P155" i="4"/>
  <c r="O155" i="4"/>
  <c r="M155" i="4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/>
  <c r="Y154" i="4"/>
  <c r="X154" i="4"/>
  <c r="W154" i="4"/>
  <c r="U154" i="4"/>
  <c r="T154" i="4"/>
  <c r="S154" i="4"/>
  <c r="Q154" i="4"/>
  <c r="AV154" i="4"/>
  <c r="P154" i="4"/>
  <c r="O154" i="4"/>
  <c r="M154" i="4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V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X148" i="4"/>
  <c r="W148" i="4"/>
  <c r="U148" i="4"/>
  <c r="T148" i="4"/>
  <c r="S148" i="4"/>
  <c r="Q148" i="4"/>
  <c r="AV148" i="4"/>
  <c r="P148" i="4"/>
  <c r="O148" i="4"/>
  <c r="M148" i="4"/>
  <c r="L148" i="4"/>
  <c r="K148" i="4"/>
  <c r="I148" i="4"/>
  <c r="G148" i="4"/>
  <c r="E148" i="4"/>
  <c r="AU147" i="4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/>
  <c r="Y145" i="4"/>
  <c r="X145" i="4"/>
  <c r="W145" i="4"/>
  <c r="U145" i="4"/>
  <c r="T145" i="4"/>
  <c r="S145" i="4"/>
  <c r="Q145" i="4"/>
  <c r="P145" i="4"/>
  <c r="O145" i="4"/>
  <c r="M145" i="4"/>
  <c r="AV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/>
  <c r="Y144" i="4"/>
  <c r="AV144" i="4"/>
  <c r="X144" i="4"/>
  <c r="W144" i="4"/>
  <c r="U144" i="4"/>
  <c r="T144" i="4"/>
  <c r="S144" i="4"/>
  <c r="Q144" i="4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/>
  <c r="Y140" i="4"/>
  <c r="X140" i="4"/>
  <c r="W140" i="4"/>
  <c r="U140" i="4"/>
  <c r="T140" i="4"/>
  <c r="S140" i="4"/>
  <c r="Q140" i="4"/>
  <c r="P140" i="4"/>
  <c r="O140" i="4"/>
  <c r="M140" i="4"/>
  <c r="AV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T139" i="4"/>
  <c r="S139" i="4"/>
  <c r="Q139" i="4"/>
  <c r="P139" i="4"/>
  <c r="O139" i="4"/>
  <c r="M139" i="4"/>
  <c r="AV139" i="4"/>
  <c r="L139" i="4"/>
  <c r="K139" i="4"/>
  <c r="I139" i="4"/>
  <c r="G139" i="4"/>
  <c r="E139" i="4"/>
  <c r="AU138" i="4"/>
  <c r="AT138" i="4"/>
  <c r="AS138" i="4"/>
  <c r="AQ138" i="4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V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AV134" i="4"/>
  <c r="T134" i="4"/>
  <c r="S134" i="4"/>
  <c r="Q134" i="4"/>
  <c r="P134" i="4"/>
  <c r="O134" i="4"/>
  <c r="M134" i="4"/>
  <c r="L134" i="4"/>
  <c r="K134" i="4"/>
  <c r="I134" i="4"/>
  <c r="G134" i="4"/>
  <c r="E134" i="4"/>
  <c r="AU133" i="4"/>
  <c r="AT133" i="4"/>
  <c r="AS133" i="4"/>
  <c r="AQ133" i="4"/>
  <c r="AV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L133" i="4"/>
  <c r="K133" i="4"/>
  <c r="I133" i="4"/>
  <c r="G133" i="4"/>
  <c r="E133" i="4"/>
  <c r="AU132" i="4"/>
  <c r="AT132" i="4"/>
  <c r="AS132" i="4"/>
  <c r="AQ132" i="4"/>
  <c r="AV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/>
  <c r="Y132" i="4"/>
  <c r="X132" i="4"/>
  <c r="W132" i="4"/>
  <c r="U132" i="4"/>
  <c r="T132" i="4"/>
  <c r="S132" i="4"/>
  <c r="Q132" i="4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/>
  <c r="Y131" i="4"/>
  <c r="X131" i="4"/>
  <c r="W131" i="4"/>
  <c r="U131" i="4"/>
  <c r="T131" i="4"/>
  <c r="S131" i="4"/>
  <c r="Q131" i="4"/>
  <c r="P131" i="4"/>
  <c r="O131" i="4"/>
  <c r="M131" i="4"/>
  <c r="AV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L128" i="4"/>
  <c r="AK128" i="4"/>
  <c r="AI128" i="4"/>
  <c r="AH128" i="4"/>
  <c r="AG128" i="4"/>
  <c r="AE128" i="4"/>
  <c r="AD128" i="4"/>
  <c r="AC128" i="4"/>
  <c r="AB128" i="4"/>
  <c r="AW128" i="4"/>
  <c r="Y128" i="4"/>
  <c r="AV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/>
  <c r="Y123" i="4"/>
  <c r="X123" i="4"/>
  <c r="W123" i="4"/>
  <c r="U123" i="4"/>
  <c r="T123" i="4"/>
  <c r="S123" i="4"/>
  <c r="Q123" i="4"/>
  <c r="P123" i="4"/>
  <c r="O123" i="4"/>
  <c r="M123" i="4"/>
  <c r="AV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V122" i="4"/>
  <c r="AL122" i="4"/>
  <c r="AK122" i="4"/>
  <c r="AI122" i="4"/>
  <c r="AH122" i="4"/>
  <c r="AG122" i="4"/>
  <c r="AE122" i="4"/>
  <c r="AD122" i="4"/>
  <c r="AC122" i="4"/>
  <c r="AB122" i="4"/>
  <c r="AW122" i="4"/>
  <c r="Y122" i="4"/>
  <c r="X122" i="4"/>
  <c r="W122" i="4"/>
  <c r="U122" i="4"/>
  <c r="T122" i="4"/>
  <c r="S122" i="4"/>
  <c r="Q122" i="4"/>
  <c r="P122" i="4"/>
  <c r="O122" i="4"/>
  <c r="M122" i="4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X116" i="4"/>
  <c r="W116" i="4"/>
  <c r="U116" i="4"/>
  <c r="T116" i="4"/>
  <c r="S116" i="4"/>
  <c r="Q116" i="4"/>
  <c r="P116" i="4"/>
  <c r="O116" i="4"/>
  <c r="M116" i="4"/>
  <c r="AV116" i="4"/>
  <c r="L116" i="4"/>
  <c r="K116" i="4"/>
  <c r="I116" i="4"/>
  <c r="G116" i="4"/>
  <c r="E116" i="4"/>
  <c r="AU115" i="4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/>
  <c r="Y108" i="4"/>
  <c r="X108" i="4"/>
  <c r="W108" i="4"/>
  <c r="U108" i="4"/>
  <c r="T108" i="4"/>
  <c r="S108" i="4"/>
  <c r="Q108" i="4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/>
  <c r="Y107" i="4"/>
  <c r="X107" i="4"/>
  <c r="W107" i="4"/>
  <c r="U107" i="4"/>
  <c r="T107" i="4"/>
  <c r="S107" i="4"/>
  <c r="Q107" i="4"/>
  <c r="P107" i="4"/>
  <c r="O107" i="4"/>
  <c r="M107" i="4"/>
  <c r="AV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AV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V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T102" i="4"/>
  <c r="S102" i="4"/>
  <c r="Q102" i="4"/>
  <c r="P102" i="4"/>
  <c r="O102" i="4"/>
  <c r="M102" i="4"/>
  <c r="AV102" i="4"/>
  <c r="L102" i="4"/>
  <c r="K102" i="4"/>
  <c r="I102" i="4"/>
  <c r="G102" i="4"/>
  <c r="E102" i="4"/>
  <c r="AU101" i="4"/>
  <c r="AT101" i="4"/>
  <c r="AS101" i="4"/>
  <c r="AQ101" i="4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/>
  <c r="Y100" i="4"/>
  <c r="X100" i="4"/>
  <c r="W100" i="4"/>
  <c r="U100" i="4"/>
  <c r="T100" i="4"/>
  <c r="S100" i="4"/>
  <c r="Q100" i="4"/>
  <c r="P100" i="4"/>
  <c r="O100" i="4"/>
  <c r="M100" i="4"/>
  <c r="AV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AV98" i="4"/>
  <c r="P98" i="4"/>
  <c r="O98" i="4"/>
  <c r="M98" i="4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V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G96" i="4"/>
  <c r="E96" i="4"/>
  <c r="AU95" i="4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AV94" i="4"/>
  <c r="T94" i="4"/>
  <c r="S94" i="4"/>
  <c r="Q94" i="4"/>
  <c r="P94" i="4"/>
  <c r="O94" i="4"/>
  <c r="M94" i="4"/>
  <c r="L94" i="4"/>
  <c r="K94" i="4"/>
  <c r="I94" i="4"/>
  <c r="G94" i="4"/>
  <c r="E94" i="4"/>
  <c r="AU93" i="4"/>
  <c r="AT93" i="4"/>
  <c r="AS93" i="4"/>
  <c r="AQ93" i="4"/>
  <c r="AV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L93" i="4"/>
  <c r="K93" i="4"/>
  <c r="I93" i="4"/>
  <c r="G93" i="4"/>
  <c r="E93" i="4"/>
  <c r="AU92" i="4"/>
  <c r="AT92" i="4"/>
  <c r="AS92" i="4"/>
  <c r="AQ92" i="4"/>
  <c r="AP92" i="4"/>
  <c r="AO92" i="4"/>
  <c r="AM92" i="4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/>
  <c r="Y89" i="4"/>
  <c r="X89" i="4"/>
  <c r="W89" i="4"/>
  <c r="U89" i="4"/>
  <c r="T89" i="4"/>
  <c r="S89" i="4"/>
  <c r="Q89" i="4"/>
  <c r="P89" i="4"/>
  <c r="O89" i="4"/>
  <c r="M89" i="4"/>
  <c r="AV89" i="4"/>
  <c r="L89" i="4"/>
  <c r="K89" i="4"/>
  <c r="I89" i="4"/>
  <c r="G89" i="4"/>
  <c r="E89" i="4"/>
  <c r="AU88" i="4"/>
  <c r="AV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/>
  <c r="Y88" i="4"/>
  <c r="X88" i="4"/>
  <c r="W88" i="4"/>
  <c r="U88" i="4"/>
  <c r="T88" i="4"/>
  <c r="S88" i="4"/>
  <c r="Q88" i="4"/>
  <c r="P88" i="4"/>
  <c r="O88" i="4"/>
  <c r="M88" i="4"/>
  <c r="L88" i="4"/>
  <c r="K88" i="4"/>
  <c r="I88" i="4"/>
  <c r="G88" i="4"/>
  <c r="E88" i="4"/>
  <c r="AU87" i="4"/>
  <c r="AT87" i="4"/>
  <c r="AS87" i="4"/>
  <c r="AQ87" i="4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AV85" i="4"/>
  <c r="P85" i="4"/>
  <c r="O85" i="4"/>
  <c r="M85" i="4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AV83" i="4"/>
  <c r="T83" i="4"/>
  <c r="S83" i="4"/>
  <c r="Q83" i="4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AV82" i="4"/>
  <c r="T82" i="4"/>
  <c r="S82" i="4"/>
  <c r="Q82" i="4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/>
  <c r="Y79" i="4"/>
  <c r="X79" i="4"/>
  <c r="W79" i="4"/>
  <c r="U79" i="4"/>
  <c r="T79" i="4"/>
  <c r="S79" i="4"/>
  <c r="Q79" i="4"/>
  <c r="P79" i="4"/>
  <c r="O79" i="4"/>
  <c r="M79" i="4"/>
  <c r="AV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/>
  <c r="Y74" i="4"/>
  <c r="X74" i="4"/>
  <c r="W74" i="4"/>
  <c r="U74" i="4"/>
  <c r="T74" i="4"/>
  <c r="S74" i="4"/>
  <c r="Q74" i="4"/>
  <c r="P74" i="4"/>
  <c r="O74" i="4"/>
  <c r="M74" i="4"/>
  <c r="AV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T73" i="4"/>
  <c r="S73" i="4"/>
  <c r="Q73" i="4"/>
  <c r="P73" i="4"/>
  <c r="O73" i="4"/>
  <c r="M73" i="4"/>
  <c r="AV73" i="4"/>
  <c r="L73" i="4"/>
  <c r="K73" i="4"/>
  <c r="I73" i="4"/>
  <c r="G73" i="4"/>
  <c r="E73" i="4"/>
  <c r="AU72" i="4"/>
  <c r="AT72" i="4"/>
  <c r="AS72" i="4"/>
  <c r="AQ72" i="4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/>
  <c r="Y71" i="4"/>
  <c r="X71" i="4"/>
  <c r="W71" i="4"/>
  <c r="U71" i="4"/>
  <c r="AV71" i="4"/>
  <c r="T71" i="4"/>
  <c r="S71" i="4"/>
  <c r="Q71" i="4"/>
  <c r="P71" i="4"/>
  <c r="O71" i="4"/>
  <c r="M71" i="4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AV69" i="4"/>
  <c r="X69" i="4"/>
  <c r="W69" i="4"/>
  <c r="U69" i="4"/>
  <c r="T69" i="4"/>
  <c r="S69" i="4"/>
  <c r="Q69" i="4"/>
  <c r="P69" i="4"/>
  <c r="O69" i="4"/>
  <c r="M69" i="4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V68" i="4"/>
  <c r="AH68" i="4"/>
  <c r="AG68" i="4"/>
  <c r="AE68" i="4"/>
  <c r="AD68" i="4"/>
  <c r="AC68" i="4"/>
  <c r="AB68" i="4"/>
  <c r="AW68" i="4"/>
  <c r="Y68" i="4"/>
  <c r="X68" i="4"/>
  <c r="W68" i="4"/>
  <c r="U68" i="4"/>
  <c r="T68" i="4"/>
  <c r="S68" i="4"/>
  <c r="Q68" i="4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/>
  <c r="Y67" i="4"/>
  <c r="X67" i="4"/>
  <c r="W67" i="4"/>
  <c r="U67" i="4"/>
  <c r="T67" i="4"/>
  <c r="S67" i="4"/>
  <c r="Q67" i="4"/>
  <c r="P67" i="4"/>
  <c r="O67" i="4"/>
  <c r="M67" i="4"/>
  <c r="AV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AV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V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/>
  <c r="Y58" i="4"/>
  <c r="X58" i="4"/>
  <c r="W58" i="4"/>
  <c r="U58" i="4"/>
  <c r="T58" i="4"/>
  <c r="S58" i="4"/>
  <c r="Q58" i="4"/>
  <c r="P58" i="4"/>
  <c r="O58" i="4"/>
  <c r="M58" i="4"/>
  <c r="AV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T56" i="4"/>
  <c r="S56" i="4"/>
  <c r="Q56" i="4"/>
  <c r="AV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X54" i="4"/>
  <c r="W54" i="4"/>
  <c r="U54" i="4"/>
  <c r="T54" i="4"/>
  <c r="S54" i="4"/>
  <c r="Q54" i="4"/>
  <c r="P54" i="4"/>
  <c r="O54" i="4"/>
  <c r="M54" i="4"/>
  <c r="AV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/>
  <c r="Y52" i="4"/>
  <c r="X52" i="4"/>
  <c r="W52" i="4"/>
  <c r="U52" i="4"/>
  <c r="T52" i="4"/>
  <c r="S52" i="4"/>
  <c r="Q52" i="4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/>
  <c r="Y51" i="4"/>
  <c r="X51" i="4"/>
  <c r="W51" i="4"/>
  <c r="U51" i="4"/>
  <c r="T51" i="4"/>
  <c r="S51" i="4"/>
  <c r="Q51" i="4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/>
  <c r="Y50" i="4"/>
  <c r="X50" i="4"/>
  <c r="W50" i="4"/>
  <c r="U50" i="4"/>
  <c r="AV50" i="4"/>
  <c r="T50" i="4"/>
  <c r="S50" i="4"/>
  <c r="Q50" i="4"/>
  <c r="P50" i="4"/>
  <c r="O50" i="4"/>
  <c r="M50" i="4"/>
  <c r="L50" i="4"/>
  <c r="K50" i="4"/>
  <c r="I50" i="4"/>
  <c r="G50" i="4"/>
  <c r="E50" i="4"/>
  <c r="AU49" i="4"/>
  <c r="AT49" i="4"/>
  <c r="AS49" i="4"/>
  <c r="AQ49" i="4"/>
  <c r="AP49" i="4"/>
  <c r="AO49" i="4"/>
  <c r="AM49" i="4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AV48" i="4"/>
  <c r="X48" i="4"/>
  <c r="W48" i="4"/>
  <c r="U48" i="4"/>
  <c r="T48" i="4"/>
  <c r="S48" i="4"/>
  <c r="Q48" i="4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/>
  <c r="Y47" i="4"/>
  <c r="X47" i="4"/>
  <c r="W47" i="4"/>
  <c r="U47" i="4"/>
  <c r="T47" i="4"/>
  <c r="S47" i="4"/>
  <c r="Q47" i="4"/>
  <c r="P47" i="4"/>
  <c r="O47" i="4"/>
  <c r="M47" i="4"/>
  <c r="AV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T46" i="4"/>
  <c r="S46" i="4"/>
  <c r="Q46" i="4"/>
  <c r="P46" i="4"/>
  <c r="O46" i="4"/>
  <c r="M46" i="4"/>
  <c r="AV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/>
  <c r="Y45" i="4"/>
  <c r="X45" i="4"/>
  <c r="W45" i="4"/>
  <c r="U45" i="4"/>
  <c r="T45" i="4"/>
  <c r="S45" i="4"/>
  <c r="Q45" i="4"/>
  <c r="AV45" i="4"/>
  <c r="P45" i="4"/>
  <c r="O45" i="4"/>
  <c r="M45" i="4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X42" i="4"/>
  <c r="W42" i="4"/>
  <c r="U42" i="4"/>
  <c r="T42" i="4"/>
  <c r="S42" i="4"/>
  <c r="Q42" i="4"/>
  <c r="P42" i="4"/>
  <c r="O42" i="4"/>
  <c r="M42" i="4"/>
  <c r="AV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AV39" i="4"/>
  <c r="T39" i="4"/>
  <c r="S39" i="4"/>
  <c r="Q39" i="4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/>
  <c r="Y38" i="4"/>
  <c r="X38" i="4"/>
  <c r="W38" i="4"/>
  <c r="U38" i="4"/>
  <c r="T38" i="4"/>
  <c r="S38" i="4"/>
  <c r="Q38" i="4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/>
  <c r="Y37" i="4"/>
  <c r="AV37" i="4"/>
  <c r="X37" i="4"/>
  <c r="W37" i="4"/>
  <c r="U37" i="4"/>
  <c r="T37" i="4"/>
  <c r="S37" i="4"/>
  <c r="Q37" i="4"/>
  <c r="P37" i="4"/>
  <c r="O37" i="4"/>
  <c r="M37" i="4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/>
  <c r="Y35" i="4"/>
  <c r="X35" i="4"/>
  <c r="W35" i="4"/>
  <c r="U35" i="4"/>
  <c r="T35" i="4"/>
  <c r="S35" i="4"/>
  <c r="Q35" i="4"/>
  <c r="AV35" i="4"/>
  <c r="P35" i="4"/>
  <c r="O35" i="4"/>
  <c r="M35" i="4"/>
  <c r="L35" i="4"/>
  <c r="K35" i="4"/>
  <c r="I35" i="4"/>
  <c r="G35" i="4"/>
  <c r="E35" i="4"/>
  <c r="AU34" i="4"/>
  <c r="AT34" i="4"/>
  <c r="AS34" i="4"/>
  <c r="AQ34" i="4"/>
  <c r="AP34" i="4"/>
  <c r="AO34" i="4"/>
  <c r="AM34" i="4"/>
  <c r="AV34" i="4"/>
  <c r="AL34" i="4"/>
  <c r="AK34" i="4"/>
  <c r="AI34" i="4"/>
  <c r="AH34" i="4"/>
  <c r="AG34" i="4"/>
  <c r="AE34" i="4"/>
  <c r="AD34" i="4"/>
  <c r="AC34" i="4"/>
  <c r="AB34" i="4"/>
  <c r="AW34" i="4"/>
  <c r="Y34" i="4"/>
  <c r="X34" i="4"/>
  <c r="W34" i="4"/>
  <c r="U34" i="4"/>
  <c r="T34" i="4"/>
  <c r="S34" i="4"/>
  <c r="Q34" i="4"/>
  <c r="P34" i="4"/>
  <c r="O34" i="4"/>
  <c r="M34" i="4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/>
  <c r="Y33" i="4"/>
  <c r="X33" i="4"/>
  <c r="W33" i="4"/>
  <c r="U33" i="4"/>
  <c r="AV33" i="4"/>
  <c r="T33" i="4"/>
  <c r="S33" i="4"/>
  <c r="Q33" i="4"/>
  <c r="P33" i="4"/>
  <c r="O33" i="4"/>
  <c r="M33" i="4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AV32" i="4"/>
  <c r="T32" i="4"/>
  <c r="S32" i="4"/>
  <c r="Q32" i="4"/>
  <c r="P32" i="4"/>
  <c r="O32" i="4"/>
  <c r="M32" i="4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X31" i="4"/>
  <c r="W31" i="4"/>
  <c r="U31" i="4"/>
  <c r="T31" i="4"/>
  <c r="S31" i="4"/>
  <c r="Q31" i="4"/>
  <c r="P31" i="4"/>
  <c r="O31" i="4"/>
  <c r="M31" i="4"/>
  <c r="AV31" i="4"/>
  <c r="L31" i="4"/>
  <c r="K31" i="4"/>
  <c r="I31" i="4"/>
  <c r="G31" i="4"/>
  <c r="E31" i="4"/>
  <c r="AU30" i="4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AV29" i="4"/>
  <c r="X29" i="4"/>
  <c r="W29" i="4"/>
  <c r="U29" i="4"/>
  <c r="T29" i="4"/>
  <c r="S29" i="4"/>
  <c r="Q29" i="4"/>
  <c r="P29" i="4"/>
  <c r="O29" i="4"/>
  <c r="M29" i="4"/>
  <c r="L29" i="4"/>
  <c r="K29" i="4"/>
  <c r="I29" i="4"/>
  <c r="G29" i="4"/>
  <c r="E29" i="4"/>
  <c r="AU28" i="4"/>
  <c r="AV28" i="4"/>
  <c r="AT28" i="4"/>
  <c r="AS28" i="4"/>
  <c r="AQ28" i="4"/>
  <c r="AP28" i="4"/>
  <c r="AO28" i="4"/>
  <c r="AM28" i="4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V26" i="4"/>
  <c r="AL26" i="4"/>
  <c r="AK26" i="4"/>
  <c r="AI26" i="4"/>
  <c r="AH26" i="4"/>
  <c r="AG26" i="4"/>
  <c r="AE26" i="4"/>
  <c r="AD26" i="4"/>
  <c r="AC26" i="4"/>
  <c r="AB26" i="4"/>
  <c r="AW26" i="4"/>
  <c r="Y26" i="4"/>
  <c r="X26" i="4"/>
  <c r="W26" i="4"/>
  <c r="U26" i="4"/>
  <c r="T26" i="4"/>
  <c r="S26" i="4"/>
  <c r="Q26" i="4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T23" i="4"/>
  <c r="S23" i="4"/>
  <c r="Q23" i="4"/>
  <c r="P23" i="4"/>
  <c r="O23" i="4"/>
  <c r="M23" i="4"/>
  <c r="AV23" i="4"/>
  <c r="L23" i="4"/>
  <c r="K23" i="4"/>
  <c r="I23" i="4"/>
  <c r="G23" i="4"/>
  <c r="E23" i="4"/>
  <c r="AU22" i="4"/>
  <c r="AT22" i="4"/>
  <c r="AS22" i="4"/>
  <c r="AQ22" i="4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/>
  <c r="Y19" i="4"/>
  <c r="X19" i="4"/>
  <c r="W19" i="4"/>
  <c r="U19" i="4"/>
  <c r="T19" i="4"/>
  <c r="S19" i="4"/>
  <c r="Q19" i="4"/>
  <c r="AV19" i="4"/>
  <c r="P19" i="4"/>
  <c r="O19" i="4"/>
  <c r="M19" i="4"/>
  <c r="L19" i="4"/>
  <c r="K19" i="4"/>
  <c r="I19" i="4"/>
  <c r="G19" i="4"/>
  <c r="E19" i="4"/>
  <c r="AU18" i="4"/>
  <c r="AT18" i="4"/>
  <c r="AS18" i="4"/>
  <c r="AQ18" i="4"/>
  <c r="AP18" i="4"/>
  <c r="AO18" i="4"/>
  <c r="AM18" i="4"/>
  <c r="AV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L18" i="4"/>
  <c r="K18" i="4"/>
  <c r="I18" i="4"/>
  <c r="G18" i="4"/>
  <c r="E18" i="4"/>
  <c r="AU17" i="4"/>
  <c r="AT17" i="4"/>
  <c r="AS17" i="4"/>
  <c r="AQ17" i="4"/>
  <c r="AP17" i="4"/>
  <c r="AO17" i="4"/>
  <c r="AM17" i="4"/>
  <c r="AV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AV16" i="4"/>
  <c r="T16" i="4"/>
  <c r="S16" i="4"/>
  <c r="Q16" i="4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/>
  <c r="Y15" i="4"/>
  <c r="X15" i="4"/>
  <c r="W15" i="4"/>
  <c r="U15" i="4"/>
  <c r="T15" i="4"/>
  <c r="S15" i="4"/>
  <c r="Q15" i="4"/>
  <c r="P15" i="4"/>
  <c r="O15" i="4"/>
  <c r="M15" i="4"/>
  <c r="AV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AV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T12" i="4"/>
  <c r="S12" i="4"/>
  <c r="Q12" i="4"/>
  <c r="P12" i="4"/>
  <c r="O12" i="4"/>
  <c r="M12" i="4"/>
  <c r="AV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AT10" i="4"/>
  <c r="AQ10" i="4"/>
  <c r="J9" i="12" s="1"/>
  <c r="AP10" i="4"/>
  <c r="AM10" i="4"/>
  <c r="I9" i="12" s="1"/>
  <c r="AI10" i="4"/>
  <c r="H9" i="12" s="1"/>
  <c r="AH10" i="4"/>
  <c r="AE10" i="4"/>
  <c r="AD10" i="4"/>
  <c r="AC10" i="4"/>
  <c r="AB10" i="4"/>
  <c r="Y10" i="4"/>
  <c r="X10" i="4"/>
  <c r="U10" i="4"/>
  <c r="T10" i="4"/>
  <c r="Q10" i="4"/>
  <c r="E9" i="12" s="1"/>
  <c r="P10" i="4"/>
  <c r="M10" i="4"/>
  <c r="L10" i="4"/>
  <c r="I10" i="4"/>
  <c r="G10" i="4"/>
  <c r="E10" i="4"/>
  <c r="AR4" i="4"/>
  <c r="AN4" i="4"/>
  <c r="AJ4" i="4"/>
  <c r="AF4" i="4"/>
  <c r="V4" i="4"/>
  <c r="R4" i="4"/>
  <c r="N4" i="4"/>
  <c r="J4" i="4"/>
  <c r="H4" i="4"/>
  <c r="F4" i="4"/>
  <c r="D4" i="4"/>
  <c r="AR3" i="4"/>
  <c r="AR6" i="4" s="1"/>
  <c r="AN3" i="4"/>
  <c r="AJ3" i="4"/>
  <c r="AJ6" i="4" s="1"/>
  <c r="AF3" i="4"/>
  <c r="AF6" i="4"/>
  <c r="V3" i="4"/>
  <c r="V6" i="4"/>
  <c r="R3" i="4"/>
  <c r="R5" i="4" s="1"/>
  <c r="N3" i="4"/>
  <c r="N6" i="4"/>
  <c r="J3" i="4"/>
  <c r="J6" i="4" s="1"/>
  <c r="H3" i="4"/>
  <c r="H6" i="4"/>
  <c r="H5" i="4"/>
  <c r="F3" i="4"/>
  <c r="D3" i="4"/>
  <c r="A8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H21" i="9"/>
  <c r="K20" i="9"/>
  <c r="I20" i="9"/>
  <c r="H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E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V5" i="4"/>
  <c r="W10" i="4" s="1"/>
  <c r="K8" i="12"/>
  <c r="K9" i="12"/>
  <c r="B8" i="12"/>
  <c r="J8" i="12"/>
  <c r="AV105" i="4"/>
  <c r="AV113" i="4"/>
  <c r="AV129" i="4"/>
  <c r="AV158" i="4"/>
  <c r="AV166" i="4"/>
  <c r="AV190" i="4"/>
  <c r="AV214" i="4"/>
  <c r="AV222" i="4"/>
  <c r="AV230" i="4"/>
  <c r="AV246" i="4"/>
  <c r="AV262" i="4"/>
  <c r="AV278" i="4"/>
  <c r="AV286" i="4"/>
  <c r="AV142" i="4"/>
  <c r="AV147" i="4"/>
  <c r="AV151" i="4"/>
  <c r="AV163" i="4"/>
  <c r="AV167" i="4"/>
  <c r="AV187" i="4"/>
  <c r="AV195" i="4"/>
  <c r="AV203" i="4"/>
  <c r="AV211" i="4"/>
  <c r="AV227" i="4"/>
  <c r="AV231" i="4"/>
  <c r="AV243" i="4"/>
  <c r="AV247" i="4"/>
  <c r="AV263" i="4"/>
  <c r="AV266" i="4"/>
  <c r="AV267" i="4"/>
  <c r="AV275" i="4"/>
  <c r="AV287" i="4"/>
  <c r="AV291" i="4"/>
  <c r="AV294" i="4"/>
  <c r="AV295" i="4"/>
  <c r="AV299" i="4"/>
  <c r="AV303" i="4"/>
  <c r="AV306" i="4"/>
  <c r="AV307" i="4"/>
  <c r="AV51" i="4"/>
  <c r="AV55" i="4"/>
  <c r="AV64" i="4"/>
  <c r="AV72" i="4"/>
  <c r="AV76" i="4"/>
  <c r="AV80" i="4"/>
  <c r="AV84" i="4"/>
  <c r="AV92" i="4"/>
  <c r="AV114" i="4"/>
  <c r="AV120" i="4"/>
  <c r="AV125" i="4"/>
  <c r="AV141" i="4"/>
  <c r="AR5" i="4"/>
  <c r="AS10" i="4"/>
  <c r="D6" i="4"/>
  <c r="D5" i="4"/>
  <c r="AV101" i="4"/>
  <c r="AV110" i="4"/>
  <c r="AV138" i="4"/>
  <c r="AV152" i="4"/>
  <c r="AV115" i="4"/>
  <c r="AV124" i="4"/>
  <c r="AV135" i="4"/>
  <c r="AV180" i="4"/>
  <c r="AV181" i="4"/>
  <c r="AV184" i="4"/>
  <c r="AV210" i="4"/>
  <c r="AV217" i="4"/>
  <c r="AV228" i="4"/>
  <c r="AV232" i="4"/>
  <c r="AV234" i="4"/>
  <c r="AV252" i="4"/>
  <c r="AV253" i="4"/>
  <c r="AV261" i="4"/>
  <c r="AV269" i="4"/>
  <c r="AV280" i="4"/>
  <c r="AV281" i="4"/>
  <c r="AV117" i="4"/>
  <c r="AV126" i="4"/>
  <c r="AV130" i="4"/>
  <c r="AV153" i="4"/>
  <c r="AV103" i="4"/>
  <c r="AV162" i="4"/>
  <c r="AV164" i="4"/>
  <c r="AV168" i="4"/>
  <c r="AV169" i="4"/>
  <c r="AV178" i="4"/>
  <c r="AV185" i="4"/>
  <c r="AV196" i="4"/>
  <c r="AV200" i="4"/>
  <c r="AV202" i="4"/>
  <c r="AV220" i="4"/>
  <c r="AV221" i="4"/>
  <c r="AV229" i="4"/>
  <c r="AV240" i="4"/>
  <c r="AV241" i="4"/>
  <c r="AV284" i="4"/>
  <c r="AV288" i="4"/>
  <c r="AV292" i="4"/>
  <c r="AV296" i="4"/>
  <c r="AV300" i="4"/>
  <c r="AV304" i="4"/>
  <c r="G14" i="12"/>
  <c r="K14" i="12"/>
  <c r="F13" i="12"/>
  <c r="G13" i="12"/>
  <c r="K13" i="12"/>
  <c r="D13" i="12"/>
  <c r="B13" i="12"/>
  <c r="A18" i="12"/>
  <c r="AV38" i="4"/>
  <c r="AV63" i="4"/>
  <c r="AV65" i="4"/>
  <c r="AV81" i="4"/>
  <c r="AV87" i="4"/>
  <c r="AV108" i="4"/>
  <c r="AV136" i="4"/>
  <c r="AV173" i="4"/>
  <c r="AV191" i="4"/>
  <c r="AV242" i="4"/>
  <c r="I13" i="12"/>
  <c r="H13" i="12"/>
  <c r="D8" i="12"/>
  <c r="G8" i="12"/>
  <c r="F8" i="12"/>
  <c r="D9" i="12"/>
  <c r="AV40" i="4"/>
  <c r="AV78" i="4"/>
  <c r="AV149" i="4"/>
  <c r="AV188" i="4"/>
  <c r="AV251" i="4"/>
  <c r="J14" i="12"/>
  <c r="D14" i="12"/>
  <c r="F14" i="12"/>
  <c r="AV44" i="4"/>
  <c r="AV59" i="4"/>
  <c r="AV119" i="4"/>
  <c r="J13" i="12"/>
  <c r="H14" i="12"/>
  <c r="F6" i="4"/>
  <c r="F5" i="4"/>
  <c r="AN6" i="4"/>
  <c r="AV20" i="4"/>
  <c r="AV22" i="4"/>
  <c r="AV57" i="4"/>
  <c r="AV66" i="4"/>
  <c r="AV95" i="4"/>
  <c r="AV97" i="4"/>
  <c r="AV99" i="4"/>
  <c r="AV194" i="4"/>
  <c r="AV248" i="4"/>
  <c r="I14" i="12"/>
  <c r="K15" i="9"/>
  <c r="AV24" i="4"/>
  <c r="AV27" i="4"/>
  <c r="AV201" i="4"/>
  <c r="AV258" i="4"/>
  <c r="E13" i="12"/>
  <c r="E14" i="12"/>
  <c r="I8" i="12"/>
  <c r="AB3" i="4"/>
  <c r="AB4" i="4"/>
  <c r="AV52" i="4"/>
  <c r="AV77" i="4"/>
  <c r="AV91" i="4"/>
  <c r="AV127" i="4"/>
  <c r="AV179" i="4"/>
  <c r="AV250" i="4"/>
  <c r="AV268" i="4"/>
  <c r="AV21" i="4"/>
  <c r="AV30" i="4"/>
  <c r="AV41" i="4"/>
  <c r="AV49" i="4"/>
  <c r="AV111" i="4"/>
  <c r="AV112" i="4"/>
  <c r="AV143" i="4"/>
  <c r="AV160" i="4"/>
  <c r="AV216" i="4"/>
  <c r="AV218" i="4"/>
  <c r="AV289" i="4"/>
  <c r="AB5" i="4"/>
  <c r="AB6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AE4" i="4"/>
  <c r="AE6" i="4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AU4" i="16"/>
  <c r="AW10" i="17"/>
  <c r="AW2" i="17" s="1"/>
  <c r="I24" i="20"/>
  <c r="AU4" i="17"/>
  <c r="K15" i="20"/>
  <c r="AS10" i="17"/>
  <c r="AO10" i="17"/>
  <c r="J15" i="20"/>
  <c r="AI6" i="17"/>
  <c r="AG10" i="17"/>
  <c r="H15" i="20"/>
  <c r="W10" i="17"/>
  <c r="G15" i="20"/>
  <c r="AU6" i="16"/>
  <c r="K15" i="21"/>
  <c r="AS11" i="16"/>
  <c r="AL11" i="16"/>
  <c r="H15" i="21"/>
  <c r="AI6" i="16"/>
  <c r="AI4" i="16"/>
  <c r="M6" i="16"/>
  <c r="K11" i="16"/>
  <c r="M4" i="16"/>
  <c r="K10" i="16"/>
  <c r="D15" i="21"/>
  <c r="AK10" i="15"/>
  <c r="AL10" i="15" s="1"/>
  <c r="AU6" i="4"/>
  <c r="AF5" i="4"/>
  <c r="AG10" i="4" s="1"/>
  <c r="K10" i="15"/>
  <c r="N6" i="13"/>
  <c r="H15" i="22"/>
  <c r="AG10" i="18"/>
  <c r="W10" i="18"/>
  <c r="G15" i="22"/>
  <c r="G15" i="9"/>
  <c r="F9" i="12"/>
  <c r="F21" i="9"/>
  <c r="AB6" i="18"/>
  <c r="AB5" i="18"/>
  <c r="Y4" i="18"/>
  <c r="Y6" i="18"/>
  <c r="Y4" i="17"/>
  <c r="Y6" i="17"/>
  <c r="AB6" i="17"/>
  <c r="AB5" i="17"/>
  <c r="AQ4" i="17"/>
  <c r="AQ6" i="17"/>
  <c r="AB5" i="16"/>
  <c r="AB6" i="16"/>
  <c r="AB5" i="15"/>
  <c r="AB6" i="15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AV10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AB5" i="13"/>
  <c r="H6" i="13"/>
  <c r="AF5" i="13"/>
  <c r="AI6" i="13" s="1"/>
  <c r="D5" i="13"/>
  <c r="J6" i="13"/>
  <c r="AN5" i="13"/>
  <c r="AQ4" i="13" s="1"/>
  <c r="AB4" i="13"/>
  <c r="J7" i="9"/>
  <c r="K7" i="9"/>
  <c r="J11" i="9"/>
  <c r="K11" i="9"/>
  <c r="I28" i="20"/>
  <c r="AW10" i="13"/>
  <c r="AW4" i="13" s="1"/>
  <c r="J15" i="14"/>
  <c r="AO10" i="13"/>
  <c r="H15" i="14"/>
  <c r="AG10" i="13"/>
  <c r="I24" i="9"/>
  <c r="AE4" i="18"/>
  <c r="AE6" i="18"/>
  <c r="AE4" i="17"/>
  <c r="AE6" i="17"/>
  <c r="AE6" i="16"/>
  <c r="AE4" i="16"/>
  <c r="AE6" i="15"/>
  <c r="AE4" i="15"/>
  <c r="AQ6" i="13"/>
  <c r="AE4" i="13"/>
  <c r="AE6" i="13"/>
  <c r="I28" i="14"/>
  <c r="I28" i="9"/>
  <c r="AW5" i="17"/>
  <c r="AW6" i="17"/>
  <c r="AW4" i="17"/>
  <c r="AW3" i="17"/>
  <c r="AW3" i="16"/>
  <c r="G11" i="9"/>
  <c r="E7" i="22"/>
  <c r="H7" i="22"/>
  <c r="J11" i="22"/>
  <c r="G7" i="22"/>
  <c r="G11" i="22"/>
  <c r="I7" i="22"/>
  <c r="I11" i="22"/>
  <c r="D11" i="22"/>
  <c r="K7" i="22"/>
  <c r="F7" i="22"/>
  <c r="H11" i="22"/>
  <c r="R6" i="4"/>
  <c r="F11" i="9"/>
  <c r="I11" i="9"/>
  <c r="H7" i="9"/>
  <c r="D7" i="9"/>
  <c r="E7" i="9"/>
  <c r="E11" i="9"/>
  <c r="F7" i="9"/>
  <c r="G7" i="9"/>
  <c r="I7" i="9"/>
  <c r="H11" i="9"/>
  <c r="G9" i="12"/>
  <c r="AU6" i="18"/>
  <c r="AQ6" i="18"/>
  <c r="AQ4" i="18"/>
  <c r="AO10" i="18"/>
  <c r="AS10" i="18"/>
  <c r="R5" i="18"/>
  <c r="S10" i="18" s="1"/>
  <c r="AV13" i="18"/>
  <c r="F15" i="22"/>
  <c r="U4" i="18"/>
  <c r="AU4" i="4" l="1"/>
  <c r="N5" i="18"/>
  <c r="E15" i="22" s="1"/>
  <c r="AV10" i="18"/>
  <c r="AW10" i="18" s="1"/>
  <c r="AW3" i="18" s="1"/>
  <c r="U6" i="18"/>
  <c r="AM6" i="18"/>
  <c r="AI4" i="18"/>
  <c r="AW5" i="18"/>
  <c r="AW2" i="18"/>
  <c r="AW6" i="18"/>
  <c r="AW4" i="18"/>
  <c r="O10" i="18"/>
  <c r="K10" i="18"/>
  <c r="M6" i="18"/>
  <c r="D15" i="22"/>
  <c r="J6" i="18"/>
  <c r="M4" i="18"/>
  <c r="I28" i="21"/>
  <c r="AQ4" i="16"/>
  <c r="AQ6" i="16"/>
  <c r="J15" i="21"/>
  <c r="AO10" i="16"/>
  <c r="AM4" i="16"/>
  <c r="AK10" i="16"/>
  <c r="AL10" i="16" s="1"/>
  <c r="AM6" i="16"/>
  <c r="G15" i="21"/>
  <c r="Y4" i="16"/>
  <c r="W10" i="16"/>
  <c r="Y6" i="16"/>
  <c r="S10" i="16"/>
  <c r="U6" i="16"/>
  <c r="F15" i="21"/>
  <c r="U4" i="16"/>
  <c r="R6" i="16"/>
  <c r="Q4" i="16"/>
  <c r="O10" i="16"/>
  <c r="E15" i="21"/>
  <c r="Q6" i="16"/>
  <c r="AW4" i="16"/>
  <c r="AW6" i="16"/>
  <c r="AW5" i="16"/>
  <c r="AS10" i="13"/>
  <c r="K15" i="14"/>
  <c r="AU4" i="13"/>
  <c r="AU6" i="13"/>
  <c r="AR6" i="13"/>
  <c r="I15" i="14"/>
  <c r="AK10" i="13"/>
  <c r="AL10" i="13" s="1"/>
  <c r="AM4" i="13"/>
  <c r="AM6" i="13"/>
  <c r="AW3" i="13"/>
  <c r="AW6" i="13"/>
  <c r="AW2" i="13"/>
  <c r="AW5" i="13"/>
  <c r="AI4" i="13"/>
  <c r="Y4" i="13"/>
  <c r="Y6" i="13"/>
  <c r="G15" i="14"/>
  <c r="W10" i="13"/>
  <c r="V6" i="13"/>
  <c r="R5" i="13"/>
  <c r="O10" i="13"/>
  <c r="Q6" i="13"/>
  <c r="Q4" i="13"/>
  <c r="K10" i="13"/>
  <c r="D15" i="14"/>
  <c r="M4" i="13"/>
  <c r="M6" i="13"/>
  <c r="I15" i="20"/>
  <c r="AM6" i="17"/>
  <c r="AM4" i="17"/>
  <c r="U4" i="17"/>
  <c r="F15" i="20"/>
  <c r="U6" i="17"/>
  <c r="O10" i="17"/>
  <c r="Q4" i="17"/>
  <c r="E15" i="20"/>
  <c r="D15" i="20"/>
  <c r="M4" i="17"/>
  <c r="K10" i="17"/>
  <c r="M6" i="17"/>
  <c r="J5" i="15"/>
  <c r="Y6" i="15"/>
  <c r="Y4" i="15"/>
  <c r="G15" i="19"/>
  <c r="V6" i="15"/>
  <c r="AM6" i="15"/>
  <c r="I15" i="19"/>
  <c r="AM4" i="15"/>
  <c r="AJ6" i="15"/>
  <c r="AN6" i="15"/>
  <c r="AU6" i="15"/>
  <c r="AS10" i="15"/>
  <c r="K15" i="19"/>
  <c r="AU4" i="15"/>
  <c r="AR6" i="15"/>
  <c r="J15" i="19"/>
  <c r="AQ6" i="15"/>
  <c r="AO10" i="15"/>
  <c r="AQ4" i="15"/>
  <c r="AV10" i="15"/>
  <c r="AW10" i="15" s="1"/>
  <c r="AW2" i="15" s="1"/>
  <c r="AI4" i="15"/>
  <c r="AI6" i="15"/>
  <c r="H15" i="19"/>
  <c r="AW5" i="15"/>
  <c r="AW6" i="15"/>
  <c r="AW4" i="15"/>
  <c r="AW3" i="15"/>
  <c r="S10" i="15"/>
  <c r="F15" i="19"/>
  <c r="U6" i="15"/>
  <c r="U4" i="15"/>
  <c r="E15" i="19"/>
  <c r="O10" i="15"/>
  <c r="Q6" i="15"/>
  <c r="Q4" i="15"/>
  <c r="N5" i="4"/>
  <c r="Q4" i="4" s="1"/>
  <c r="AN5" i="4"/>
  <c r="AQ6" i="4" s="1"/>
  <c r="AO10" i="4"/>
  <c r="AW6" i="4"/>
  <c r="AJ5" i="4"/>
  <c r="H15" i="9"/>
  <c r="AI6" i="4"/>
  <c r="AI4" i="4"/>
  <c r="Y6" i="4"/>
  <c r="Y4" i="4"/>
  <c r="F15" i="9"/>
  <c r="U4" i="4"/>
  <c r="S10" i="4"/>
  <c r="U6" i="4"/>
  <c r="E15" i="9"/>
  <c r="Q6" i="4"/>
  <c r="O10" i="4"/>
  <c r="AV10" i="4"/>
  <c r="AW10" i="4" s="1"/>
  <c r="AW5" i="4" s="1"/>
  <c r="AW3" i="4"/>
  <c r="AW2" i="4"/>
  <c r="AW4" i="4"/>
  <c r="J5" i="4"/>
  <c r="Q6" i="18" l="1"/>
  <c r="Q4" i="18"/>
  <c r="U6" i="13"/>
  <c r="U4" i="13"/>
  <c r="S10" i="13"/>
  <c r="F15" i="14"/>
  <c r="M6" i="15"/>
  <c r="D15" i="19"/>
  <c r="M4" i="15"/>
  <c r="AQ4" i="4"/>
  <c r="J15" i="9"/>
  <c r="AM6" i="4"/>
  <c r="I15" i="9"/>
  <c r="AM4" i="4"/>
  <c r="AK10" i="4"/>
  <c r="AL10" i="4" s="1"/>
  <c r="K10" i="4"/>
  <c r="M4" i="4"/>
  <c r="M6" i="4"/>
  <c r="D15" i="9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<sst xmlns="http://schemas.openxmlformats.org/spreadsheetml/2006/main" count="3200" uniqueCount="176">
  <si>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</si>
  <si>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</si>
  <si>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</si>
  <si>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</si>
  <si>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</si>
  <si>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</si>
  <si>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</si>
  <si>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</si>
  <si>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</si>
  <si>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</si>
  <si>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</si>
  <si>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</si>
  <si>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</si>
  <si>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</si>
  <si>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</si>
  <si>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</si>
  <si>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</si>
  <si>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</si>
  <si>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</si>
  <si>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</si>
  <si>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</si>
  <si>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</si>
  <si>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</si>
  <si>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</si>
  <si>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</si>
  <si>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</si>
  <si>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</si>
  <si>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</si>
  <si>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</si>
  <si>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</si>
  <si>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</si>
  <si>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</si>
  <si>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</si>
  <si>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</si>
  <si>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</si>
  <si>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</si>
  <si>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</si>
  <si>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</si>
  <si>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</si>
  <si>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</si>
  <si>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</si>
  <si>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</si>
  <si>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</si>
  <si>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</si>
  <si>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</si>
  <si>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</si>
  <si>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</si>
  <si>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</si>
  <si>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</si>
  <si>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</si>
  <si>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</si>
  <si>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</si>
  <si>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</si>
  <si>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</si>
  <si>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</si>
  <si>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</si>
  <si>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</si>
  <si>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</si>
  <si>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</si>
  <si>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</si>
  <si>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</si>
  <si>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</si>
  <si>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</si>
  <si>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</si>
  <si>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</si>
  <si>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</si>
  <si>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</si>
  <si>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</si>
  <si>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</si>
  <si>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</si>
  <si>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</si>
  <si>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</si>
  <si>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</si>
  <si>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</si>
  <si>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</si>
  <si>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</si>
  <si>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</si>
  <si>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</si>
  <si>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</si>
  <si>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</si>
  <si>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</si>
  <si>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</si>
  <si>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</si>
  <si>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</si>
  <si>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</si>
  <si>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</si>
  <si>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</si>
  <si>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</si>
  <si>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</si>
  <si>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</si>
  <si>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</si>
  <si>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</si>
  <si>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</si>
  <si>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</si>
  <si>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</si>
  <si>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</si>
  <si>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</si>
  <si>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</si>
  <si>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</si>
  <si>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</si>
  <si>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</si>
  <si>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</si>
  <si>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</si>
  <si>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</si>
  <si>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</si>
  <si>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</si>
  <si>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</si>
  <si>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</si>
  <si>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</si>
  <si>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</si>
  <si>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</si>
  <si>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</si>
  <si>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</si>
  <si>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</si>
  <si>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</si>
  <si>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</si>
  <si>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</si>
  <si>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</si>
  <si>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</si>
  <si>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</si>
  <si>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</si>
  <si>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</si>
  <si>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</si>
  <si>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</si>
  <si>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</si>
  <si>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</si>
  <si>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</si>
  <si>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</si>
  <si>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</si>
  <si>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</si>
  <si>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</si>
  <si>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４年度全国平均</t>
    <phoneticPr fontId="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</si>
  <si>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</si>
  <si>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</si>
  <si>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</si>
  <si>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</si>
  <si>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</si>
  <si>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</si>
  <si>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</si>
  <si>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</si>
  <si>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</si>
  <si>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</si>
  <si>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</si>
  <si>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</si>
  <si>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</si>
  <si>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</si>
  <si>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</si>
  <si>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</si>
  <si>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</si>
  <si>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</si>
  <si>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</si>
  <si>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</si>
  <si>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</si>
  <si>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</si>
  <si>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</si>
  <si>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</si>
  <si>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</si>
  <si>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</si>
  <si>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</si>
  <si>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</si>
  <si>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</si>
  <si>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</si>
  <si>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</si>
  <si>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</si>
  <si>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5年度</t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</si>
  <si>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</si>
  <si>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令和５年度　全国体力・運動能力調査結果（文部科学省）【R６.１０.１７入力】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</si>
  <si>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令和５年度全国体力・運動能力調査結果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</si>
  <si>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</si>
  <si>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R７年4月25日入力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</si>
  <si>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6年度</t>
    <phoneticPr fontId="3"/>
  </si>
  <si>
    <t>令和５（2023）年度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</si>
  <si>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5年度県平均</t>
    <phoneticPr fontId="3"/>
  </si>
  <si>
    <t>6年度</t>
    <phoneticPr fontId="3"/>
  </si>
  <si>
    <t>6年度</t>
    <phoneticPr fontId="3"/>
  </si>
  <si>
    <t>6年度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</si>
</sst>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</cellStyleXfs>
  <cellXfs count="398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180" fontId="21" fillId="3" borderId="20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180" fontId="21" fillId="8" borderId="20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180" fontId="21" fillId="4" borderId="1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31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80" fontId="21" fillId="6" borderId="20" xfId="0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2" xfId="0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3" xfId="0" applyFont="1" applyBorder="1">
      <alignment vertical="center"/>
    </xf>
    <xf numFmtId="0" fontId="24" fillId="0" borderId="33" xfId="0" applyFont="1" applyFill="1" applyBorder="1">
      <alignment vertical="center"/>
    </xf>
    <xf numFmtId="0" fontId="24" fillId="0" borderId="34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5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4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6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7" xfId="0" applyNumberFormat="1" applyFont="1" applyFill="1" applyBorder="1" applyAlignment="1">
      <alignment horizontal="center" vertical="center"/>
    </xf>
    <xf numFmtId="182" fontId="24" fillId="0" borderId="38" xfId="0" applyNumberFormat="1" applyFont="1" applyFill="1" applyBorder="1" applyAlignment="1">
      <alignment horizontal="center" vertical="center"/>
    </xf>
    <xf numFmtId="182" fontId="24" fillId="0" borderId="37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9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8" xfId="0" applyFill="1" applyBorder="1" applyAlignment="1" applyProtection="1">
      <alignment horizontal="center"/>
    </xf>
    <xf numFmtId="0" fontId="0" fillId="8" borderId="40" xfId="0" applyFill="1" applyBorder="1" applyAlignment="1" applyProtection="1">
      <alignment horizontal="center"/>
    </xf>
    <xf numFmtId="0" fontId="4" fillId="9" borderId="31" xfId="0" applyFont="1" applyFill="1" applyBorder="1" applyAlignment="1" applyProtection="1">
      <alignment horizontal="center" vertical="center"/>
    </xf>
    <xf numFmtId="0" fontId="4" fillId="9" borderId="41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7" borderId="31" xfId="0" applyFont="1" applyFill="1" applyBorder="1" applyAlignment="1" applyProtection="1">
      <alignment horizontal="center" vertical="center"/>
    </xf>
    <xf numFmtId="0" fontId="4" fillId="7" borderId="4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31" xfId="0" applyFont="1" applyFill="1" applyBorder="1" applyAlignment="1" applyProtection="1">
      <alignment horizontal="center" vertical="center"/>
    </xf>
    <xf numFmtId="0" fontId="4" fillId="11" borderId="41" xfId="0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41" xfId="0" applyFont="1" applyFill="1" applyBorder="1" applyAlignment="1" applyProtection="1">
      <alignment horizontal="center" vertical="center"/>
    </xf>
    <xf numFmtId="0" fontId="4" fillId="12" borderId="31" xfId="0" applyFont="1" applyFill="1" applyBorder="1" applyAlignment="1" applyProtection="1">
      <alignment horizontal="center" vertical="center"/>
    </xf>
    <xf numFmtId="0" fontId="4" fillId="12" borderId="4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3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2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4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2" xfId="0" applyNumberFormat="1" applyFont="1" applyFill="1" applyBorder="1" applyAlignment="1">
      <alignment vertical="center"/>
    </xf>
    <xf numFmtId="178" fontId="37" fillId="19" borderId="38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5" xfId="0" applyFill="1" applyBorder="1" applyAlignment="1" applyProtection="1">
      <alignment horizontal="center"/>
    </xf>
    <xf numFmtId="0" fontId="0" fillId="14" borderId="46" xfId="0" applyFill="1" applyBorder="1" applyAlignment="1" applyProtection="1">
      <alignment horizontal="left"/>
    </xf>
    <xf numFmtId="0" fontId="0" fillId="14" borderId="46" xfId="0" applyFill="1" applyBorder="1" applyAlignment="1" applyProtection="1">
      <alignment horizontal="left"/>
      <protection locked="0"/>
    </xf>
    <xf numFmtId="0" fontId="0" fillId="14" borderId="46" xfId="0" applyFill="1" applyBorder="1" applyProtection="1">
      <alignment vertical="center"/>
    </xf>
    <xf numFmtId="177" fontId="0" fillId="14" borderId="46" xfId="0" applyNumberFormat="1" applyFill="1" applyBorder="1" applyProtection="1">
      <alignment vertical="center"/>
    </xf>
    <xf numFmtId="0" fontId="4" fillId="2" borderId="47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48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4" xfId="0" applyNumberFormat="1" applyFont="1" applyBorder="1" applyAlignment="1">
      <alignment horizontal="right" vertical="center"/>
    </xf>
    <xf numFmtId="1" fontId="13" fillId="0" borderId="52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2" fontId="13" fillId="0" borderId="56" xfId="0" applyNumberFormat="1" applyFont="1" applyBorder="1" applyAlignment="1">
      <alignment horizontal="right" vertical="center"/>
    </xf>
    <xf numFmtId="1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1" fontId="13" fillId="0" borderId="60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2" fontId="13" fillId="0" borderId="61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2" xfId="0" applyNumberFormat="1" applyFont="1" applyBorder="1" applyAlignment="1">
      <alignment horizontal="right" vertical="center"/>
    </xf>
    <xf numFmtId="1" fontId="13" fillId="0" borderId="63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29" xfId="0" applyNumberFormat="1" applyFont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1" fontId="13" fillId="0" borderId="65" xfId="0" applyNumberFormat="1" applyFont="1" applyBorder="1" applyAlignment="1">
      <alignment horizontal="right" vertical="center"/>
    </xf>
    <xf numFmtId="2" fontId="13" fillId="0" borderId="65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50" xfId="0" applyNumberFormat="1" applyBorder="1" applyAlignment="1"/>
    <xf numFmtId="183" fontId="0" fillId="0" borderId="42" xfId="0" applyNumberFormat="1" applyBorder="1" applyAlignment="1"/>
    <xf numFmtId="0" fontId="0" fillId="0" borderId="50" xfId="0" applyBorder="1" applyAlignment="1"/>
    <xf numFmtId="183" fontId="0" fillId="0" borderId="51" xfId="0" applyNumberFormat="1" applyBorder="1" applyAlignment="1"/>
    <xf numFmtId="0" fontId="0" fillId="0" borderId="24" xfId="0" applyBorder="1" applyAlignment="1">
      <alignment vertical="center"/>
    </xf>
    <xf numFmtId="0" fontId="0" fillId="0" borderId="55" xfId="0" applyBorder="1" applyAlignment="1"/>
    <xf numFmtId="183" fontId="0" fillId="0" borderId="53" xfId="0" applyNumberFormat="1" applyBorder="1" applyAlignment="1"/>
    <xf numFmtId="183" fontId="0" fillId="0" borderId="56" xfId="0" applyNumberFormat="1" applyBorder="1" applyAlignment="1"/>
    <xf numFmtId="0" fontId="0" fillId="0" borderId="53" xfId="0" applyBorder="1" applyAlignment="1"/>
    <xf numFmtId="183" fontId="0" fillId="0" borderId="54" xfId="0" applyNumberFormat="1" applyBorder="1" applyAlignment="1"/>
    <xf numFmtId="0" fontId="0" fillId="0" borderId="55" xfId="0" applyBorder="1" applyAlignment="1">
      <alignment vertical="center"/>
    </xf>
    <xf numFmtId="0" fontId="0" fillId="0" borderId="2" xfId="0" applyBorder="1" applyAlignment="1"/>
    <xf numFmtId="183" fontId="0" fillId="0" borderId="61" xfId="0" applyNumberFormat="1" applyBorder="1" applyAlignment="1"/>
    <xf numFmtId="183" fontId="0" fillId="0" borderId="62" xfId="0" applyNumberFormat="1" applyBorder="1" applyAlignment="1"/>
    <xf numFmtId="0" fontId="0" fillId="0" borderId="61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61" xfId="0" applyNumberFormat="1" applyBorder="1" applyAlignment="1">
      <alignment vertical="center"/>
    </xf>
    <xf numFmtId="2" fontId="0" fillId="0" borderId="62" xfId="0" applyNumberFormat="1" applyBorder="1" applyAlignment="1">
      <alignment vertical="center"/>
    </xf>
    <xf numFmtId="2" fontId="0" fillId="0" borderId="61" xfId="0" applyNumberFormat="1" applyBorder="1" applyAlignment="1"/>
    <xf numFmtId="2" fontId="0" fillId="0" borderId="62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50" xfId="0" applyNumberFormat="1" applyBorder="1" applyAlignment="1">
      <alignment vertical="center"/>
    </xf>
    <xf numFmtId="2" fontId="0" fillId="0" borderId="42" xfId="0" applyNumberFormat="1" applyBorder="1" applyAlignment="1">
      <alignment vertical="center"/>
    </xf>
    <xf numFmtId="2" fontId="0" fillId="0" borderId="53" xfId="0" applyNumberFormat="1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5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61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2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3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90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30" xfId="0" applyNumberFormat="1" applyFont="1" applyBorder="1" applyAlignment="1">
      <alignment horizontal="right" vertical="center" wrapText="1"/>
    </xf>
    <xf numFmtId="178" fontId="44" fillId="0" borderId="50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5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8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61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0" fillId="5" borderId="0" xfId="0" applyFill="1" applyBorder="1" applyAlignment="1" applyProtection="1">
      <alignment horizontal="center"/>
    </xf>
    <xf numFmtId="0" fontId="10" fillId="16" borderId="70" xfId="0" applyFont="1" applyFill="1" applyBorder="1" applyAlignment="1" applyProtection="1">
      <alignment horizontal="left" vertical="center" wrapText="1"/>
    </xf>
    <xf numFmtId="0" fontId="10" fillId="16" borderId="72" xfId="0" applyFont="1" applyFill="1" applyBorder="1" applyAlignment="1" applyProtection="1">
      <alignment horizontal="left" vertical="center" wrapText="1"/>
    </xf>
    <xf numFmtId="0" fontId="10" fillId="16" borderId="84" xfId="0" applyFont="1" applyFill="1" applyBorder="1" applyAlignment="1" applyProtection="1">
      <alignment horizontal="left" vertical="center" wrapText="1"/>
    </xf>
    <xf numFmtId="0" fontId="10" fillId="16" borderId="85" xfId="0" applyFont="1" applyFill="1" applyBorder="1" applyAlignment="1" applyProtection="1">
      <alignment horizontal="left" vertical="center" wrapText="1"/>
    </xf>
    <xf numFmtId="0" fontId="10" fillId="16" borderId="64" xfId="0" applyFont="1" applyFill="1" applyBorder="1" applyAlignment="1" applyProtection="1">
      <alignment horizontal="left" vertical="center" wrapText="1"/>
    </xf>
    <xf numFmtId="0" fontId="10" fillId="16" borderId="38" xfId="0" applyFont="1" applyFill="1" applyBorder="1" applyAlignment="1" applyProtection="1">
      <alignment horizontal="left" vertical="center" wrapText="1"/>
    </xf>
    <xf numFmtId="0" fontId="0" fillId="11" borderId="34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7" fillId="10" borderId="39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</xf>
    <xf numFmtId="0" fontId="7" fillId="10" borderId="32" xfId="0" applyFont="1" applyFill="1" applyBorder="1" applyAlignment="1" applyProtection="1">
      <alignment horizontal="center" vertical="center"/>
    </xf>
    <xf numFmtId="177" fontId="7" fillId="10" borderId="67" xfId="0" applyNumberFormat="1" applyFont="1" applyFill="1" applyBorder="1" applyAlignment="1" applyProtection="1">
      <alignment horizontal="center" vertical="center"/>
    </xf>
    <xf numFmtId="177" fontId="7" fillId="10" borderId="32" xfId="0" applyNumberFormat="1" applyFont="1" applyFill="1" applyBorder="1" applyAlignment="1" applyProtection="1">
      <alignment horizontal="center" vertical="center"/>
    </xf>
    <xf numFmtId="0" fontId="7" fillId="10" borderId="82" xfId="0" applyFont="1" applyFill="1" applyBorder="1" applyAlignment="1" applyProtection="1">
      <alignment horizontal="center" vertical="center"/>
    </xf>
    <xf numFmtId="0" fontId="7" fillId="10" borderId="83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  <protection locked="0"/>
    </xf>
    <xf numFmtId="0" fontId="7" fillId="10" borderId="32" xfId="0" applyFont="1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 shrinkToFit="1"/>
      <protection locked="0"/>
    </xf>
    <xf numFmtId="0" fontId="0" fillId="2" borderId="76" xfId="0" applyFill="1" applyBorder="1" applyAlignment="1" applyProtection="1">
      <alignment horizontal="center" vertical="center" shrinkToFit="1"/>
      <protection locked="0"/>
    </xf>
    <xf numFmtId="0" fontId="31" fillId="15" borderId="77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2" xfId="0" applyFont="1" applyFill="1" applyBorder="1" applyAlignment="1" applyProtection="1">
      <alignment horizontal="center" vertical="center" textRotation="255" wrapText="1"/>
      <protection locked="0"/>
    </xf>
    <xf numFmtId="0" fontId="0" fillId="9" borderId="34" xfId="0" applyFill="1" applyBorder="1" applyAlignment="1" applyProtection="1">
      <alignment horizontal="center" vertical="center"/>
    </xf>
    <xf numFmtId="0" fontId="0" fillId="9" borderId="36" xfId="0" applyFill="1" applyBorder="1" applyAlignment="1" applyProtection="1">
      <alignment horizontal="center" vertical="center"/>
    </xf>
    <xf numFmtId="0" fontId="0" fillId="9" borderId="78" xfId="0" applyFill="1" applyBorder="1" applyAlignment="1" applyProtection="1">
      <alignment horizontal="center" vertical="center"/>
    </xf>
    <xf numFmtId="0" fontId="0" fillId="9" borderId="79" xfId="0" applyFill="1" applyBorder="1" applyAlignment="1" applyProtection="1">
      <alignment horizontal="center" vertical="center"/>
    </xf>
    <xf numFmtId="0" fontId="35" fillId="2" borderId="80" xfId="0" applyFont="1" applyFill="1" applyBorder="1" applyAlignment="1" applyProtection="1">
      <alignment horizontal="center" vertical="center"/>
    </xf>
    <xf numFmtId="0" fontId="35" fillId="2" borderId="81" xfId="0" applyFont="1" applyFill="1" applyBorder="1" applyAlignment="1" applyProtection="1">
      <alignment horizontal="center" vertical="center"/>
    </xf>
    <xf numFmtId="0" fontId="7" fillId="10" borderId="68" xfId="0" applyFont="1" applyFill="1" applyBorder="1" applyAlignment="1" applyProtection="1">
      <alignment horizontal="center" vertical="center"/>
    </xf>
    <xf numFmtId="0" fontId="7" fillId="10" borderId="69" xfId="0" applyFont="1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0" fontId="0" fillId="14" borderId="46" xfId="0" applyFill="1" applyBorder="1" applyAlignment="1" applyProtection="1">
      <alignment horizontal="center"/>
    </xf>
    <xf numFmtId="0" fontId="0" fillId="14" borderId="74" xfId="0" applyFill="1" applyBorder="1" applyAlignment="1" applyProtection="1">
      <alignment horizont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top"/>
    </xf>
    <xf numFmtId="0" fontId="20" fillId="4" borderId="86" xfId="0" applyFont="1" applyFill="1" applyBorder="1" applyAlignment="1">
      <alignment horizontal="center" vertical="center"/>
    </xf>
    <xf numFmtId="0" fontId="20" fillId="4" borderId="87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6-44EA-ADB4-D0D2E84C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678632"/>
        <c:axId val="1"/>
      </c:radarChart>
      <c:catAx>
        <c:axId val="38867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67863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C-47E6-AA2E-F2FD61C61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07560"/>
        <c:axId val="1"/>
      </c:radarChart>
      <c:catAx>
        <c:axId val="391007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0075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D-4FD7-BCFD-FEE352D69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06112"/>
        <c:axId val="1"/>
      </c:radarChart>
      <c:catAx>
        <c:axId val="57250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5061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F-4E0D-802F-5E94836A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678960"/>
        <c:axId val="1"/>
      </c:radarChart>
      <c:catAx>
        <c:axId val="38867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6789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9-48CD-8A45-4F564A334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988160"/>
        <c:axId val="1"/>
      </c:radarChart>
      <c:catAx>
        <c:axId val="27898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9881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2-4413-9CC6-4DF070EB4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97288"/>
        <c:axId val="1"/>
      </c:radarChart>
      <c:catAx>
        <c:axId val="395597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59728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39640;1&#30007;&#23376;&#65289;'!A1"/><Relationship Id="rId4" Type="http://schemas.openxmlformats.org/officeDocument/2006/relationships/hyperlink" Target="#'&#12487;&#12540;&#12479;&#12471;&#12540;&#12488;&#65288;&#39640;&#65297;&#30007;&#23376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793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795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79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799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3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34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35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89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89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89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1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20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2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7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7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7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4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44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45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6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69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70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workbookViewId="0"/>
  </sheetViews>
  <sheetFormatPr defaultRowHeight="13.5"/>
  <cols>
    <col min="1" max="1" width="3.625" style="111" customWidth="1"/>
    <col min="2" max="15" width="9" style="111"/>
    <col min="16" max="51" width="9" style="192"/>
    <col min="52" max="16384" width="9" style="111"/>
  </cols>
  <sheetData>
    <row r="1" spans="1:15" ht="14.25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21" customHeight="1" thickBot="1">
      <c r="A2" s="110"/>
      <c r="B2" s="112" t="s">
        <v>64</v>
      </c>
      <c r="C2" s="113"/>
      <c r="D2" s="114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21.75" customHeight="1">
      <c r="A4" s="110"/>
      <c r="B4" s="115" t="s">
        <v>125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ht="13.5" customHeight="1">
      <c r="A5" s="110"/>
      <c r="B5" s="115" t="s">
        <v>126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3.5" customHeight="1">
      <c r="A6" s="110"/>
      <c r="B6" s="11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ht="21.75" customHeight="1">
      <c r="A7" s="110"/>
      <c r="B7" s="115" t="s">
        <v>127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 ht="13.5" customHeight="1">
      <c r="A8" s="110"/>
      <c r="B8" s="115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 ht="21.75" customHeight="1">
      <c r="A9" s="110"/>
      <c r="B9" s="115" t="s">
        <v>128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ht="21.75" customHeight="1">
      <c r="A10" s="110"/>
      <c r="B10" s="115"/>
      <c r="C10" s="119" t="s">
        <v>97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ht="21.75" customHeight="1">
      <c r="A11" s="110"/>
      <c r="B11" s="115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ht="14.25" customHeight="1">
      <c r="A12" s="110"/>
      <c r="B12" s="11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ht="14.25" customHeight="1">
      <c r="A13" s="110"/>
      <c r="B13" s="115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ht="14.25" customHeight="1">
      <c r="A14" s="110"/>
      <c r="B14" s="115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ht="21.75" customHeight="1">
      <c r="A15" s="110"/>
      <c r="B15" s="115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5" ht="21.75" customHeight="1">
      <c r="A16" s="110"/>
      <c r="B16" s="11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ht="21.75" customHeight="1">
      <c r="A17" s="110"/>
      <c r="B17" s="115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21.75" customHeight="1">
      <c r="A18" s="110"/>
      <c r="B18" s="11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ht="21.75" customHeight="1">
      <c r="A19" s="110"/>
      <c r="B19" s="115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21.75" customHeight="1">
      <c r="A20" s="110"/>
      <c r="B20" s="11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 ht="21.75" customHeight="1">
      <c r="A21" s="110"/>
      <c r="B21" s="115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 ht="21.75" customHeight="1">
      <c r="A22" s="110"/>
      <c r="B22" s="11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ht="21.75" customHeight="1">
      <c r="A23" s="110"/>
      <c r="B23" s="115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 ht="21.75" customHeight="1">
      <c r="A24" s="110"/>
      <c r="B24" s="11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21.75" customHeight="1">
      <c r="A25" s="110"/>
      <c r="B25" s="115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ht="13.5" customHeight="1">
      <c r="A26" s="110"/>
      <c r="B26" s="11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19.5" customHeight="1">
      <c r="A27" s="110"/>
      <c r="B27" s="115" t="s">
        <v>70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ht="19.5" customHeight="1">
      <c r="A28" s="110"/>
      <c r="B28" s="11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 ht="19.5" customHeight="1">
      <c r="A29" s="110"/>
      <c r="B29" s="115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ht="19.5" customHeight="1">
      <c r="A30" s="110"/>
      <c r="B30" s="11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ht="19.5" customHeight="1">
      <c r="A31" s="110"/>
      <c r="B31" s="116" t="s">
        <v>71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ht="21.75" customHeight="1">
      <c r="A32" s="110"/>
      <c r="B32" s="115" t="s">
        <v>129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51" ht="21.75" customHeight="1">
      <c r="A33" s="110"/>
      <c r="B33" s="115"/>
      <c r="C33" s="115" t="s">
        <v>130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51" ht="21.75" customHeight="1">
      <c r="A34" s="110"/>
      <c r="B34" s="115"/>
      <c r="C34" s="115" t="s">
        <v>66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1:51" ht="21.75" customHeight="1">
      <c r="A35" s="110"/>
      <c r="B35" s="115"/>
      <c r="C35" s="115" t="s">
        <v>67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51" ht="21.75" customHeight="1">
      <c r="A36" s="110"/>
      <c r="B36" s="115"/>
      <c r="C36" s="115" t="s">
        <v>68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1:51" s="110" customFormat="1">
      <c r="B37" s="115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</row>
    <row r="38" spans="1:51" ht="19.5" customHeight="1">
      <c r="A38" s="110"/>
      <c r="B38" s="116" t="s">
        <v>72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  <row r="39" spans="1:51" s="110" customFormat="1">
      <c r="B39" s="116" t="s">
        <v>73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</row>
    <row r="40" spans="1:51" s="110" customFormat="1"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</row>
    <row r="41" spans="1:51" s="110" customFormat="1" ht="22.5" customHeight="1">
      <c r="B41" s="115" t="s">
        <v>96</v>
      </c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</row>
    <row r="42" spans="1:51" s="110" customFormat="1" ht="46.5" customHeight="1" thickBot="1">
      <c r="C42" s="311" t="s">
        <v>76</v>
      </c>
      <c r="D42" s="311"/>
      <c r="E42" s="311"/>
      <c r="F42" s="311"/>
      <c r="G42" s="311"/>
      <c r="H42" s="311"/>
      <c r="I42" s="311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</row>
    <row r="43" spans="1:51" s="110" customFormat="1" ht="22.5" customHeight="1" thickBot="1">
      <c r="C43" s="127"/>
      <c r="E43" s="110" t="s">
        <v>75</v>
      </c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</row>
    <row r="44" spans="1:51" s="110" customFormat="1" ht="22.5" customHeight="1"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</row>
    <row r="45" spans="1:51" s="110" customFormat="1"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</row>
    <row r="46" spans="1:51" s="110" customFormat="1"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</row>
    <row r="47" spans="1:51" s="110" customFormat="1"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</row>
    <row r="48" spans="1:51" s="110" customFormat="1"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</row>
    <row r="49" spans="16:51" s="110" customFormat="1"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</row>
    <row r="50" spans="16:51" s="110" customFormat="1"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</row>
    <row r="51" spans="16:51" s="110" customFormat="1"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</row>
    <row r="52" spans="16:51" s="110" customFormat="1"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</row>
    <row r="53" spans="16:51" s="110" customFormat="1"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</row>
    <row r="54" spans="16:51" s="110" customFormat="1"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</row>
    <row r="55" spans="16:51" s="110" customFormat="1"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</row>
    <row r="56" spans="16:51" s="110" customFormat="1"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</row>
    <row r="57" spans="16:51" s="110" customFormat="1"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</row>
    <row r="58" spans="16:51" s="110" customFormat="1"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</row>
    <row r="59" spans="16:51" s="110" customFormat="1"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</row>
    <row r="60" spans="16:51" s="110" customFormat="1"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</row>
    <row r="61" spans="16:51" s="110" customFormat="1"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</row>
    <row r="62" spans="16:51" s="110" customFormat="1"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</row>
    <row r="63" spans="16:51" s="110" customFormat="1"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</row>
    <row r="64" spans="16:51" s="110" customFormat="1"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</row>
    <row r="65" spans="16:51" s="110" customFormat="1"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</row>
    <row r="66" spans="16:51" s="110" customFormat="1"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</row>
    <row r="67" spans="16:51" s="110" customFormat="1"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zoomScale="90" zoomScaleNormal="90" workbookViewId="0">
      <selection activeCell="K3" sqref="K3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6"/>
      <c r="C1" s="347"/>
    </row>
    <row r="2" spans="1:76" s="6" customFormat="1" ht="20.100000000000001" customHeight="1" thickTop="1" thickBot="1">
      <c r="A2" s="348" t="s">
        <v>87</v>
      </c>
      <c r="B2" s="354"/>
      <c r="C2" s="355"/>
      <c r="D2" s="350" t="s">
        <v>1</v>
      </c>
      <c r="E2" s="351"/>
      <c r="F2" s="350" t="s">
        <v>2</v>
      </c>
      <c r="G2" s="351"/>
      <c r="H2" s="352"/>
      <c r="I2" s="353"/>
      <c r="J2" s="334" t="s">
        <v>3</v>
      </c>
      <c r="K2" s="335"/>
      <c r="L2" s="335"/>
      <c r="M2" s="336"/>
      <c r="N2" s="334" t="s">
        <v>4</v>
      </c>
      <c r="O2" s="335"/>
      <c r="P2" s="335"/>
      <c r="Q2" s="336"/>
      <c r="R2" s="334" t="s">
        <v>5</v>
      </c>
      <c r="S2" s="335"/>
      <c r="T2" s="335"/>
      <c r="U2" s="336"/>
      <c r="V2" s="334" t="s">
        <v>121</v>
      </c>
      <c r="W2" s="335"/>
      <c r="X2" s="335"/>
      <c r="Y2" s="336"/>
      <c r="Z2" s="334" t="s">
        <v>88</v>
      </c>
      <c r="AA2" s="335"/>
      <c r="AB2" s="335"/>
      <c r="AC2" s="335"/>
      <c r="AD2" s="335"/>
      <c r="AE2" s="336"/>
      <c r="AF2" s="334" t="s">
        <v>89</v>
      </c>
      <c r="AG2" s="335"/>
      <c r="AH2" s="335"/>
      <c r="AI2" s="336"/>
      <c r="AJ2" s="334" t="s">
        <v>90</v>
      </c>
      <c r="AK2" s="335"/>
      <c r="AL2" s="335"/>
      <c r="AM2" s="336"/>
      <c r="AN2" s="334" t="s">
        <v>122</v>
      </c>
      <c r="AO2" s="335"/>
      <c r="AP2" s="335"/>
      <c r="AQ2" s="336"/>
      <c r="AR2" s="334" t="s">
        <v>91</v>
      </c>
      <c r="AS2" s="335"/>
      <c r="AT2" s="335"/>
      <c r="AU2" s="33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8"/>
      <c r="B3" s="117"/>
      <c r="C3" s="123" t="s">
        <v>8</v>
      </c>
      <c r="D3" s="7">
        <f>COUNT(D10:D309)</f>
        <v>0</v>
      </c>
      <c r="E3" s="169" t="s">
        <v>172</v>
      </c>
      <c r="F3" s="7">
        <f>COUNT(F10:F309)</f>
        <v>0</v>
      </c>
      <c r="G3" s="169" t="s">
        <v>172</v>
      </c>
      <c r="H3" s="7">
        <f>COUNT(H10:H309)</f>
        <v>0</v>
      </c>
      <c r="I3" s="169"/>
      <c r="J3" s="7">
        <f>COUNT(J10:J309)</f>
        <v>0</v>
      </c>
      <c r="K3" s="170" t="s">
        <v>170</v>
      </c>
      <c r="L3" s="171" t="s">
        <v>164</v>
      </c>
      <c r="M3" s="30" t="s">
        <v>9</v>
      </c>
      <c r="N3" s="7">
        <f>COUNT(N10:N309)</f>
        <v>0</v>
      </c>
      <c r="O3" s="170" t="s">
        <v>170</v>
      </c>
      <c r="P3" s="171" t="s">
        <v>164</v>
      </c>
      <c r="Q3" s="30" t="s">
        <v>9</v>
      </c>
      <c r="R3" s="7">
        <f>COUNT(R10:R309)</f>
        <v>0</v>
      </c>
      <c r="S3" s="170" t="s">
        <v>170</v>
      </c>
      <c r="T3" s="171" t="s">
        <v>164</v>
      </c>
      <c r="U3" s="30" t="s">
        <v>9</v>
      </c>
      <c r="V3" s="7">
        <f>COUNT(V10:V309)</f>
        <v>0</v>
      </c>
      <c r="W3" s="170" t="s">
        <v>170</v>
      </c>
      <c r="X3" s="171" t="s">
        <v>164</v>
      </c>
      <c r="Y3" s="30" t="s">
        <v>9</v>
      </c>
      <c r="Z3" s="328" t="s">
        <v>92</v>
      </c>
      <c r="AA3" s="329"/>
      <c r="AB3" s="7">
        <f>COUNT(AB10:AB309)</f>
        <v>0</v>
      </c>
      <c r="AC3" s="170" t="s">
        <v>170</v>
      </c>
      <c r="AD3" s="171" t="s">
        <v>164</v>
      </c>
      <c r="AE3" s="30" t="s">
        <v>9</v>
      </c>
      <c r="AF3" s="7">
        <f>COUNT(AF10:AF309)</f>
        <v>0</v>
      </c>
      <c r="AG3" s="170" t="s">
        <v>170</v>
      </c>
      <c r="AH3" s="171" t="s">
        <v>164</v>
      </c>
      <c r="AI3" s="30" t="s">
        <v>9</v>
      </c>
      <c r="AJ3" s="7">
        <f>COUNT(AJ10:AJ309)</f>
        <v>0</v>
      </c>
      <c r="AK3" s="170" t="s">
        <v>170</v>
      </c>
      <c r="AL3" s="171" t="s">
        <v>164</v>
      </c>
      <c r="AM3" s="30" t="s">
        <v>9</v>
      </c>
      <c r="AN3" s="7">
        <f>COUNT(AN10:AN309)</f>
        <v>0</v>
      </c>
      <c r="AO3" s="170" t="s">
        <v>170</v>
      </c>
      <c r="AP3" s="171" t="s">
        <v>164</v>
      </c>
      <c r="AQ3" s="30" t="s">
        <v>9</v>
      </c>
      <c r="AR3" s="7">
        <f>COUNT(AR10:AR309)</f>
        <v>0</v>
      </c>
      <c r="AS3" s="170" t="s">
        <v>170</v>
      </c>
      <c r="AT3" s="171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8"/>
      <c r="B4" s="117"/>
      <c r="C4" s="123" t="s">
        <v>11</v>
      </c>
      <c r="D4" s="11">
        <f>SUM(D10:D309)</f>
        <v>0</v>
      </c>
      <c r="E4" s="172">
        <f>BD59</f>
        <v>168.6</v>
      </c>
      <c r="F4" s="11">
        <f>SUM(F10:F309)</f>
        <v>0</v>
      </c>
      <c r="G4" s="172">
        <f>BH59</f>
        <v>58.8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30"/>
      <c r="AA4" s="331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8"/>
      <c r="B5" s="117"/>
      <c r="C5" s="123" t="s">
        <v>15</v>
      </c>
      <c r="D5" s="12" t="str">
        <f>IF((D3&gt;0),D4/D3,"")</f>
        <v/>
      </c>
      <c r="E5" s="177" t="s">
        <v>131</v>
      </c>
      <c r="F5" s="12" t="str">
        <f>IF((F3&gt;0),F4/F3,"")</f>
        <v/>
      </c>
      <c r="G5" s="177" t="s">
        <v>131</v>
      </c>
      <c r="H5" s="12" t="str">
        <f>IF((H3&gt;0),H4/H3,"")</f>
        <v/>
      </c>
      <c r="I5" s="177"/>
      <c r="J5" s="12" t="str">
        <f>IF((J3&gt;0),J4/J3,"")</f>
        <v/>
      </c>
      <c r="K5" s="178">
        <f>BB39</f>
        <v>36.435891341256003</v>
      </c>
      <c r="L5" s="179">
        <f>BB19</f>
        <v>37</v>
      </c>
      <c r="M5" s="13" t="s">
        <v>16</v>
      </c>
      <c r="N5" s="12" t="str">
        <f>IF((N3&gt;0),N4/N3,"")</f>
        <v/>
      </c>
      <c r="O5" s="178">
        <f>BE39</f>
        <v>27.739545997611</v>
      </c>
      <c r="P5" s="179">
        <f>BE19</f>
        <v>28.37</v>
      </c>
      <c r="Q5" s="13" t="s">
        <v>16</v>
      </c>
      <c r="R5" s="12" t="str">
        <f>IF((R3&gt;0),R4/R3,"")</f>
        <v/>
      </c>
      <c r="S5" s="178">
        <f>BH39</f>
        <v>49.232708688244998</v>
      </c>
      <c r="T5" s="179">
        <f>BH19</f>
        <v>47.75</v>
      </c>
      <c r="U5" s="13" t="s">
        <v>16</v>
      </c>
      <c r="V5" s="12" t="str">
        <f>IF((V3&gt;0),V4/V3,"")</f>
        <v/>
      </c>
      <c r="W5" s="178">
        <f>BK39</f>
        <v>56.53698630137</v>
      </c>
      <c r="X5" s="179">
        <f>BK19</f>
        <v>56.3</v>
      </c>
      <c r="Y5" s="13" t="s">
        <v>16</v>
      </c>
      <c r="Z5" s="330"/>
      <c r="AA5" s="331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BN39</f>
        <v>79.020473933649001</v>
      </c>
      <c r="AH5" s="179">
        <f>BN19</f>
        <v>81.97</v>
      </c>
      <c r="AI5" s="13" t="s">
        <v>16</v>
      </c>
      <c r="AJ5" s="12" t="str">
        <f>IF((AJ3&gt;0),AJ4/AJ3,"")</f>
        <v/>
      </c>
      <c r="AK5" s="178">
        <f>BQ39</f>
        <v>7.5829385281384996</v>
      </c>
      <c r="AL5" s="179">
        <f>BQ19</f>
        <v>7.42</v>
      </c>
      <c r="AM5" s="13" t="s">
        <v>16</v>
      </c>
      <c r="AN5" s="12" t="str">
        <f>IF((AN3&gt;0),AN4/AN3,"")</f>
        <v/>
      </c>
      <c r="AO5" s="178">
        <f>BT39</f>
        <v>218.00170706726001</v>
      </c>
      <c r="AP5" s="179">
        <f>BT19</f>
        <v>219.44</v>
      </c>
      <c r="AQ5" s="13" t="s">
        <v>16</v>
      </c>
      <c r="AR5" s="12" t="str">
        <f>IF((AR3&gt;0),AR4/AR3,"")</f>
        <v/>
      </c>
      <c r="AS5" s="178">
        <f>BW39</f>
        <v>22.641901166781</v>
      </c>
      <c r="AT5" s="179">
        <f>BW19</f>
        <v>23.9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9"/>
      <c r="B6" s="118"/>
      <c r="C6" s="124" t="s">
        <v>18</v>
      </c>
      <c r="D6" s="15" t="str">
        <f>IF((D3&gt;0),STDEV(D10:D309),"")</f>
        <v/>
      </c>
      <c r="E6" s="180">
        <f>BE59</f>
        <v>168.6</v>
      </c>
      <c r="F6" s="15" t="str">
        <f>IF((F3&gt;0),STDEV(F10:F309),"")</f>
        <v/>
      </c>
      <c r="G6" s="180">
        <f>BI59</f>
        <v>59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BC39</f>
        <v>7.0392067556722004</v>
      </c>
      <c r="L6" s="182">
        <f>BC19</f>
        <v>7.23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BF39</f>
        <v>5.8209975808137999</v>
      </c>
      <c r="P6" s="182">
        <f>BF19</f>
        <v>5.64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BI39</f>
        <v>11.468701583953999</v>
      </c>
      <c r="T6" s="182">
        <f>BI19</f>
        <v>10.98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BL39</f>
        <v>7.2135484950575997</v>
      </c>
      <c r="X6" s="182">
        <f>BL19</f>
        <v>6.89</v>
      </c>
      <c r="Y6" s="16" t="e">
        <f>IF(V5-X5&gt;0,"↑",IF(V5-X5&lt;0,"↓","±"))</f>
        <v>#VALUE!</v>
      </c>
      <c r="Z6" s="332"/>
      <c r="AA6" s="333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BO39</f>
        <v>24.672061446217</v>
      </c>
      <c r="AH6" s="182">
        <f>BO19</f>
        <v>23.93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BR39</f>
        <v>2.4472021671766999</v>
      </c>
      <c r="AL6" s="182">
        <f>BR19</f>
        <v>0.59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BU39</f>
        <v>28.281518452347999</v>
      </c>
      <c r="AP6" s="182">
        <f>BU19</f>
        <v>23.8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BX39</f>
        <v>6.1272705115957002</v>
      </c>
      <c r="AT6" s="182">
        <f>BX19</f>
        <v>5.94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2" t="s">
        <v>20</v>
      </c>
      <c r="B7" s="338" t="s">
        <v>21</v>
      </c>
      <c r="C7" s="344" t="s">
        <v>93</v>
      </c>
      <c r="D7" s="338" t="s">
        <v>22</v>
      </c>
      <c r="E7" s="338">
        <v>0</v>
      </c>
      <c r="F7" s="338" t="s">
        <v>22</v>
      </c>
      <c r="G7" s="338" t="s">
        <v>23</v>
      </c>
      <c r="H7" s="338" t="s">
        <v>22</v>
      </c>
      <c r="I7" s="338" t="s">
        <v>23</v>
      </c>
      <c r="J7" s="340" t="s">
        <v>22</v>
      </c>
      <c r="K7" s="338" t="s">
        <v>23</v>
      </c>
      <c r="L7" s="338" t="s">
        <v>24</v>
      </c>
      <c r="M7" s="338" t="s">
        <v>25</v>
      </c>
      <c r="N7" s="340" t="s">
        <v>22</v>
      </c>
      <c r="O7" s="338" t="s">
        <v>23</v>
      </c>
      <c r="P7" s="338" t="s">
        <v>24</v>
      </c>
      <c r="Q7" s="338" t="s">
        <v>25</v>
      </c>
      <c r="R7" s="340" t="s">
        <v>22</v>
      </c>
      <c r="S7" s="338" t="s">
        <v>23</v>
      </c>
      <c r="T7" s="338" t="s">
        <v>24</v>
      </c>
      <c r="U7" s="338" t="s">
        <v>25</v>
      </c>
      <c r="V7" s="340" t="s">
        <v>22</v>
      </c>
      <c r="W7" s="338" t="s">
        <v>23</v>
      </c>
      <c r="X7" s="338" t="s">
        <v>24</v>
      </c>
      <c r="Y7" s="338" t="s">
        <v>25</v>
      </c>
      <c r="Z7" s="337" t="s">
        <v>22</v>
      </c>
      <c r="AA7" s="337"/>
      <c r="AB7" s="125" t="s">
        <v>22</v>
      </c>
      <c r="AC7" s="338" t="s">
        <v>23</v>
      </c>
      <c r="AD7" s="338" t="s">
        <v>24</v>
      </c>
      <c r="AE7" s="338" t="s">
        <v>25</v>
      </c>
      <c r="AF7" s="340" t="s">
        <v>22</v>
      </c>
      <c r="AG7" s="338" t="s">
        <v>23</v>
      </c>
      <c r="AH7" s="338" t="s">
        <v>24</v>
      </c>
      <c r="AI7" s="338" t="s">
        <v>25</v>
      </c>
      <c r="AJ7" s="340" t="s">
        <v>22</v>
      </c>
      <c r="AK7" s="338" t="s">
        <v>23</v>
      </c>
      <c r="AL7" s="338" t="s">
        <v>24</v>
      </c>
      <c r="AM7" s="338" t="s">
        <v>25</v>
      </c>
      <c r="AN7" s="340" t="s">
        <v>22</v>
      </c>
      <c r="AO7" s="338" t="s">
        <v>23</v>
      </c>
      <c r="AP7" s="338" t="s">
        <v>24</v>
      </c>
      <c r="AQ7" s="338" t="s">
        <v>25</v>
      </c>
      <c r="AR7" s="340" t="s">
        <v>22</v>
      </c>
      <c r="AS7" s="338" t="s">
        <v>23</v>
      </c>
      <c r="AT7" s="338" t="s">
        <v>24</v>
      </c>
      <c r="AU7" s="356" t="s">
        <v>25</v>
      </c>
      <c r="AV7" s="358" t="s">
        <v>26</v>
      </c>
      <c r="AW7" s="358" t="s">
        <v>27</v>
      </c>
      <c r="AX7" s="360"/>
    </row>
    <row r="8" spans="1:76" s="6" customFormat="1" ht="12" customHeight="1" thickBot="1">
      <c r="A8" s="343"/>
      <c r="B8" s="339"/>
      <c r="C8" s="345"/>
      <c r="D8" s="339"/>
      <c r="E8" s="339"/>
      <c r="F8" s="339"/>
      <c r="G8" s="339"/>
      <c r="H8" s="339"/>
      <c r="I8" s="339"/>
      <c r="J8" s="341"/>
      <c r="K8" s="339"/>
      <c r="L8" s="339"/>
      <c r="M8" s="339"/>
      <c r="N8" s="341"/>
      <c r="O8" s="339"/>
      <c r="P8" s="339"/>
      <c r="Q8" s="339"/>
      <c r="R8" s="341"/>
      <c r="S8" s="339"/>
      <c r="T8" s="339"/>
      <c r="U8" s="339"/>
      <c r="V8" s="341"/>
      <c r="W8" s="339"/>
      <c r="X8" s="339"/>
      <c r="Y8" s="339"/>
      <c r="Z8" s="94" t="s">
        <v>94</v>
      </c>
      <c r="AA8" s="94" t="s">
        <v>95</v>
      </c>
      <c r="AB8" s="95" t="s">
        <v>95</v>
      </c>
      <c r="AC8" s="339"/>
      <c r="AD8" s="339"/>
      <c r="AE8" s="339"/>
      <c r="AF8" s="341"/>
      <c r="AG8" s="339"/>
      <c r="AH8" s="339"/>
      <c r="AI8" s="339"/>
      <c r="AJ8" s="341"/>
      <c r="AK8" s="339"/>
      <c r="AL8" s="339"/>
      <c r="AM8" s="339"/>
      <c r="AN8" s="341"/>
      <c r="AO8" s="339"/>
      <c r="AP8" s="339"/>
      <c r="AQ8" s="339"/>
      <c r="AR8" s="341"/>
      <c r="AS8" s="339"/>
      <c r="AT8" s="339"/>
      <c r="AU8" s="357"/>
      <c r="AV8" s="359"/>
      <c r="AW8" s="359"/>
      <c r="AX8" s="36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62" t="s">
        <v>105</v>
      </c>
      <c r="AX9" s="363"/>
      <c r="AZ9" s="55" t="s">
        <v>166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7" t="str">
        <f>IF(AND(J10&lt;&gt;0,N10&lt;&gt;0,R10&lt;&gt;0,V10&lt;&gt;0,(OR(AB10&lt;&gt;0,AF10&lt;&gt;0)),AJ10&lt;&gt;0,AN10&lt;&gt;0,AR10&lt;&gt;0),VLOOKUP(AV10,$AV$311:$AW$315,2),"")</f>
        <v/>
      </c>
      <c r="AX10" s="32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7"/>
      <c r="AZ11" s="376" t="s">
        <v>29</v>
      </c>
      <c r="BA11" s="372" t="s">
        <v>42</v>
      </c>
      <c r="BB11" s="368"/>
      <c r="BC11" s="364"/>
      <c r="BD11" s="367" t="s">
        <v>43</v>
      </c>
      <c r="BE11" s="368"/>
      <c r="BF11" s="369"/>
      <c r="BG11" s="367" t="s">
        <v>44</v>
      </c>
      <c r="BH11" s="368"/>
      <c r="BI11" s="364"/>
      <c r="BJ11" s="367" t="s">
        <v>45</v>
      </c>
      <c r="BK11" s="368"/>
      <c r="BL11" s="369"/>
      <c r="BM11" s="373" t="s">
        <v>46</v>
      </c>
      <c r="BN11" s="374"/>
      <c r="BO11" s="378"/>
      <c r="BP11" s="367" t="s">
        <v>47</v>
      </c>
      <c r="BQ11" s="368"/>
      <c r="BR11" s="369"/>
      <c r="BS11" s="367" t="s">
        <v>48</v>
      </c>
      <c r="BT11" s="368"/>
      <c r="BU11" s="364"/>
      <c r="BV11" s="367" t="s">
        <v>102</v>
      </c>
      <c r="BW11" s="368"/>
      <c r="BX11" s="36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7" t="str">
        <f t="shared" si="30"/>
        <v/>
      </c>
      <c r="AX12" s="327"/>
      <c r="AZ12" s="377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7" t="str">
        <f t="shared" si="30"/>
        <v/>
      </c>
      <c r="AX13" s="327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7" t="str">
        <f t="shared" si="30"/>
        <v/>
      </c>
      <c r="AX14" s="327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7" t="str">
        <f t="shared" si="30"/>
        <v/>
      </c>
      <c r="AX15" s="327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7" t="str">
        <f t="shared" si="30"/>
        <v/>
      </c>
      <c r="AX16" s="327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7" t="str">
        <f t="shared" si="30"/>
        <v/>
      </c>
      <c r="AX17" s="327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7" t="str">
        <f t="shared" si="30"/>
        <v/>
      </c>
      <c r="AX18" s="327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7" t="str">
        <f t="shared" si="30"/>
        <v/>
      </c>
      <c r="AX19" s="327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7" t="str">
        <f t="shared" si="30"/>
        <v/>
      </c>
      <c r="AX20" s="327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7" t="str">
        <f t="shared" si="30"/>
        <v/>
      </c>
      <c r="AX21" s="327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7" t="str">
        <f t="shared" si="30"/>
        <v/>
      </c>
      <c r="AX22" s="327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7" t="str">
        <f t="shared" si="30"/>
        <v/>
      </c>
      <c r="AX23" s="327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7" t="str">
        <f t="shared" si="30"/>
        <v/>
      </c>
      <c r="AX24" s="327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7" t="str">
        <f t="shared" si="30"/>
        <v/>
      </c>
      <c r="AX25" s="32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7" t="str">
        <f t="shared" si="30"/>
        <v/>
      </c>
      <c r="AX26" s="32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7" t="str">
        <f t="shared" si="30"/>
        <v/>
      </c>
      <c r="AX27" s="32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7" t="str">
        <f t="shared" si="30"/>
        <v/>
      </c>
      <c r="AX28" s="32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7" t="str">
        <f t="shared" si="30"/>
        <v/>
      </c>
      <c r="AX29" s="327"/>
      <c r="AZ29" s="55" t="s">
        <v>168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7" t="str">
        <f t="shared" si="30"/>
        <v/>
      </c>
      <c r="AX30" s="327"/>
      <c r="AZ30" s="31" t="s">
        <v>169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7" t="str">
        <f t="shared" si="30"/>
        <v/>
      </c>
      <c r="AX31" s="327"/>
      <c r="AZ31" s="370" t="s">
        <v>29</v>
      </c>
      <c r="BA31" s="372" t="s">
        <v>42</v>
      </c>
      <c r="BB31" s="368"/>
      <c r="BC31" s="368"/>
      <c r="BD31" s="367" t="s">
        <v>43</v>
      </c>
      <c r="BE31" s="368"/>
      <c r="BF31" s="364"/>
      <c r="BG31" s="367" t="s">
        <v>44</v>
      </c>
      <c r="BH31" s="368"/>
      <c r="BI31" s="368"/>
      <c r="BJ31" s="367" t="s">
        <v>45</v>
      </c>
      <c r="BK31" s="368"/>
      <c r="BL31" s="369"/>
      <c r="BM31" s="373" t="s">
        <v>46</v>
      </c>
      <c r="BN31" s="374"/>
      <c r="BO31" s="375"/>
      <c r="BP31" s="367" t="s">
        <v>47</v>
      </c>
      <c r="BQ31" s="368"/>
      <c r="BR31" s="368"/>
      <c r="BS31" s="364" t="s">
        <v>48</v>
      </c>
      <c r="BT31" s="365"/>
      <c r="BU31" s="366"/>
      <c r="BV31" s="367" t="s">
        <v>102</v>
      </c>
      <c r="BW31" s="368"/>
      <c r="BX31" s="36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7" t="str">
        <f t="shared" si="30"/>
        <v/>
      </c>
      <c r="AX32" s="327"/>
      <c r="AZ32" s="371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7" t="str">
        <f t="shared" si="30"/>
        <v/>
      </c>
      <c r="AX33" s="327"/>
      <c r="AZ33" s="278" t="s">
        <v>123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7" t="str">
        <f t="shared" si="30"/>
        <v/>
      </c>
      <c r="AX34" s="327"/>
      <c r="AZ34" s="279" t="s">
        <v>124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7" t="str">
        <f t="shared" si="30"/>
        <v/>
      </c>
      <c r="AX35" s="327"/>
      <c r="AZ35" s="58" t="s">
        <v>78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7" t="str">
        <f t="shared" si="30"/>
        <v/>
      </c>
      <c r="AX36" s="327"/>
      <c r="AZ36" s="57" t="s">
        <v>77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7" t="str">
        <f t="shared" si="30"/>
        <v/>
      </c>
      <c r="AX37" s="327"/>
      <c r="AZ37" s="278" t="s">
        <v>80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7" t="str">
        <f t="shared" si="30"/>
        <v/>
      </c>
      <c r="AX38" s="327"/>
      <c r="AZ38" s="57" t="s">
        <v>79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7" t="str">
        <f t="shared" si="30"/>
        <v/>
      </c>
      <c r="AX39" s="327"/>
      <c r="AZ39" s="278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7" t="str">
        <f t="shared" si="30"/>
        <v/>
      </c>
      <c r="AX40" s="327"/>
      <c r="AZ40" s="57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7" t="str">
        <f t="shared" si="30"/>
        <v/>
      </c>
      <c r="AX41" s="327"/>
      <c r="AZ41" s="278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7" t="str">
        <f t="shared" si="30"/>
        <v/>
      </c>
      <c r="AX42" s="327"/>
      <c r="AZ42" s="57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7" t="str">
        <f t="shared" si="30"/>
        <v/>
      </c>
      <c r="AX43" s="327"/>
      <c r="AZ43" s="278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7" t="str">
        <f t="shared" si="30"/>
        <v/>
      </c>
      <c r="AX44" s="327"/>
      <c r="AZ44" s="57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7" t="str">
        <f t="shared" si="30"/>
        <v/>
      </c>
      <c r="AX45" s="32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7" t="str">
        <f t="shared" si="30"/>
        <v/>
      </c>
      <c r="AX46" s="32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7" t="str">
        <f t="shared" si="30"/>
        <v/>
      </c>
      <c r="AX47" s="327"/>
      <c r="AZ47" s="280" t="s">
        <v>171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7" t="str">
        <f t="shared" si="30"/>
        <v/>
      </c>
      <c r="AX48" s="327"/>
      <c r="AZ48" s="312" t="s">
        <v>134</v>
      </c>
      <c r="BA48" s="313"/>
      <c r="BB48" s="313"/>
      <c r="BC48" s="314"/>
      <c r="BD48" s="318" t="s">
        <v>135</v>
      </c>
      <c r="BE48" s="319"/>
      <c r="BF48" s="319"/>
      <c r="BG48" s="320"/>
      <c r="BH48" s="319" t="s">
        <v>136</v>
      </c>
      <c r="BI48" s="319"/>
      <c r="BJ48" s="319"/>
      <c r="BK48" s="32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7" t="str">
        <f t="shared" si="30"/>
        <v/>
      </c>
      <c r="AX49" s="327"/>
      <c r="AZ49" s="315"/>
      <c r="BA49" s="316"/>
      <c r="BB49" s="316"/>
      <c r="BC49" s="317"/>
      <c r="BD49" s="281" t="s">
        <v>137</v>
      </c>
      <c r="BE49" s="282" t="s">
        <v>138</v>
      </c>
      <c r="BF49" s="283" t="s">
        <v>139</v>
      </c>
      <c r="BG49" s="284" t="s">
        <v>140</v>
      </c>
      <c r="BH49" s="285" t="s">
        <v>137</v>
      </c>
      <c r="BI49" s="282" t="s">
        <v>138</v>
      </c>
      <c r="BJ49" s="282" t="s">
        <v>139</v>
      </c>
      <c r="BK49" s="284" t="s">
        <v>140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7" t="str">
        <f t="shared" si="30"/>
        <v/>
      </c>
      <c r="AX50" s="327"/>
      <c r="AZ50" s="321" t="s">
        <v>141</v>
      </c>
      <c r="BA50" s="324" t="s">
        <v>142</v>
      </c>
      <c r="BB50" s="286" t="s">
        <v>143</v>
      </c>
      <c r="BC50" s="287" t="s">
        <v>144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7" t="str">
        <f t="shared" si="30"/>
        <v/>
      </c>
      <c r="AX51" s="327"/>
      <c r="AZ51" s="322"/>
      <c r="BA51" s="325"/>
      <c r="BB51" s="293" t="s">
        <v>145</v>
      </c>
      <c r="BC51" s="294" t="s">
        <v>146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7" t="str">
        <f t="shared" si="30"/>
        <v/>
      </c>
      <c r="AX52" s="327"/>
      <c r="AZ52" s="322"/>
      <c r="BA52" s="325"/>
      <c r="BB52" s="293" t="s">
        <v>147</v>
      </c>
      <c r="BC52" s="294" t="s">
        <v>148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7" t="str">
        <f t="shared" si="30"/>
        <v/>
      </c>
      <c r="AX53" s="327"/>
      <c r="AZ53" s="322"/>
      <c r="BA53" s="325"/>
      <c r="BB53" s="293" t="s">
        <v>149</v>
      </c>
      <c r="BC53" s="294" t="s">
        <v>150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7" t="str">
        <f t="shared" si="30"/>
        <v/>
      </c>
      <c r="AX54" s="327"/>
      <c r="AZ54" s="322"/>
      <c r="BA54" s="325"/>
      <c r="BB54" s="293" t="s">
        <v>151</v>
      </c>
      <c r="BC54" s="294" t="s">
        <v>152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7" t="str">
        <f t="shared" si="30"/>
        <v/>
      </c>
      <c r="AX55" s="327"/>
      <c r="AZ55" s="322"/>
      <c r="BA55" s="326"/>
      <c r="BB55" s="300" t="s">
        <v>153</v>
      </c>
      <c r="BC55" s="301" t="s">
        <v>154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7" t="str">
        <f t="shared" si="30"/>
        <v/>
      </c>
      <c r="AX56" s="327"/>
      <c r="AZ56" s="322"/>
      <c r="BA56" s="324" t="s">
        <v>155</v>
      </c>
      <c r="BB56" s="286" t="s">
        <v>143</v>
      </c>
      <c r="BC56" s="287" t="s">
        <v>156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7" t="str">
        <f t="shared" si="30"/>
        <v/>
      </c>
      <c r="AX57" s="327"/>
      <c r="AZ57" s="322"/>
      <c r="BA57" s="325"/>
      <c r="BB57" s="293" t="s">
        <v>145</v>
      </c>
      <c r="BC57" s="294" t="s">
        <v>157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7" t="str">
        <f t="shared" si="30"/>
        <v/>
      </c>
      <c r="AX58" s="327"/>
      <c r="AZ58" s="322"/>
      <c r="BA58" s="326"/>
      <c r="BB58" s="300" t="s">
        <v>147</v>
      </c>
      <c r="BC58" s="301" t="s">
        <v>158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7" t="str">
        <f t="shared" si="30"/>
        <v/>
      </c>
      <c r="AX59" s="327"/>
      <c r="AZ59" s="322"/>
      <c r="BA59" s="324" t="s">
        <v>159</v>
      </c>
      <c r="BB59" s="286" t="s">
        <v>143</v>
      </c>
      <c r="BC59" s="287" t="s">
        <v>160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7" t="str">
        <f t="shared" si="30"/>
        <v/>
      </c>
      <c r="AX60" s="327"/>
      <c r="AZ60" s="322"/>
      <c r="BA60" s="325"/>
      <c r="BB60" s="293" t="s">
        <v>145</v>
      </c>
      <c r="BC60" s="294" t="s">
        <v>161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7" t="str">
        <f t="shared" si="30"/>
        <v/>
      </c>
      <c r="AX61" s="327"/>
      <c r="AZ61" s="323"/>
      <c r="BA61" s="326"/>
      <c r="BB61" s="300" t="s">
        <v>147</v>
      </c>
      <c r="BC61" s="301" t="s">
        <v>162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7" t="str">
        <f t="shared" si="30"/>
        <v/>
      </c>
      <c r="AX62" s="327"/>
      <c r="AZ62" s="321" t="s">
        <v>163</v>
      </c>
      <c r="BA62" s="324" t="s">
        <v>142</v>
      </c>
      <c r="BB62" s="286" t="s">
        <v>143</v>
      </c>
      <c r="BC62" s="287" t="s">
        <v>144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7" t="str">
        <f t="shared" si="30"/>
        <v/>
      </c>
      <c r="AX63" s="327"/>
      <c r="AZ63" s="322"/>
      <c r="BA63" s="325"/>
      <c r="BB63" s="293" t="s">
        <v>145</v>
      </c>
      <c r="BC63" s="294" t="s">
        <v>146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7" t="str">
        <f t="shared" si="30"/>
        <v/>
      </c>
      <c r="AX64" s="327"/>
      <c r="AZ64" s="322"/>
      <c r="BA64" s="325"/>
      <c r="BB64" s="293" t="s">
        <v>147</v>
      </c>
      <c r="BC64" s="294" t="s">
        <v>148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7" t="str">
        <f t="shared" si="30"/>
        <v/>
      </c>
      <c r="AX65" s="327"/>
      <c r="AZ65" s="322"/>
      <c r="BA65" s="325"/>
      <c r="BB65" s="293" t="s">
        <v>149</v>
      </c>
      <c r="BC65" s="294" t="s">
        <v>150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7" t="str">
        <f t="shared" si="30"/>
        <v/>
      </c>
      <c r="AX66" s="327"/>
      <c r="AZ66" s="322"/>
      <c r="BA66" s="325"/>
      <c r="BB66" s="293" t="s">
        <v>151</v>
      </c>
      <c r="BC66" s="294" t="s">
        <v>152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7" t="str">
        <f t="shared" si="30"/>
        <v/>
      </c>
      <c r="AX67" s="327"/>
      <c r="AZ67" s="322"/>
      <c r="BA67" s="326"/>
      <c r="BB67" s="300" t="s">
        <v>153</v>
      </c>
      <c r="BC67" s="301" t="s">
        <v>154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7" t="str">
        <f t="shared" si="30"/>
        <v/>
      </c>
      <c r="AX68" s="327"/>
      <c r="AZ68" s="322"/>
      <c r="BA68" s="324" t="s">
        <v>155</v>
      </c>
      <c r="BB68" s="286" t="s">
        <v>143</v>
      </c>
      <c r="BC68" s="287" t="s">
        <v>156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7" t="str">
        <f t="shared" si="30"/>
        <v/>
      </c>
      <c r="AX69" s="327"/>
      <c r="AZ69" s="322"/>
      <c r="BA69" s="325"/>
      <c r="BB69" s="293" t="s">
        <v>145</v>
      </c>
      <c r="BC69" s="294" t="s">
        <v>157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7" t="str">
        <f t="shared" si="30"/>
        <v/>
      </c>
      <c r="AX70" s="327"/>
      <c r="AZ70" s="322"/>
      <c r="BA70" s="326"/>
      <c r="BB70" s="300" t="s">
        <v>147</v>
      </c>
      <c r="BC70" s="301" t="s">
        <v>158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7" t="str">
        <f t="shared" si="30"/>
        <v/>
      </c>
      <c r="AX71" s="327"/>
      <c r="AZ71" s="322"/>
      <c r="BA71" s="324" t="s">
        <v>159</v>
      </c>
      <c r="BB71" s="286" t="s">
        <v>143</v>
      </c>
      <c r="BC71" s="287" t="s">
        <v>160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7" t="str">
        <f t="shared" si="30"/>
        <v/>
      </c>
      <c r="AX72" s="327"/>
      <c r="AZ72" s="322"/>
      <c r="BA72" s="325"/>
      <c r="BB72" s="293" t="s">
        <v>145</v>
      </c>
      <c r="BC72" s="294" t="s">
        <v>161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7" t="str">
        <f t="shared" si="30"/>
        <v/>
      </c>
      <c r="AX73" s="327"/>
      <c r="AZ73" s="323"/>
      <c r="BA73" s="326"/>
      <c r="BB73" s="300" t="s">
        <v>147</v>
      </c>
      <c r="BC73" s="301" t="s">
        <v>162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7" t="str">
        <f t="shared" si="30"/>
        <v/>
      </c>
      <c r="AX74" s="327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7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7" t="str">
        <f t="shared" si="63"/>
        <v/>
      </c>
      <c r="AX76" s="327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7" t="str">
        <f t="shared" si="63"/>
        <v/>
      </c>
      <c r="AX77" s="327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7" t="str">
        <f t="shared" si="63"/>
        <v/>
      </c>
      <c r="AX78" s="327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7" t="str">
        <f t="shared" si="63"/>
        <v/>
      </c>
      <c r="AX79" s="327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7" t="str">
        <f t="shared" si="63"/>
        <v/>
      </c>
      <c r="AX80" s="327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7" t="str">
        <f t="shared" si="63"/>
        <v/>
      </c>
      <c r="AX81" s="327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7" t="str">
        <f t="shared" si="63"/>
        <v/>
      </c>
      <c r="AX82" s="327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7" t="str">
        <f t="shared" si="63"/>
        <v/>
      </c>
      <c r="AX83" s="327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7" t="str">
        <f t="shared" si="63"/>
        <v/>
      </c>
      <c r="AX84" s="327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7" t="str">
        <f t="shared" si="63"/>
        <v/>
      </c>
      <c r="AX85" s="327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7" t="str">
        <f t="shared" si="63"/>
        <v/>
      </c>
      <c r="AX86" s="327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7" t="str">
        <f t="shared" si="63"/>
        <v/>
      </c>
      <c r="AX87" s="327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7" t="str">
        <f t="shared" si="63"/>
        <v/>
      </c>
      <c r="AX88" s="327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7" t="str">
        <f t="shared" si="63"/>
        <v/>
      </c>
      <c r="AX89" s="327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7" t="str">
        <f t="shared" si="63"/>
        <v/>
      </c>
      <c r="AX90" s="327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7" t="str">
        <f t="shared" si="63"/>
        <v/>
      </c>
      <c r="AX91" s="327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7" t="str">
        <f t="shared" si="63"/>
        <v/>
      </c>
      <c r="AX92" s="327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7" t="str">
        <f t="shared" si="63"/>
        <v/>
      </c>
      <c r="AX93" s="327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7" t="str">
        <f t="shared" si="63"/>
        <v/>
      </c>
      <c r="AX94" s="327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7" t="str">
        <f t="shared" si="63"/>
        <v/>
      </c>
      <c r="AX95" s="327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7" t="str">
        <f t="shared" si="63"/>
        <v/>
      </c>
      <c r="AX96" s="327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7" t="str">
        <f t="shared" si="63"/>
        <v/>
      </c>
      <c r="AX97" s="327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7" t="str">
        <f t="shared" si="63"/>
        <v/>
      </c>
      <c r="AX98" s="327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7" t="str">
        <f t="shared" si="63"/>
        <v/>
      </c>
      <c r="AX99" s="327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7" t="str">
        <f t="shared" si="63"/>
        <v/>
      </c>
      <c r="AX100" s="327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7" t="str">
        <f t="shared" si="63"/>
        <v/>
      </c>
      <c r="AX101" s="327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7" t="str">
        <f t="shared" si="63"/>
        <v/>
      </c>
      <c r="AX102" s="327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7" t="str">
        <f t="shared" si="63"/>
        <v/>
      </c>
      <c r="AX103" s="327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7" t="str">
        <f t="shared" si="63"/>
        <v/>
      </c>
      <c r="AX104" s="327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7" t="str">
        <f t="shared" si="63"/>
        <v/>
      </c>
      <c r="AX105" s="327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7" t="str">
        <f t="shared" si="63"/>
        <v/>
      </c>
      <c r="AX106" s="327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7" t="str">
        <f t="shared" si="63"/>
        <v/>
      </c>
      <c r="AX107" s="327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7" t="str">
        <f t="shared" si="63"/>
        <v/>
      </c>
      <c r="AX108" s="327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7" t="str">
        <f t="shared" si="63"/>
        <v/>
      </c>
      <c r="AX109" s="327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7" t="str">
        <f t="shared" si="63"/>
        <v/>
      </c>
      <c r="AX110" s="327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7" t="str">
        <f t="shared" si="63"/>
        <v/>
      </c>
      <c r="AX111" s="327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7" t="str">
        <f t="shared" si="63"/>
        <v/>
      </c>
      <c r="AX112" s="327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7" t="str">
        <f t="shared" si="63"/>
        <v/>
      </c>
      <c r="AX113" s="327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7" t="str">
        <f t="shared" si="63"/>
        <v/>
      </c>
      <c r="AX114" s="327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7" t="str">
        <f t="shared" si="63"/>
        <v/>
      </c>
      <c r="AX115" s="327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7" t="str">
        <f t="shared" si="63"/>
        <v/>
      </c>
      <c r="AX116" s="327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7" t="str">
        <f t="shared" si="63"/>
        <v/>
      </c>
      <c r="AX117" s="327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7" t="str">
        <f t="shared" si="63"/>
        <v/>
      </c>
      <c r="AX118" s="327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7" t="str">
        <f t="shared" si="63"/>
        <v/>
      </c>
      <c r="AX119" s="327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7" t="str">
        <f t="shared" si="63"/>
        <v/>
      </c>
      <c r="AX120" s="327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7" t="str">
        <f t="shared" si="63"/>
        <v/>
      </c>
      <c r="AX121" s="327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7" t="str">
        <f t="shared" si="63"/>
        <v/>
      </c>
      <c r="AX122" s="327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7" t="str">
        <f t="shared" si="63"/>
        <v/>
      </c>
      <c r="AX123" s="327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7" t="str">
        <f t="shared" si="63"/>
        <v/>
      </c>
      <c r="AX124" s="327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7" t="str">
        <f t="shared" si="63"/>
        <v/>
      </c>
      <c r="AX125" s="327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7" t="str">
        <f t="shared" si="63"/>
        <v/>
      </c>
      <c r="AX126" s="327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7" t="str">
        <f t="shared" si="63"/>
        <v/>
      </c>
      <c r="AX127" s="327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7" t="str">
        <f t="shared" si="63"/>
        <v/>
      </c>
      <c r="AX128" s="327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7" t="str">
        <f t="shared" si="63"/>
        <v/>
      </c>
      <c r="AX129" s="327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7" t="str">
        <f t="shared" si="63"/>
        <v/>
      </c>
      <c r="AX130" s="327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7" t="str">
        <f t="shared" si="63"/>
        <v/>
      </c>
      <c r="AX131" s="327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7" t="str">
        <f t="shared" si="63"/>
        <v/>
      </c>
      <c r="AX132" s="327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7" t="str">
        <f t="shared" si="63"/>
        <v/>
      </c>
      <c r="AX133" s="327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7" t="str">
        <f t="shared" si="63"/>
        <v/>
      </c>
      <c r="AX134" s="327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7" t="str">
        <f t="shared" si="63"/>
        <v/>
      </c>
      <c r="AX135" s="327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7" t="str">
        <f t="shared" si="63"/>
        <v/>
      </c>
      <c r="AX136" s="327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7" t="str">
        <f t="shared" si="63"/>
        <v/>
      </c>
      <c r="AX137" s="327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7" t="str">
        <f t="shared" si="63"/>
        <v/>
      </c>
      <c r="AX138" s="327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7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7" t="str">
        <f t="shared" si="96"/>
        <v/>
      </c>
      <c r="AX140" s="327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7" t="str">
        <f t="shared" si="96"/>
        <v/>
      </c>
      <c r="AX141" s="327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7" t="str">
        <f t="shared" si="96"/>
        <v/>
      </c>
      <c r="AX142" s="327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7" t="str">
        <f t="shared" si="96"/>
        <v/>
      </c>
      <c r="AX143" s="327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7" t="str">
        <f t="shared" si="96"/>
        <v/>
      </c>
      <c r="AX144" s="327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7" t="str">
        <f t="shared" si="96"/>
        <v/>
      </c>
      <c r="AX145" s="327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7" t="str">
        <f t="shared" si="96"/>
        <v/>
      </c>
      <c r="AX146" s="327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7" t="str">
        <f t="shared" si="96"/>
        <v/>
      </c>
      <c r="AX147" s="327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7" t="str">
        <f t="shared" si="96"/>
        <v/>
      </c>
      <c r="AX148" s="327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7" t="str">
        <f t="shared" si="96"/>
        <v/>
      </c>
      <c r="AX149" s="327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7" t="str">
        <f t="shared" si="96"/>
        <v/>
      </c>
      <c r="AX150" s="327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7" t="str">
        <f t="shared" si="96"/>
        <v/>
      </c>
      <c r="AX151" s="327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7" t="str">
        <f t="shared" si="96"/>
        <v/>
      </c>
      <c r="AX152" s="327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7" t="str">
        <f t="shared" si="96"/>
        <v/>
      </c>
      <c r="AX153" s="327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7" t="str">
        <f t="shared" si="96"/>
        <v/>
      </c>
      <c r="AX154" s="327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7" t="str">
        <f t="shared" si="96"/>
        <v/>
      </c>
      <c r="AX155" s="327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7" t="str">
        <f t="shared" si="96"/>
        <v/>
      </c>
      <c r="AX156" s="327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7" t="str">
        <f t="shared" si="96"/>
        <v/>
      </c>
      <c r="AX157" s="327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7" t="str">
        <f t="shared" si="96"/>
        <v/>
      </c>
      <c r="AX158" s="327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7" t="str">
        <f t="shared" si="96"/>
        <v/>
      </c>
      <c r="AX159" s="327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7" t="str">
        <f t="shared" si="96"/>
        <v/>
      </c>
      <c r="AX160" s="327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7" t="str">
        <f t="shared" si="96"/>
        <v/>
      </c>
      <c r="AX161" s="327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7" t="str">
        <f t="shared" si="96"/>
        <v/>
      </c>
      <c r="AX162" s="327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7" t="str">
        <f t="shared" si="96"/>
        <v/>
      </c>
      <c r="AX163" s="327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7" t="str">
        <f t="shared" si="96"/>
        <v/>
      </c>
      <c r="AX164" s="327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7" t="str">
        <f t="shared" si="96"/>
        <v/>
      </c>
      <c r="AX165" s="327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7" t="str">
        <f t="shared" si="96"/>
        <v/>
      </c>
      <c r="AX166" s="327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7" t="str">
        <f t="shared" si="96"/>
        <v/>
      </c>
      <c r="AX167" s="327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7" t="str">
        <f t="shared" si="96"/>
        <v/>
      </c>
      <c r="AX168" s="327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7" t="str">
        <f t="shared" si="96"/>
        <v/>
      </c>
      <c r="AX169" s="327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7" t="str">
        <f t="shared" si="96"/>
        <v/>
      </c>
      <c r="AX170" s="327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7" t="str">
        <f t="shared" si="96"/>
        <v/>
      </c>
      <c r="AX171" s="327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7" t="str">
        <f t="shared" si="96"/>
        <v/>
      </c>
      <c r="AX172" s="327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7" t="str">
        <f t="shared" si="96"/>
        <v/>
      </c>
      <c r="AX173" s="327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7" t="str">
        <f t="shared" si="96"/>
        <v/>
      </c>
      <c r="AX174" s="327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7" t="str">
        <f t="shared" si="96"/>
        <v/>
      </c>
      <c r="AX175" s="327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7" t="str">
        <f t="shared" si="96"/>
        <v/>
      </c>
      <c r="AX176" s="327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7" t="str">
        <f t="shared" si="96"/>
        <v/>
      </c>
      <c r="AX177" s="327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7" t="str">
        <f t="shared" si="96"/>
        <v/>
      </c>
      <c r="AX178" s="327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7" t="str">
        <f t="shared" si="96"/>
        <v/>
      </c>
      <c r="AX179" s="327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7" t="str">
        <f t="shared" si="96"/>
        <v/>
      </c>
      <c r="AX180" s="327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7" t="str">
        <f t="shared" si="96"/>
        <v/>
      </c>
      <c r="AX181" s="327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7" t="str">
        <f t="shared" si="96"/>
        <v/>
      </c>
      <c r="AX182" s="327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7" t="str">
        <f t="shared" si="96"/>
        <v/>
      </c>
      <c r="AX183" s="327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7" t="str">
        <f t="shared" si="96"/>
        <v/>
      </c>
      <c r="AX184" s="327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7" t="str">
        <f t="shared" si="96"/>
        <v/>
      </c>
      <c r="AX185" s="327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7" t="str">
        <f t="shared" si="96"/>
        <v/>
      </c>
      <c r="AX186" s="327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7" t="str">
        <f t="shared" si="96"/>
        <v/>
      </c>
      <c r="AX187" s="327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7" t="str">
        <f t="shared" si="96"/>
        <v/>
      </c>
      <c r="AX188" s="327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7" t="str">
        <f t="shared" si="96"/>
        <v/>
      </c>
      <c r="AX189" s="327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7" t="str">
        <f t="shared" si="96"/>
        <v/>
      </c>
      <c r="AX190" s="327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7" t="str">
        <f t="shared" si="96"/>
        <v/>
      </c>
      <c r="AX191" s="327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7" t="str">
        <f t="shared" si="96"/>
        <v/>
      </c>
      <c r="AX192" s="327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7" t="str">
        <f t="shared" si="96"/>
        <v/>
      </c>
      <c r="AX193" s="327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7" t="str">
        <f t="shared" si="96"/>
        <v/>
      </c>
      <c r="AX194" s="327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7" t="str">
        <f t="shared" si="96"/>
        <v/>
      </c>
      <c r="AX195" s="327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7" t="str">
        <f t="shared" si="96"/>
        <v/>
      </c>
      <c r="AX196" s="327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7" t="str">
        <f t="shared" si="96"/>
        <v/>
      </c>
      <c r="AX197" s="327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7" t="str">
        <f t="shared" si="96"/>
        <v/>
      </c>
      <c r="AX198" s="327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7" t="str">
        <f t="shared" si="96"/>
        <v/>
      </c>
      <c r="AX199" s="327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7" t="str">
        <f t="shared" si="96"/>
        <v/>
      </c>
      <c r="AX200" s="327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7" t="str">
        <f t="shared" si="96"/>
        <v/>
      </c>
      <c r="AX201" s="327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7" t="str">
        <f t="shared" si="96"/>
        <v/>
      </c>
      <c r="AX202" s="327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7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7" t="str">
        <f t="shared" si="129"/>
        <v/>
      </c>
      <c r="AX204" s="327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7" t="str">
        <f t="shared" si="129"/>
        <v/>
      </c>
      <c r="AX205" s="327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7" t="str">
        <f t="shared" si="129"/>
        <v/>
      </c>
      <c r="AX206" s="327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7" t="str">
        <f t="shared" si="129"/>
        <v/>
      </c>
      <c r="AX207" s="327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7" t="str">
        <f t="shared" si="129"/>
        <v/>
      </c>
      <c r="AX208" s="327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7" t="str">
        <f t="shared" si="129"/>
        <v/>
      </c>
      <c r="AX209" s="327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7" t="str">
        <f t="shared" si="129"/>
        <v/>
      </c>
      <c r="AX210" s="327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7" t="str">
        <f t="shared" si="129"/>
        <v/>
      </c>
      <c r="AX211" s="327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7" t="str">
        <f t="shared" si="129"/>
        <v/>
      </c>
      <c r="AX212" s="327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7" t="str">
        <f t="shared" si="129"/>
        <v/>
      </c>
      <c r="AX213" s="327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7" t="str">
        <f t="shared" si="129"/>
        <v/>
      </c>
      <c r="AX214" s="327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7" t="str">
        <f t="shared" si="129"/>
        <v/>
      </c>
      <c r="AX215" s="327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7" t="str">
        <f t="shared" si="129"/>
        <v/>
      </c>
      <c r="AX216" s="327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7" t="str">
        <f t="shared" si="129"/>
        <v/>
      </c>
      <c r="AX217" s="327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7" t="str">
        <f t="shared" si="129"/>
        <v/>
      </c>
      <c r="AX218" s="327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7" t="str">
        <f t="shared" si="129"/>
        <v/>
      </c>
      <c r="AX219" s="327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7" t="str">
        <f t="shared" si="129"/>
        <v/>
      </c>
      <c r="AX220" s="327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7" t="str">
        <f t="shared" si="129"/>
        <v/>
      </c>
      <c r="AX221" s="327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7" t="str">
        <f t="shared" si="129"/>
        <v/>
      </c>
      <c r="AX222" s="327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7" t="str">
        <f t="shared" si="129"/>
        <v/>
      </c>
      <c r="AX223" s="327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7" t="str">
        <f t="shared" si="129"/>
        <v/>
      </c>
      <c r="AX224" s="327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7" t="str">
        <f t="shared" si="129"/>
        <v/>
      </c>
      <c r="AX225" s="327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7" t="str">
        <f t="shared" si="129"/>
        <v/>
      </c>
      <c r="AX226" s="327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7" t="str">
        <f t="shared" si="129"/>
        <v/>
      </c>
      <c r="AX227" s="327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7" t="str">
        <f t="shared" si="129"/>
        <v/>
      </c>
      <c r="AX228" s="327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7" t="str">
        <f t="shared" si="129"/>
        <v/>
      </c>
      <c r="AX229" s="327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7" t="str">
        <f t="shared" si="129"/>
        <v/>
      </c>
      <c r="AX230" s="327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7" t="str">
        <f t="shared" si="129"/>
        <v/>
      </c>
      <c r="AX231" s="327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7" t="str">
        <f t="shared" si="129"/>
        <v/>
      </c>
      <c r="AX232" s="327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7" t="str">
        <f t="shared" si="129"/>
        <v/>
      </c>
      <c r="AX233" s="327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7" t="str">
        <f t="shared" si="129"/>
        <v/>
      </c>
      <c r="AX234" s="327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7" t="str">
        <f t="shared" si="129"/>
        <v/>
      </c>
      <c r="AX235" s="327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7" t="str">
        <f t="shared" si="129"/>
        <v/>
      </c>
      <c r="AX236" s="327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7" t="str">
        <f t="shared" si="129"/>
        <v/>
      </c>
      <c r="AX237" s="327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7" t="str">
        <f t="shared" si="129"/>
        <v/>
      </c>
      <c r="AX238" s="327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7" t="str">
        <f t="shared" si="129"/>
        <v/>
      </c>
      <c r="AX239" s="327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7" t="str">
        <f t="shared" si="129"/>
        <v/>
      </c>
      <c r="AX240" s="327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7" t="str">
        <f t="shared" si="129"/>
        <v/>
      </c>
      <c r="AX241" s="327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7" t="str">
        <f t="shared" si="129"/>
        <v/>
      </c>
      <c r="AX242" s="327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7" t="str">
        <f t="shared" si="129"/>
        <v/>
      </c>
      <c r="AX243" s="327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7" t="str">
        <f t="shared" si="129"/>
        <v/>
      </c>
      <c r="AX244" s="327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7" t="str">
        <f t="shared" si="129"/>
        <v/>
      </c>
      <c r="AX245" s="327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7" t="str">
        <f t="shared" si="129"/>
        <v/>
      </c>
      <c r="AX246" s="327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7" t="str">
        <f t="shared" si="129"/>
        <v/>
      </c>
      <c r="AX247" s="327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7" t="str">
        <f t="shared" si="129"/>
        <v/>
      </c>
      <c r="AX248" s="327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7" t="str">
        <f t="shared" si="129"/>
        <v/>
      </c>
      <c r="AX249" s="327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7" t="str">
        <f t="shared" si="129"/>
        <v/>
      </c>
      <c r="AX250" s="327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7" t="str">
        <f t="shared" si="129"/>
        <v/>
      </c>
      <c r="AX251" s="327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7" t="str">
        <f t="shared" si="129"/>
        <v/>
      </c>
      <c r="AX252" s="327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7" t="str">
        <f t="shared" si="129"/>
        <v/>
      </c>
      <c r="AX253" s="327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7" t="str">
        <f t="shared" si="129"/>
        <v/>
      </c>
      <c r="AX254" s="327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7" t="str">
        <f t="shared" si="129"/>
        <v/>
      </c>
      <c r="AX255" s="327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7" t="str">
        <f t="shared" si="129"/>
        <v/>
      </c>
      <c r="AX256" s="327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7" t="str">
        <f t="shared" si="129"/>
        <v/>
      </c>
      <c r="AX257" s="327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7" t="str">
        <f t="shared" si="129"/>
        <v/>
      </c>
      <c r="AX258" s="327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7" t="str">
        <f t="shared" si="129"/>
        <v/>
      </c>
      <c r="AX259" s="327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7" t="str">
        <f t="shared" si="129"/>
        <v/>
      </c>
      <c r="AX260" s="327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7" t="str">
        <f t="shared" si="129"/>
        <v/>
      </c>
      <c r="AX261" s="327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7" t="str">
        <f t="shared" si="129"/>
        <v/>
      </c>
      <c r="AX262" s="327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7" t="str">
        <f t="shared" si="129"/>
        <v/>
      </c>
      <c r="AX263" s="327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7" t="str">
        <f t="shared" si="129"/>
        <v/>
      </c>
      <c r="AX264" s="327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7" t="str">
        <f t="shared" si="129"/>
        <v/>
      </c>
      <c r="AX265" s="327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7" t="str">
        <f t="shared" si="129"/>
        <v/>
      </c>
      <c r="AX266" s="327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7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7" t="str">
        <f t="shared" si="162"/>
        <v/>
      </c>
      <c r="AX268" s="327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7" t="str">
        <f t="shared" si="162"/>
        <v/>
      </c>
      <c r="AX269" s="327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7" t="str">
        <f t="shared" si="162"/>
        <v/>
      </c>
      <c r="AX270" s="327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7" t="str">
        <f t="shared" si="162"/>
        <v/>
      </c>
      <c r="AX271" s="327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7" t="str">
        <f t="shared" si="162"/>
        <v/>
      </c>
      <c r="AX272" s="327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7" t="str">
        <f t="shared" si="162"/>
        <v/>
      </c>
      <c r="AX273" s="327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7" t="str">
        <f t="shared" si="162"/>
        <v/>
      </c>
      <c r="AX274" s="327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7" t="str">
        <f t="shared" si="162"/>
        <v/>
      </c>
      <c r="AX275" s="327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7" t="str">
        <f t="shared" si="162"/>
        <v/>
      </c>
      <c r="AX276" s="327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7" t="str">
        <f t="shared" si="162"/>
        <v/>
      </c>
      <c r="AX277" s="327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7" t="str">
        <f t="shared" si="162"/>
        <v/>
      </c>
      <c r="AX278" s="327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7" t="str">
        <f t="shared" si="162"/>
        <v/>
      </c>
      <c r="AX279" s="327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7" t="str">
        <f t="shared" si="162"/>
        <v/>
      </c>
      <c r="AX280" s="327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7" t="str">
        <f t="shared" si="162"/>
        <v/>
      </c>
      <c r="AX281" s="327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7" t="str">
        <f t="shared" si="162"/>
        <v/>
      </c>
      <c r="AX282" s="327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7" t="str">
        <f t="shared" si="162"/>
        <v/>
      </c>
      <c r="AX283" s="327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7" t="str">
        <f t="shared" si="162"/>
        <v/>
      </c>
      <c r="AX284" s="327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7" t="str">
        <f t="shared" si="162"/>
        <v/>
      </c>
      <c r="AX285" s="327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7" t="str">
        <f t="shared" si="162"/>
        <v/>
      </c>
      <c r="AX286" s="327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7" t="str">
        <f t="shared" si="162"/>
        <v/>
      </c>
      <c r="AX287" s="327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7" t="str">
        <f t="shared" si="162"/>
        <v/>
      </c>
      <c r="AX288" s="327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7" t="str">
        <f t="shared" si="162"/>
        <v/>
      </c>
      <c r="AX289" s="327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7" t="str">
        <f t="shared" si="162"/>
        <v/>
      </c>
      <c r="AX290" s="327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7" t="str">
        <f t="shared" si="162"/>
        <v/>
      </c>
      <c r="AX291" s="327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7" t="str">
        <f t="shared" si="162"/>
        <v/>
      </c>
      <c r="AX292" s="327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7" t="str">
        <f t="shared" si="162"/>
        <v/>
      </c>
      <c r="AX293" s="327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7" t="str">
        <f t="shared" si="162"/>
        <v/>
      </c>
      <c r="AX294" s="327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7" t="str">
        <f t="shared" si="162"/>
        <v/>
      </c>
      <c r="AX295" s="327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7" t="str">
        <f t="shared" si="162"/>
        <v/>
      </c>
      <c r="AX296" s="327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7" t="str">
        <f t="shared" si="162"/>
        <v/>
      </c>
      <c r="AX297" s="327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7" t="str">
        <f t="shared" si="162"/>
        <v/>
      </c>
      <c r="AX298" s="327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7" t="str">
        <f t="shared" si="162"/>
        <v/>
      </c>
      <c r="AX299" s="327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7" t="str">
        <f t="shared" si="162"/>
        <v/>
      </c>
      <c r="AX300" s="327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7" t="str">
        <f t="shared" si="162"/>
        <v/>
      </c>
      <c r="AX301" s="327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7" t="str">
        <f t="shared" si="162"/>
        <v/>
      </c>
      <c r="AX302" s="327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7" t="str">
        <f t="shared" si="162"/>
        <v/>
      </c>
      <c r="AX303" s="327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7" t="str">
        <f t="shared" si="162"/>
        <v/>
      </c>
      <c r="AX304" s="327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7" t="str">
        <f t="shared" si="162"/>
        <v/>
      </c>
      <c r="AX305" s="327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7" t="str">
        <f t="shared" si="162"/>
        <v/>
      </c>
      <c r="AX306" s="327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7" t="str">
        <f t="shared" si="162"/>
        <v/>
      </c>
      <c r="AX307" s="327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7" t="str">
        <f t="shared" si="162"/>
        <v/>
      </c>
      <c r="AX308" s="327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7" t="str">
        <f t="shared" si="162"/>
        <v/>
      </c>
      <c r="AX309" s="32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41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52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61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64:AX164"/>
    <mergeCell ref="AW165:AX165"/>
    <mergeCell ref="AW160:AX160"/>
    <mergeCell ref="AW161:AX161"/>
    <mergeCell ref="AW162:AX162"/>
    <mergeCell ref="AW163:AX163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AW153:AX153"/>
    <mergeCell ref="AW154:AX154"/>
    <mergeCell ref="AW155:AX155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zoomScale="90" zoomScaleNormal="90" workbookViewId="0"/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6"/>
      <c r="C1" s="347"/>
    </row>
    <row r="2" spans="1:76" s="6" customFormat="1" ht="20.100000000000001" customHeight="1" thickTop="1" thickBot="1">
      <c r="A2" s="348" t="s">
        <v>87</v>
      </c>
      <c r="B2" s="354"/>
      <c r="C2" s="355"/>
      <c r="D2" s="350" t="s">
        <v>1</v>
      </c>
      <c r="E2" s="351"/>
      <c r="F2" s="350" t="s">
        <v>2</v>
      </c>
      <c r="G2" s="351"/>
      <c r="H2" s="352"/>
      <c r="I2" s="353"/>
      <c r="J2" s="334" t="s">
        <v>3</v>
      </c>
      <c r="K2" s="335"/>
      <c r="L2" s="335"/>
      <c r="M2" s="336"/>
      <c r="N2" s="334" t="s">
        <v>4</v>
      </c>
      <c r="O2" s="335"/>
      <c r="P2" s="335"/>
      <c r="Q2" s="336"/>
      <c r="R2" s="334" t="s">
        <v>5</v>
      </c>
      <c r="S2" s="335"/>
      <c r="T2" s="335"/>
      <c r="U2" s="336"/>
      <c r="V2" s="334" t="s">
        <v>121</v>
      </c>
      <c r="W2" s="335"/>
      <c r="X2" s="335"/>
      <c r="Y2" s="336"/>
      <c r="Z2" s="334" t="s">
        <v>88</v>
      </c>
      <c r="AA2" s="335"/>
      <c r="AB2" s="335"/>
      <c r="AC2" s="335"/>
      <c r="AD2" s="335"/>
      <c r="AE2" s="336"/>
      <c r="AF2" s="334" t="s">
        <v>89</v>
      </c>
      <c r="AG2" s="335"/>
      <c r="AH2" s="335"/>
      <c r="AI2" s="336"/>
      <c r="AJ2" s="334" t="s">
        <v>90</v>
      </c>
      <c r="AK2" s="335"/>
      <c r="AL2" s="335"/>
      <c r="AM2" s="336"/>
      <c r="AN2" s="334" t="s">
        <v>122</v>
      </c>
      <c r="AO2" s="335"/>
      <c r="AP2" s="335"/>
      <c r="AQ2" s="336"/>
      <c r="AR2" s="334" t="s">
        <v>91</v>
      </c>
      <c r="AS2" s="335"/>
      <c r="AT2" s="335"/>
      <c r="AU2" s="33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8"/>
      <c r="B3" s="117"/>
      <c r="C3" s="123" t="s">
        <v>8</v>
      </c>
      <c r="D3" s="7">
        <f>COUNT(D10:D309)</f>
        <v>0</v>
      </c>
      <c r="E3" s="169" t="s">
        <v>172</v>
      </c>
      <c r="F3" s="7">
        <f>COUNT(F10:F309)</f>
        <v>0</v>
      </c>
      <c r="G3" s="169" t="s">
        <v>172</v>
      </c>
      <c r="H3" s="7">
        <f>COUNT(H10:H309)</f>
        <v>0</v>
      </c>
      <c r="I3" s="169"/>
      <c r="J3" s="7">
        <f>COUNT(J10:J309)</f>
        <v>0</v>
      </c>
      <c r="K3" s="170" t="s">
        <v>173</v>
      </c>
      <c r="L3" s="171" t="s">
        <v>164</v>
      </c>
      <c r="M3" s="30" t="s">
        <v>9</v>
      </c>
      <c r="N3" s="7">
        <f>COUNT(N10:N309)</f>
        <v>0</v>
      </c>
      <c r="O3" s="170" t="s">
        <v>173</v>
      </c>
      <c r="P3" s="171" t="s">
        <v>164</v>
      </c>
      <c r="Q3" s="30" t="s">
        <v>9</v>
      </c>
      <c r="R3" s="7">
        <f>COUNT(R10:R309)</f>
        <v>0</v>
      </c>
      <c r="S3" s="170" t="s">
        <v>173</v>
      </c>
      <c r="T3" s="171" t="s">
        <v>164</v>
      </c>
      <c r="U3" s="30" t="s">
        <v>9</v>
      </c>
      <c r="V3" s="7">
        <f>COUNT(V10:V309)</f>
        <v>0</v>
      </c>
      <c r="W3" s="170" t="s">
        <v>173</v>
      </c>
      <c r="X3" s="171" t="s">
        <v>164</v>
      </c>
      <c r="Y3" s="30" t="s">
        <v>9</v>
      </c>
      <c r="Z3" s="328" t="s">
        <v>92</v>
      </c>
      <c r="AA3" s="329"/>
      <c r="AB3" s="7">
        <f>COUNT(AB10:AB309)</f>
        <v>0</v>
      </c>
      <c r="AC3" s="170" t="s">
        <v>173</v>
      </c>
      <c r="AD3" s="171" t="s">
        <v>164</v>
      </c>
      <c r="AE3" s="30" t="s">
        <v>9</v>
      </c>
      <c r="AF3" s="7">
        <f>COUNT(AF10:AF309)</f>
        <v>0</v>
      </c>
      <c r="AG3" s="170" t="s">
        <v>173</v>
      </c>
      <c r="AH3" s="171" t="s">
        <v>164</v>
      </c>
      <c r="AI3" s="30" t="s">
        <v>9</v>
      </c>
      <c r="AJ3" s="7">
        <f>COUNT(AJ10:AJ309)</f>
        <v>0</v>
      </c>
      <c r="AK3" s="170" t="s">
        <v>173</v>
      </c>
      <c r="AL3" s="171" t="s">
        <v>164</v>
      </c>
      <c r="AM3" s="30" t="s">
        <v>9</v>
      </c>
      <c r="AN3" s="7">
        <f>COUNT(AN10:AN309)</f>
        <v>0</v>
      </c>
      <c r="AO3" s="170" t="s">
        <v>173</v>
      </c>
      <c r="AP3" s="171" t="s">
        <v>164</v>
      </c>
      <c r="AQ3" s="30" t="s">
        <v>9</v>
      </c>
      <c r="AR3" s="7">
        <f>COUNT(AR10:AR309)</f>
        <v>0</v>
      </c>
      <c r="AS3" s="170" t="s">
        <v>173</v>
      </c>
      <c r="AT3" s="171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8"/>
      <c r="B4" s="117"/>
      <c r="C4" s="123" t="s">
        <v>11</v>
      </c>
      <c r="D4" s="11">
        <f>SUM(D10:D309)</f>
        <v>0</v>
      </c>
      <c r="E4" s="172">
        <f>BD60</f>
        <v>170.5</v>
      </c>
      <c r="F4" s="11">
        <f>SUM(F10:F309)</f>
        <v>0</v>
      </c>
      <c r="G4" s="172">
        <f>BH60</f>
        <v>60.9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30"/>
      <c r="AA4" s="331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8"/>
      <c r="B5" s="117"/>
      <c r="C5" s="123" t="s">
        <v>15</v>
      </c>
      <c r="D5" s="12" t="str">
        <f>IF((D3&gt;0),D4/D3,"")</f>
        <v/>
      </c>
      <c r="E5" s="177" t="s">
        <v>131</v>
      </c>
      <c r="F5" s="12" t="str">
        <f>IF((F3&gt;0),F4/F3,"")</f>
        <v/>
      </c>
      <c r="G5" s="177" t="s">
        <v>131</v>
      </c>
      <c r="H5" s="12" t="str">
        <f>IF((H3&gt;0),H4/H3,"")</f>
        <v/>
      </c>
      <c r="I5" s="177"/>
      <c r="J5" s="12" t="str">
        <f>IF((J3&gt;0),J4/J3,"")</f>
        <v/>
      </c>
      <c r="K5" s="178">
        <f>BB41</f>
        <v>38.779508890770998</v>
      </c>
      <c r="L5" s="179">
        <f>BB21</f>
        <v>39.58</v>
      </c>
      <c r="M5" s="13" t="s">
        <v>16</v>
      </c>
      <c r="N5" s="12" t="str">
        <f>IF((N3&gt;0),N4/N3,"")</f>
        <v/>
      </c>
      <c r="O5" s="178">
        <f>BE41</f>
        <v>29.473272046306001</v>
      </c>
      <c r="P5" s="179">
        <f>BE21</f>
        <v>29.86</v>
      </c>
      <c r="Q5" s="13" t="s">
        <v>16</v>
      </c>
      <c r="R5" s="12" t="str">
        <f>IF((R3&gt;0),R4/R3,"")</f>
        <v/>
      </c>
      <c r="S5" s="178">
        <f>BH41</f>
        <v>50.926787837608003</v>
      </c>
      <c r="T5" s="179">
        <f>BH21</f>
        <v>50.71</v>
      </c>
      <c r="U5" s="13" t="s">
        <v>16</v>
      </c>
      <c r="V5" s="12" t="str">
        <f>IF((V3&gt;0),V4/V3,"")</f>
        <v/>
      </c>
      <c r="W5" s="178">
        <f>BK41</f>
        <v>57.958567774936</v>
      </c>
      <c r="X5" s="179">
        <f>BK21</f>
        <v>57.87</v>
      </c>
      <c r="Y5" s="13" t="s">
        <v>16</v>
      </c>
      <c r="Z5" s="330"/>
      <c r="AA5" s="331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BN41</f>
        <v>85.458776595744993</v>
      </c>
      <c r="AH5" s="179">
        <f>BN21</f>
        <v>89.9</v>
      </c>
      <c r="AI5" s="13" t="s">
        <v>16</v>
      </c>
      <c r="AJ5" s="12" t="str">
        <f>IF((AJ3&gt;0),AJ4/AJ3,"")</f>
        <v/>
      </c>
      <c r="AK5" s="178">
        <f>BQ41</f>
        <v>7.3818237347295002</v>
      </c>
      <c r="AL5" s="179">
        <f>BQ21</f>
        <v>7.26</v>
      </c>
      <c r="AM5" s="13" t="s">
        <v>16</v>
      </c>
      <c r="AN5" s="12" t="str">
        <f>IF((AN3&gt;0),AN4/AN3,"")</f>
        <v/>
      </c>
      <c r="AO5" s="178">
        <f>BT41</f>
        <v>224.71838197644999</v>
      </c>
      <c r="AP5" s="179">
        <f>BT21</f>
        <v>225.46</v>
      </c>
      <c r="AQ5" s="13" t="s">
        <v>16</v>
      </c>
      <c r="AR5" s="12" t="str">
        <f>IF((AR3&gt;0),AR4/AR3,"")</f>
        <v/>
      </c>
      <c r="AS5" s="178">
        <f>BW41</f>
        <v>24.022976680384001</v>
      </c>
      <c r="AT5" s="179">
        <f>BW21</f>
        <v>25.15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9"/>
      <c r="B6" s="118"/>
      <c r="C6" s="124" t="s">
        <v>18</v>
      </c>
      <c r="D6" s="15" t="str">
        <f>IF((D3&gt;0),STDEV(D10:D309),"")</f>
        <v/>
      </c>
      <c r="E6" s="180">
        <f>BE60</f>
        <v>169.9</v>
      </c>
      <c r="F6" s="15" t="str">
        <f>IF((F3&gt;0),STDEV(F10:F309),"")</f>
        <v/>
      </c>
      <c r="G6" s="180">
        <f>BI60</f>
        <v>60.4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BC41</f>
        <v>7.4093656465663003</v>
      </c>
      <c r="L6" s="182">
        <f>BC21</f>
        <v>7.67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BF41</f>
        <v>6.0008556020760002</v>
      </c>
      <c r="P6" s="182">
        <f>BF21</f>
        <v>6.13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BI41</f>
        <v>11.406487575516</v>
      </c>
      <c r="T6" s="182">
        <f>BI21</f>
        <v>11.12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BL41</f>
        <v>7.3672301310444999</v>
      </c>
      <c r="X6" s="182">
        <f>BL21</f>
        <v>7.13</v>
      </c>
      <c r="Y6" s="16" t="e">
        <f>IF(V5-X5&gt;0,"↑",IF(V5-X5&lt;0,"↓","±"))</f>
        <v>#VALUE!</v>
      </c>
      <c r="Z6" s="332"/>
      <c r="AA6" s="333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BO41</f>
        <v>27.242247421245999</v>
      </c>
      <c r="AH6" s="182">
        <f>BO21</f>
        <v>25.8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BR41</f>
        <v>0.93982954170370003</v>
      </c>
      <c r="AL6" s="182">
        <f>BR21</f>
        <v>0.57999999999999996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BU41</f>
        <v>26.294486536847</v>
      </c>
      <c r="AP6" s="182">
        <f>BU21</f>
        <v>24.82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BX41</f>
        <v>6.2025619858747003</v>
      </c>
      <c r="AT6" s="182">
        <f>BX21</f>
        <v>6.4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2" t="s">
        <v>20</v>
      </c>
      <c r="B7" s="338" t="s">
        <v>21</v>
      </c>
      <c r="C7" s="344" t="s">
        <v>93</v>
      </c>
      <c r="D7" s="338" t="s">
        <v>22</v>
      </c>
      <c r="E7" s="338">
        <v>0</v>
      </c>
      <c r="F7" s="338" t="s">
        <v>22</v>
      </c>
      <c r="G7" s="338" t="s">
        <v>23</v>
      </c>
      <c r="H7" s="338" t="s">
        <v>22</v>
      </c>
      <c r="I7" s="338" t="s">
        <v>23</v>
      </c>
      <c r="J7" s="340" t="s">
        <v>22</v>
      </c>
      <c r="K7" s="338" t="s">
        <v>23</v>
      </c>
      <c r="L7" s="338" t="s">
        <v>24</v>
      </c>
      <c r="M7" s="338" t="s">
        <v>25</v>
      </c>
      <c r="N7" s="340" t="s">
        <v>22</v>
      </c>
      <c r="O7" s="338" t="s">
        <v>23</v>
      </c>
      <c r="P7" s="338" t="s">
        <v>24</v>
      </c>
      <c r="Q7" s="338" t="s">
        <v>25</v>
      </c>
      <c r="R7" s="340" t="s">
        <v>22</v>
      </c>
      <c r="S7" s="338" t="s">
        <v>23</v>
      </c>
      <c r="T7" s="338" t="s">
        <v>24</v>
      </c>
      <c r="U7" s="338" t="s">
        <v>25</v>
      </c>
      <c r="V7" s="340" t="s">
        <v>22</v>
      </c>
      <c r="W7" s="338" t="s">
        <v>23</v>
      </c>
      <c r="X7" s="338" t="s">
        <v>24</v>
      </c>
      <c r="Y7" s="338" t="s">
        <v>25</v>
      </c>
      <c r="Z7" s="337" t="s">
        <v>22</v>
      </c>
      <c r="AA7" s="337"/>
      <c r="AB7" s="125" t="s">
        <v>22</v>
      </c>
      <c r="AC7" s="338" t="s">
        <v>23</v>
      </c>
      <c r="AD7" s="338" t="s">
        <v>24</v>
      </c>
      <c r="AE7" s="338" t="s">
        <v>25</v>
      </c>
      <c r="AF7" s="340" t="s">
        <v>22</v>
      </c>
      <c r="AG7" s="338" t="s">
        <v>23</v>
      </c>
      <c r="AH7" s="338" t="s">
        <v>24</v>
      </c>
      <c r="AI7" s="338" t="s">
        <v>25</v>
      </c>
      <c r="AJ7" s="340" t="s">
        <v>22</v>
      </c>
      <c r="AK7" s="338" t="s">
        <v>23</v>
      </c>
      <c r="AL7" s="338" t="s">
        <v>24</v>
      </c>
      <c r="AM7" s="338" t="s">
        <v>25</v>
      </c>
      <c r="AN7" s="340" t="s">
        <v>22</v>
      </c>
      <c r="AO7" s="338" t="s">
        <v>23</v>
      </c>
      <c r="AP7" s="338" t="s">
        <v>24</v>
      </c>
      <c r="AQ7" s="338" t="s">
        <v>25</v>
      </c>
      <c r="AR7" s="340" t="s">
        <v>22</v>
      </c>
      <c r="AS7" s="338" t="s">
        <v>23</v>
      </c>
      <c r="AT7" s="338" t="s">
        <v>24</v>
      </c>
      <c r="AU7" s="356" t="s">
        <v>25</v>
      </c>
      <c r="AV7" s="358" t="s">
        <v>26</v>
      </c>
      <c r="AW7" s="358" t="s">
        <v>27</v>
      </c>
      <c r="AX7" s="360"/>
    </row>
    <row r="8" spans="1:76" s="6" customFormat="1" ht="12" customHeight="1" thickBot="1">
      <c r="A8" s="343"/>
      <c r="B8" s="339"/>
      <c r="C8" s="345"/>
      <c r="D8" s="339"/>
      <c r="E8" s="339"/>
      <c r="F8" s="339"/>
      <c r="G8" s="339"/>
      <c r="H8" s="339"/>
      <c r="I8" s="339"/>
      <c r="J8" s="341"/>
      <c r="K8" s="339"/>
      <c r="L8" s="339"/>
      <c r="M8" s="339"/>
      <c r="N8" s="341"/>
      <c r="O8" s="339"/>
      <c r="P8" s="339"/>
      <c r="Q8" s="339"/>
      <c r="R8" s="341"/>
      <c r="S8" s="339"/>
      <c r="T8" s="339"/>
      <c r="U8" s="339"/>
      <c r="V8" s="341"/>
      <c r="W8" s="339"/>
      <c r="X8" s="339"/>
      <c r="Y8" s="339"/>
      <c r="Z8" s="94" t="s">
        <v>94</v>
      </c>
      <c r="AA8" s="94" t="s">
        <v>95</v>
      </c>
      <c r="AB8" s="95" t="s">
        <v>95</v>
      </c>
      <c r="AC8" s="339"/>
      <c r="AD8" s="339"/>
      <c r="AE8" s="339"/>
      <c r="AF8" s="341"/>
      <c r="AG8" s="339"/>
      <c r="AH8" s="339"/>
      <c r="AI8" s="339"/>
      <c r="AJ8" s="341"/>
      <c r="AK8" s="339"/>
      <c r="AL8" s="339"/>
      <c r="AM8" s="339"/>
      <c r="AN8" s="341"/>
      <c r="AO8" s="339"/>
      <c r="AP8" s="339"/>
      <c r="AQ8" s="339"/>
      <c r="AR8" s="341"/>
      <c r="AS8" s="339"/>
      <c r="AT8" s="339"/>
      <c r="AU8" s="357"/>
      <c r="AV8" s="359"/>
      <c r="AW8" s="359"/>
      <c r="AX8" s="36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62" t="s">
        <v>105</v>
      </c>
      <c r="AX9" s="363"/>
      <c r="AZ9" s="55" t="s">
        <v>166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7" t="str">
        <f>IF(AND(J10&lt;&gt;0,N10&lt;&gt;0,R10&lt;&gt;0,V10&lt;&gt;0,(OR(AB10&lt;&gt;0,AF10&lt;&gt;0)),AJ10&lt;&gt;0,AN10&lt;&gt;0,AR10&lt;&gt;0),VLOOKUP(AV10,$AV$311:$AW$315,2),"")</f>
        <v/>
      </c>
      <c r="AX10" s="32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7"/>
      <c r="AZ11" s="376" t="s">
        <v>29</v>
      </c>
      <c r="BA11" s="372" t="s">
        <v>42</v>
      </c>
      <c r="BB11" s="368"/>
      <c r="BC11" s="364"/>
      <c r="BD11" s="367" t="s">
        <v>43</v>
      </c>
      <c r="BE11" s="368"/>
      <c r="BF11" s="369"/>
      <c r="BG11" s="367" t="s">
        <v>44</v>
      </c>
      <c r="BH11" s="368"/>
      <c r="BI11" s="364"/>
      <c r="BJ11" s="367" t="s">
        <v>45</v>
      </c>
      <c r="BK11" s="368"/>
      <c r="BL11" s="369"/>
      <c r="BM11" s="373" t="s">
        <v>46</v>
      </c>
      <c r="BN11" s="374"/>
      <c r="BO11" s="378"/>
      <c r="BP11" s="367" t="s">
        <v>47</v>
      </c>
      <c r="BQ11" s="368"/>
      <c r="BR11" s="369"/>
      <c r="BS11" s="367" t="s">
        <v>48</v>
      </c>
      <c r="BT11" s="368"/>
      <c r="BU11" s="364"/>
      <c r="BV11" s="367" t="s">
        <v>102</v>
      </c>
      <c r="BW11" s="368"/>
      <c r="BX11" s="36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7" t="str">
        <f t="shared" si="30"/>
        <v/>
      </c>
      <c r="AX12" s="327"/>
      <c r="AZ12" s="377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7" t="str">
        <f t="shared" si="30"/>
        <v/>
      </c>
      <c r="AX13" s="327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7" t="str">
        <f t="shared" si="30"/>
        <v/>
      </c>
      <c r="AX14" s="327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7" t="str">
        <f t="shared" si="30"/>
        <v/>
      </c>
      <c r="AX15" s="327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7" t="str">
        <f t="shared" si="30"/>
        <v/>
      </c>
      <c r="AX16" s="327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7" t="str">
        <f t="shared" si="30"/>
        <v/>
      </c>
      <c r="AX17" s="327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7" t="str">
        <f t="shared" si="30"/>
        <v/>
      </c>
      <c r="AX18" s="327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7" t="str">
        <f t="shared" si="30"/>
        <v/>
      </c>
      <c r="AX19" s="327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7" t="str">
        <f t="shared" si="30"/>
        <v/>
      </c>
      <c r="AX20" s="327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7" t="str">
        <f t="shared" si="30"/>
        <v/>
      </c>
      <c r="AX21" s="327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7" t="str">
        <f t="shared" si="30"/>
        <v/>
      </c>
      <c r="AX22" s="327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7" t="str">
        <f t="shared" si="30"/>
        <v/>
      </c>
      <c r="AX23" s="327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7" t="str">
        <f t="shared" si="30"/>
        <v/>
      </c>
      <c r="AX24" s="327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7" t="str">
        <f t="shared" si="30"/>
        <v/>
      </c>
      <c r="AX25" s="32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7" t="str">
        <f t="shared" si="30"/>
        <v/>
      </c>
      <c r="AX26" s="32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7" t="str">
        <f t="shared" si="30"/>
        <v/>
      </c>
      <c r="AX27" s="32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7" t="str">
        <f t="shared" si="30"/>
        <v/>
      </c>
      <c r="AX28" s="32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7" t="str">
        <f t="shared" si="30"/>
        <v/>
      </c>
      <c r="AX29" s="327"/>
      <c r="AZ29" s="55" t="s">
        <v>168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7" t="str">
        <f t="shared" si="30"/>
        <v/>
      </c>
      <c r="AX30" s="327"/>
      <c r="AZ30" s="31" t="s">
        <v>169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7" t="str">
        <f t="shared" si="30"/>
        <v/>
      </c>
      <c r="AX31" s="327"/>
      <c r="AZ31" s="370" t="s">
        <v>29</v>
      </c>
      <c r="BA31" s="372" t="s">
        <v>42</v>
      </c>
      <c r="BB31" s="368"/>
      <c r="BC31" s="368"/>
      <c r="BD31" s="367" t="s">
        <v>43</v>
      </c>
      <c r="BE31" s="368"/>
      <c r="BF31" s="364"/>
      <c r="BG31" s="367" t="s">
        <v>44</v>
      </c>
      <c r="BH31" s="368"/>
      <c r="BI31" s="368"/>
      <c r="BJ31" s="367" t="s">
        <v>45</v>
      </c>
      <c r="BK31" s="368"/>
      <c r="BL31" s="369"/>
      <c r="BM31" s="373" t="s">
        <v>46</v>
      </c>
      <c r="BN31" s="374"/>
      <c r="BO31" s="375"/>
      <c r="BP31" s="367" t="s">
        <v>47</v>
      </c>
      <c r="BQ31" s="368"/>
      <c r="BR31" s="368"/>
      <c r="BS31" s="364" t="s">
        <v>48</v>
      </c>
      <c r="BT31" s="365"/>
      <c r="BU31" s="366"/>
      <c r="BV31" s="367" t="s">
        <v>102</v>
      </c>
      <c r="BW31" s="368"/>
      <c r="BX31" s="36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7" t="str">
        <f t="shared" si="30"/>
        <v/>
      </c>
      <c r="AX32" s="327"/>
      <c r="AZ32" s="371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7" t="str">
        <f t="shared" si="30"/>
        <v/>
      </c>
      <c r="AX33" s="327"/>
      <c r="AZ33" s="309" t="s">
        <v>123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7" t="str">
        <f t="shared" si="30"/>
        <v/>
      </c>
      <c r="AX34" s="327"/>
      <c r="AZ34" s="310" t="s">
        <v>124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7" t="str">
        <f t="shared" si="30"/>
        <v/>
      </c>
      <c r="AX35" s="327"/>
      <c r="AZ35" s="58" t="s">
        <v>78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7" t="str">
        <f t="shared" si="30"/>
        <v/>
      </c>
      <c r="AX36" s="327"/>
      <c r="AZ36" s="57" t="s">
        <v>77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7" t="str">
        <f t="shared" si="30"/>
        <v/>
      </c>
      <c r="AX37" s="327"/>
      <c r="AZ37" s="309" t="s">
        <v>80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7" t="str">
        <f t="shared" si="30"/>
        <v/>
      </c>
      <c r="AX38" s="327"/>
      <c r="AZ38" s="57" t="s">
        <v>79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7" t="str">
        <f t="shared" si="30"/>
        <v/>
      </c>
      <c r="AX39" s="327"/>
      <c r="AZ39" s="309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7" t="str">
        <f t="shared" si="30"/>
        <v/>
      </c>
      <c r="AX40" s="327"/>
      <c r="AZ40" s="57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7" t="str">
        <f t="shared" si="30"/>
        <v/>
      </c>
      <c r="AX41" s="327"/>
      <c r="AZ41" s="309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7" t="str">
        <f t="shared" si="30"/>
        <v/>
      </c>
      <c r="AX42" s="327"/>
      <c r="AZ42" s="57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7" t="str">
        <f t="shared" si="30"/>
        <v/>
      </c>
      <c r="AX43" s="327"/>
      <c r="AZ43" s="309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7" t="str">
        <f t="shared" si="30"/>
        <v/>
      </c>
      <c r="AX44" s="327"/>
      <c r="AZ44" s="57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7" t="str">
        <f t="shared" si="30"/>
        <v/>
      </c>
      <c r="AX45" s="32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7" t="str">
        <f t="shared" si="30"/>
        <v/>
      </c>
      <c r="AX46" s="32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7" t="str">
        <f t="shared" si="30"/>
        <v/>
      </c>
      <c r="AX47" s="327"/>
      <c r="AZ47" s="280" t="s">
        <v>171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7" t="str">
        <f t="shared" si="30"/>
        <v/>
      </c>
      <c r="AX48" s="327"/>
      <c r="AZ48" s="312" t="s">
        <v>134</v>
      </c>
      <c r="BA48" s="313"/>
      <c r="BB48" s="313"/>
      <c r="BC48" s="314"/>
      <c r="BD48" s="318" t="s">
        <v>135</v>
      </c>
      <c r="BE48" s="319"/>
      <c r="BF48" s="319"/>
      <c r="BG48" s="320"/>
      <c r="BH48" s="319" t="s">
        <v>136</v>
      </c>
      <c r="BI48" s="319"/>
      <c r="BJ48" s="319"/>
      <c r="BK48" s="32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7" t="str">
        <f t="shared" si="30"/>
        <v/>
      </c>
      <c r="AX49" s="327"/>
      <c r="AZ49" s="315"/>
      <c r="BA49" s="316"/>
      <c r="BB49" s="316"/>
      <c r="BC49" s="317"/>
      <c r="BD49" s="281" t="s">
        <v>137</v>
      </c>
      <c r="BE49" s="282" t="s">
        <v>138</v>
      </c>
      <c r="BF49" s="283" t="s">
        <v>139</v>
      </c>
      <c r="BG49" s="284" t="s">
        <v>140</v>
      </c>
      <c r="BH49" s="285" t="s">
        <v>137</v>
      </c>
      <c r="BI49" s="282" t="s">
        <v>138</v>
      </c>
      <c r="BJ49" s="282" t="s">
        <v>139</v>
      </c>
      <c r="BK49" s="284" t="s">
        <v>140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7" t="str">
        <f t="shared" si="30"/>
        <v/>
      </c>
      <c r="AX50" s="327"/>
      <c r="AZ50" s="321" t="s">
        <v>141</v>
      </c>
      <c r="BA50" s="324" t="s">
        <v>142</v>
      </c>
      <c r="BB50" s="286" t="s">
        <v>143</v>
      </c>
      <c r="BC50" s="287" t="s">
        <v>144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7" t="str">
        <f t="shared" si="30"/>
        <v/>
      </c>
      <c r="AX51" s="327"/>
      <c r="AZ51" s="322"/>
      <c r="BA51" s="325"/>
      <c r="BB51" s="293" t="s">
        <v>145</v>
      </c>
      <c r="BC51" s="294" t="s">
        <v>146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7" t="str">
        <f t="shared" si="30"/>
        <v/>
      </c>
      <c r="AX52" s="327"/>
      <c r="AZ52" s="322"/>
      <c r="BA52" s="325"/>
      <c r="BB52" s="293" t="s">
        <v>147</v>
      </c>
      <c r="BC52" s="294" t="s">
        <v>148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7" t="str">
        <f t="shared" si="30"/>
        <v/>
      </c>
      <c r="AX53" s="327"/>
      <c r="AZ53" s="322"/>
      <c r="BA53" s="325"/>
      <c r="BB53" s="293" t="s">
        <v>149</v>
      </c>
      <c r="BC53" s="294" t="s">
        <v>150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7" t="str">
        <f t="shared" si="30"/>
        <v/>
      </c>
      <c r="AX54" s="327"/>
      <c r="AZ54" s="322"/>
      <c r="BA54" s="325"/>
      <c r="BB54" s="293" t="s">
        <v>151</v>
      </c>
      <c r="BC54" s="294" t="s">
        <v>152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7" t="str">
        <f t="shared" si="30"/>
        <v/>
      </c>
      <c r="AX55" s="327"/>
      <c r="AZ55" s="322"/>
      <c r="BA55" s="326"/>
      <c r="BB55" s="300" t="s">
        <v>153</v>
      </c>
      <c r="BC55" s="301" t="s">
        <v>154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7" t="str">
        <f t="shared" si="30"/>
        <v/>
      </c>
      <c r="AX56" s="327"/>
      <c r="AZ56" s="322"/>
      <c r="BA56" s="324" t="s">
        <v>155</v>
      </c>
      <c r="BB56" s="286" t="s">
        <v>143</v>
      </c>
      <c r="BC56" s="287" t="s">
        <v>156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7" t="str">
        <f t="shared" si="30"/>
        <v/>
      </c>
      <c r="AX57" s="327"/>
      <c r="AZ57" s="322"/>
      <c r="BA57" s="325"/>
      <c r="BB57" s="293" t="s">
        <v>145</v>
      </c>
      <c r="BC57" s="294" t="s">
        <v>157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7" t="str">
        <f t="shared" si="30"/>
        <v/>
      </c>
      <c r="AX58" s="327"/>
      <c r="AZ58" s="322"/>
      <c r="BA58" s="326"/>
      <c r="BB58" s="300" t="s">
        <v>147</v>
      </c>
      <c r="BC58" s="301" t="s">
        <v>158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7" t="str">
        <f t="shared" si="30"/>
        <v/>
      </c>
      <c r="AX59" s="327"/>
      <c r="AZ59" s="322"/>
      <c r="BA59" s="324" t="s">
        <v>159</v>
      </c>
      <c r="BB59" s="286" t="s">
        <v>143</v>
      </c>
      <c r="BC59" s="287" t="s">
        <v>160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7" t="str">
        <f t="shared" si="30"/>
        <v/>
      </c>
      <c r="AX60" s="327"/>
      <c r="AZ60" s="322"/>
      <c r="BA60" s="325"/>
      <c r="BB60" s="293" t="s">
        <v>145</v>
      </c>
      <c r="BC60" s="294" t="s">
        <v>161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7" t="str">
        <f t="shared" si="30"/>
        <v/>
      </c>
      <c r="AX61" s="327"/>
      <c r="AZ61" s="323"/>
      <c r="BA61" s="326"/>
      <c r="BB61" s="300" t="s">
        <v>147</v>
      </c>
      <c r="BC61" s="301" t="s">
        <v>162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7" t="str">
        <f t="shared" si="30"/>
        <v/>
      </c>
      <c r="AX62" s="327"/>
      <c r="AZ62" s="321" t="s">
        <v>163</v>
      </c>
      <c r="BA62" s="324" t="s">
        <v>142</v>
      </c>
      <c r="BB62" s="286" t="s">
        <v>143</v>
      </c>
      <c r="BC62" s="287" t="s">
        <v>144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7" t="str">
        <f t="shared" si="30"/>
        <v/>
      </c>
      <c r="AX63" s="327"/>
      <c r="AZ63" s="322"/>
      <c r="BA63" s="325"/>
      <c r="BB63" s="293" t="s">
        <v>145</v>
      </c>
      <c r="BC63" s="294" t="s">
        <v>146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7" t="str">
        <f t="shared" si="30"/>
        <v/>
      </c>
      <c r="AX64" s="327"/>
      <c r="AZ64" s="322"/>
      <c r="BA64" s="325"/>
      <c r="BB64" s="293" t="s">
        <v>147</v>
      </c>
      <c r="BC64" s="294" t="s">
        <v>148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7" t="str">
        <f t="shared" si="30"/>
        <v/>
      </c>
      <c r="AX65" s="327"/>
      <c r="AZ65" s="322"/>
      <c r="BA65" s="325"/>
      <c r="BB65" s="293" t="s">
        <v>149</v>
      </c>
      <c r="BC65" s="294" t="s">
        <v>150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7" t="str">
        <f t="shared" si="30"/>
        <v/>
      </c>
      <c r="AX66" s="327"/>
      <c r="AZ66" s="322"/>
      <c r="BA66" s="325"/>
      <c r="BB66" s="293" t="s">
        <v>151</v>
      </c>
      <c r="BC66" s="294" t="s">
        <v>152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7" t="str">
        <f t="shared" si="30"/>
        <v/>
      </c>
      <c r="AX67" s="327"/>
      <c r="AZ67" s="322"/>
      <c r="BA67" s="326"/>
      <c r="BB67" s="300" t="s">
        <v>153</v>
      </c>
      <c r="BC67" s="301" t="s">
        <v>154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7" t="str">
        <f t="shared" si="30"/>
        <v/>
      </c>
      <c r="AX68" s="327"/>
      <c r="AZ68" s="322"/>
      <c r="BA68" s="324" t="s">
        <v>155</v>
      </c>
      <c r="BB68" s="286" t="s">
        <v>143</v>
      </c>
      <c r="BC68" s="287" t="s">
        <v>156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7" t="str">
        <f t="shared" si="30"/>
        <v/>
      </c>
      <c r="AX69" s="327"/>
      <c r="AZ69" s="322"/>
      <c r="BA69" s="325"/>
      <c r="BB69" s="293" t="s">
        <v>145</v>
      </c>
      <c r="BC69" s="294" t="s">
        <v>157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7" t="str">
        <f t="shared" si="30"/>
        <v/>
      </c>
      <c r="AX70" s="327"/>
      <c r="AZ70" s="322"/>
      <c r="BA70" s="326"/>
      <c r="BB70" s="300" t="s">
        <v>147</v>
      </c>
      <c r="BC70" s="301" t="s">
        <v>158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7" t="str">
        <f t="shared" si="30"/>
        <v/>
      </c>
      <c r="AX71" s="327"/>
      <c r="AZ71" s="322"/>
      <c r="BA71" s="324" t="s">
        <v>159</v>
      </c>
      <c r="BB71" s="286" t="s">
        <v>143</v>
      </c>
      <c r="BC71" s="287" t="s">
        <v>160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7" t="str">
        <f t="shared" si="30"/>
        <v/>
      </c>
      <c r="AX72" s="327"/>
      <c r="AZ72" s="322"/>
      <c r="BA72" s="325"/>
      <c r="BB72" s="293" t="s">
        <v>145</v>
      </c>
      <c r="BC72" s="294" t="s">
        <v>161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7" t="str">
        <f t="shared" si="30"/>
        <v/>
      </c>
      <c r="AX73" s="327"/>
      <c r="AZ73" s="323"/>
      <c r="BA73" s="326"/>
      <c r="BB73" s="300" t="s">
        <v>147</v>
      </c>
      <c r="BC73" s="301" t="s">
        <v>162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7" t="str">
        <f t="shared" si="30"/>
        <v/>
      </c>
      <c r="AX74" s="327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7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7" t="str">
        <f t="shared" si="63"/>
        <v/>
      </c>
      <c r="AX76" s="327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7" t="str">
        <f t="shared" si="63"/>
        <v/>
      </c>
      <c r="AX77" s="327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7" t="str">
        <f t="shared" si="63"/>
        <v/>
      </c>
      <c r="AX78" s="327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7" t="str">
        <f t="shared" si="63"/>
        <v/>
      </c>
      <c r="AX79" s="327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7" t="str">
        <f t="shared" si="63"/>
        <v/>
      </c>
      <c r="AX80" s="327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7" t="str">
        <f t="shared" si="63"/>
        <v/>
      </c>
      <c r="AX81" s="327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7" t="str">
        <f t="shared" si="63"/>
        <v/>
      </c>
      <c r="AX82" s="327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7" t="str">
        <f t="shared" si="63"/>
        <v/>
      </c>
      <c r="AX83" s="327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7" t="str">
        <f t="shared" si="63"/>
        <v/>
      </c>
      <c r="AX84" s="327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7" t="str">
        <f t="shared" si="63"/>
        <v/>
      </c>
      <c r="AX85" s="327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7" t="str">
        <f t="shared" si="63"/>
        <v/>
      </c>
      <c r="AX86" s="327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7" t="str">
        <f t="shared" si="63"/>
        <v/>
      </c>
      <c r="AX87" s="327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7" t="str">
        <f t="shared" si="63"/>
        <v/>
      </c>
      <c r="AX88" s="327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7" t="str">
        <f t="shared" si="63"/>
        <v/>
      </c>
      <c r="AX89" s="327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7" t="str">
        <f t="shared" si="63"/>
        <v/>
      </c>
      <c r="AX90" s="327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7" t="str">
        <f t="shared" si="63"/>
        <v/>
      </c>
      <c r="AX91" s="327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7" t="str">
        <f t="shared" si="63"/>
        <v/>
      </c>
      <c r="AX92" s="327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7" t="str">
        <f t="shared" si="63"/>
        <v/>
      </c>
      <c r="AX93" s="327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7" t="str">
        <f t="shared" si="63"/>
        <v/>
      </c>
      <c r="AX94" s="327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7" t="str">
        <f t="shared" si="63"/>
        <v/>
      </c>
      <c r="AX95" s="327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7" t="str">
        <f t="shared" si="63"/>
        <v/>
      </c>
      <c r="AX96" s="327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7" t="str">
        <f t="shared" si="63"/>
        <v/>
      </c>
      <c r="AX97" s="327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7" t="str">
        <f t="shared" si="63"/>
        <v/>
      </c>
      <c r="AX98" s="327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7" t="str">
        <f t="shared" si="63"/>
        <v/>
      </c>
      <c r="AX99" s="327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7" t="str">
        <f t="shared" si="63"/>
        <v/>
      </c>
      <c r="AX100" s="327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7" t="str">
        <f t="shared" si="63"/>
        <v/>
      </c>
      <c r="AX101" s="327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7" t="str">
        <f t="shared" si="63"/>
        <v/>
      </c>
      <c r="AX102" s="327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7" t="str">
        <f t="shared" si="63"/>
        <v/>
      </c>
      <c r="AX103" s="327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7" t="str">
        <f t="shared" si="63"/>
        <v/>
      </c>
      <c r="AX104" s="327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7" t="str">
        <f t="shared" si="63"/>
        <v/>
      </c>
      <c r="AX105" s="327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7" t="str">
        <f t="shared" si="63"/>
        <v/>
      </c>
      <c r="AX106" s="327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7" t="str">
        <f t="shared" si="63"/>
        <v/>
      </c>
      <c r="AX107" s="327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7" t="str">
        <f t="shared" si="63"/>
        <v/>
      </c>
      <c r="AX108" s="327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7" t="str">
        <f t="shared" si="63"/>
        <v/>
      </c>
      <c r="AX109" s="327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7" t="str">
        <f t="shared" si="63"/>
        <v/>
      </c>
      <c r="AX110" s="327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7" t="str">
        <f t="shared" si="63"/>
        <v/>
      </c>
      <c r="AX111" s="327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7" t="str">
        <f t="shared" si="63"/>
        <v/>
      </c>
      <c r="AX112" s="327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7" t="str">
        <f t="shared" si="63"/>
        <v/>
      </c>
      <c r="AX113" s="327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7" t="str">
        <f t="shared" si="63"/>
        <v/>
      </c>
      <c r="AX114" s="327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7" t="str">
        <f t="shared" si="63"/>
        <v/>
      </c>
      <c r="AX115" s="327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7" t="str">
        <f t="shared" si="63"/>
        <v/>
      </c>
      <c r="AX116" s="327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7" t="str">
        <f t="shared" si="63"/>
        <v/>
      </c>
      <c r="AX117" s="327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7" t="str">
        <f t="shared" si="63"/>
        <v/>
      </c>
      <c r="AX118" s="327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7" t="str">
        <f t="shared" si="63"/>
        <v/>
      </c>
      <c r="AX119" s="327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7" t="str">
        <f t="shared" si="63"/>
        <v/>
      </c>
      <c r="AX120" s="327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7" t="str">
        <f t="shared" si="63"/>
        <v/>
      </c>
      <c r="AX121" s="327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7" t="str">
        <f t="shared" si="63"/>
        <v/>
      </c>
      <c r="AX122" s="327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7" t="str">
        <f t="shared" si="63"/>
        <v/>
      </c>
      <c r="AX123" s="327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7" t="str">
        <f t="shared" si="63"/>
        <v/>
      </c>
      <c r="AX124" s="327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7" t="str">
        <f t="shared" si="63"/>
        <v/>
      </c>
      <c r="AX125" s="327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7" t="str">
        <f t="shared" si="63"/>
        <v/>
      </c>
      <c r="AX126" s="327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7" t="str">
        <f t="shared" si="63"/>
        <v/>
      </c>
      <c r="AX127" s="327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7" t="str">
        <f t="shared" si="63"/>
        <v/>
      </c>
      <c r="AX128" s="327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7" t="str">
        <f t="shared" si="63"/>
        <v/>
      </c>
      <c r="AX129" s="327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7" t="str">
        <f t="shared" si="63"/>
        <v/>
      </c>
      <c r="AX130" s="327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7" t="str">
        <f t="shared" si="63"/>
        <v/>
      </c>
      <c r="AX131" s="327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7" t="str">
        <f t="shared" si="63"/>
        <v/>
      </c>
      <c r="AX132" s="327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7" t="str">
        <f t="shared" si="63"/>
        <v/>
      </c>
      <c r="AX133" s="327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7" t="str">
        <f t="shared" si="63"/>
        <v/>
      </c>
      <c r="AX134" s="327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7" t="str">
        <f t="shared" si="63"/>
        <v/>
      </c>
      <c r="AX135" s="327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7" t="str">
        <f t="shared" si="63"/>
        <v/>
      </c>
      <c r="AX136" s="327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7" t="str">
        <f t="shared" si="63"/>
        <v/>
      </c>
      <c r="AX137" s="327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7" t="str">
        <f t="shared" si="63"/>
        <v/>
      </c>
      <c r="AX138" s="327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7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7" t="str">
        <f t="shared" si="96"/>
        <v/>
      </c>
      <c r="AX140" s="327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7" t="str">
        <f t="shared" si="96"/>
        <v/>
      </c>
      <c r="AX141" s="327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7" t="str">
        <f t="shared" si="96"/>
        <v/>
      </c>
      <c r="AX142" s="327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7" t="str">
        <f t="shared" si="96"/>
        <v/>
      </c>
      <c r="AX143" s="327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7" t="str">
        <f t="shared" si="96"/>
        <v/>
      </c>
      <c r="AX144" s="327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7" t="str">
        <f t="shared" si="96"/>
        <v/>
      </c>
      <c r="AX145" s="327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7" t="str">
        <f t="shared" si="96"/>
        <v/>
      </c>
      <c r="AX146" s="327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7" t="str">
        <f t="shared" si="96"/>
        <v/>
      </c>
      <c r="AX147" s="327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7" t="str">
        <f t="shared" si="96"/>
        <v/>
      </c>
      <c r="AX148" s="327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7" t="str">
        <f t="shared" si="96"/>
        <v/>
      </c>
      <c r="AX149" s="327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7" t="str">
        <f t="shared" si="96"/>
        <v/>
      </c>
      <c r="AX150" s="327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7" t="str">
        <f t="shared" si="96"/>
        <v/>
      </c>
      <c r="AX151" s="327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7" t="str">
        <f t="shared" si="96"/>
        <v/>
      </c>
      <c r="AX152" s="327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7" t="str">
        <f t="shared" si="96"/>
        <v/>
      </c>
      <c r="AX153" s="327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7" t="str">
        <f t="shared" si="96"/>
        <v/>
      </c>
      <c r="AX154" s="327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7" t="str">
        <f t="shared" si="96"/>
        <v/>
      </c>
      <c r="AX155" s="327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7" t="str">
        <f t="shared" si="96"/>
        <v/>
      </c>
      <c r="AX156" s="327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7" t="str">
        <f t="shared" si="96"/>
        <v/>
      </c>
      <c r="AX157" s="327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7" t="str">
        <f t="shared" si="96"/>
        <v/>
      </c>
      <c r="AX158" s="327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7" t="str">
        <f t="shared" si="96"/>
        <v/>
      </c>
      <c r="AX159" s="327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7" t="str">
        <f t="shared" si="96"/>
        <v/>
      </c>
      <c r="AX160" s="327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7" t="str">
        <f t="shared" si="96"/>
        <v/>
      </c>
      <c r="AX161" s="327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7" t="str">
        <f t="shared" si="96"/>
        <v/>
      </c>
      <c r="AX162" s="327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7" t="str">
        <f t="shared" si="96"/>
        <v/>
      </c>
      <c r="AX163" s="327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7" t="str">
        <f t="shared" si="96"/>
        <v/>
      </c>
      <c r="AX164" s="327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7" t="str">
        <f t="shared" si="96"/>
        <v/>
      </c>
      <c r="AX165" s="327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7" t="str">
        <f t="shared" si="96"/>
        <v/>
      </c>
      <c r="AX166" s="327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7" t="str">
        <f t="shared" si="96"/>
        <v/>
      </c>
      <c r="AX167" s="327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7" t="str">
        <f t="shared" si="96"/>
        <v/>
      </c>
      <c r="AX168" s="327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7" t="str">
        <f t="shared" si="96"/>
        <v/>
      </c>
      <c r="AX169" s="327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7" t="str">
        <f t="shared" si="96"/>
        <v/>
      </c>
      <c r="AX170" s="327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7" t="str">
        <f t="shared" si="96"/>
        <v/>
      </c>
      <c r="AX171" s="327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7" t="str">
        <f t="shared" si="96"/>
        <v/>
      </c>
      <c r="AX172" s="327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7" t="str">
        <f t="shared" si="96"/>
        <v/>
      </c>
      <c r="AX173" s="327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7" t="str">
        <f t="shared" si="96"/>
        <v/>
      </c>
      <c r="AX174" s="327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7" t="str">
        <f t="shared" si="96"/>
        <v/>
      </c>
      <c r="AX175" s="327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7" t="str">
        <f t="shared" si="96"/>
        <v/>
      </c>
      <c r="AX176" s="327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7" t="str">
        <f t="shared" si="96"/>
        <v/>
      </c>
      <c r="AX177" s="327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7" t="str">
        <f t="shared" si="96"/>
        <v/>
      </c>
      <c r="AX178" s="327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7" t="str">
        <f t="shared" si="96"/>
        <v/>
      </c>
      <c r="AX179" s="327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7" t="str">
        <f t="shared" si="96"/>
        <v/>
      </c>
      <c r="AX180" s="327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7" t="str">
        <f t="shared" si="96"/>
        <v/>
      </c>
      <c r="AX181" s="327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7" t="str">
        <f t="shared" si="96"/>
        <v/>
      </c>
      <c r="AX182" s="327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7" t="str">
        <f t="shared" si="96"/>
        <v/>
      </c>
      <c r="AX183" s="327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7" t="str">
        <f t="shared" si="96"/>
        <v/>
      </c>
      <c r="AX184" s="327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7" t="str">
        <f t="shared" si="96"/>
        <v/>
      </c>
      <c r="AX185" s="327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7" t="str">
        <f t="shared" si="96"/>
        <v/>
      </c>
      <c r="AX186" s="327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7" t="str">
        <f t="shared" si="96"/>
        <v/>
      </c>
      <c r="AX187" s="327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7" t="str">
        <f t="shared" si="96"/>
        <v/>
      </c>
      <c r="AX188" s="327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7" t="str">
        <f t="shared" si="96"/>
        <v/>
      </c>
      <c r="AX189" s="327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7" t="str">
        <f t="shared" si="96"/>
        <v/>
      </c>
      <c r="AX190" s="327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7" t="str">
        <f t="shared" si="96"/>
        <v/>
      </c>
      <c r="AX191" s="327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7" t="str">
        <f t="shared" si="96"/>
        <v/>
      </c>
      <c r="AX192" s="327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7" t="str">
        <f t="shared" si="96"/>
        <v/>
      </c>
      <c r="AX193" s="327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7" t="str">
        <f t="shared" si="96"/>
        <v/>
      </c>
      <c r="AX194" s="327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7" t="str">
        <f t="shared" si="96"/>
        <v/>
      </c>
      <c r="AX195" s="327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7" t="str">
        <f t="shared" si="96"/>
        <v/>
      </c>
      <c r="AX196" s="327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7" t="str">
        <f t="shared" si="96"/>
        <v/>
      </c>
      <c r="AX197" s="327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7" t="str">
        <f t="shared" si="96"/>
        <v/>
      </c>
      <c r="AX198" s="327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7" t="str">
        <f t="shared" si="96"/>
        <v/>
      </c>
      <c r="AX199" s="327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7" t="str">
        <f t="shared" si="96"/>
        <v/>
      </c>
      <c r="AX200" s="327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7" t="str">
        <f t="shared" si="96"/>
        <v/>
      </c>
      <c r="AX201" s="327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7" t="str">
        <f t="shared" si="96"/>
        <v/>
      </c>
      <c r="AX202" s="327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7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7" t="str">
        <f t="shared" si="129"/>
        <v/>
      </c>
      <c r="AX204" s="327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7" t="str">
        <f t="shared" si="129"/>
        <v/>
      </c>
      <c r="AX205" s="327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7" t="str">
        <f t="shared" si="129"/>
        <v/>
      </c>
      <c r="AX206" s="327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7" t="str">
        <f t="shared" si="129"/>
        <v/>
      </c>
      <c r="AX207" s="327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7" t="str">
        <f t="shared" si="129"/>
        <v/>
      </c>
      <c r="AX208" s="327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7" t="str">
        <f t="shared" si="129"/>
        <v/>
      </c>
      <c r="AX209" s="327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7" t="str">
        <f t="shared" si="129"/>
        <v/>
      </c>
      <c r="AX210" s="327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7" t="str">
        <f t="shared" si="129"/>
        <v/>
      </c>
      <c r="AX211" s="327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7" t="str">
        <f t="shared" si="129"/>
        <v/>
      </c>
      <c r="AX212" s="327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7" t="str">
        <f t="shared" si="129"/>
        <v/>
      </c>
      <c r="AX213" s="327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7" t="str">
        <f t="shared" si="129"/>
        <v/>
      </c>
      <c r="AX214" s="327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7" t="str">
        <f t="shared" si="129"/>
        <v/>
      </c>
      <c r="AX215" s="327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7" t="str">
        <f t="shared" si="129"/>
        <v/>
      </c>
      <c r="AX216" s="327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7" t="str">
        <f t="shared" si="129"/>
        <v/>
      </c>
      <c r="AX217" s="327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7" t="str">
        <f t="shared" si="129"/>
        <v/>
      </c>
      <c r="AX218" s="327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7" t="str">
        <f t="shared" si="129"/>
        <v/>
      </c>
      <c r="AX219" s="327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7" t="str">
        <f t="shared" si="129"/>
        <v/>
      </c>
      <c r="AX220" s="327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7" t="str">
        <f t="shared" si="129"/>
        <v/>
      </c>
      <c r="AX221" s="327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7" t="str">
        <f t="shared" si="129"/>
        <v/>
      </c>
      <c r="AX222" s="327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7" t="str">
        <f t="shared" si="129"/>
        <v/>
      </c>
      <c r="AX223" s="327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7" t="str">
        <f t="shared" si="129"/>
        <v/>
      </c>
      <c r="AX224" s="327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7" t="str">
        <f t="shared" si="129"/>
        <v/>
      </c>
      <c r="AX225" s="327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7" t="str">
        <f t="shared" si="129"/>
        <v/>
      </c>
      <c r="AX226" s="327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7" t="str">
        <f t="shared" si="129"/>
        <v/>
      </c>
      <c r="AX227" s="327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7" t="str">
        <f t="shared" si="129"/>
        <v/>
      </c>
      <c r="AX228" s="327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7" t="str">
        <f t="shared" si="129"/>
        <v/>
      </c>
      <c r="AX229" s="327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7" t="str">
        <f t="shared" si="129"/>
        <v/>
      </c>
      <c r="AX230" s="327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7" t="str">
        <f t="shared" si="129"/>
        <v/>
      </c>
      <c r="AX231" s="327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7" t="str">
        <f t="shared" si="129"/>
        <v/>
      </c>
      <c r="AX232" s="327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7" t="str">
        <f t="shared" si="129"/>
        <v/>
      </c>
      <c r="AX233" s="327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7" t="str">
        <f t="shared" si="129"/>
        <v/>
      </c>
      <c r="AX234" s="327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7" t="str">
        <f t="shared" si="129"/>
        <v/>
      </c>
      <c r="AX235" s="327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7" t="str">
        <f t="shared" si="129"/>
        <v/>
      </c>
      <c r="AX236" s="327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7" t="str">
        <f t="shared" si="129"/>
        <v/>
      </c>
      <c r="AX237" s="327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7" t="str">
        <f t="shared" si="129"/>
        <v/>
      </c>
      <c r="AX238" s="327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7" t="str">
        <f t="shared" si="129"/>
        <v/>
      </c>
      <c r="AX239" s="327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7" t="str">
        <f t="shared" si="129"/>
        <v/>
      </c>
      <c r="AX240" s="327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7" t="str">
        <f t="shared" si="129"/>
        <v/>
      </c>
      <c r="AX241" s="327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7" t="str">
        <f t="shared" si="129"/>
        <v/>
      </c>
      <c r="AX242" s="327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7" t="str">
        <f t="shared" si="129"/>
        <v/>
      </c>
      <c r="AX243" s="327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7" t="str">
        <f t="shared" si="129"/>
        <v/>
      </c>
      <c r="AX244" s="327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7" t="str">
        <f t="shared" si="129"/>
        <v/>
      </c>
      <c r="AX245" s="327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7" t="str">
        <f t="shared" si="129"/>
        <v/>
      </c>
      <c r="AX246" s="327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7" t="str">
        <f t="shared" si="129"/>
        <v/>
      </c>
      <c r="AX247" s="327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7" t="str">
        <f t="shared" si="129"/>
        <v/>
      </c>
      <c r="AX248" s="327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7" t="str">
        <f t="shared" si="129"/>
        <v/>
      </c>
      <c r="AX249" s="327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7" t="str">
        <f t="shared" si="129"/>
        <v/>
      </c>
      <c r="AX250" s="327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7" t="str">
        <f t="shared" si="129"/>
        <v/>
      </c>
      <c r="AX251" s="327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7" t="str">
        <f t="shared" si="129"/>
        <v/>
      </c>
      <c r="AX252" s="327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7" t="str">
        <f t="shared" si="129"/>
        <v/>
      </c>
      <c r="AX253" s="327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7" t="str">
        <f t="shared" si="129"/>
        <v/>
      </c>
      <c r="AX254" s="327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7" t="str">
        <f t="shared" si="129"/>
        <v/>
      </c>
      <c r="AX255" s="327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7" t="str">
        <f t="shared" si="129"/>
        <v/>
      </c>
      <c r="AX256" s="327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7" t="str">
        <f t="shared" si="129"/>
        <v/>
      </c>
      <c r="AX257" s="327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7" t="str">
        <f t="shared" si="129"/>
        <v/>
      </c>
      <c r="AX258" s="327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7" t="str">
        <f t="shared" si="129"/>
        <v/>
      </c>
      <c r="AX259" s="327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7" t="str">
        <f t="shared" si="129"/>
        <v/>
      </c>
      <c r="AX260" s="327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7" t="str">
        <f t="shared" si="129"/>
        <v/>
      </c>
      <c r="AX261" s="327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7" t="str">
        <f t="shared" si="129"/>
        <v/>
      </c>
      <c r="AX262" s="327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7" t="str">
        <f t="shared" si="129"/>
        <v/>
      </c>
      <c r="AX263" s="327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7" t="str">
        <f t="shared" si="129"/>
        <v/>
      </c>
      <c r="AX264" s="327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7" t="str">
        <f t="shared" si="129"/>
        <v/>
      </c>
      <c r="AX265" s="327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7" t="str">
        <f t="shared" si="129"/>
        <v/>
      </c>
      <c r="AX266" s="327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7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7" t="str">
        <f t="shared" si="162"/>
        <v/>
      </c>
      <c r="AX268" s="327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7" t="str">
        <f t="shared" si="162"/>
        <v/>
      </c>
      <c r="AX269" s="327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7" t="str">
        <f t="shared" si="162"/>
        <v/>
      </c>
      <c r="AX270" s="327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7" t="str">
        <f t="shared" si="162"/>
        <v/>
      </c>
      <c r="AX271" s="327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7" t="str">
        <f t="shared" si="162"/>
        <v/>
      </c>
      <c r="AX272" s="327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7" t="str">
        <f t="shared" si="162"/>
        <v/>
      </c>
      <c r="AX273" s="327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7" t="str">
        <f t="shared" si="162"/>
        <v/>
      </c>
      <c r="AX274" s="327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7" t="str">
        <f t="shared" si="162"/>
        <v/>
      </c>
      <c r="AX275" s="327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7" t="str">
        <f t="shared" si="162"/>
        <v/>
      </c>
      <c r="AX276" s="327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7" t="str">
        <f t="shared" si="162"/>
        <v/>
      </c>
      <c r="AX277" s="327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7" t="str">
        <f t="shared" si="162"/>
        <v/>
      </c>
      <c r="AX278" s="327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7" t="str">
        <f t="shared" si="162"/>
        <v/>
      </c>
      <c r="AX279" s="327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7" t="str">
        <f t="shared" si="162"/>
        <v/>
      </c>
      <c r="AX280" s="327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7" t="str">
        <f t="shared" si="162"/>
        <v/>
      </c>
      <c r="AX281" s="327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7" t="str">
        <f t="shared" si="162"/>
        <v/>
      </c>
      <c r="AX282" s="327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7" t="str">
        <f t="shared" si="162"/>
        <v/>
      </c>
      <c r="AX283" s="327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7" t="str">
        <f t="shared" si="162"/>
        <v/>
      </c>
      <c r="AX284" s="327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7" t="str">
        <f t="shared" si="162"/>
        <v/>
      </c>
      <c r="AX285" s="327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7" t="str">
        <f t="shared" si="162"/>
        <v/>
      </c>
      <c r="AX286" s="327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7" t="str">
        <f t="shared" si="162"/>
        <v/>
      </c>
      <c r="AX287" s="327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7" t="str">
        <f t="shared" si="162"/>
        <v/>
      </c>
      <c r="AX288" s="327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7" t="str">
        <f t="shared" si="162"/>
        <v/>
      </c>
      <c r="AX289" s="327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7" t="str">
        <f t="shared" si="162"/>
        <v/>
      </c>
      <c r="AX290" s="327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7" t="str">
        <f t="shared" si="162"/>
        <v/>
      </c>
      <c r="AX291" s="327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7" t="str">
        <f t="shared" si="162"/>
        <v/>
      </c>
      <c r="AX292" s="327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7" t="str">
        <f t="shared" si="162"/>
        <v/>
      </c>
      <c r="AX293" s="327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7" t="str">
        <f t="shared" si="162"/>
        <v/>
      </c>
      <c r="AX294" s="327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7" t="str">
        <f t="shared" si="162"/>
        <v/>
      </c>
      <c r="AX295" s="327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7" t="str">
        <f t="shared" si="162"/>
        <v/>
      </c>
      <c r="AX296" s="327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7" t="str">
        <f t="shared" si="162"/>
        <v/>
      </c>
      <c r="AX297" s="327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7" t="str">
        <f t="shared" si="162"/>
        <v/>
      </c>
      <c r="AX298" s="327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7" t="str">
        <f t="shared" si="162"/>
        <v/>
      </c>
      <c r="AX299" s="327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7" t="str">
        <f t="shared" si="162"/>
        <v/>
      </c>
      <c r="AX300" s="327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7" t="str">
        <f t="shared" si="162"/>
        <v/>
      </c>
      <c r="AX301" s="327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7" t="str">
        <f t="shared" si="162"/>
        <v/>
      </c>
      <c r="AX302" s="327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7" t="str">
        <f t="shared" si="162"/>
        <v/>
      </c>
      <c r="AX303" s="327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7" t="str">
        <f t="shared" si="162"/>
        <v/>
      </c>
      <c r="AX304" s="327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7" t="str">
        <f t="shared" si="162"/>
        <v/>
      </c>
      <c r="AX305" s="327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7" t="str">
        <f t="shared" si="162"/>
        <v/>
      </c>
      <c r="AX306" s="327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7" t="str">
        <f t="shared" si="162"/>
        <v/>
      </c>
      <c r="AX307" s="327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7" t="str">
        <f t="shared" si="162"/>
        <v/>
      </c>
      <c r="AX308" s="327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7" t="str">
        <f t="shared" si="162"/>
        <v/>
      </c>
      <c r="AX309" s="32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42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53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63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zoomScale="90" zoomScaleNormal="90" workbookViewId="0">
      <selection activeCell="A19" sqref="A19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6"/>
      <c r="C1" s="347"/>
    </row>
    <row r="2" spans="1:76" s="6" customFormat="1" ht="20.100000000000001" customHeight="1" thickTop="1" thickBot="1">
      <c r="A2" s="348" t="s">
        <v>87</v>
      </c>
      <c r="B2" s="354"/>
      <c r="C2" s="355"/>
      <c r="D2" s="350" t="s">
        <v>1</v>
      </c>
      <c r="E2" s="351"/>
      <c r="F2" s="350" t="s">
        <v>2</v>
      </c>
      <c r="G2" s="351"/>
      <c r="H2" s="352"/>
      <c r="I2" s="353"/>
      <c r="J2" s="334" t="s">
        <v>3</v>
      </c>
      <c r="K2" s="335"/>
      <c r="L2" s="335"/>
      <c r="M2" s="336"/>
      <c r="N2" s="334" t="s">
        <v>4</v>
      </c>
      <c r="O2" s="335"/>
      <c r="P2" s="335"/>
      <c r="Q2" s="336"/>
      <c r="R2" s="334" t="s">
        <v>5</v>
      </c>
      <c r="S2" s="335"/>
      <c r="T2" s="335"/>
      <c r="U2" s="336"/>
      <c r="V2" s="334" t="s">
        <v>121</v>
      </c>
      <c r="W2" s="335"/>
      <c r="X2" s="335"/>
      <c r="Y2" s="336"/>
      <c r="Z2" s="334" t="s">
        <v>88</v>
      </c>
      <c r="AA2" s="335"/>
      <c r="AB2" s="335"/>
      <c r="AC2" s="335"/>
      <c r="AD2" s="335"/>
      <c r="AE2" s="336"/>
      <c r="AF2" s="334" t="s">
        <v>89</v>
      </c>
      <c r="AG2" s="335"/>
      <c r="AH2" s="335"/>
      <c r="AI2" s="336"/>
      <c r="AJ2" s="334" t="s">
        <v>90</v>
      </c>
      <c r="AK2" s="335"/>
      <c r="AL2" s="335"/>
      <c r="AM2" s="336"/>
      <c r="AN2" s="334" t="s">
        <v>122</v>
      </c>
      <c r="AO2" s="335"/>
      <c r="AP2" s="335"/>
      <c r="AQ2" s="336"/>
      <c r="AR2" s="334" t="s">
        <v>91</v>
      </c>
      <c r="AS2" s="335"/>
      <c r="AT2" s="335"/>
      <c r="AU2" s="33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8"/>
      <c r="B3" s="117"/>
      <c r="C3" s="123" t="s">
        <v>8</v>
      </c>
      <c r="D3" s="7">
        <f>COUNT(D10:D309)</f>
        <v>0</v>
      </c>
      <c r="E3" s="169" t="s">
        <v>172</v>
      </c>
      <c r="F3" s="7">
        <f>COUNT(F10:F309)</f>
        <v>0</v>
      </c>
      <c r="G3" s="169" t="s">
        <v>172</v>
      </c>
      <c r="H3" s="7">
        <f>COUNT(H10:H309)</f>
        <v>0</v>
      </c>
      <c r="I3" s="169"/>
      <c r="J3" s="7">
        <f>COUNT(J10:J309)</f>
        <v>0</v>
      </c>
      <c r="K3" s="170" t="s">
        <v>173</v>
      </c>
      <c r="L3" s="171" t="s">
        <v>164</v>
      </c>
      <c r="M3" s="30" t="s">
        <v>9</v>
      </c>
      <c r="N3" s="7">
        <f>COUNT(N10:N309)</f>
        <v>0</v>
      </c>
      <c r="O3" s="170" t="s">
        <v>173</v>
      </c>
      <c r="P3" s="171" t="s">
        <v>164</v>
      </c>
      <c r="Q3" s="30" t="s">
        <v>9</v>
      </c>
      <c r="R3" s="7">
        <f>COUNT(R10:R309)</f>
        <v>0</v>
      </c>
      <c r="S3" s="170" t="s">
        <v>173</v>
      </c>
      <c r="T3" s="171" t="s">
        <v>164</v>
      </c>
      <c r="U3" s="30" t="s">
        <v>9</v>
      </c>
      <c r="V3" s="7">
        <f>COUNT(V10:V309)</f>
        <v>0</v>
      </c>
      <c r="W3" s="170" t="s">
        <v>173</v>
      </c>
      <c r="X3" s="171" t="s">
        <v>164</v>
      </c>
      <c r="Y3" s="30" t="s">
        <v>9</v>
      </c>
      <c r="Z3" s="328" t="s">
        <v>92</v>
      </c>
      <c r="AA3" s="329"/>
      <c r="AB3" s="7">
        <f>COUNT(AB10:AB309)</f>
        <v>0</v>
      </c>
      <c r="AC3" s="170" t="s">
        <v>173</v>
      </c>
      <c r="AD3" s="171" t="s">
        <v>164</v>
      </c>
      <c r="AE3" s="30" t="s">
        <v>9</v>
      </c>
      <c r="AF3" s="7">
        <f>COUNT(AF10:AF309)</f>
        <v>0</v>
      </c>
      <c r="AG3" s="170" t="s">
        <v>173</v>
      </c>
      <c r="AH3" s="171" t="s">
        <v>164</v>
      </c>
      <c r="AI3" s="30" t="s">
        <v>9</v>
      </c>
      <c r="AJ3" s="7">
        <f>COUNT(AJ10:AJ309)</f>
        <v>0</v>
      </c>
      <c r="AK3" s="170" t="s">
        <v>173</v>
      </c>
      <c r="AL3" s="171" t="s">
        <v>164</v>
      </c>
      <c r="AM3" s="30" t="s">
        <v>9</v>
      </c>
      <c r="AN3" s="7">
        <f>COUNT(AN10:AN309)</f>
        <v>0</v>
      </c>
      <c r="AO3" s="170" t="s">
        <v>173</v>
      </c>
      <c r="AP3" s="171" t="s">
        <v>164</v>
      </c>
      <c r="AQ3" s="30" t="s">
        <v>9</v>
      </c>
      <c r="AR3" s="7">
        <f>COUNT(AR10:AR309)</f>
        <v>0</v>
      </c>
      <c r="AS3" s="170" t="s">
        <v>173</v>
      </c>
      <c r="AT3" s="171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8"/>
      <c r="B4" s="117"/>
      <c r="C4" s="123" t="s">
        <v>11</v>
      </c>
      <c r="D4" s="11">
        <f>SUM(D10:D309)</f>
        <v>0</v>
      </c>
      <c r="E4" s="172">
        <f>BD61</f>
        <v>170.6</v>
      </c>
      <c r="F4" s="11">
        <f>SUM(F10:F309)</f>
        <v>0</v>
      </c>
      <c r="G4" s="172">
        <f>BH61</f>
        <v>61.8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30"/>
      <c r="AA4" s="331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8"/>
      <c r="B5" s="117"/>
      <c r="C5" s="123" t="s">
        <v>15</v>
      </c>
      <c r="D5" s="12" t="str">
        <f>IF((D3&gt;0),D4/D3,"")</f>
        <v/>
      </c>
      <c r="E5" s="177" t="s">
        <v>131</v>
      </c>
      <c r="F5" s="12" t="str">
        <f>IF((F3&gt;0),F4/F3,"")</f>
        <v/>
      </c>
      <c r="G5" s="177" t="s">
        <v>131</v>
      </c>
      <c r="H5" s="12" t="str">
        <f>IF((H3&gt;0),H4/H3,"")</f>
        <v/>
      </c>
      <c r="I5" s="177"/>
      <c r="J5" s="12" t="str">
        <f>IF((J3&gt;0),J4/J3,"")</f>
        <v/>
      </c>
      <c r="K5" s="178">
        <f>BB43</f>
        <v>40.042100709464997</v>
      </c>
      <c r="L5" s="179">
        <f>BB23</f>
        <v>40.82</v>
      </c>
      <c r="M5" s="13" t="s">
        <v>16</v>
      </c>
      <c r="N5" s="12" t="str">
        <f>IF((N3&gt;0),N4/N3,"")</f>
        <v/>
      </c>
      <c r="O5" s="178">
        <f>BE43</f>
        <v>30.454070981211</v>
      </c>
      <c r="P5" s="179">
        <f>BE23</f>
        <v>30.94</v>
      </c>
      <c r="Q5" s="13" t="s">
        <v>16</v>
      </c>
      <c r="R5" s="12" t="str">
        <f>IF((R3&gt;0),R4/R3,"")</f>
        <v/>
      </c>
      <c r="S5" s="178">
        <f>BH43</f>
        <v>52.444906444906003</v>
      </c>
      <c r="T5" s="179">
        <f>BH23</f>
        <v>52.47</v>
      </c>
      <c r="U5" s="13" t="s">
        <v>16</v>
      </c>
      <c r="V5" s="12" t="str">
        <f>IF((V3&gt;0),V4/V3,"")</f>
        <v/>
      </c>
      <c r="W5" s="178">
        <f>BK43</f>
        <v>59.029780564263</v>
      </c>
      <c r="X5" s="179">
        <f>BK23</f>
        <v>58.49</v>
      </c>
      <c r="Y5" s="13" t="s">
        <v>16</v>
      </c>
      <c r="Z5" s="330"/>
      <c r="AA5" s="331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BN43</f>
        <v>85.482638215324997</v>
      </c>
      <c r="AH5" s="179">
        <f>BN23</f>
        <v>88.74</v>
      </c>
      <c r="AI5" s="13" t="s">
        <v>16</v>
      </c>
      <c r="AJ5" s="12" t="str">
        <f>IF((AJ3&gt;0),AJ4/AJ3,"")</f>
        <v/>
      </c>
      <c r="AK5" s="178">
        <f>BQ43</f>
        <v>7.3374228803102</v>
      </c>
      <c r="AL5" s="179">
        <f>BQ23</f>
        <v>7.19</v>
      </c>
      <c r="AM5" s="13" t="s">
        <v>16</v>
      </c>
      <c r="AN5" s="12" t="str">
        <f>IF((AN3&gt;0),AN4/AN3,"")</f>
        <v/>
      </c>
      <c r="AO5" s="178">
        <f>BT43</f>
        <v>228.40052128584</v>
      </c>
      <c r="AP5" s="179">
        <f>BT23</f>
        <v>229.27</v>
      </c>
      <c r="AQ5" s="13" t="s">
        <v>16</v>
      </c>
      <c r="AR5" s="12" t="str">
        <f>IF((AR3&gt;0),AR4/AR3,"")</f>
        <v/>
      </c>
      <c r="AS5" s="178">
        <f>BW43</f>
        <v>25.260391198044001</v>
      </c>
      <c r="AT5" s="179">
        <f>BW23</f>
        <v>26.34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9"/>
      <c r="B6" s="118"/>
      <c r="C6" s="124" t="s">
        <v>18</v>
      </c>
      <c r="D6" s="15" t="str">
        <f>IF((D3&gt;0),STDEV(D10:D309),"")</f>
        <v/>
      </c>
      <c r="E6" s="180">
        <f>BE61</f>
        <v>170.7</v>
      </c>
      <c r="F6" s="15" t="str">
        <f>IF((F3&gt;0),STDEV(F10:F309),"")</f>
        <v/>
      </c>
      <c r="G6" s="180">
        <f>BI61</f>
        <v>62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BC43</f>
        <v>7.4707201263925</v>
      </c>
      <c r="L6" s="182">
        <f>BC23</f>
        <v>7.19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BF43</f>
        <v>6.2179944355553998</v>
      </c>
      <c r="P6" s="182">
        <f>BF23</f>
        <v>6.03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BI43</f>
        <v>12.022515988903001</v>
      </c>
      <c r="T6" s="182">
        <f>BI23</f>
        <v>11.5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BL43</f>
        <v>7.2996422845154996</v>
      </c>
      <c r="X6" s="182">
        <f>BL23</f>
        <v>7.89</v>
      </c>
      <c r="Y6" s="16" t="e">
        <f>IF(V5-X5&gt;0,"↑",IF(V5-X5&lt;0,"↓","±"))</f>
        <v>#VALUE!</v>
      </c>
      <c r="Z6" s="332"/>
      <c r="AA6" s="333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BO43</f>
        <v>28.007881797563002</v>
      </c>
      <c r="AH6" s="182">
        <f>BO23</f>
        <v>26.82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BR43</f>
        <v>1.3198298498672001</v>
      </c>
      <c r="AL6" s="182">
        <f>BR23</f>
        <v>0.68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BU43</f>
        <v>26.797882111298001</v>
      </c>
      <c r="AP6" s="182">
        <f>BU23</f>
        <v>24.07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BX43</f>
        <v>6.4583686169121002</v>
      </c>
      <c r="AT6" s="182">
        <f>BX23</f>
        <v>6.74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2" t="s">
        <v>20</v>
      </c>
      <c r="B7" s="338" t="s">
        <v>21</v>
      </c>
      <c r="C7" s="344" t="s">
        <v>93</v>
      </c>
      <c r="D7" s="338" t="s">
        <v>22</v>
      </c>
      <c r="E7" s="338">
        <v>0</v>
      </c>
      <c r="F7" s="338" t="s">
        <v>22</v>
      </c>
      <c r="G7" s="338" t="s">
        <v>23</v>
      </c>
      <c r="H7" s="338" t="s">
        <v>22</v>
      </c>
      <c r="I7" s="338" t="s">
        <v>23</v>
      </c>
      <c r="J7" s="340" t="s">
        <v>22</v>
      </c>
      <c r="K7" s="338" t="s">
        <v>23</v>
      </c>
      <c r="L7" s="338" t="s">
        <v>24</v>
      </c>
      <c r="M7" s="338" t="s">
        <v>25</v>
      </c>
      <c r="N7" s="340" t="s">
        <v>22</v>
      </c>
      <c r="O7" s="338" t="s">
        <v>23</v>
      </c>
      <c r="P7" s="338" t="s">
        <v>24</v>
      </c>
      <c r="Q7" s="338" t="s">
        <v>25</v>
      </c>
      <c r="R7" s="340" t="s">
        <v>22</v>
      </c>
      <c r="S7" s="338" t="s">
        <v>23</v>
      </c>
      <c r="T7" s="338" t="s">
        <v>24</v>
      </c>
      <c r="U7" s="338" t="s">
        <v>25</v>
      </c>
      <c r="V7" s="340" t="s">
        <v>22</v>
      </c>
      <c r="W7" s="338" t="s">
        <v>23</v>
      </c>
      <c r="X7" s="338" t="s">
        <v>24</v>
      </c>
      <c r="Y7" s="338" t="s">
        <v>25</v>
      </c>
      <c r="Z7" s="337" t="s">
        <v>22</v>
      </c>
      <c r="AA7" s="337"/>
      <c r="AB7" s="125" t="s">
        <v>22</v>
      </c>
      <c r="AC7" s="338" t="s">
        <v>23</v>
      </c>
      <c r="AD7" s="338" t="s">
        <v>24</v>
      </c>
      <c r="AE7" s="338" t="s">
        <v>25</v>
      </c>
      <c r="AF7" s="340" t="s">
        <v>22</v>
      </c>
      <c r="AG7" s="338" t="s">
        <v>23</v>
      </c>
      <c r="AH7" s="338" t="s">
        <v>24</v>
      </c>
      <c r="AI7" s="338" t="s">
        <v>25</v>
      </c>
      <c r="AJ7" s="340" t="s">
        <v>22</v>
      </c>
      <c r="AK7" s="338" t="s">
        <v>23</v>
      </c>
      <c r="AL7" s="338" t="s">
        <v>24</v>
      </c>
      <c r="AM7" s="338" t="s">
        <v>25</v>
      </c>
      <c r="AN7" s="340" t="s">
        <v>22</v>
      </c>
      <c r="AO7" s="338" t="s">
        <v>23</v>
      </c>
      <c r="AP7" s="338" t="s">
        <v>24</v>
      </c>
      <c r="AQ7" s="338" t="s">
        <v>25</v>
      </c>
      <c r="AR7" s="340" t="s">
        <v>22</v>
      </c>
      <c r="AS7" s="338" t="s">
        <v>23</v>
      </c>
      <c r="AT7" s="338" t="s">
        <v>24</v>
      </c>
      <c r="AU7" s="356" t="s">
        <v>25</v>
      </c>
      <c r="AV7" s="358" t="s">
        <v>26</v>
      </c>
      <c r="AW7" s="358" t="s">
        <v>27</v>
      </c>
      <c r="AX7" s="360"/>
    </row>
    <row r="8" spans="1:76" s="6" customFormat="1" ht="12" customHeight="1" thickBot="1">
      <c r="A8" s="343"/>
      <c r="B8" s="339"/>
      <c r="C8" s="345"/>
      <c r="D8" s="339"/>
      <c r="E8" s="339"/>
      <c r="F8" s="339"/>
      <c r="G8" s="339"/>
      <c r="H8" s="339"/>
      <c r="I8" s="339"/>
      <c r="J8" s="341"/>
      <c r="K8" s="339"/>
      <c r="L8" s="339"/>
      <c r="M8" s="339"/>
      <c r="N8" s="341"/>
      <c r="O8" s="339"/>
      <c r="P8" s="339"/>
      <c r="Q8" s="339"/>
      <c r="R8" s="341"/>
      <c r="S8" s="339"/>
      <c r="T8" s="339"/>
      <c r="U8" s="339"/>
      <c r="V8" s="341"/>
      <c r="W8" s="339"/>
      <c r="X8" s="339"/>
      <c r="Y8" s="339"/>
      <c r="Z8" s="94" t="s">
        <v>94</v>
      </c>
      <c r="AA8" s="94" t="s">
        <v>95</v>
      </c>
      <c r="AB8" s="95" t="s">
        <v>95</v>
      </c>
      <c r="AC8" s="339"/>
      <c r="AD8" s="339"/>
      <c r="AE8" s="339"/>
      <c r="AF8" s="341"/>
      <c r="AG8" s="339"/>
      <c r="AH8" s="339"/>
      <c r="AI8" s="339"/>
      <c r="AJ8" s="341"/>
      <c r="AK8" s="339"/>
      <c r="AL8" s="339"/>
      <c r="AM8" s="339"/>
      <c r="AN8" s="341"/>
      <c r="AO8" s="339"/>
      <c r="AP8" s="339"/>
      <c r="AQ8" s="339"/>
      <c r="AR8" s="341"/>
      <c r="AS8" s="339"/>
      <c r="AT8" s="339"/>
      <c r="AU8" s="357"/>
      <c r="AV8" s="359"/>
      <c r="AW8" s="359"/>
      <c r="AX8" s="36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62" t="s">
        <v>105</v>
      </c>
      <c r="AX9" s="363"/>
      <c r="AZ9" s="55" t="s">
        <v>166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7" t="str">
        <f>IF(AND(J10&lt;&gt;0,N10&lt;&gt;0,R10&lt;&gt;0,V10&lt;&gt;0,(OR(AB10&lt;&gt;0,AF10&lt;&gt;0)),AJ10&lt;&gt;0,AN10&lt;&gt;0,AR10&lt;&gt;0),VLOOKUP(AV10,$AV$311:$AW$315,2),"")</f>
        <v/>
      </c>
      <c r="AX10" s="32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7"/>
      <c r="AZ11" s="376" t="s">
        <v>29</v>
      </c>
      <c r="BA11" s="372" t="s">
        <v>42</v>
      </c>
      <c r="BB11" s="368"/>
      <c r="BC11" s="364"/>
      <c r="BD11" s="367" t="s">
        <v>43</v>
      </c>
      <c r="BE11" s="368"/>
      <c r="BF11" s="369"/>
      <c r="BG11" s="367" t="s">
        <v>44</v>
      </c>
      <c r="BH11" s="368"/>
      <c r="BI11" s="364"/>
      <c r="BJ11" s="367" t="s">
        <v>45</v>
      </c>
      <c r="BK11" s="368"/>
      <c r="BL11" s="369"/>
      <c r="BM11" s="373" t="s">
        <v>46</v>
      </c>
      <c r="BN11" s="374"/>
      <c r="BO11" s="378"/>
      <c r="BP11" s="367" t="s">
        <v>47</v>
      </c>
      <c r="BQ11" s="368"/>
      <c r="BR11" s="369"/>
      <c r="BS11" s="367" t="s">
        <v>48</v>
      </c>
      <c r="BT11" s="368"/>
      <c r="BU11" s="364"/>
      <c r="BV11" s="367" t="s">
        <v>102</v>
      </c>
      <c r="BW11" s="368"/>
      <c r="BX11" s="36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7" t="str">
        <f t="shared" si="30"/>
        <v/>
      </c>
      <c r="AX12" s="327"/>
      <c r="AZ12" s="377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7" t="str">
        <f t="shared" si="30"/>
        <v/>
      </c>
      <c r="AX13" s="327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7" t="str">
        <f t="shared" si="30"/>
        <v/>
      </c>
      <c r="AX14" s="327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7" t="str">
        <f t="shared" si="30"/>
        <v/>
      </c>
      <c r="AX15" s="327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7" t="str">
        <f t="shared" si="30"/>
        <v/>
      </c>
      <c r="AX16" s="327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7" t="str">
        <f t="shared" si="30"/>
        <v/>
      </c>
      <c r="AX17" s="327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7" t="str">
        <f t="shared" si="30"/>
        <v/>
      </c>
      <c r="AX18" s="327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7" t="str">
        <f t="shared" si="30"/>
        <v/>
      </c>
      <c r="AX19" s="327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7" t="str">
        <f t="shared" si="30"/>
        <v/>
      </c>
      <c r="AX20" s="327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7" t="str">
        <f t="shared" si="30"/>
        <v/>
      </c>
      <c r="AX21" s="327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7" t="str">
        <f t="shared" si="30"/>
        <v/>
      </c>
      <c r="AX22" s="327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7" t="str">
        <f t="shared" si="30"/>
        <v/>
      </c>
      <c r="AX23" s="327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7" t="str">
        <f t="shared" si="30"/>
        <v/>
      </c>
      <c r="AX24" s="327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7" t="str">
        <f t="shared" si="30"/>
        <v/>
      </c>
      <c r="AX25" s="32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7" t="str">
        <f t="shared" si="30"/>
        <v/>
      </c>
      <c r="AX26" s="32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7" t="str">
        <f t="shared" si="30"/>
        <v/>
      </c>
      <c r="AX27" s="32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7" t="str">
        <f t="shared" si="30"/>
        <v/>
      </c>
      <c r="AX28" s="32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7" t="str">
        <f t="shared" si="30"/>
        <v/>
      </c>
      <c r="AX29" s="327"/>
      <c r="AZ29" s="55" t="s">
        <v>168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7" t="str">
        <f t="shared" si="30"/>
        <v/>
      </c>
      <c r="AX30" s="327"/>
      <c r="AZ30" s="31" t="s">
        <v>169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7" t="str">
        <f t="shared" si="30"/>
        <v/>
      </c>
      <c r="AX31" s="327"/>
      <c r="AZ31" s="370" t="s">
        <v>29</v>
      </c>
      <c r="BA31" s="372" t="s">
        <v>42</v>
      </c>
      <c r="BB31" s="368"/>
      <c r="BC31" s="368"/>
      <c r="BD31" s="367" t="s">
        <v>43</v>
      </c>
      <c r="BE31" s="368"/>
      <c r="BF31" s="364"/>
      <c r="BG31" s="367" t="s">
        <v>44</v>
      </c>
      <c r="BH31" s="368"/>
      <c r="BI31" s="368"/>
      <c r="BJ31" s="367" t="s">
        <v>45</v>
      </c>
      <c r="BK31" s="368"/>
      <c r="BL31" s="369"/>
      <c r="BM31" s="373" t="s">
        <v>46</v>
      </c>
      <c r="BN31" s="374"/>
      <c r="BO31" s="375"/>
      <c r="BP31" s="367" t="s">
        <v>47</v>
      </c>
      <c r="BQ31" s="368"/>
      <c r="BR31" s="368"/>
      <c r="BS31" s="364" t="s">
        <v>48</v>
      </c>
      <c r="BT31" s="365"/>
      <c r="BU31" s="366"/>
      <c r="BV31" s="367" t="s">
        <v>102</v>
      </c>
      <c r="BW31" s="368"/>
      <c r="BX31" s="36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7" t="str">
        <f t="shared" si="30"/>
        <v/>
      </c>
      <c r="AX32" s="327"/>
      <c r="AZ32" s="371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7" t="str">
        <f t="shared" si="30"/>
        <v/>
      </c>
      <c r="AX33" s="327"/>
      <c r="AZ33" s="309" t="s">
        <v>123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7" t="str">
        <f t="shared" si="30"/>
        <v/>
      </c>
      <c r="AX34" s="327"/>
      <c r="AZ34" s="310" t="s">
        <v>124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7" t="str">
        <f t="shared" si="30"/>
        <v/>
      </c>
      <c r="AX35" s="327"/>
      <c r="AZ35" s="58" t="s">
        <v>78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7" t="str">
        <f t="shared" si="30"/>
        <v/>
      </c>
      <c r="AX36" s="327"/>
      <c r="AZ36" s="57" t="s">
        <v>77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7" t="str">
        <f t="shared" si="30"/>
        <v/>
      </c>
      <c r="AX37" s="327"/>
      <c r="AZ37" s="309" t="s">
        <v>80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7" t="str">
        <f t="shared" si="30"/>
        <v/>
      </c>
      <c r="AX38" s="327"/>
      <c r="AZ38" s="57" t="s">
        <v>79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7" t="str">
        <f t="shared" si="30"/>
        <v/>
      </c>
      <c r="AX39" s="327"/>
      <c r="AZ39" s="309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7" t="str">
        <f t="shared" si="30"/>
        <v/>
      </c>
      <c r="AX40" s="327"/>
      <c r="AZ40" s="57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7" t="str">
        <f t="shared" si="30"/>
        <v/>
      </c>
      <c r="AX41" s="327"/>
      <c r="AZ41" s="309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7" t="str">
        <f t="shared" si="30"/>
        <v/>
      </c>
      <c r="AX42" s="327"/>
      <c r="AZ42" s="57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7" t="str">
        <f t="shared" si="30"/>
        <v/>
      </c>
      <c r="AX43" s="327"/>
      <c r="AZ43" s="309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7" t="str">
        <f t="shared" si="30"/>
        <v/>
      </c>
      <c r="AX44" s="327"/>
      <c r="AZ44" s="57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7" t="str">
        <f t="shared" si="30"/>
        <v/>
      </c>
      <c r="AX45" s="32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7" t="str">
        <f t="shared" si="30"/>
        <v/>
      </c>
      <c r="AX46" s="32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7" t="str">
        <f t="shared" si="30"/>
        <v/>
      </c>
      <c r="AX47" s="327"/>
      <c r="AZ47" s="280" t="s">
        <v>171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7" t="str">
        <f t="shared" si="30"/>
        <v/>
      </c>
      <c r="AX48" s="327"/>
      <c r="AZ48" s="312" t="s">
        <v>134</v>
      </c>
      <c r="BA48" s="313"/>
      <c r="BB48" s="313"/>
      <c r="BC48" s="314"/>
      <c r="BD48" s="318" t="s">
        <v>135</v>
      </c>
      <c r="BE48" s="319"/>
      <c r="BF48" s="319"/>
      <c r="BG48" s="320"/>
      <c r="BH48" s="319" t="s">
        <v>136</v>
      </c>
      <c r="BI48" s="319"/>
      <c r="BJ48" s="319"/>
      <c r="BK48" s="32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7" t="str">
        <f t="shared" si="30"/>
        <v/>
      </c>
      <c r="AX49" s="327"/>
      <c r="AZ49" s="315"/>
      <c r="BA49" s="316"/>
      <c r="BB49" s="316"/>
      <c r="BC49" s="317"/>
      <c r="BD49" s="281" t="s">
        <v>137</v>
      </c>
      <c r="BE49" s="282" t="s">
        <v>138</v>
      </c>
      <c r="BF49" s="283" t="s">
        <v>139</v>
      </c>
      <c r="BG49" s="284" t="s">
        <v>140</v>
      </c>
      <c r="BH49" s="285" t="s">
        <v>137</v>
      </c>
      <c r="BI49" s="282" t="s">
        <v>138</v>
      </c>
      <c r="BJ49" s="282" t="s">
        <v>139</v>
      </c>
      <c r="BK49" s="284" t="s">
        <v>140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7" t="str">
        <f t="shared" si="30"/>
        <v/>
      </c>
      <c r="AX50" s="327"/>
      <c r="AZ50" s="321" t="s">
        <v>141</v>
      </c>
      <c r="BA50" s="324" t="s">
        <v>142</v>
      </c>
      <c r="BB50" s="286" t="s">
        <v>143</v>
      </c>
      <c r="BC50" s="287" t="s">
        <v>144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7" t="str">
        <f t="shared" si="30"/>
        <v/>
      </c>
      <c r="AX51" s="327"/>
      <c r="AZ51" s="322"/>
      <c r="BA51" s="325"/>
      <c r="BB51" s="293" t="s">
        <v>145</v>
      </c>
      <c r="BC51" s="294" t="s">
        <v>146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7" t="str">
        <f t="shared" si="30"/>
        <v/>
      </c>
      <c r="AX52" s="327"/>
      <c r="AZ52" s="322"/>
      <c r="BA52" s="325"/>
      <c r="BB52" s="293" t="s">
        <v>147</v>
      </c>
      <c r="BC52" s="294" t="s">
        <v>148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7" t="str">
        <f t="shared" si="30"/>
        <v/>
      </c>
      <c r="AX53" s="327"/>
      <c r="AZ53" s="322"/>
      <c r="BA53" s="325"/>
      <c r="BB53" s="293" t="s">
        <v>149</v>
      </c>
      <c r="BC53" s="294" t="s">
        <v>150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7" t="str">
        <f t="shared" si="30"/>
        <v/>
      </c>
      <c r="AX54" s="327"/>
      <c r="AZ54" s="322"/>
      <c r="BA54" s="325"/>
      <c r="BB54" s="293" t="s">
        <v>151</v>
      </c>
      <c r="BC54" s="294" t="s">
        <v>152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7" t="str">
        <f t="shared" si="30"/>
        <v/>
      </c>
      <c r="AX55" s="327"/>
      <c r="AZ55" s="322"/>
      <c r="BA55" s="326"/>
      <c r="BB55" s="300" t="s">
        <v>153</v>
      </c>
      <c r="BC55" s="301" t="s">
        <v>154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7" t="str">
        <f t="shared" si="30"/>
        <v/>
      </c>
      <c r="AX56" s="327"/>
      <c r="AZ56" s="322"/>
      <c r="BA56" s="324" t="s">
        <v>155</v>
      </c>
      <c r="BB56" s="286" t="s">
        <v>143</v>
      </c>
      <c r="BC56" s="287" t="s">
        <v>156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7" t="str">
        <f t="shared" si="30"/>
        <v/>
      </c>
      <c r="AX57" s="327"/>
      <c r="AZ57" s="322"/>
      <c r="BA57" s="325"/>
      <c r="BB57" s="293" t="s">
        <v>145</v>
      </c>
      <c r="BC57" s="294" t="s">
        <v>157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7" t="str">
        <f t="shared" si="30"/>
        <v/>
      </c>
      <c r="AX58" s="327"/>
      <c r="AZ58" s="322"/>
      <c r="BA58" s="326"/>
      <c r="BB58" s="300" t="s">
        <v>147</v>
      </c>
      <c r="BC58" s="301" t="s">
        <v>158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7" t="str">
        <f t="shared" si="30"/>
        <v/>
      </c>
      <c r="AX59" s="327"/>
      <c r="AZ59" s="322"/>
      <c r="BA59" s="324" t="s">
        <v>159</v>
      </c>
      <c r="BB59" s="286" t="s">
        <v>143</v>
      </c>
      <c r="BC59" s="287" t="s">
        <v>160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7" t="str">
        <f t="shared" si="30"/>
        <v/>
      </c>
      <c r="AX60" s="327"/>
      <c r="AZ60" s="322"/>
      <c r="BA60" s="325"/>
      <c r="BB60" s="293" t="s">
        <v>145</v>
      </c>
      <c r="BC60" s="294" t="s">
        <v>161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7" t="str">
        <f t="shared" si="30"/>
        <v/>
      </c>
      <c r="AX61" s="327"/>
      <c r="AZ61" s="323"/>
      <c r="BA61" s="326"/>
      <c r="BB61" s="300" t="s">
        <v>147</v>
      </c>
      <c r="BC61" s="301" t="s">
        <v>162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7" t="str">
        <f t="shared" si="30"/>
        <v/>
      </c>
      <c r="AX62" s="327"/>
      <c r="AZ62" s="321" t="s">
        <v>163</v>
      </c>
      <c r="BA62" s="324" t="s">
        <v>142</v>
      </c>
      <c r="BB62" s="286" t="s">
        <v>143</v>
      </c>
      <c r="BC62" s="287" t="s">
        <v>144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7" t="str">
        <f t="shared" si="30"/>
        <v/>
      </c>
      <c r="AX63" s="327"/>
      <c r="AZ63" s="322"/>
      <c r="BA63" s="325"/>
      <c r="BB63" s="293" t="s">
        <v>145</v>
      </c>
      <c r="BC63" s="294" t="s">
        <v>146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7" t="str">
        <f t="shared" si="30"/>
        <v/>
      </c>
      <c r="AX64" s="327"/>
      <c r="AZ64" s="322"/>
      <c r="BA64" s="325"/>
      <c r="BB64" s="293" t="s">
        <v>147</v>
      </c>
      <c r="BC64" s="294" t="s">
        <v>148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7" t="str">
        <f t="shared" si="30"/>
        <v/>
      </c>
      <c r="AX65" s="327"/>
      <c r="AZ65" s="322"/>
      <c r="BA65" s="325"/>
      <c r="BB65" s="293" t="s">
        <v>149</v>
      </c>
      <c r="BC65" s="294" t="s">
        <v>150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7" t="str">
        <f t="shared" si="30"/>
        <v/>
      </c>
      <c r="AX66" s="327"/>
      <c r="AZ66" s="322"/>
      <c r="BA66" s="325"/>
      <c r="BB66" s="293" t="s">
        <v>151</v>
      </c>
      <c r="BC66" s="294" t="s">
        <v>152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7" t="str">
        <f t="shared" si="30"/>
        <v/>
      </c>
      <c r="AX67" s="327"/>
      <c r="AZ67" s="322"/>
      <c r="BA67" s="326"/>
      <c r="BB67" s="300" t="s">
        <v>153</v>
      </c>
      <c r="BC67" s="301" t="s">
        <v>154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7" t="str">
        <f t="shared" si="30"/>
        <v/>
      </c>
      <c r="AX68" s="327"/>
      <c r="AZ68" s="322"/>
      <c r="BA68" s="324" t="s">
        <v>155</v>
      </c>
      <c r="BB68" s="286" t="s">
        <v>143</v>
      </c>
      <c r="BC68" s="287" t="s">
        <v>156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7" t="str">
        <f t="shared" si="30"/>
        <v/>
      </c>
      <c r="AX69" s="327"/>
      <c r="AZ69" s="322"/>
      <c r="BA69" s="325"/>
      <c r="BB69" s="293" t="s">
        <v>145</v>
      </c>
      <c r="BC69" s="294" t="s">
        <v>157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7" t="str">
        <f t="shared" si="30"/>
        <v/>
      </c>
      <c r="AX70" s="327"/>
      <c r="AZ70" s="322"/>
      <c r="BA70" s="326"/>
      <c r="BB70" s="300" t="s">
        <v>147</v>
      </c>
      <c r="BC70" s="301" t="s">
        <v>158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7" t="str">
        <f t="shared" si="30"/>
        <v/>
      </c>
      <c r="AX71" s="327"/>
      <c r="AZ71" s="322"/>
      <c r="BA71" s="324" t="s">
        <v>159</v>
      </c>
      <c r="BB71" s="286" t="s">
        <v>143</v>
      </c>
      <c r="BC71" s="287" t="s">
        <v>160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7" t="str">
        <f t="shared" si="30"/>
        <v/>
      </c>
      <c r="AX72" s="327"/>
      <c r="AZ72" s="322"/>
      <c r="BA72" s="325"/>
      <c r="BB72" s="293" t="s">
        <v>145</v>
      </c>
      <c r="BC72" s="294" t="s">
        <v>161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7" t="str">
        <f t="shared" si="30"/>
        <v/>
      </c>
      <c r="AX73" s="327"/>
      <c r="AZ73" s="323"/>
      <c r="BA73" s="326"/>
      <c r="BB73" s="300" t="s">
        <v>147</v>
      </c>
      <c r="BC73" s="301" t="s">
        <v>162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7" t="str">
        <f t="shared" si="30"/>
        <v/>
      </c>
      <c r="AX74" s="327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7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7" t="str">
        <f t="shared" si="63"/>
        <v/>
      </c>
      <c r="AX76" s="327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7" t="str">
        <f t="shared" si="63"/>
        <v/>
      </c>
      <c r="AX77" s="327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7" t="str">
        <f t="shared" si="63"/>
        <v/>
      </c>
      <c r="AX78" s="327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7" t="str">
        <f t="shared" si="63"/>
        <v/>
      </c>
      <c r="AX79" s="327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7" t="str">
        <f t="shared" si="63"/>
        <v/>
      </c>
      <c r="AX80" s="327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7" t="str">
        <f t="shared" si="63"/>
        <v/>
      </c>
      <c r="AX81" s="327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7" t="str">
        <f t="shared" si="63"/>
        <v/>
      </c>
      <c r="AX82" s="327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7" t="str">
        <f t="shared" si="63"/>
        <v/>
      </c>
      <c r="AX83" s="327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7" t="str">
        <f t="shared" si="63"/>
        <v/>
      </c>
      <c r="AX84" s="327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7" t="str">
        <f t="shared" si="63"/>
        <v/>
      </c>
      <c r="AX85" s="327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7" t="str">
        <f t="shared" si="63"/>
        <v/>
      </c>
      <c r="AX86" s="327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7" t="str">
        <f t="shared" si="63"/>
        <v/>
      </c>
      <c r="AX87" s="327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7" t="str">
        <f t="shared" si="63"/>
        <v/>
      </c>
      <c r="AX88" s="327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7" t="str">
        <f t="shared" si="63"/>
        <v/>
      </c>
      <c r="AX89" s="327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7" t="str">
        <f t="shared" si="63"/>
        <v/>
      </c>
      <c r="AX90" s="327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7" t="str">
        <f t="shared" si="63"/>
        <v/>
      </c>
      <c r="AX91" s="327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7" t="str">
        <f t="shared" si="63"/>
        <v/>
      </c>
      <c r="AX92" s="327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7" t="str">
        <f t="shared" si="63"/>
        <v/>
      </c>
      <c r="AX93" s="327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7" t="str">
        <f t="shared" si="63"/>
        <v/>
      </c>
      <c r="AX94" s="327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7" t="str">
        <f t="shared" si="63"/>
        <v/>
      </c>
      <c r="AX95" s="327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7" t="str">
        <f t="shared" si="63"/>
        <v/>
      </c>
      <c r="AX96" s="327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7" t="str">
        <f t="shared" si="63"/>
        <v/>
      </c>
      <c r="AX97" s="327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7" t="str">
        <f t="shared" si="63"/>
        <v/>
      </c>
      <c r="AX98" s="327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7" t="str">
        <f t="shared" si="63"/>
        <v/>
      </c>
      <c r="AX99" s="327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7" t="str">
        <f t="shared" si="63"/>
        <v/>
      </c>
      <c r="AX100" s="327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7" t="str">
        <f t="shared" si="63"/>
        <v/>
      </c>
      <c r="AX101" s="327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7" t="str">
        <f t="shared" si="63"/>
        <v/>
      </c>
      <c r="AX102" s="327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7" t="str">
        <f t="shared" si="63"/>
        <v/>
      </c>
      <c r="AX103" s="327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7" t="str">
        <f t="shared" si="63"/>
        <v/>
      </c>
      <c r="AX104" s="327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7" t="str">
        <f t="shared" si="63"/>
        <v/>
      </c>
      <c r="AX105" s="327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7" t="str">
        <f t="shared" si="63"/>
        <v/>
      </c>
      <c r="AX106" s="327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7" t="str">
        <f t="shared" si="63"/>
        <v/>
      </c>
      <c r="AX107" s="327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7" t="str">
        <f t="shared" si="63"/>
        <v/>
      </c>
      <c r="AX108" s="327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7" t="str">
        <f t="shared" si="63"/>
        <v/>
      </c>
      <c r="AX109" s="327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7" t="str">
        <f t="shared" si="63"/>
        <v/>
      </c>
      <c r="AX110" s="327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7" t="str">
        <f t="shared" si="63"/>
        <v/>
      </c>
      <c r="AX111" s="327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7" t="str">
        <f t="shared" si="63"/>
        <v/>
      </c>
      <c r="AX112" s="327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7" t="str">
        <f t="shared" si="63"/>
        <v/>
      </c>
      <c r="AX113" s="327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7" t="str">
        <f t="shared" si="63"/>
        <v/>
      </c>
      <c r="AX114" s="327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7" t="str">
        <f t="shared" si="63"/>
        <v/>
      </c>
      <c r="AX115" s="327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7" t="str">
        <f t="shared" si="63"/>
        <v/>
      </c>
      <c r="AX116" s="327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7" t="str">
        <f t="shared" si="63"/>
        <v/>
      </c>
      <c r="AX117" s="327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7" t="str">
        <f t="shared" si="63"/>
        <v/>
      </c>
      <c r="AX118" s="327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7" t="str">
        <f t="shared" si="63"/>
        <v/>
      </c>
      <c r="AX119" s="327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7" t="str">
        <f t="shared" si="63"/>
        <v/>
      </c>
      <c r="AX120" s="327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7" t="str">
        <f t="shared" si="63"/>
        <v/>
      </c>
      <c r="AX121" s="327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7" t="str">
        <f t="shared" si="63"/>
        <v/>
      </c>
      <c r="AX122" s="327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7" t="str">
        <f t="shared" si="63"/>
        <v/>
      </c>
      <c r="AX123" s="327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7" t="str">
        <f t="shared" si="63"/>
        <v/>
      </c>
      <c r="AX124" s="327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7" t="str">
        <f t="shared" si="63"/>
        <v/>
      </c>
      <c r="AX125" s="327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7" t="str">
        <f t="shared" si="63"/>
        <v/>
      </c>
      <c r="AX126" s="327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7" t="str">
        <f t="shared" si="63"/>
        <v/>
      </c>
      <c r="AX127" s="327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7" t="str">
        <f t="shared" si="63"/>
        <v/>
      </c>
      <c r="AX128" s="327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7" t="str">
        <f t="shared" si="63"/>
        <v/>
      </c>
      <c r="AX129" s="327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7" t="str">
        <f t="shared" si="63"/>
        <v/>
      </c>
      <c r="AX130" s="327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7" t="str">
        <f t="shared" si="63"/>
        <v/>
      </c>
      <c r="AX131" s="327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7" t="str">
        <f t="shared" si="63"/>
        <v/>
      </c>
      <c r="AX132" s="327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7" t="str">
        <f t="shared" si="63"/>
        <v/>
      </c>
      <c r="AX133" s="327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7" t="str">
        <f t="shared" si="63"/>
        <v/>
      </c>
      <c r="AX134" s="327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7" t="str">
        <f t="shared" si="63"/>
        <v/>
      </c>
      <c r="AX135" s="327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7" t="str">
        <f t="shared" si="63"/>
        <v/>
      </c>
      <c r="AX136" s="327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7" t="str">
        <f t="shared" si="63"/>
        <v/>
      </c>
      <c r="AX137" s="327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7" t="str">
        <f t="shared" si="63"/>
        <v/>
      </c>
      <c r="AX138" s="327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7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7" t="str">
        <f t="shared" si="96"/>
        <v/>
      </c>
      <c r="AX140" s="327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7" t="str">
        <f t="shared" si="96"/>
        <v/>
      </c>
      <c r="AX141" s="327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7" t="str">
        <f t="shared" si="96"/>
        <v/>
      </c>
      <c r="AX142" s="327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7" t="str">
        <f t="shared" si="96"/>
        <v/>
      </c>
      <c r="AX143" s="327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7" t="str">
        <f t="shared" si="96"/>
        <v/>
      </c>
      <c r="AX144" s="327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7" t="str">
        <f t="shared" si="96"/>
        <v/>
      </c>
      <c r="AX145" s="327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7" t="str">
        <f t="shared" si="96"/>
        <v/>
      </c>
      <c r="AX146" s="327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7" t="str">
        <f t="shared" si="96"/>
        <v/>
      </c>
      <c r="AX147" s="327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7" t="str">
        <f t="shared" si="96"/>
        <v/>
      </c>
      <c r="AX148" s="327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7" t="str">
        <f t="shared" si="96"/>
        <v/>
      </c>
      <c r="AX149" s="327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7" t="str">
        <f t="shared" si="96"/>
        <v/>
      </c>
      <c r="AX150" s="327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7" t="str">
        <f t="shared" si="96"/>
        <v/>
      </c>
      <c r="AX151" s="327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7" t="str">
        <f t="shared" si="96"/>
        <v/>
      </c>
      <c r="AX152" s="327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7" t="str">
        <f t="shared" si="96"/>
        <v/>
      </c>
      <c r="AX153" s="327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7" t="str">
        <f t="shared" si="96"/>
        <v/>
      </c>
      <c r="AX154" s="327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7" t="str">
        <f t="shared" si="96"/>
        <v/>
      </c>
      <c r="AX155" s="327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7" t="str">
        <f t="shared" si="96"/>
        <v/>
      </c>
      <c r="AX156" s="327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7" t="str">
        <f t="shared" si="96"/>
        <v/>
      </c>
      <c r="AX157" s="327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7" t="str">
        <f t="shared" si="96"/>
        <v/>
      </c>
      <c r="AX158" s="327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7" t="str">
        <f t="shared" si="96"/>
        <v/>
      </c>
      <c r="AX159" s="327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7" t="str">
        <f t="shared" si="96"/>
        <v/>
      </c>
      <c r="AX160" s="327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7" t="str">
        <f t="shared" si="96"/>
        <v/>
      </c>
      <c r="AX161" s="327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7" t="str">
        <f t="shared" si="96"/>
        <v/>
      </c>
      <c r="AX162" s="327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7" t="str">
        <f t="shared" si="96"/>
        <v/>
      </c>
      <c r="AX163" s="327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7" t="str">
        <f t="shared" si="96"/>
        <v/>
      </c>
      <c r="AX164" s="327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7" t="str">
        <f t="shared" si="96"/>
        <v/>
      </c>
      <c r="AX165" s="327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7" t="str">
        <f t="shared" si="96"/>
        <v/>
      </c>
      <c r="AX166" s="327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7" t="str">
        <f t="shared" si="96"/>
        <v/>
      </c>
      <c r="AX167" s="327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7" t="str">
        <f t="shared" si="96"/>
        <v/>
      </c>
      <c r="AX168" s="327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7" t="str">
        <f t="shared" si="96"/>
        <v/>
      </c>
      <c r="AX169" s="327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7" t="str">
        <f t="shared" si="96"/>
        <v/>
      </c>
      <c r="AX170" s="327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7" t="str">
        <f t="shared" si="96"/>
        <v/>
      </c>
      <c r="AX171" s="327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7" t="str">
        <f t="shared" si="96"/>
        <v/>
      </c>
      <c r="AX172" s="327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7" t="str">
        <f t="shared" si="96"/>
        <v/>
      </c>
      <c r="AX173" s="327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7" t="str">
        <f t="shared" si="96"/>
        <v/>
      </c>
      <c r="AX174" s="327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7" t="str">
        <f t="shared" si="96"/>
        <v/>
      </c>
      <c r="AX175" s="327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7" t="str">
        <f t="shared" si="96"/>
        <v/>
      </c>
      <c r="AX176" s="327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7" t="str">
        <f t="shared" si="96"/>
        <v/>
      </c>
      <c r="AX177" s="327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7" t="str">
        <f t="shared" si="96"/>
        <v/>
      </c>
      <c r="AX178" s="327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7" t="str">
        <f t="shared" si="96"/>
        <v/>
      </c>
      <c r="AX179" s="327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7" t="str">
        <f t="shared" si="96"/>
        <v/>
      </c>
      <c r="AX180" s="327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7" t="str">
        <f t="shared" si="96"/>
        <v/>
      </c>
      <c r="AX181" s="327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7" t="str">
        <f t="shared" si="96"/>
        <v/>
      </c>
      <c r="AX182" s="327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7" t="str">
        <f t="shared" si="96"/>
        <v/>
      </c>
      <c r="AX183" s="327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7" t="str">
        <f t="shared" si="96"/>
        <v/>
      </c>
      <c r="AX184" s="327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7" t="str">
        <f t="shared" si="96"/>
        <v/>
      </c>
      <c r="AX185" s="327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7" t="str">
        <f t="shared" si="96"/>
        <v/>
      </c>
      <c r="AX186" s="327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7" t="str">
        <f t="shared" si="96"/>
        <v/>
      </c>
      <c r="AX187" s="327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7" t="str">
        <f t="shared" si="96"/>
        <v/>
      </c>
      <c r="AX188" s="327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7" t="str">
        <f t="shared" si="96"/>
        <v/>
      </c>
      <c r="AX189" s="327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7" t="str">
        <f t="shared" si="96"/>
        <v/>
      </c>
      <c r="AX190" s="327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7" t="str">
        <f t="shared" si="96"/>
        <v/>
      </c>
      <c r="AX191" s="327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7" t="str">
        <f t="shared" si="96"/>
        <v/>
      </c>
      <c r="AX192" s="327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7" t="str">
        <f t="shared" si="96"/>
        <v/>
      </c>
      <c r="AX193" s="327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7" t="str">
        <f t="shared" si="96"/>
        <v/>
      </c>
      <c r="AX194" s="327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7" t="str">
        <f t="shared" si="96"/>
        <v/>
      </c>
      <c r="AX195" s="327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7" t="str">
        <f t="shared" si="96"/>
        <v/>
      </c>
      <c r="AX196" s="327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7" t="str">
        <f t="shared" si="96"/>
        <v/>
      </c>
      <c r="AX197" s="327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7" t="str">
        <f t="shared" si="96"/>
        <v/>
      </c>
      <c r="AX198" s="327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7" t="str">
        <f t="shared" si="96"/>
        <v/>
      </c>
      <c r="AX199" s="327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7" t="str">
        <f t="shared" si="96"/>
        <v/>
      </c>
      <c r="AX200" s="327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7" t="str">
        <f t="shared" si="96"/>
        <v/>
      </c>
      <c r="AX201" s="327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7" t="str">
        <f t="shared" si="96"/>
        <v/>
      </c>
      <c r="AX202" s="327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7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7" t="str">
        <f t="shared" si="129"/>
        <v/>
      </c>
      <c r="AX204" s="327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7" t="str">
        <f t="shared" si="129"/>
        <v/>
      </c>
      <c r="AX205" s="327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7" t="str">
        <f t="shared" si="129"/>
        <v/>
      </c>
      <c r="AX206" s="327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7" t="str">
        <f t="shared" si="129"/>
        <v/>
      </c>
      <c r="AX207" s="327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7" t="str">
        <f t="shared" si="129"/>
        <v/>
      </c>
      <c r="AX208" s="327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7" t="str">
        <f t="shared" si="129"/>
        <v/>
      </c>
      <c r="AX209" s="327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7" t="str">
        <f t="shared" si="129"/>
        <v/>
      </c>
      <c r="AX210" s="327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7" t="str">
        <f t="shared" si="129"/>
        <v/>
      </c>
      <c r="AX211" s="327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7" t="str">
        <f t="shared" si="129"/>
        <v/>
      </c>
      <c r="AX212" s="327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7" t="str">
        <f t="shared" si="129"/>
        <v/>
      </c>
      <c r="AX213" s="327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7" t="str">
        <f t="shared" si="129"/>
        <v/>
      </c>
      <c r="AX214" s="327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7" t="str">
        <f t="shared" si="129"/>
        <v/>
      </c>
      <c r="AX215" s="327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7" t="str">
        <f t="shared" si="129"/>
        <v/>
      </c>
      <c r="AX216" s="327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7" t="str">
        <f t="shared" si="129"/>
        <v/>
      </c>
      <c r="AX217" s="327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7" t="str">
        <f t="shared" si="129"/>
        <v/>
      </c>
      <c r="AX218" s="327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7" t="str">
        <f t="shared" si="129"/>
        <v/>
      </c>
      <c r="AX219" s="327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7" t="str">
        <f t="shared" si="129"/>
        <v/>
      </c>
      <c r="AX220" s="327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7" t="str">
        <f t="shared" si="129"/>
        <v/>
      </c>
      <c r="AX221" s="327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7" t="str">
        <f t="shared" si="129"/>
        <v/>
      </c>
      <c r="AX222" s="327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7" t="str">
        <f t="shared" si="129"/>
        <v/>
      </c>
      <c r="AX223" s="327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7" t="str">
        <f t="shared" si="129"/>
        <v/>
      </c>
      <c r="AX224" s="327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7" t="str">
        <f t="shared" si="129"/>
        <v/>
      </c>
      <c r="AX225" s="327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7" t="str">
        <f t="shared" si="129"/>
        <v/>
      </c>
      <c r="AX226" s="327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7" t="str">
        <f t="shared" si="129"/>
        <v/>
      </c>
      <c r="AX227" s="327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7" t="str">
        <f t="shared" si="129"/>
        <v/>
      </c>
      <c r="AX228" s="327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7" t="str">
        <f t="shared" si="129"/>
        <v/>
      </c>
      <c r="AX229" s="327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7" t="str">
        <f t="shared" si="129"/>
        <v/>
      </c>
      <c r="AX230" s="327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7" t="str">
        <f t="shared" si="129"/>
        <v/>
      </c>
      <c r="AX231" s="327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7" t="str">
        <f t="shared" si="129"/>
        <v/>
      </c>
      <c r="AX232" s="327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7" t="str">
        <f t="shared" si="129"/>
        <v/>
      </c>
      <c r="AX233" s="327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7" t="str">
        <f t="shared" si="129"/>
        <v/>
      </c>
      <c r="AX234" s="327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7" t="str">
        <f t="shared" si="129"/>
        <v/>
      </c>
      <c r="AX235" s="327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7" t="str">
        <f t="shared" si="129"/>
        <v/>
      </c>
      <c r="AX236" s="327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7" t="str">
        <f t="shared" si="129"/>
        <v/>
      </c>
      <c r="AX237" s="327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7" t="str">
        <f t="shared" si="129"/>
        <v/>
      </c>
      <c r="AX238" s="327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7" t="str">
        <f t="shared" si="129"/>
        <v/>
      </c>
      <c r="AX239" s="327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7" t="str">
        <f t="shared" si="129"/>
        <v/>
      </c>
      <c r="AX240" s="327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7" t="str">
        <f t="shared" si="129"/>
        <v/>
      </c>
      <c r="AX241" s="327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7" t="str">
        <f t="shared" si="129"/>
        <v/>
      </c>
      <c r="AX242" s="327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7" t="str">
        <f t="shared" si="129"/>
        <v/>
      </c>
      <c r="AX243" s="327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7" t="str">
        <f t="shared" si="129"/>
        <v/>
      </c>
      <c r="AX244" s="327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7" t="str">
        <f t="shared" si="129"/>
        <v/>
      </c>
      <c r="AX245" s="327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7" t="str">
        <f t="shared" si="129"/>
        <v/>
      </c>
      <c r="AX246" s="327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7" t="str">
        <f t="shared" si="129"/>
        <v/>
      </c>
      <c r="AX247" s="327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7" t="str">
        <f t="shared" si="129"/>
        <v/>
      </c>
      <c r="AX248" s="327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7" t="str">
        <f t="shared" si="129"/>
        <v/>
      </c>
      <c r="AX249" s="327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7" t="str">
        <f t="shared" si="129"/>
        <v/>
      </c>
      <c r="AX250" s="327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7" t="str">
        <f t="shared" si="129"/>
        <v/>
      </c>
      <c r="AX251" s="327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7" t="str">
        <f t="shared" si="129"/>
        <v/>
      </c>
      <c r="AX252" s="327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7" t="str">
        <f t="shared" si="129"/>
        <v/>
      </c>
      <c r="AX253" s="327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7" t="str">
        <f t="shared" si="129"/>
        <v/>
      </c>
      <c r="AX254" s="327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7" t="str">
        <f t="shared" si="129"/>
        <v/>
      </c>
      <c r="AX255" s="327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7" t="str">
        <f t="shared" si="129"/>
        <v/>
      </c>
      <c r="AX256" s="327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7" t="str">
        <f t="shared" si="129"/>
        <v/>
      </c>
      <c r="AX257" s="327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7" t="str">
        <f t="shared" si="129"/>
        <v/>
      </c>
      <c r="AX258" s="327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7" t="str">
        <f t="shared" si="129"/>
        <v/>
      </c>
      <c r="AX259" s="327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7" t="str">
        <f t="shared" si="129"/>
        <v/>
      </c>
      <c r="AX260" s="327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7" t="str">
        <f t="shared" si="129"/>
        <v/>
      </c>
      <c r="AX261" s="327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7" t="str">
        <f t="shared" si="129"/>
        <v/>
      </c>
      <c r="AX262" s="327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7" t="str">
        <f t="shared" si="129"/>
        <v/>
      </c>
      <c r="AX263" s="327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7" t="str">
        <f t="shared" si="129"/>
        <v/>
      </c>
      <c r="AX264" s="327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7" t="str">
        <f t="shared" si="129"/>
        <v/>
      </c>
      <c r="AX265" s="327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7" t="str">
        <f t="shared" si="129"/>
        <v/>
      </c>
      <c r="AX266" s="327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7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7" t="str">
        <f t="shared" si="162"/>
        <v/>
      </c>
      <c r="AX268" s="327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7" t="str">
        <f t="shared" si="162"/>
        <v/>
      </c>
      <c r="AX269" s="327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7" t="str">
        <f t="shared" si="162"/>
        <v/>
      </c>
      <c r="AX270" s="327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7" t="str">
        <f t="shared" si="162"/>
        <v/>
      </c>
      <c r="AX271" s="327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7" t="str">
        <f t="shared" si="162"/>
        <v/>
      </c>
      <c r="AX272" s="327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7" t="str">
        <f t="shared" si="162"/>
        <v/>
      </c>
      <c r="AX273" s="327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7" t="str">
        <f t="shared" si="162"/>
        <v/>
      </c>
      <c r="AX274" s="327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7" t="str">
        <f t="shared" si="162"/>
        <v/>
      </c>
      <c r="AX275" s="327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7" t="str">
        <f t="shared" si="162"/>
        <v/>
      </c>
      <c r="AX276" s="327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7" t="str">
        <f t="shared" si="162"/>
        <v/>
      </c>
      <c r="AX277" s="327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7" t="str">
        <f t="shared" si="162"/>
        <v/>
      </c>
      <c r="AX278" s="327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7" t="str">
        <f t="shared" si="162"/>
        <v/>
      </c>
      <c r="AX279" s="327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7" t="str">
        <f t="shared" si="162"/>
        <v/>
      </c>
      <c r="AX280" s="327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7" t="str">
        <f t="shared" si="162"/>
        <v/>
      </c>
      <c r="AX281" s="327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7" t="str">
        <f t="shared" si="162"/>
        <v/>
      </c>
      <c r="AX282" s="327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7" t="str">
        <f t="shared" si="162"/>
        <v/>
      </c>
      <c r="AX283" s="327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7" t="str">
        <f t="shared" si="162"/>
        <v/>
      </c>
      <c r="AX284" s="327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7" t="str">
        <f t="shared" si="162"/>
        <v/>
      </c>
      <c r="AX285" s="327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7" t="str">
        <f t="shared" si="162"/>
        <v/>
      </c>
      <c r="AX286" s="327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7" t="str">
        <f t="shared" si="162"/>
        <v/>
      </c>
      <c r="AX287" s="327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7" t="str">
        <f t="shared" si="162"/>
        <v/>
      </c>
      <c r="AX288" s="327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7" t="str">
        <f t="shared" si="162"/>
        <v/>
      </c>
      <c r="AX289" s="327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7" t="str">
        <f t="shared" si="162"/>
        <v/>
      </c>
      <c r="AX290" s="327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7" t="str">
        <f t="shared" si="162"/>
        <v/>
      </c>
      <c r="AX291" s="327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7" t="str">
        <f t="shared" si="162"/>
        <v/>
      </c>
      <c r="AX292" s="327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7" t="str">
        <f t="shared" si="162"/>
        <v/>
      </c>
      <c r="AX293" s="327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7" t="str">
        <f t="shared" si="162"/>
        <v/>
      </c>
      <c r="AX294" s="327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7" t="str">
        <f t="shared" si="162"/>
        <v/>
      </c>
      <c r="AX295" s="327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7" t="str">
        <f t="shared" si="162"/>
        <v/>
      </c>
      <c r="AX296" s="327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7" t="str">
        <f t="shared" si="162"/>
        <v/>
      </c>
      <c r="AX297" s="327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7" t="str">
        <f t="shared" si="162"/>
        <v/>
      </c>
      <c r="AX298" s="327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7" t="str">
        <f t="shared" si="162"/>
        <v/>
      </c>
      <c r="AX299" s="327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7" t="str">
        <f t="shared" si="162"/>
        <v/>
      </c>
      <c r="AX300" s="327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7" t="str">
        <f t="shared" si="162"/>
        <v/>
      </c>
      <c r="AX301" s="327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7" t="str">
        <f t="shared" si="162"/>
        <v/>
      </c>
      <c r="AX302" s="327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7" t="str">
        <f t="shared" si="162"/>
        <v/>
      </c>
      <c r="AX303" s="327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7" t="str">
        <f t="shared" si="162"/>
        <v/>
      </c>
      <c r="AX304" s="327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7" t="str">
        <f t="shared" si="162"/>
        <v/>
      </c>
      <c r="AX305" s="327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7" t="str">
        <f t="shared" si="162"/>
        <v/>
      </c>
      <c r="AX306" s="327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7" t="str">
        <f t="shared" si="162"/>
        <v/>
      </c>
      <c r="AX307" s="327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7" t="str">
        <f t="shared" si="162"/>
        <v/>
      </c>
      <c r="AX308" s="327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7" t="str">
        <f t="shared" si="162"/>
        <v/>
      </c>
      <c r="AX309" s="32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18</v>
      </c>
      <c r="M312" s="152">
        <v>2</v>
      </c>
      <c r="P312" s="153">
        <v>13</v>
      </c>
      <c r="Q312" s="154">
        <v>2</v>
      </c>
      <c r="T312" s="153">
        <v>21</v>
      </c>
      <c r="U312" s="154">
        <v>2</v>
      </c>
      <c r="X312" s="153">
        <v>30</v>
      </c>
      <c r="Y312" s="154">
        <v>2</v>
      </c>
      <c r="Z312" s="149"/>
      <c r="AA312" s="149"/>
      <c r="AD312" s="155">
        <v>300</v>
      </c>
      <c r="AE312" s="154">
        <v>9</v>
      </c>
      <c r="AH312" s="153">
        <v>26</v>
      </c>
      <c r="AI312" s="154">
        <v>2</v>
      </c>
      <c r="AL312" s="153">
        <v>6.7</v>
      </c>
      <c r="AM312" s="154">
        <v>9</v>
      </c>
      <c r="AP312" s="153">
        <v>150</v>
      </c>
      <c r="AQ312" s="154">
        <v>2</v>
      </c>
      <c r="AT312" s="153">
        <v>13</v>
      </c>
      <c r="AU312" s="154">
        <v>2</v>
      </c>
      <c r="AV312" s="190">
        <v>31</v>
      </c>
      <c r="AW312" s="154" t="s">
        <v>117</v>
      </c>
    </row>
    <row r="313" spans="1:50">
      <c r="L313" s="151">
        <v>23</v>
      </c>
      <c r="M313" s="152">
        <v>3</v>
      </c>
      <c r="P313" s="153">
        <v>16</v>
      </c>
      <c r="Q313" s="154">
        <v>3</v>
      </c>
      <c r="T313" s="153">
        <v>28</v>
      </c>
      <c r="U313" s="154">
        <v>3</v>
      </c>
      <c r="X313" s="153">
        <v>37</v>
      </c>
      <c r="Y313" s="154">
        <v>3</v>
      </c>
      <c r="Z313" s="149"/>
      <c r="AA313" s="149"/>
      <c r="AD313" s="155">
        <v>317</v>
      </c>
      <c r="AE313" s="154">
        <v>8</v>
      </c>
      <c r="AH313" s="153">
        <v>37</v>
      </c>
      <c r="AI313" s="154">
        <v>3</v>
      </c>
      <c r="AL313" s="156">
        <v>6.9</v>
      </c>
      <c r="AM313" s="154">
        <v>8</v>
      </c>
      <c r="AP313" s="153">
        <v>170</v>
      </c>
      <c r="AQ313" s="154">
        <v>3</v>
      </c>
      <c r="AT313" s="153">
        <v>16</v>
      </c>
      <c r="AU313" s="154">
        <v>3</v>
      </c>
      <c r="AV313" s="190">
        <v>43</v>
      </c>
      <c r="AW313" s="154" t="s">
        <v>118</v>
      </c>
    </row>
    <row r="314" spans="1:50">
      <c r="L314" s="151">
        <v>28</v>
      </c>
      <c r="M314" s="152">
        <v>4</v>
      </c>
      <c r="P314" s="153">
        <v>19</v>
      </c>
      <c r="Q314" s="154">
        <v>4</v>
      </c>
      <c r="T314" s="153">
        <v>33</v>
      </c>
      <c r="U314" s="154">
        <v>4</v>
      </c>
      <c r="X314" s="153">
        <v>41</v>
      </c>
      <c r="Y314" s="154">
        <v>4</v>
      </c>
      <c r="Z314" s="149"/>
      <c r="AA314" s="149"/>
      <c r="AD314" s="155">
        <v>334</v>
      </c>
      <c r="AE314" s="154">
        <v>7</v>
      </c>
      <c r="AH314" s="153">
        <v>51</v>
      </c>
      <c r="AI314" s="154">
        <v>4</v>
      </c>
      <c r="AL314" s="153">
        <v>7.1</v>
      </c>
      <c r="AM314" s="154">
        <v>7</v>
      </c>
      <c r="AP314" s="153">
        <v>188</v>
      </c>
      <c r="AQ314" s="154">
        <v>4</v>
      </c>
      <c r="AT314" s="153">
        <v>19</v>
      </c>
      <c r="AU314" s="154">
        <v>4</v>
      </c>
      <c r="AV314" s="190">
        <v>54</v>
      </c>
      <c r="AW314" s="154" t="s">
        <v>119</v>
      </c>
    </row>
    <row r="315" spans="1:50" ht="14.25" thickBot="1">
      <c r="L315" s="151">
        <v>33</v>
      </c>
      <c r="M315" s="152">
        <v>5</v>
      </c>
      <c r="P315" s="157">
        <v>22</v>
      </c>
      <c r="Q315" s="158">
        <v>5</v>
      </c>
      <c r="T315" s="157">
        <v>39</v>
      </c>
      <c r="U315" s="158">
        <v>5</v>
      </c>
      <c r="X315" s="157">
        <v>45</v>
      </c>
      <c r="Y315" s="158">
        <v>5</v>
      </c>
      <c r="Z315" s="149"/>
      <c r="AA315" s="149"/>
      <c r="AD315" s="159">
        <v>356</v>
      </c>
      <c r="AE315" s="158">
        <v>6</v>
      </c>
      <c r="AH315" s="157">
        <v>63</v>
      </c>
      <c r="AI315" s="158">
        <v>5</v>
      </c>
      <c r="AL315" s="157">
        <v>7.3</v>
      </c>
      <c r="AM315" s="158">
        <v>6</v>
      </c>
      <c r="AP315" s="157">
        <v>203</v>
      </c>
      <c r="AQ315" s="158">
        <v>5</v>
      </c>
      <c r="AT315" s="157">
        <v>22</v>
      </c>
      <c r="AU315" s="158">
        <v>5</v>
      </c>
      <c r="AV315" s="191">
        <v>65</v>
      </c>
      <c r="AW315" s="160" t="s">
        <v>120</v>
      </c>
    </row>
    <row r="316" spans="1:50">
      <c r="L316" s="151">
        <v>38</v>
      </c>
      <c r="M316" s="152">
        <v>6</v>
      </c>
      <c r="P316" s="153">
        <v>25</v>
      </c>
      <c r="Q316" s="154">
        <v>6</v>
      </c>
      <c r="T316" s="153">
        <v>44</v>
      </c>
      <c r="U316" s="154">
        <v>6</v>
      </c>
      <c r="X316" s="153">
        <v>49</v>
      </c>
      <c r="Y316" s="154">
        <v>6</v>
      </c>
      <c r="Z316" s="149"/>
      <c r="AA316" s="149"/>
      <c r="AD316" s="155">
        <v>383</v>
      </c>
      <c r="AE316" s="154">
        <v>5</v>
      </c>
      <c r="AH316" s="153">
        <v>76</v>
      </c>
      <c r="AI316" s="154">
        <v>6</v>
      </c>
      <c r="AL316" s="153">
        <v>7.6</v>
      </c>
      <c r="AM316" s="154">
        <v>5</v>
      </c>
      <c r="AP316" s="153">
        <v>218</v>
      </c>
      <c r="AQ316" s="154">
        <v>6</v>
      </c>
      <c r="AT316" s="161">
        <v>25</v>
      </c>
      <c r="AU316" s="162">
        <v>6</v>
      </c>
      <c r="AV316" s="163"/>
      <c r="AW316" s="163"/>
    </row>
    <row r="317" spans="1:50">
      <c r="L317" s="151">
        <v>43</v>
      </c>
      <c r="M317" s="152">
        <v>7</v>
      </c>
      <c r="P317" s="153">
        <v>27</v>
      </c>
      <c r="Q317" s="154">
        <v>7</v>
      </c>
      <c r="T317" s="153">
        <v>49</v>
      </c>
      <c r="U317" s="154">
        <v>7</v>
      </c>
      <c r="X317" s="153">
        <v>53</v>
      </c>
      <c r="Y317" s="154">
        <v>7</v>
      </c>
      <c r="Z317" s="149"/>
      <c r="AA317" s="149"/>
      <c r="AD317" s="155">
        <v>411</v>
      </c>
      <c r="AE317" s="154">
        <v>4</v>
      </c>
      <c r="AH317" s="153">
        <v>90</v>
      </c>
      <c r="AI317" s="154">
        <v>7</v>
      </c>
      <c r="AL317" s="156">
        <v>8</v>
      </c>
      <c r="AM317" s="154">
        <v>4</v>
      </c>
      <c r="AP317" s="153">
        <v>230</v>
      </c>
      <c r="AQ317" s="154">
        <v>7</v>
      </c>
      <c r="AT317" s="153">
        <v>28</v>
      </c>
      <c r="AU317" s="154">
        <v>7</v>
      </c>
      <c r="AV317" s="163"/>
      <c r="AW317" s="163"/>
    </row>
    <row r="318" spans="1:50">
      <c r="L318" s="151">
        <v>47</v>
      </c>
      <c r="M318" s="152">
        <v>8</v>
      </c>
      <c r="P318" s="153">
        <v>30</v>
      </c>
      <c r="Q318" s="154">
        <v>8</v>
      </c>
      <c r="T318" s="153">
        <v>53</v>
      </c>
      <c r="U318" s="154">
        <v>8</v>
      </c>
      <c r="X318" s="153">
        <v>56</v>
      </c>
      <c r="Y318" s="154">
        <v>8</v>
      </c>
      <c r="Z318" s="149"/>
      <c r="AA318" s="149"/>
      <c r="AD318" s="155">
        <v>451</v>
      </c>
      <c r="AE318" s="154">
        <v>3</v>
      </c>
      <c r="AH318" s="153">
        <v>102</v>
      </c>
      <c r="AI318" s="154">
        <v>8</v>
      </c>
      <c r="AL318" s="153">
        <v>8.5</v>
      </c>
      <c r="AM318" s="154">
        <v>3</v>
      </c>
      <c r="AP318" s="153">
        <v>242</v>
      </c>
      <c r="AQ318" s="154">
        <v>8</v>
      </c>
      <c r="AT318" s="153">
        <v>31</v>
      </c>
      <c r="AU318" s="154">
        <v>8</v>
      </c>
      <c r="AV318" s="163"/>
      <c r="AW318" s="163"/>
    </row>
    <row r="319" spans="1:50">
      <c r="L319" s="151">
        <v>51</v>
      </c>
      <c r="M319" s="152">
        <v>9</v>
      </c>
      <c r="P319" s="153">
        <v>33</v>
      </c>
      <c r="Q319" s="154">
        <v>9</v>
      </c>
      <c r="T319" s="153">
        <v>58</v>
      </c>
      <c r="U319" s="154">
        <v>9</v>
      </c>
      <c r="X319" s="153">
        <v>60</v>
      </c>
      <c r="Y319" s="154">
        <v>9</v>
      </c>
      <c r="Z319" s="149"/>
      <c r="AA319" s="149"/>
      <c r="AD319" s="155">
        <v>500</v>
      </c>
      <c r="AE319" s="154">
        <v>2</v>
      </c>
      <c r="AH319" s="153">
        <v>113</v>
      </c>
      <c r="AI319" s="154">
        <v>9</v>
      </c>
      <c r="AL319" s="153">
        <v>9.1</v>
      </c>
      <c r="AM319" s="154">
        <v>2</v>
      </c>
      <c r="AP319" s="153">
        <v>254</v>
      </c>
      <c r="AQ319" s="154">
        <v>9</v>
      </c>
      <c r="AT319" s="153">
        <v>34</v>
      </c>
      <c r="AU319" s="154">
        <v>9</v>
      </c>
      <c r="AV319" s="163"/>
      <c r="AW319" s="163"/>
    </row>
    <row r="320" spans="1:50" ht="14.25" thickBot="1">
      <c r="L320" s="164">
        <v>56</v>
      </c>
      <c r="M320" s="165">
        <v>10</v>
      </c>
      <c r="P320" s="166">
        <v>35</v>
      </c>
      <c r="Q320" s="167">
        <v>10</v>
      </c>
      <c r="T320" s="166">
        <v>64</v>
      </c>
      <c r="U320" s="167">
        <v>10</v>
      </c>
      <c r="X320" s="166">
        <v>63</v>
      </c>
      <c r="Y320" s="167">
        <v>10</v>
      </c>
      <c r="Z320" s="149"/>
      <c r="AA320" s="149"/>
      <c r="AD320" s="168">
        <v>561</v>
      </c>
      <c r="AE320" s="167">
        <v>1</v>
      </c>
      <c r="AH320" s="166">
        <v>125</v>
      </c>
      <c r="AI320" s="167">
        <v>10</v>
      </c>
      <c r="AL320" s="166">
        <v>9.8000000000000007</v>
      </c>
      <c r="AM320" s="167">
        <v>1</v>
      </c>
      <c r="AP320" s="166">
        <v>265</v>
      </c>
      <c r="AQ320" s="167">
        <v>10</v>
      </c>
      <c r="AT320" s="166">
        <v>37</v>
      </c>
      <c r="AU320" s="167">
        <v>10</v>
      </c>
      <c r="AV320" s="163"/>
      <c r="AW320" s="163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zoomScale="90" zoomScaleNormal="90" workbookViewId="0"/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6"/>
      <c r="C1" s="347"/>
    </row>
    <row r="2" spans="1:76" s="6" customFormat="1" ht="20.100000000000001" customHeight="1" thickTop="1" thickBot="1">
      <c r="A2" s="348" t="s">
        <v>87</v>
      </c>
      <c r="B2" s="354"/>
      <c r="C2" s="355"/>
      <c r="D2" s="350" t="s">
        <v>1</v>
      </c>
      <c r="E2" s="351"/>
      <c r="F2" s="350" t="s">
        <v>2</v>
      </c>
      <c r="G2" s="351"/>
      <c r="H2" s="352"/>
      <c r="I2" s="353"/>
      <c r="J2" s="334" t="s">
        <v>3</v>
      </c>
      <c r="K2" s="335"/>
      <c r="L2" s="335"/>
      <c r="M2" s="336"/>
      <c r="N2" s="334" t="s">
        <v>4</v>
      </c>
      <c r="O2" s="335"/>
      <c r="P2" s="335"/>
      <c r="Q2" s="336"/>
      <c r="R2" s="334" t="s">
        <v>5</v>
      </c>
      <c r="S2" s="335"/>
      <c r="T2" s="335"/>
      <c r="U2" s="336"/>
      <c r="V2" s="334" t="s">
        <v>121</v>
      </c>
      <c r="W2" s="335"/>
      <c r="X2" s="335"/>
      <c r="Y2" s="336"/>
      <c r="Z2" s="334" t="s">
        <v>88</v>
      </c>
      <c r="AA2" s="335"/>
      <c r="AB2" s="335"/>
      <c r="AC2" s="335"/>
      <c r="AD2" s="335"/>
      <c r="AE2" s="336"/>
      <c r="AF2" s="334" t="s">
        <v>89</v>
      </c>
      <c r="AG2" s="335"/>
      <c r="AH2" s="335"/>
      <c r="AI2" s="336"/>
      <c r="AJ2" s="334" t="s">
        <v>90</v>
      </c>
      <c r="AK2" s="335"/>
      <c r="AL2" s="335"/>
      <c r="AM2" s="336"/>
      <c r="AN2" s="334" t="s">
        <v>122</v>
      </c>
      <c r="AO2" s="335"/>
      <c r="AP2" s="335"/>
      <c r="AQ2" s="336"/>
      <c r="AR2" s="334" t="s">
        <v>91</v>
      </c>
      <c r="AS2" s="335"/>
      <c r="AT2" s="335"/>
      <c r="AU2" s="33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8"/>
      <c r="B3" s="117"/>
      <c r="C3" s="123" t="s">
        <v>8</v>
      </c>
      <c r="D3" s="7">
        <f>COUNT(D10:D309)</f>
        <v>0</v>
      </c>
      <c r="E3" s="169" t="s">
        <v>172</v>
      </c>
      <c r="F3" s="7">
        <f>COUNT(F10:F309)</f>
        <v>0</v>
      </c>
      <c r="G3" s="169" t="s">
        <v>172</v>
      </c>
      <c r="H3" s="7">
        <f>COUNT(H10:H309)</f>
        <v>0</v>
      </c>
      <c r="I3" s="169"/>
      <c r="J3" s="7">
        <f>COUNT(J10:J309)</f>
        <v>0</v>
      </c>
      <c r="K3" s="170" t="s">
        <v>174</v>
      </c>
      <c r="L3" s="171" t="s">
        <v>164</v>
      </c>
      <c r="M3" s="30" t="s">
        <v>9</v>
      </c>
      <c r="N3" s="7">
        <f>COUNT(N10:N309)</f>
        <v>0</v>
      </c>
      <c r="O3" s="170" t="s">
        <v>174</v>
      </c>
      <c r="P3" s="171" t="s">
        <v>164</v>
      </c>
      <c r="Q3" s="30" t="s">
        <v>9</v>
      </c>
      <c r="R3" s="7">
        <f>COUNT(R10:R309)</f>
        <v>0</v>
      </c>
      <c r="S3" s="170" t="s">
        <v>174</v>
      </c>
      <c r="T3" s="171" t="s">
        <v>164</v>
      </c>
      <c r="U3" s="30" t="s">
        <v>9</v>
      </c>
      <c r="V3" s="7">
        <f>COUNT(V10:V309)</f>
        <v>0</v>
      </c>
      <c r="W3" s="170" t="s">
        <v>174</v>
      </c>
      <c r="X3" s="171" t="s">
        <v>164</v>
      </c>
      <c r="Y3" s="30" t="s">
        <v>9</v>
      </c>
      <c r="Z3" s="328" t="s">
        <v>92</v>
      </c>
      <c r="AA3" s="329"/>
      <c r="AB3" s="7">
        <f>COUNT(AB10:AB309)</f>
        <v>0</v>
      </c>
      <c r="AC3" s="170" t="s">
        <v>174</v>
      </c>
      <c r="AD3" s="171" t="s">
        <v>164</v>
      </c>
      <c r="AE3" s="30" t="s">
        <v>9</v>
      </c>
      <c r="AF3" s="7">
        <f>COUNT(AF10:AF309)</f>
        <v>0</v>
      </c>
      <c r="AG3" s="170" t="s">
        <v>174</v>
      </c>
      <c r="AH3" s="171" t="s">
        <v>164</v>
      </c>
      <c r="AI3" s="30" t="s">
        <v>9</v>
      </c>
      <c r="AJ3" s="7">
        <f>COUNT(AJ10:AJ309)</f>
        <v>0</v>
      </c>
      <c r="AK3" s="170" t="s">
        <v>174</v>
      </c>
      <c r="AL3" s="171" t="s">
        <v>164</v>
      </c>
      <c r="AM3" s="30" t="s">
        <v>9</v>
      </c>
      <c r="AN3" s="7">
        <f>COUNT(AN10:AN309)</f>
        <v>0</v>
      </c>
      <c r="AO3" s="170" t="s">
        <v>174</v>
      </c>
      <c r="AP3" s="171" t="s">
        <v>164</v>
      </c>
      <c r="AQ3" s="30" t="s">
        <v>9</v>
      </c>
      <c r="AR3" s="7">
        <f>COUNT(AR10:AR309)</f>
        <v>0</v>
      </c>
      <c r="AS3" s="170" t="s">
        <v>174</v>
      </c>
      <c r="AT3" s="171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8"/>
      <c r="B4" s="117"/>
      <c r="C4" s="123" t="s">
        <v>11</v>
      </c>
      <c r="D4" s="11">
        <f>SUM(D10:D309)</f>
        <v>0</v>
      </c>
      <c r="E4" s="172">
        <f>BD71</f>
        <v>157.30000000000001</v>
      </c>
      <c r="F4" s="11">
        <f>SUM(F10:F309)</f>
        <v>0</v>
      </c>
      <c r="G4" s="172">
        <f>BH71</f>
        <v>51.8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30"/>
      <c r="AA4" s="331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8"/>
      <c r="B5" s="117"/>
      <c r="C5" s="123" t="s">
        <v>15</v>
      </c>
      <c r="D5" s="12" t="str">
        <f>IF((D3&gt;0),D4/D3,"")</f>
        <v/>
      </c>
      <c r="E5" s="177" t="s">
        <v>131</v>
      </c>
      <c r="F5" s="12" t="str">
        <f>IF((F3&gt;0),F4/F3,"")</f>
        <v/>
      </c>
      <c r="G5" s="177" t="s">
        <v>131</v>
      </c>
      <c r="H5" s="12" t="str">
        <f>IF((H3&gt;0),H4/H3,"")</f>
        <v/>
      </c>
      <c r="I5" s="177"/>
      <c r="J5" s="12" t="str">
        <f>IF((J3&gt;0),J4/J3,"")</f>
        <v/>
      </c>
      <c r="K5" s="178">
        <f>BB40</f>
        <v>24.607594936708999</v>
      </c>
      <c r="L5" s="179">
        <f>BB20</f>
        <v>25.23</v>
      </c>
      <c r="M5" s="13" t="s">
        <v>16</v>
      </c>
      <c r="N5" s="12" t="str">
        <f>IF((N3&gt;0),N4/N3,"")</f>
        <v/>
      </c>
      <c r="O5" s="178">
        <f>BE40</f>
        <v>21.277797640328998</v>
      </c>
      <c r="P5" s="179">
        <f>BE20</f>
        <v>22.31</v>
      </c>
      <c r="Q5" s="13" t="s">
        <v>16</v>
      </c>
      <c r="R5" s="12" t="str">
        <f>IF((R3&gt;0),R4/R3,"")</f>
        <v/>
      </c>
      <c r="S5" s="178">
        <f>BH40</f>
        <v>47.737245808063001</v>
      </c>
      <c r="T5" s="179">
        <f>BH20</f>
        <v>48.19</v>
      </c>
      <c r="U5" s="13" t="s">
        <v>16</v>
      </c>
      <c r="V5" s="12" t="str">
        <f>IF((V3&gt;0),V4/V3,"")</f>
        <v/>
      </c>
      <c r="W5" s="178">
        <f>BK40</f>
        <v>47.835184521677</v>
      </c>
      <c r="X5" s="179">
        <f>BK20</f>
        <v>47.88</v>
      </c>
      <c r="Y5" s="13" t="s">
        <v>16</v>
      </c>
      <c r="Z5" s="330"/>
      <c r="AA5" s="331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BN40</f>
        <v>44.431836091411</v>
      </c>
      <c r="AH5" s="179">
        <f>BN20</f>
        <v>47.72</v>
      </c>
      <c r="AI5" s="13" t="s">
        <v>16</v>
      </c>
      <c r="AJ5" s="12" t="str">
        <f>IF((AJ3&gt;0),AJ4/AJ3,"")</f>
        <v/>
      </c>
      <c r="AK5" s="178">
        <f>BQ40</f>
        <v>9.0945292620864997</v>
      </c>
      <c r="AL5" s="179">
        <f>BQ20</f>
        <v>8.89</v>
      </c>
      <c r="AM5" s="13" t="s">
        <v>16</v>
      </c>
      <c r="AN5" s="12" t="str">
        <f>IF((AN3&gt;0),AN4/AN3,"")</f>
        <v/>
      </c>
      <c r="AO5" s="178">
        <f>BT40</f>
        <v>169.11389684814</v>
      </c>
      <c r="AP5" s="179">
        <f>BT20</f>
        <v>171.68</v>
      </c>
      <c r="AQ5" s="13" t="s">
        <v>16</v>
      </c>
      <c r="AR5" s="12" t="str">
        <f>IF((AR3&gt;0),AR4/AR3,"")</f>
        <v/>
      </c>
      <c r="AS5" s="178">
        <f>BW40</f>
        <v>12.481421647818999</v>
      </c>
      <c r="AT5" s="179">
        <f>BW20</f>
        <v>13.63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9"/>
      <c r="B6" s="118"/>
      <c r="C6" s="124" t="s">
        <v>18</v>
      </c>
      <c r="D6" s="15" t="str">
        <f>IF((D3&gt;0),STDEV(D10:D309),"")</f>
        <v/>
      </c>
      <c r="E6" s="180">
        <f>BE71</f>
        <v>157.19999999999999</v>
      </c>
      <c r="F6" s="15" t="str">
        <f>IF((F3&gt;0),STDEV(F10:F309),"")</f>
        <v/>
      </c>
      <c r="G6" s="180">
        <f>BI71</f>
        <v>51.2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BC40</f>
        <v>4.6127566955486001</v>
      </c>
      <c r="L6" s="182">
        <f>BC20</f>
        <v>4.62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BF40</f>
        <v>5.7992259276631</v>
      </c>
      <c r="P6" s="182">
        <f>BF20</f>
        <v>5.89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BI40</f>
        <v>10.915439826083</v>
      </c>
      <c r="T6" s="182">
        <f>BI20</f>
        <v>10.25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BL40</f>
        <v>6.0825470456849997</v>
      </c>
      <c r="X6" s="182">
        <f>BL20</f>
        <v>5.97</v>
      </c>
      <c r="Y6" s="16" t="e">
        <f>IF(V5-X5&gt;0,"↑",IF(V5-X5&lt;0,"↓","±"))</f>
        <v>#VALUE!</v>
      </c>
      <c r="Z6" s="332"/>
      <c r="AA6" s="333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BO40</f>
        <v>16.359685010804</v>
      </c>
      <c r="AH6" s="182">
        <f>BO20</f>
        <v>17.489999999999998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BR40</f>
        <v>0.89038887708850001</v>
      </c>
      <c r="AL6" s="182">
        <f>BR20</f>
        <v>0.77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BU40</f>
        <v>23.135767938922999</v>
      </c>
      <c r="AP6" s="182">
        <f>BU20</f>
        <v>23.08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BX40</f>
        <v>4.1230800905117002</v>
      </c>
      <c r="AT6" s="182">
        <f>BX20</f>
        <v>4.3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2" t="s">
        <v>20</v>
      </c>
      <c r="B7" s="338" t="s">
        <v>21</v>
      </c>
      <c r="C7" s="344" t="s">
        <v>93</v>
      </c>
      <c r="D7" s="338" t="s">
        <v>22</v>
      </c>
      <c r="E7" s="338">
        <v>0</v>
      </c>
      <c r="F7" s="338" t="s">
        <v>22</v>
      </c>
      <c r="G7" s="338" t="s">
        <v>23</v>
      </c>
      <c r="H7" s="338" t="s">
        <v>22</v>
      </c>
      <c r="I7" s="338" t="s">
        <v>23</v>
      </c>
      <c r="J7" s="340" t="s">
        <v>22</v>
      </c>
      <c r="K7" s="338" t="s">
        <v>23</v>
      </c>
      <c r="L7" s="338" t="s">
        <v>24</v>
      </c>
      <c r="M7" s="338" t="s">
        <v>25</v>
      </c>
      <c r="N7" s="340" t="s">
        <v>22</v>
      </c>
      <c r="O7" s="338" t="s">
        <v>23</v>
      </c>
      <c r="P7" s="338" t="s">
        <v>24</v>
      </c>
      <c r="Q7" s="338" t="s">
        <v>25</v>
      </c>
      <c r="R7" s="340" t="s">
        <v>22</v>
      </c>
      <c r="S7" s="338" t="s">
        <v>23</v>
      </c>
      <c r="T7" s="338" t="s">
        <v>24</v>
      </c>
      <c r="U7" s="338" t="s">
        <v>25</v>
      </c>
      <c r="V7" s="340" t="s">
        <v>22</v>
      </c>
      <c r="W7" s="338" t="s">
        <v>23</v>
      </c>
      <c r="X7" s="338" t="s">
        <v>24</v>
      </c>
      <c r="Y7" s="338" t="s">
        <v>25</v>
      </c>
      <c r="Z7" s="337" t="s">
        <v>22</v>
      </c>
      <c r="AA7" s="337"/>
      <c r="AB7" s="125" t="s">
        <v>22</v>
      </c>
      <c r="AC7" s="338" t="s">
        <v>23</v>
      </c>
      <c r="AD7" s="338" t="s">
        <v>24</v>
      </c>
      <c r="AE7" s="338" t="s">
        <v>25</v>
      </c>
      <c r="AF7" s="340" t="s">
        <v>22</v>
      </c>
      <c r="AG7" s="338" t="s">
        <v>23</v>
      </c>
      <c r="AH7" s="338" t="s">
        <v>24</v>
      </c>
      <c r="AI7" s="338" t="s">
        <v>25</v>
      </c>
      <c r="AJ7" s="340" t="s">
        <v>22</v>
      </c>
      <c r="AK7" s="338" t="s">
        <v>23</v>
      </c>
      <c r="AL7" s="338" t="s">
        <v>24</v>
      </c>
      <c r="AM7" s="338" t="s">
        <v>25</v>
      </c>
      <c r="AN7" s="340" t="s">
        <v>22</v>
      </c>
      <c r="AO7" s="338" t="s">
        <v>23</v>
      </c>
      <c r="AP7" s="338" t="s">
        <v>24</v>
      </c>
      <c r="AQ7" s="338" t="s">
        <v>25</v>
      </c>
      <c r="AR7" s="340" t="s">
        <v>22</v>
      </c>
      <c r="AS7" s="338" t="s">
        <v>23</v>
      </c>
      <c r="AT7" s="338" t="s">
        <v>24</v>
      </c>
      <c r="AU7" s="356" t="s">
        <v>25</v>
      </c>
      <c r="AV7" s="358" t="s">
        <v>26</v>
      </c>
      <c r="AW7" s="358" t="s">
        <v>27</v>
      </c>
      <c r="AX7" s="360"/>
    </row>
    <row r="8" spans="1:76" s="6" customFormat="1" ht="12" customHeight="1" thickBot="1">
      <c r="A8" s="343"/>
      <c r="B8" s="339"/>
      <c r="C8" s="345"/>
      <c r="D8" s="339"/>
      <c r="E8" s="339"/>
      <c r="F8" s="339"/>
      <c r="G8" s="339"/>
      <c r="H8" s="339"/>
      <c r="I8" s="339"/>
      <c r="J8" s="341"/>
      <c r="K8" s="339"/>
      <c r="L8" s="339"/>
      <c r="M8" s="339"/>
      <c r="N8" s="341"/>
      <c r="O8" s="339"/>
      <c r="P8" s="339"/>
      <c r="Q8" s="339"/>
      <c r="R8" s="341"/>
      <c r="S8" s="339"/>
      <c r="T8" s="339"/>
      <c r="U8" s="339"/>
      <c r="V8" s="341"/>
      <c r="W8" s="339"/>
      <c r="X8" s="339"/>
      <c r="Y8" s="339"/>
      <c r="Z8" s="94" t="s">
        <v>94</v>
      </c>
      <c r="AA8" s="94" t="s">
        <v>95</v>
      </c>
      <c r="AB8" s="95" t="s">
        <v>95</v>
      </c>
      <c r="AC8" s="339"/>
      <c r="AD8" s="339"/>
      <c r="AE8" s="339"/>
      <c r="AF8" s="341"/>
      <c r="AG8" s="339"/>
      <c r="AH8" s="339"/>
      <c r="AI8" s="339"/>
      <c r="AJ8" s="341"/>
      <c r="AK8" s="339"/>
      <c r="AL8" s="339"/>
      <c r="AM8" s="339"/>
      <c r="AN8" s="341"/>
      <c r="AO8" s="339"/>
      <c r="AP8" s="339"/>
      <c r="AQ8" s="339"/>
      <c r="AR8" s="341"/>
      <c r="AS8" s="339"/>
      <c r="AT8" s="339"/>
      <c r="AU8" s="357"/>
      <c r="AV8" s="359"/>
      <c r="AW8" s="359"/>
      <c r="AX8" s="36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62" t="s">
        <v>105</v>
      </c>
      <c r="AX9" s="363"/>
      <c r="AZ9" s="55" t="s">
        <v>166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7" t="str">
        <f>IF(AND(J10&lt;&gt;0,N10&lt;&gt;0,R10&lt;&gt;0,V10&lt;&gt;0,(OR(AB10&lt;&gt;0,AF10&lt;&gt;0)),AJ10&lt;&gt;0,AN10&lt;&gt;0,AR10&lt;&gt;0),VLOOKUP(AV10,$AV$311:$AW$315,2),"")</f>
        <v/>
      </c>
      <c r="AX10" s="32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7"/>
      <c r="AZ11" s="376" t="s">
        <v>29</v>
      </c>
      <c r="BA11" s="372" t="s">
        <v>42</v>
      </c>
      <c r="BB11" s="368"/>
      <c r="BC11" s="364"/>
      <c r="BD11" s="367" t="s">
        <v>43</v>
      </c>
      <c r="BE11" s="368"/>
      <c r="BF11" s="369"/>
      <c r="BG11" s="367" t="s">
        <v>44</v>
      </c>
      <c r="BH11" s="368"/>
      <c r="BI11" s="364"/>
      <c r="BJ11" s="367" t="s">
        <v>45</v>
      </c>
      <c r="BK11" s="368"/>
      <c r="BL11" s="369"/>
      <c r="BM11" s="373" t="s">
        <v>46</v>
      </c>
      <c r="BN11" s="374"/>
      <c r="BO11" s="378"/>
      <c r="BP11" s="367" t="s">
        <v>47</v>
      </c>
      <c r="BQ11" s="368"/>
      <c r="BR11" s="369"/>
      <c r="BS11" s="367" t="s">
        <v>48</v>
      </c>
      <c r="BT11" s="368"/>
      <c r="BU11" s="364"/>
      <c r="BV11" s="367" t="s">
        <v>102</v>
      </c>
      <c r="BW11" s="368"/>
      <c r="BX11" s="36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7" t="str">
        <f t="shared" si="30"/>
        <v/>
      </c>
      <c r="AX12" s="327"/>
      <c r="AZ12" s="377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7" t="str">
        <f t="shared" si="30"/>
        <v/>
      </c>
      <c r="AX13" s="327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7" t="str">
        <f t="shared" si="30"/>
        <v/>
      </c>
      <c r="AX14" s="327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7" t="str">
        <f t="shared" si="30"/>
        <v/>
      </c>
      <c r="AX15" s="327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7" t="str">
        <f t="shared" si="30"/>
        <v/>
      </c>
      <c r="AX16" s="327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7" t="str">
        <f t="shared" si="30"/>
        <v/>
      </c>
      <c r="AX17" s="327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7" t="str">
        <f t="shared" si="30"/>
        <v/>
      </c>
      <c r="AX18" s="327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7" t="str">
        <f t="shared" si="30"/>
        <v/>
      </c>
      <c r="AX19" s="327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7" t="str">
        <f t="shared" si="30"/>
        <v/>
      </c>
      <c r="AX20" s="327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7" t="str">
        <f t="shared" si="30"/>
        <v/>
      </c>
      <c r="AX21" s="327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7" t="str">
        <f t="shared" si="30"/>
        <v/>
      </c>
      <c r="AX22" s="327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7" t="str">
        <f t="shared" si="30"/>
        <v/>
      </c>
      <c r="AX23" s="327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7" t="str">
        <f t="shared" si="30"/>
        <v/>
      </c>
      <c r="AX24" s="327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7" t="str">
        <f t="shared" si="30"/>
        <v/>
      </c>
      <c r="AX25" s="32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7" t="str">
        <f t="shared" si="30"/>
        <v/>
      </c>
      <c r="AX26" s="32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7" t="str">
        <f t="shared" si="30"/>
        <v/>
      </c>
      <c r="AX27" s="32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7" t="str">
        <f t="shared" si="30"/>
        <v/>
      </c>
      <c r="AX28" s="32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7" t="str">
        <f t="shared" si="30"/>
        <v/>
      </c>
      <c r="AX29" s="327"/>
      <c r="AZ29" s="55" t="s">
        <v>168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7" t="str">
        <f t="shared" si="30"/>
        <v/>
      </c>
      <c r="AX30" s="327"/>
      <c r="AZ30" s="31" t="s">
        <v>169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7" t="str">
        <f t="shared" si="30"/>
        <v/>
      </c>
      <c r="AX31" s="327"/>
      <c r="AZ31" s="370" t="s">
        <v>29</v>
      </c>
      <c r="BA31" s="372" t="s">
        <v>42</v>
      </c>
      <c r="BB31" s="368"/>
      <c r="BC31" s="368"/>
      <c r="BD31" s="367" t="s">
        <v>43</v>
      </c>
      <c r="BE31" s="368"/>
      <c r="BF31" s="364"/>
      <c r="BG31" s="367" t="s">
        <v>44</v>
      </c>
      <c r="BH31" s="368"/>
      <c r="BI31" s="368"/>
      <c r="BJ31" s="367" t="s">
        <v>45</v>
      </c>
      <c r="BK31" s="368"/>
      <c r="BL31" s="369"/>
      <c r="BM31" s="373" t="s">
        <v>46</v>
      </c>
      <c r="BN31" s="374"/>
      <c r="BO31" s="375"/>
      <c r="BP31" s="367" t="s">
        <v>47</v>
      </c>
      <c r="BQ31" s="368"/>
      <c r="BR31" s="368"/>
      <c r="BS31" s="364" t="s">
        <v>48</v>
      </c>
      <c r="BT31" s="365"/>
      <c r="BU31" s="366"/>
      <c r="BV31" s="367" t="s">
        <v>102</v>
      </c>
      <c r="BW31" s="368"/>
      <c r="BX31" s="36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7" t="str">
        <f t="shared" si="30"/>
        <v/>
      </c>
      <c r="AX32" s="327"/>
      <c r="AZ32" s="371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7" t="str">
        <f t="shared" si="30"/>
        <v/>
      </c>
      <c r="AX33" s="327"/>
      <c r="AZ33" s="309" t="s">
        <v>123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7" t="str">
        <f t="shared" si="30"/>
        <v/>
      </c>
      <c r="AX34" s="327"/>
      <c r="AZ34" s="310" t="s">
        <v>124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7" t="str">
        <f t="shared" si="30"/>
        <v/>
      </c>
      <c r="AX35" s="327"/>
      <c r="AZ35" s="58" t="s">
        <v>78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7" t="str">
        <f t="shared" si="30"/>
        <v/>
      </c>
      <c r="AX36" s="327"/>
      <c r="AZ36" s="57" t="s">
        <v>77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7" t="str">
        <f t="shared" si="30"/>
        <v/>
      </c>
      <c r="AX37" s="327"/>
      <c r="AZ37" s="309" t="s">
        <v>80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7" t="str">
        <f t="shared" si="30"/>
        <v/>
      </c>
      <c r="AX38" s="327"/>
      <c r="AZ38" s="57" t="s">
        <v>79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7" t="str">
        <f t="shared" si="30"/>
        <v/>
      </c>
      <c r="AX39" s="327"/>
      <c r="AZ39" s="309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7" t="str">
        <f t="shared" si="30"/>
        <v/>
      </c>
      <c r="AX40" s="327"/>
      <c r="AZ40" s="57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7" t="str">
        <f t="shared" si="30"/>
        <v/>
      </c>
      <c r="AX41" s="327"/>
      <c r="AZ41" s="309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7" t="str">
        <f t="shared" si="30"/>
        <v/>
      </c>
      <c r="AX42" s="327"/>
      <c r="AZ42" s="57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7" t="str">
        <f t="shared" si="30"/>
        <v/>
      </c>
      <c r="AX43" s="327"/>
      <c r="AZ43" s="309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7" t="str">
        <f t="shared" si="30"/>
        <v/>
      </c>
      <c r="AX44" s="327"/>
      <c r="AZ44" s="57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7" t="str">
        <f t="shared" si="30"/>
        <v/>
      </c>
      <c r="AX45" s="32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7" t="str">
        <f t="shared" si="30"/>
        <v/>
      </c>
      <c r="AX46" s="32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7" t="str">
        <f t="shared" si="30"/>
        <v/>
      </c>
      <c r="AX47" s="327"/>
      <c r="AZ47" s="280" t="s">
        <v>171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7" t="str">
        <f t="shared" si="30"/>
        <v/>
      </c>
      <c r="AX48" s="327"/>
      <c r="AZ48" s="312" t="s">
        <v>134</v>
      </c>
      <c r="BA48" s="313"/>
      <c r="BB48" s="313"/>
      <c r="BC48" s="314"/>
      <c r="BD48" s="318" t="s">
        <v>135</v>
      </c>
      <c r="BE48" s="319"/>
      <c r="BF48" s="319"/>
      <c r="BG48" s="320"/>
      <c r="BH48" s="319" t="s">
        <v>136</v>
      </c>
      <c r="BI48" s="319"/>
      <c r="BJ48" s="319"/>
      <c r="BK48" s="32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7" t="str">
        <f t="shared" si="30"/>
        <v/>
      </c>
      <c r="AX49" s="327"/>
      <c r="AZ49" s="315"/>
      <c r="BA49" s="316"/>
      <c r="BB49" s="316"/>
      <c r="BC49" s="317"/>
      <c r="BD49" s="281" t="s">
        <v>137</v>
      </c>
      <c r="BE49" s="282" t="s">
        <v>138</v>
      </c>
      <c r="BF49" s="283" t="s">
        <v>139</v>
      </c>
      <c r="BG49" s="284" t="s">
        <v>140</v>
      </c>
      <c r="BH49" s="285" t="s">
        <v>137</v>
      </c>
      <c r="BI49" s="282" t="s">
        <v>138</v>
      </c>
      <c r="BJ49" s="282" t="s">
        <v>139</v>
      </c>
      <c r="BK49" s="284" t="s">
        <v>140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7" t="str">
        <f t="shared" si="30"/>
        <v/>
      </c>
      <c r="AX50" s="327"/>
      <c r="AZ50" s="321" t="s">
        <v>141</v>
      </c>
      <c r="BA50" s="324" t="s">
        <v>142</v>
      </c>
      <c r="BB50" s="286" t="s">
        <v>143</v>
      </c>
      <c r="BC50" s="287" t="s">
        <v>144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7" t="str">
        <f t="shared" si="30"/>
        <v/>
      </c>
      <c r="AX51" s="327"/>
      <c r="AZ51" s="322"/>
      <c r="BA51" s="325"/>
      <c r="BB51" s="293" t="s">
        <v>145</v>
      </c>
      <c r="BC51" s="294" t="s">
        <v>146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7" t="str">
        <f t="shared" si="30"/>
        <v/>
      </c>
      <c r="AX52" s="327"/>
      <c r="AZ52" s="322"/>
      <c r="BA52" s="325"/>
      <c r="BB52" s="293" t="s">
        <v>147</v>
      </c>
      <c r="BC52" s="294" t="s">
        <v>148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7" t="str">
        <f t="shared" si="30"/>
        <v/>
      </c>
      <c r="AX53" s="327"/>
      <c r="AZ53" s="322"/>
      <c r="BA53" s="325"/>
      <c r="BB53" s="293" t="s">
        <v>149</v>
      </c>
      <c r="BC53" s="294" t="s">
        <v>150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7" t="str">
        <f t="shared" si="30"/>
        <v/>
      </c>
      <c r="AX54" s="327"/>
      <c r="AZ54" s="322"/>
      <c r="BA54" s="325"/>
      <c r="BB54" s="293" t="s">
        <v>151</v>
      </c>
      <c r="BC54" s="294" t="s">
        <v>152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7" t="str">
        <f t="shared" si="30"/>
        <v/>
      </c>
      <c r="AX55" s="327"/>
      <c r="AZ55" s="322"/>
      <c r="BA55" s="326"/>
      <c r="BB55" s="300" t="s">
        <v>153</v>
      </c>
      <c r="BC55" s="301" t="s">
        <v>154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7" t="str">
        <f t="shared" si="30"/>
        <v/>
      </c>
      <c r="AX56" s="327"/>
      <c r="AZ56" s="322"/>
      <c r="BA56" s="324" t="s">
        <v>155</v>
      </c>
      <c r="BB56" s="286" t="s">
        <v>143</v>
      </c>
      <c r="BC56" s="287" t="s">
        <v>156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7" t="str">
        <f t="shared" si="30"/>
        <v/>
      </c>
      <c r="AX57" s="327"/>
      <c r="AZ57" s="322"/>
      <c r="BA57" s="325"/>
      <c r="BB57" s="293" t="s">
        <v>145</v>
      </c>
      <c r="BC57" s="294" t="s">
        <v>157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7" t="str">
        <f t="shared" si="30"/>
        <v/>
      </c>
      <c r="AX58" s="327"/>
      <c r="AZ58" s="322"/>
      <c r="BA58" s="326"/>
      <c r="BB58" s="300" t="s">
        <v>147</v>
      </c>
      <c r="BC58" s="301" t="s">
        <v>158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7" t="str">
        <f t="shared" si="30"/>
        <v/>
      </c>
      <c r="AX59" s="327"/>
      <c r="AZ59" s="322"/>
      <c r="BA59" s="324" t="s">
        <v>159</v>
      </c>
      <c r="BB59" s="286" t="s">
        <v>143</v>
      </c>
      <c r="BC59" s="287" t="s">
        <v>160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7" t="str">
        <f t="shared" si="30"/>
        <v/>
      </c>
      <c r="AX60" s="327"/>
      <c r="AZ60" s="322"/>
      <c r="BA60" s="325"/>
      <c r="BB60" s="293" t="s">
        <v>145</v>
      </c>
      <c r="BC60" s="294" t="s">
        <v>161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7" t="str">
        <f t="shared" si="30"/>
        <v/>
      </c>
      <c r="AX61" s="327"/>
      <c r="AZ61" s="323"/>
      <c r="BA61" s="326"/>
      <c r="BB61" s="300" t="s">
        <v>147</v>
      </c>
      <c r="BC61" s="301" t="s">
        <v>162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7" t="str">
        <f t="shared" si="30"/>
        <v/>
      </c>
      <c r="AX62" s="327"/>
      <c r="AZ62" s="321" t="s">
        <v>163</v>
      </c>
      <c r="BA62" s="324" t="s">
        <v>142</v>
      </c>
      <c r="BB62" s="286" t="s">
        <v>143</v>
      </c>
      <c r="BC62" s="287" t="s">
        <v>144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7" t="str">
        <f t="shared" si="30"/>
        <v/>
      </c>
      <c r="AX63" s="327"/>
      <c r="AZ63" s="322"/>
      <c r="BA63" s="325"/>
      <c r="BB63" s="293" t="s">
        <v>145</v>
      </c>
      <c r="BC63" s="294" t="s">
        <v>146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7" t="str">
        <f t="shared" si="30"/>
        <v/>
      </c>
      <c r="AX64" s="327"/>
      <c r="AZ64" s="322"/>
      <c r="BA64" s="325"/>
      <c r="BB64" s="293" t="s">
        <v>147</v>
      </c>
      <c r="BC64" s="294" t="s">
        <v>148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7" t="str">
        <f t="shared" si="30"/>
        <v/>
      </c>
      <c r="AX65" s="327"/>
      <c r="AZ65" s="322"/>
      <c r="BA65" s="325"/>
      <c r="BB65" s="293" t="s">
        <v>149</v>
      </c>
      <c r="BC65" s="294" t="s">
        <v>150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7" t="str">
        <f t="shared" si="30"/>
        <v/>
      </c>
      <c r="AX66" s="327"/>
      <c r="AZ66" s="322"/>
      <c r="BA66" s="325"/>
      <c r="BB66" s="293" t="s">
        <v>151</v>
      </c>
      <c r="BC66" s="294" t="s">
        <v>152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7" t="str">
        <f t="shared" si="30"/>
        <v/>
      </c>
      <c r="AX67" s="327"/>
      <c r="AZ67" s="322"/>
      <c r="BA67" s="326"/>
      <c r="BB67" s="300" t="s">
        <v>153</v>
      </c>
      <c r="BC67" s="301" t="s">
        <v>154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7" t="str">
        <f t="shared" si="30"/>
        <v/>
      </c>
      <c r="AX68" s="327"/>
      <c r="AZ68" s="322"/>
      <c r="BA68" s="324" t="s">
        <v>155</v>
      </c>
      <c r="BB68" s="286" t="s">
        <v>143</v>
      </c>
      <c r="BC68" s="287" t="s">
        <v>156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7" t="str">
        <f t="shared" si="30"/>
        <v/>
      </c>
      <c r="AX69" s="327"/>
      <c r="AZ69" s="322"/>
      <c r="BA69" s="325"/>
      <c r="BB69" s="293" t="s">
        <v>145</v>
      </c>
      <c r="BC69" s="294" t="s">
        <v>157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7" t="str">
        <f t="shared" si="30"/>
        <v/>
      </c>
      <c r="AX70" s="327"/>
      <c r="AZ70" s="322"/>
      <c r="BA70" s="326"/>
      <c r="BB70" s="300" t="s">
        <v>147</v>
      </c>
      <c r="BC70" s="301" t="s">
        <v>158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7" t="str">
        <f t="shared" si="30"/>
        <v/>
      </c>
      <c r="AX71" s="327"/>
      <c r="AZ71" s="322"/>
      <c r="BA71" s="324" t="s">
        <v>159</v>
      </c>
      <c r="BB71" s="286" t="s">
        <v>143</v>
      </c>
      <c r="BC71" s="287" t="s">
        <v>160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7" t="str">
        <f t="shared" si="30"/>
        <v/>
      </c>
      <c r="AX72" s="327"/>
      <c r="AZ72" s="322"/>
      <c r="BA72" s="325"/>
      <c r="BB72" s="293" t="s">
        <v>145</v>
      </c>
      <c r="BC72" s="294" t="s">
        <v>161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7" t="str">
        <f t="shared" si="30"/>
        <v/>
      </c>
      <c r="AX73" s="327"/>
      <c r="AZ73" s="323"/>
      <c r="BA73" s="326"/>
      <c r="BB73" s="300" t="s">
        <v>147</v>
      </c>
      <c r="BC73" s="301" t="s">
        <v>162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7" t="str">
        <f t="shared" si="30"/>
        <v/>
      </c>
      <c r="AX74" s="327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7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7" t="str">
        <f t="shared" si="63"/>
        <v/>
      </c>
      <c r="AX76" s="327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7" t="str">
        <f t="shared" si="63"/>
        <v/>
      </c>
      <c r="AX77" s="327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7" t="str">
        <f t="shared" si="63"/>
        <v/>
      </c>
      <c r="AX78" s="327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7" t="str">
        <f t="shared" si="63"/>
        <v/>
      </c>
      <c r="AX79" s="327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7" t="str">
        <f t="shared" si="63"/>
        <v/>
      </c>
      <c r="AX80" s="327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7" t="str">
        <f t="shared" si="63"/>
        <v/>
      </c>
      <c r="AX81" s="327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7" t="str">
        <f t="shared" si="63"/>
        <v/>
      </c>
      <c r="AX82" s="327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7" t="str">
        <f t="shared" si="63"/>
        <v/>
      </c>
      <c r="AX83" s="327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7" t="str">
        <f t="shared" si="63"/>
        <v/>
      </c>
      <c r="AX84" s="327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7" t="str">
        <f t="shared" si="63"/>
        <v/>
      </c>
      <c r="AX85" s="327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7" t="str">
        <f t="shared" si="63"/>
        <v/>
      </c>
      <c r="AX86" s="327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7" t="str">
        <f t="shared" si="63"/>
        <v/>
      </c>
      <c r="AX87" s="327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7" t="str">
        <f t="shared" si="63"/>
        <v/>
      </c>
      <c r="AX88" s="327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7" t="str">
        <f t="shared" si="63"/>
        <v/>
      </c>
      <c r="AX89" s="327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7" t="str">
        <f t="shared" si="63"/>
        <v/>
      </c>
      <c r="AX90" s="327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7" t="str">
        <f t="shared" si="63"/>
        <v/>
      </c>
      <c r="AX91" s="327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7" t="str">
        <f t="shared" si="63"/>
        <v/>
      </c>
      <c r="AX92" s="327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7" t="str">
        <f t="shared" si="63"/>
        <v/>
      </c>
      <c r="AX93" s="327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7" t="str">
        <f t="shared" si="63"/>
        <v/>
      </c>
      <c r="AX94" s="327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7" t="str">
        <f t="shared" si="63"/>
        <v/>
      </c>
      <c r="AX95" s="327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7" t="str">
        <f t="shared" si="63"/>
        <v/>
      </c>
      <c r="AX96" s="327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7" t="str">
        <f t="shared" si="63"/>
        <v/>
      </c>
      <c r="AX97" s="327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7" t="str">
        <f t="shared" si="63"/>
        <v/>
      </c>
      <c r="AX98" s="327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7" t="str">
        <f t="shared" si="63"/>
        <v/>
      </c>
      <c r="AX99" s="327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7" t="str">
        <f t="shared" si="63"/>
        <v/>
      </c>
      <c r="AX100" s="327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7" t="str">
        <f t="shared" si="63"/>
        <v/>
      </c>
      <c r="AX101" s="327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7" t="str">
        <f t="shared" si="63"/>
        <v/>
      </c>
      <c r="AX102" s="327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7" t="str">
        <f t="shared" si="63"/>
        <v/>
      </c>
      <c r="AX103" s="327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7" t="str">
        <f t="shared" si="63"/>
        <v/>
      </c>
      <c r="AX104" s="327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7" t="str">
        <f t="shared" si="63"/>
        <v/>
      </c>
      <c r="AX105" s="327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7" t="str">
        <f t="shared" si="63"/>
        <v/>
      </c>
      <c r="AX106" s="327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7" t="str">
        <f t="shared" si="63"/>
        <v/>
      </c>
      <c r="AX107" s="327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7" t="str">
        <f t="shared" si="63"/>
        <v/>
      </c>
      <c r="AX108" s="327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7" t="str">
        <f t="shared" si="63"/>
        <v/>
      </c>
      <c r="AX109" s="327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7" t="str">
        <f t="shared" si="63"/>
        <v/>
      </c>
      <c r="AX110" s="327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7" t="str">
        <f t="shared" si="63"/>
        <v/>
      </c>
      <c r="AX111" s="327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7" t="str">
        <f t="shared" si="63"/>
        <v/>
      </c>
      <c r="AX112" s="327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7" t="str">
        <f t="shared" si="63"/>
        <v/>
      </c>
      <c r="AX113" s="327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7" t="str">
        <f t="shared" si="63"/>
        <v/>
      </c>
      <c r="AX114" s="327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7" t="str">
        <f t="shared" si="63"/>
        <v/>
      </c>
      <c r="AX115" s="327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7" t="str">
        <f t="shared" si="63"/>
        <v/>
      </c>
      <c r="AX116" s="327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7" t="str">
        <f t="shared" si="63"/>
        <v/>
      </c>
      <c r="AX117" s="327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7" t="str">
        <f t="shared" si="63"/>
        <v/>
      </c>
      <c r="AX118" s="327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7" t="str">
        <f t="shared" si="63"/>
        <v/>
      </c>
      <c r="AX119" s="327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7" t="str">
        <f t="shared" si="63"/>
        <v/>
      </c>
      <c r="AX120" s="327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7" t="str">
        <f t="shared" si="63"/>
        <v/>
      </c>
      <c r="AX121" s="327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7" t="str">
        <f t="shared" si="63"/>
        <v/>
      </c>
      <c r="AX122" s="327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7" t="str">
        <f t="shared" si="63"/>
        <v/>
      </c>
      <c r="AX123" s="327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7" t="str">
        <f t="shared" si="63"/>
        <v/>
      </c>
      <c r="AX124" s="327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7" t="str">
        <f t="shared" si="63"/>
        <v/>
      </c>
      <c r="AX125" s="327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7" t="str">
        <f t="shared" si="63"/>
        <v/>
      </c>
      <c r="AX126" s="327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7" t="str">
        <f t="shared" si="63"/>
        <v/>
      </c>
      <c r="AX127" s="327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7" t="str">
        <f t="shared" si="63"/>
        <v/>
      </c>
      <c r="AX128" s="327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7" t="str">
        <f t="shared" si="63"/>
        <v/>
      </c>
      <c r="AX129" s="327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7" t="str">
        <f t="shared" si="63"/>
        <v/>
      </c>
      <c r="AX130" s="327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7" t="str">
        <f t="shared" si="63"/>
        <v/>
      </c>
      <c r="AX131" s="327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7" t="str">
        <f t="shared" si="63"/>
        <v/>
      </c>
      <c r="AX132" s="327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7" t="str">
        <f t="shared" si="63"/>
        <v/>
      </c>
      <c r="AX133" s="327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7" t="str">
        <f t="shared" si="63"/>
        <v/>
      </c>
      <c r="AX134" s="327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7" t="str">
        <f t="shared" si="63"/>
        <v/>
      </c>
      <c r="AX135" s="327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7" t="str">
        <f t="shared" si="63"/>
        <v/>
      </c>
      <c r="AX136" s="327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7" t="str">
        <f t="shared" si="63"/>
        <v/>
      </c>
      <c r="AX137" s="327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7" t="str">
        <f t="shared" si="63"/>
        <v/>
      </c>
      <c r="AX138" s="327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7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7" t="str">
        <f t="shared" si="96"/>
        <v/>
      </c>
      <c r="AX140" s="327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7" t="str">
        <f t="shared" si="96"/>
        <v/>
      </c>
      <c r="AX141" s="327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7" t="str">
        <f t="shared" si="96"/>
        <v/>
      </c>
      <c r="AX142" s="327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7" t="str">
        <f t="shared" si="96"/>
        <v/>
      </c>
      <c r="AX143" s="327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7" t="str">
        <f t="shared" si="96"/>
        <v/>
      </c>
      <c r="AX144" s="327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7" t="str">
        <f t="shared" si="96"/>
        <v/>
      </c>
      <c r="AX145" s="327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7" t="str">
        <f t="shared" si="96"/>
        <v/>
      </c>
      <c r="AX146" s="327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7" t="str">
        <f t="shared" si="96"/>
        <v/>
      </c>
      <c r="AX147" s="327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7" t="str">
        <f t="shared" si="96"/>
        <v/>
      </c>
      <c r="AX148" s="327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7" t="str">
        <f t="shared" si="96"/>
        <v/>
      </c>
      <c r="AX149" s="327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7" t="str">
        <f t="shared" si="96"/>
        <v/>
      </c>
      <c r="AX150" s="327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7" t="str">
        <f t="shared" si="96"/>
        <v/>
      </c>
      <c r="AX151" s="327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7" t="str">
        <f t="shared" si="96"/>
        <v/>
      </c>
      <c r="AX152" s="327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7" t="str">
        <f t="shared" si="96"/>
        <v/>
      </c>
      <c r="AX153" s="327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7" t="str">
        <f t="shared" si="96"/>
        <v/>
      </c>
      <c r="AX154" s="327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7" t="str">
        <f t="shared" si="96"/>
        <v/>
      </c>
      <c r="AX155" s="327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7" t="str">
        <f t="shared" si="96"/>
        <v/>
      </c>
      <c r="AX156" s="327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7" t="str">
        <f t="shared" si="96"/>
        <v/>
      </c>
      <c r="AX157" s="327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7" t="str">
        <f t="shared" si="96"/>
        <v/>
      </c>
      <c r="AX158" s="327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7" t="str">
        <f t="shared" si="96"/>
        <v/>
      </c>
      <c r="AX159" s="327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7" t="str">
        <f t="shared" si="96"/>
        <v/>
      </c>
      <c r="AX160" s="327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7" t="str">
        <f t="shared" si="96"/>
        <v/>
      </c>
      <c r="AX161" s="327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7" t="str">
        <f t="shared" si="96"/>
        <v/>
      </c>
      <c r="AX162" s="327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7" t="str">
        <f t="shared" si="96"/>
        <v/>
      </c>
      <c r="AX163" s="327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7" t="str">
        <f t="shared" si="96"/>
        <v/>
      </c>
      <c r="AX164" s="327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7" t="str">
        <f t="shared" si="96"/>
        <v/>
      </c>
      <c r="AX165" s="327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7" t="str">
        <f t="shared" si="96"/>
        <v/>
      </c>
      <c r="AX166" s="327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7" t="str">
        <f t="shared" si="96"/>
        <v/>
      </c>
      <c r="AX167" s="327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7" t="str">
        <f t="shared" si="96"/>
        <v/>
      </c>
      <c r="AX168" s="327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7" t="str">
        <f t="shared" si="96"/>
        <v/>
      </c>
      <c r="AX169" s="327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7" t="str">
        <f t="shared" si="96"/>
        <v/>
      </c>
      <c r="AX170" s="327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7" t="str">
        <f t="shared" si="96"/>
        <v/>
      </c>
      <c r="AX171" s="327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7" t="str">
        <f t="shared" si="96"/>
        <v/>
      </c>
      <c r="AX172" s="327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7" t="str">
        <f t="shared" si="96"/>
        <v/>
      </c>
      <c r="AX173" s="327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7" t="str">
        <f t="shared" si="96"/>
        <v/>
      </c>
      <c r="AX174" s="327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7" t="str">
        <f t="shared" si="96"/>
        <v/>
      </c>
      <c r="AX175" s="327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7" t="str">
        <f t="shared" si="96"/>
        <v/>
      </c>
      <c r="AX176" s="327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7" t="str">
        <f t="shared" si="96"/>
        <v/>
      </c>
      <c r="AX177" s="327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7" t="str">
        <f t="shared" si="96"/>
        <v/>
      </c>
      <c r="AX178" s="327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7" t="str">
        <f t="shared" si="96"/>
        <v/>
      </c>
      <c r="AX179" s="327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7" t="str">
        <f t="shared" si="96"/>
        <v/>
      </c>
      <c r="AX180" s="327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7" t="str">
        <f t="shared" si="96"/>
        <v/>
      </c>
      <c r="AX181" s="327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7" t="str">
        <f t="shared" si="96"/>
        <v/>
      </c>
      <c r="AX182" s="327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7" t="str">
        <f t="shared" si="96"/>
        <v/>
      </c>
      <c r="AX183" s="327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7" t="str">
        <f t="shared" si="96"/>
        <v/>
      </c>
      <c r="AX184" s="327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7" t="str">
        <f t="shared" si="96"/>
        <v/>
      </c>
      <c r="AX185" s="327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7" t="str">
        <f t="shared" si="96"/>
        <v/>
      </c>
      <c r="AX186" s="327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7" t="str">
        <f t="shared" si="96"/>
        <v/>
      </c>
      <c r="AX187" s="327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7" t="str">
        <f t="shared" si="96"/>
        <v/>
      </c>
      <c r="AX188" s="327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7" t="str">
        <f t="shared" si="96"/>
        <v/>
      </c>
      <c r="AX189" s="327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7" t="str">
        <f t="shared" si="96"/>
        <v/>
      </c>
      <c r="AX190" s="327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7" t="str">
        <f t="shared" si="96"/>
        <v/>
      </c>
      <c r="AX191" s="327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7" t="str">
        <f t="shared" si="96"/>
        <v/>
      </c>
      <c r="AX192" s="327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7" t="str">
        <f t="shared" si="96"/>
        <v/>
      </c>
      <c r="AX193" s="327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7" t="str">
        <f t="shared" si="96"/>
        <v/>
      </c>
      <c r="AX194" s="327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7" t="str">
        <f t="shared" si="96"/>
        <v/>
      </c>
      <c r="AX195" s="327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7" t="str">
        <f t="shared" si="96"/>
        <v/>
      </c>
      <c r="AX196" s="327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7" t="str">
        <f t="shared" si="96"/>
        <v/>
      </c>
      <c r="AX197" s="327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7" t="str">
        <f t="shared" si="96"/>
        <v/>
      </c>
      <c r="AX198" s="327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7" t="str">
        <f t="shared" si="96"/>
        <v/>
      </c>
      <c r="AX199" s="327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7" t="str">
        <f t="shared" si="96"/>
        <v/>
      </c>
      <c r="AX200" s="327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7" t="str">
        <f t="shared" si="96"/>
        <v/>
      </c>
      <c r="AX201" s="327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7" t="str">
        <f t="shared" si="96"/>
        <v/>
      </c>
      <c r="AX202" s="327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7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7" t="str">
        <f t="shared" si="129"/>
        <v/>
      </c>
      <c r="AX204" s="327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7" t="str">
        <f t="shared" si="129"/>
        <v/>
      </c>
      <c r="AX205" s="327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7" t="str">
        <f t="shared" si="129"/>
        <v/>
      </c>
      <c r="AX206" s="327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7" t="str">
        <f t="shared" si="129"/>
        <v/>
      </c>
      <c r="AX207" s="327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7" t="str">
        <f t="shared" si="129"/>
        <v/>
      </c>
      <c r="AX208" s="327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7" t="str">
        <f t="shared" si="129"/>
        <v/>
      </c>
      <c r="AX209" s="327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7" t="str">
        <f t="shared" si="129"/>
        <v/>
      </c>
      <c r="AX210" s="327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7" t="str">
        <f t="shared" si="129"/>
        <v/>
      </c>
      <c r="AX211" s="327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7" t="str">
        <f t="shared" si="129"/>
        <v/>
      </c>
      <c r="AX212" s="327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7" t="str">
        <f t="shared" si="129"/>
        <v/>
      </c>
      <c r="AX213" s="327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7" t="str">
        <f t="shared" si="129"/>
        <v/>
      </c>
      <c r="AX214" s="327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7" t="str">
        <f t="shared" si="129"/>
        <v/>
      </c>
      <c r="AX215" s="327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7" t="str">
        <f t="shared" si="129"/>
        <v/>
      </c>
      <c r="AX216" s="327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7" t="str">
        <f t="shared" si="129"/>
        <v/>
      </c>
      <c r="AX217" s="327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7" t="str">
        <f t="shared" si="129"/>
        <v/>
      </c>
      <c r="AX218" s="327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7" t="str">
        <f t="shared" si="129"/>
        <v/>
      </c>
      <c r="AX219" s="327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7" t="str">
        <f t="shared" si="129"/>
        <v/>
      </c>
      <c r="AX220" s="327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7" t="str">
        <f t="shared" si="129"/>
        <v/>
      </c>
      <c r="AX221" s="327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7" t="str">
        <f t="shared" si="129"/>
        <v/>
      </c>
      <c r="AX222" s="327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7" t="str">
        <f t="shared" si="129"/>
        <v/>
      </c>
      <c r="AX223" s="327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7" t="str">
        <f t="shared" si="129"/>
        <v/>
      </c>
      <c r="AX224" s="327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7" t="str">
        <f t="shared" si="129"/>
        <v/>
      </c>
      <c r="AX225" s="327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7" t="str">
        <f t="shared" si="129"/>
        <v/>
      </c>
      <c r="AX226" s="327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7" t="str">
        <f t="shared" si="129"/>
        <v/>
      </c>
      <c r="AX227" s="327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7" t="str">
        <f t="shared" si="129"/>
        <v/>
      </c>
      <c r="AX228" s="327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7" t="str">
        <f t="shared" si="129"/>
        <v/>
      </c>
      <c r="AX229" s="327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7" t="str">
        <f t="shared" si="129"/>
        <v/>
      </c>
      <c r="AX230" s="327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7" t="str">
        <f t="shared" si="129"/>
        <v/>
      </c>
      <c r="AX231" s="327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7" t="str">
        <f t="shared" si="129"/>
        <v/>
      </c>
      <c r="AX232" s="327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7" t="str">
        <f t="shared" si="129"/>
        <v/>
      </c>
      <c r="AX233" s="327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7" t="str">
        <f t="shared" si="129"/>
        <v/>
      </c>
      <c r="AX234" s="327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7" t="str">
        <f t="shared" si="129"/>
        <v/>
      </c>
      <c r="AX235" s="327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7" t="str">
        <f t="shared" si="129"/>
        <v/>
      </c>
      <c r="AX236" s="327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7" t="str">
        <f t="shared" si="129"/>
        <v/>
      </c>
      <c r="AX237" s="327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7" t="str">
        <f t="shared" si="129"/>
        <v/>
      </c>
      <c r="AX238" s="327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7" t="str">
        <f t="shared" si="129"/>
        <v/>
      </c>
      <c r="AX239" s="327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7" t="str">
        <f t="shared" si="129"/>
        <v/>
      </c>
      <c r="AX240" s="327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7" t="str">
        <f t="shared" si="129"/>
        <v/>
      </c>
      <c r="AX241" s="327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7" t="str">
        <f t="shared" si="129"/>
        <v/>
      </c>
      <c r="AX242" s="327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7" t="str">
        <f t="shared" si="129"/>
        <v/>
      </c>
      <c r="AX243" s="327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7" t="str">
        <f t="shared" si="129"/>
        <v/>
      </c>
      <c r="AX244" s="327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7" t="str">
        <f t="shared" si="129"/>
        <v/>
      </c>
      <c r="AX245" s="327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7" t="str">
        <f t="shared" si="129"/>
        <v/>
      </c>
      <c r="AX246" s="327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7" t="str">
        <f t="shared" si="129"/>
        <v/>
      </c>
      <c r="AX247" s="327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7" t="str">
        <f t="shared" si="129"/>
        <v/>
      </c>
      <c r="AX248" s="327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7" t="str">
        <f t="shared" si="129"/>
        <v/>
      </c>
      <c r="AX249" s="327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7" t="str">
        <f t="shared" si="129"/>
        <v/>
      </c>
      <c r="AX250" s="327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7" t="str">
        <f t="shared" si="129"/>
        <v/>
      </c>
      <c r="AX251" s="327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7" t="str">
        <f t="shared" si="129"/>
        <v/>
      </c>
      <c r="AX252" s="327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7" t="str">
        <f t="shared" si="129"/>
        <v/>
      </c>
      <c r="AX253" s="327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7" t="str">
        <f t="shared" si="129"/>
        <v/>
      </c>
      <c r="AX254" s="327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7" t="str">
        <f t="shared" si="129"/>
        <v/>
      </c>
      <c r="AX255" s="327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7" t="str">
        <f t="shared" si="129"/>
        <v/>
      </c>
      <c r="AX256" s="327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7" t="str">
        <f t="shared" si="129"/>
        <v/>
      </c>
      <c r="AX257" s="327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7" t="str">
        <f t="shared" si="129"/>
        <v/>
      </c>
      <c r="AX258" s="327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7" t="str">
        <f t="shared" si="129"/>
        <v/>
      </c>
      <c r="AX259" s="327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7" t="str">
        <f t="shared" si="129"/>
        <v/>
      </c>
      <c r="AX260" s="327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7" t="str">
        <f t="shared" si="129"/>
        <v/>
      </c>
      <c r="AX261" s="327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7" t="str">
        <f t="shared" si="129"/>
        <v/>
      </c>
      <c r="AX262" s="327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7" t="str">
        <f t="shared" si="129"/>
        <v/>
      </c>
      <c r="AX263" s="327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7" t="str">
        <f t="shared" si="129"/>
        <v/>
      </c>
      <c r="AX264" s="327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7" t="str">
        <f t="shared" si="129"/>
        <v/>
      </c>
      <c r="AX265" s="327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7" t="str">
        <f t="shared" si="129"/>
        <v/>
      </c>
      <c r="AX266" s="327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7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7" t="str">
        <f t="shared" si="162"/>
        <v/>
      </c>
      <c r="AX268" s="327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7" t="str">
        <f t="shared" si="162"/>
        <v/>
      </c>
      <c r="AX269" s="327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7" t="str">
        <f t="shared" si="162"/>
        <v/>
      </c>
      <c r="AX270" s="327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7" t="str">
        <f t="shared" si="162"/>
        <v/>
      </c>
      <c r="AX271" s="327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7" t="str">
        <f t="shared" si="162"/>
        <v/>
      </c>
      <c r="AX272" s="327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7" t="str">
        <f t="shared" si="162"/>
        <v/>
      </c>
      <c r="AX273" s="327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7" t="str">
        <f t="shared" si="162"/>
        <v/>
      </c>
      <c r="AX274" s="327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7" t="str">
        <f t="shared" si="162"/>
        <v/>
      </c>
      <c r="AX275" s="327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7" t="str">
        <f t="shared" si="162"/>
        <v/>
      </c>
      <c r="AX276" s="327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7" t="str">
        <f t="shared" si="162"/>
        <v/>
      </c>
      <c r="AX277" s="327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7" t="str">
        <f t="shared" si="162"/>
        <v/>
      </c>
      <c r="AX278" s="327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7" t="str">
        <f t="shared" si="162"/>
        <v/>
      </c>
      <c r="AX279" s="327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7" t="str">
        <f t="shared" si="162"/>
        <v/>
      </c>
      <c r="AX280" s="327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7" t="str">
        <f t="shared" si="162"/>
        <v/>
      </c>
      <c r="AX281" s="327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7" t="str">
        <f t="shared" si="162"/>
        <v/>
      </c>
      <c r="AX282" s="327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7" t="str">
        <f t="shared" si="162"/>
        <v/>
      </c>
      <c r="AX283" s="327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7" t="str">
        <f t="shared" si="162"/>
        <v/>
      </c>
      <c r="AX284" s="327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7" t="str">
        <f t="shared" si="162"/>
        <v/>
      </c>
      <c r="AX285" s="327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7" t="str">
        <f t="shared" si="162"/>
        <v/>
      </c>
      <c r="AX286" s="327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7" t="str">
        <f t="shared" si="162"/>
        <v/>
      </c>
      <c r="AX287" s="327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7" t="str">
        <f t="shared" si="162"/>
        <v/>
      </c>
      <c r="AX288" s="327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7" t="str">
        <f t="shared" si="162"/>
        <v/>
      </c>
      <c r="AX289" s="327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7" t="str">
        <f t="shared" si="162"/>
        <v/>
      </c>
      <c r="AX290" s="327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7" t="str">
        <f t="shared" si="162"/>
        <v/>
      </c>
      <c r="AX291" s="327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7" t="str">
        <f t="shared" si="162"/>
        <v/>
      </c>
      <c r="AX292" s="327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7" t="str">
        <f t="shared" si="162"/>
        <v/>
      </c>
      <c r="AX293" s="327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7" t="str">
        <f t="shared" si="162"/>
        <v/>
      </c>
      <c r="AX294" s="327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7" t="str">
        <f t="shared" si="162"/>
        <v/>
      </c>
      <c r="AX295" s="327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7" t="str">
        <f t="shared" si="162"/>
        <v/>
      </c>
      <c r="AX296" s="327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7" t="str">
        <f t="shared" si="162"/>
        <v/>
      </c>
      <c r="AX297" s="327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7" t="str">
        <f t="shared" si="162"/>
        <v/>
      </c>
      <c r="AX298" s="327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7" t="str">
        <f t="shared" si="162"/>
        <v/>
      </c>
      <c r="AX299" s="327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7" t="str">
        <f t="shared" si="162"/>
        <v/>
      </c>
      <c r="AX300" s="327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7" t="str">
        <f t="shared" si="162"/>
        <v/>
      </c>
      <c r="AX301" s="327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7" t="str">
        <f t="shared" si="162"/>
        <v/>
      </c>
      <c r="AX302" s="327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7" t="str">
        <f t="shared" si="162"/>
        <v/>
      </c>
      <c r="AX303" s="327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7" t="str">
        <f t="shared" si="162"/>
        <v/>
      </c>
      <c r="AX304" s="327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7" t="str">
        <f t="shared" si="162"/>
        <v/>
      </c>
      <c r="AX305" s="327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7" t="str">
        <f t="shared" si="162"/>
        <v/>
      </c>
      <c r="AX306" s="327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7" t="str">
        <f t="shared" si="162"/>
        <v/>
      </c>
      <c r="AX307" s="327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7" t="str">
        <f t="shared" si="162"/>
        <v/>
      </c>
      <c r="AX308" s="327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7" t="str">
        <f t="shared" si="162"/>
        <v/>
      </c>
      <c r="AX309" s="32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41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52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61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S1" zoomScale="90" zoomScaleNormal="90" workbookViewId="0">
      <selection activeCell="AY2" sqref="AY2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6"/>
      <c r="C1" s="347"/>
    </row>
    <row r="2" spans="1:76" s="6" customFormat="1" ht="20.100000000000001" customHeight="1" thickTop="1" thickBot="1">
      <c r="A2" s="348" t="s">
        <v>87</v>
      </c>
      <c r="B2" s="354"/>
      <c r="C2" s="355"/>
      <c r="D2" s="350" t="s">
        <v>1</v>
      </c>
      <c r="E2" s="351"/>
      <c r="F2" s="350" t="s">
        <v>2</v>
      </c>
      <c r="G2" s="351"/>
      <c r="H2" s="352"/>
      <c r="I2" s="353"/>
      <c r="J2" s="334" t="s">
        <v>3</v>
      </c>
      <c r="K2" s="335"/>
      <c r="L2" s="335"/>
      <c r="M2" s="336"/>
      <c r="N2" s="334" t="s">
        <v>4</v>
      </c>
      <c r="O2" s="335"/>
      <c r="P2" s="335"/>
      <c r="Q2" s="336"/>
      <c r="R2" s="334" t="s">
        <v>5</v>
      </c>
      <c r="S2" s="335"/>
      <c r="T2" s="335"/>
      <c r="U2" s="336"/>
      <c r="V2" s="334" t="s">
        <v>121</v>
      </c>
      <c r="W2" s="335"/>
      <c r="X2" s="335"/>
      <c r="Y2" s="336"/>
      <c r="Z2" s="334" t="s">
        <v>88</v>
      </c>
      <c r="AA2" s="335"/>
      <c r="AB2" s="335"/>
      <c r="AC2" s="335"/>
      <c r="AD2" s="335"/>
      <c r="AE2" s="336"/>
      <c r="AF2" s="334" t="s">
        <v>89</v>
      </c>
      <c r="AG2" s="335"/>
      <c r="AH2" s="335"/>
      <c r="AI2" s="336"/>
      <c r="AJ2" s="334" t="s">
        <v>90</v>
      </c>
      <c r="AK2" s="335"/>
      <c r="AL2" s="335"/>
      <c r="AM2" s="336"/>
      <c r="AN2" s="334" t="s">
        <v>122</v>
      </c>
      <c r="AO2" s="335"/>
      <c r="AP2" s="335"/>
      <c r="AQ2" s="336"/>
      <c r="AR2" s="334" t="s">
        <v>91</v>
      </c>
      <c r="AS2" s="335"/>
      <c r="AT2" s="335"/>
      <c r="AU2" s="33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8"/>
      <c r="B3" s="117"/>
      <c r="C3" s="123" t="s">
        <v>8</v>
      </c>
      <c r="D3" s="7">
        <f>COUNT(D10:D309)</f>
        <v>0</v>
      </c>
      <c r="E3" s="169" t="s">
        <v>172</v>
      </c>
      <c r="F3" s="7">
        <f>COUNT(F10:F309)</f>
        <v>0</v>
      </c>
      <c r="G3" s="169" t="s">
        <v>172</v>
      </c>
      <c r="H3" s="7">
        <f>COUNT(H10:H309)</f>
        <v>0</v>
      </c>
      <c r="I3" s="169"/>
      <c r="J3" s="7">
        <f>COUNT(J10:J309)</f>
        <v>0</v>
      </c>
      <c r="K3" s="170" t="s">
        <v>175</v>
      </c>
      <c r="L3" s="171" t="s">
        <v>164</v>
      </c>
      <c r="M3" s="30" t="s">
        <v>9</v>
      </c>
      <c r="N3" s="7">
        <f>COUNT(N10:N309)</f>
        <v>0</v>
      </c>
      <c r="O3" s="170" t="s">
        <v>175</v>
      </c>
      <c r="P3" s="171" t="s">
        <v>164</v>
      </c>
      <c r="Q3" s="30" t="s">
        <v>9</v>
      </c>
      <c r="R3" s="7">
        <f>COUNT(R10:R309)</f>
        <v>0</v>
      </c>
      <c r="S3" s="170" t="s">
        <v>175</v>
      </c>
      <c r="T3" s="171" t="s">
        <v>164</v>
      </c>
      <c r="U3" s="30" t="s">
        <v>9</v>
      </c>
      <c r="V3" s="7">
        <f>COUNT(V10:V309)</f>
        <v>0</v>
      </c>
      <c r="W3" s="170" t="s">
        <v>175</v>
      </c>
      <c r="X3" s="171" t="s">
        <v>164</v>
      </c>
      <c r="Y3" s="30" t="s">
        <v>9</v>
      </c>
      <c r="Z3" s="328" t="s">
        <v>92</v>
      </c>
      <c r="AA3" s="329"/>
      <c r="AB3" s="7">
        <f>COUNT(AB10:AB309)</f>
        <v>0</v>
      </c>
      <c r="AC3" s="170" t="s">
        <v>175</v>
      </c>
      <c r="AD3" s="171" t="s">
        <v>164</v>
      </c>
      <c r="AE3" s="30" t="s">
        <v>9</v>
      </c>
      <c r="AF3" s="7">
        <f>COUNT(AF10:AF309)</f>
        <v>0</v>
      </c>
      <c r="AG3" s="170" t="s">
        <v>175</v>
      </c>
      <c r="AH3" s="171" t="s">
        <v>164</v>
      </c>
      <c r="AI3" s="30" t="s">
        <v>9</v>
      </c>
      <c r="AJ3" s="7">
        <f>COUNT(AJ10:AJ309)</f>
        <v>0</v>
      </c>
      <c r="AK3" s="170" t="s">
        <v>175</v>
      </c>
      <c r="AL3" s="171" t="s">
        <v>164</v>
      </c>
      <c r="AM3" s="30" t="s">
        <v>9</v>
      </c>
      <c r="AN3" s="7">
        <f>COUNT(AN10:AN309)</f>
        <v>0</v>
      </c>
      <c r="AO3" s="170" t="s">
        <v>175</v>
      </c>
      <c r="AP3" s="171" t="s">
        <v>164</v>
      </c>
      <c r="AQ3" s="30" t="s">
        <v>9</v>
      </c>
      <c r="AR3" s="7">
        <f>COUNT(AR10:AR309)</f>
        <v>0</v>
      </c>
      <c r="AS3" s="170" t="s">
        <v>175</v>
      </c>
      <c r="AT3" s="171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8"/>
      <c r="B4" s="117"/>
      <c r="C4" s="123" t="s">
        <v>11</v>
      </c>
      <c r="D4" s="11">
        <f>SUM(D10:D309)</f>
        <v>0</v>
      </c>
      <c r="E4" s="172">
        <f>BD72</f>
        <v>157.6</v>
      </c>
      <c r="F4" s="11">
        <f>SUM(F10:F309)</f>
        <v>0</v>
      </c>
      <c r="G4" s="172">
        <f>BH72</f>
        <v>52.5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30"/>
      <c r="AA4" s="331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8"/>
      <c r="B5" s="117"/>
      <c r="C5" s="123" t="s">
        <v>15</v>
      </c>
      <c r="D5" s="12" t="str">
        <f>IF((D3&gt;0),D4/D3,"")</f>
        <v/>
      </c>
      <c r="E5" s="177" t="s">
        <v>131</v>
      </c>
      <c r="F5" s="12" t="str">
        <f>IF((F3&gt;0),F4/F3,"")</f>
        <v/>
      </c>
      <c r="G5" s="177" t="s">
        <v>131</v>
      </c>
      <c r="H5" s="12" t="str">
        <f>IF((H3&gt;0),H4/H3,"")</f>
        <v/>
      </c>
      <c r="I5" s="177"/>
      <c r="J5" s="12" t="str">
        <f>IF((J3&gt;0),J4/J3,"")</f>
        <v/>
      </c>
      <c r="K5" s="178">
        <f>BB42</f>
        <v>25.545547120904001</v>
      </c>
      <c r="L5" s="179">
        <f>BB22</f>
        <v>26.24</v>
      </c>
      <c r="M5" s="13" t="s">
        <v>16</v>
      </c>
      <c r="N5" s="12" t="str">
        <f>IF((N3&gt;0),N4/N3,"")</f>
        <v/>
      </c>
      <c r="O5" s="178">
        <f>BE42</f>
        <v>22.625349487417999</v>
      </c>
      <c r="P5" s="179">
        <f>BE22</f>
        <v>23.61</v>
      </c>
      <c r="Q5" s="13" t="s">
        <v>16</v>
      </c>
      <c r="R5" s="12" t="str">
        <f>IF((R3&gt;0),R4/R3,"")</f>
        <v/>
      </c>
      <c r="S5" s="178">
        <f>BH42</f>
        <v>49.456513624487002</v>
      </c>
      <c r="T5" s="179">
        <f>BH22</f>
        <v>49.46</v>
      </c>
      <c r="U5" s="13" t="s">
        <v>16</v>
      </c>
      <c r="V5" s="12" t="str">
        <f>IF((V3&gt;0),V4/V3,"")</f>
        <v/>
      </c>
      <c r="W5" s="178">
        <f>BK42</f>
        <v>48.718315156073999</v>
      </c>
      <c r="X5" s="179">
        <f>BK22</f>
        <v>48.61</v>
      </c>
      <c r="Y5" s="13" t="s">
        <v>16</v>
      </c>
      <c r="Z5" s="330"/>
      <c r="AA5" s="331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BN42</f>
        <v>46.128067642813001</v>
      </c>
      <c r="AH5" s="179">
        <f>BN22</f>
        <v>49.54</v>
      </c>
      <c r="AI5" s="13" t="s">
        <v>16</v>
      </c>
      <c r="AJ5" s="12" t="str">
        <f>IF((AJ3&gt;0),AJ4/AJ3,"")</f>
        <v/>
      </c>
      <c r="AK5" s="178">
        <f>BQ42</f>
        <v>9.0302649132837995</v>
      </c>
      <c r="AL5" s="179">
        <f>BQ22</f>
        <v>8.83</v>
      </c>
      <c r="AM5" s="13" t="s">
        <v>16</v>
      </c>
      <c r="AN5" s="12" t="str">
        <f>IF((AN3&gt;0),AN4/AN3,"")</f>
        <v/>
      </c>
      <c r="AO5" s="178">
        <f>BT42</f>
        <v>171.67414050822001</v>
      </c>
      <c r="AP5" s="179">
        <f>BT22</f>
        <v>173.18</v>
      </c>
      <c r="AQ5" s="13" t="s">
        <v>16</v>
      </c>
      <c r="AR5" s="12" t="str">
        <f>IF((AR3&gt;0),AR4/AR3,"")</f>
        <v/>
      </c>
      <c r="AS5" s="178">
        <f>BW42</f>
        <v>13.152393418100001</v>
      </c>
      <c r="AT5" s="179">
        <f>BW22</f>
        <v>14.06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9"/>
      <c r="B6" s="118"/>
      <c r="C6" s="124" t="s">
        <v>18</v>
      </c>
      <c r="D6" s="15" t="str">
        <f>IF((D3&gt;0),STDEV(D10:D309),"")</f>
        <v/>
      </c>
      <c r="E6" s="180">
        <f>BE72</f>
        <v>157.80000000000001</v>
      </c>
      <c r="F6" s="15" t="str">
        <f>IF((F3&gt;0),STDEV(F10:F309),"")</f>
        <v/>
      </c>
      <c r="G6" s="180">
        <f>BI72</f>
        <v>52.2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BC42</f>
        <v>4.7345615661591998</v>
      </c>
      <c r="L6" s="182">
        <f>BC22</f>
        <v>4.82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BF42</f>
        <v>5.9597668050803998</v>
      </c>
      <c r="P6" s="182">
        <f>BF22</f>
        <v>6.01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BI42</f>
        <v>10.555712509396001</v>
      </c>
      <c r="T6" s="182">
        <f>BI22</f>
        <v>10.37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BL42</f>
        <v>5.9994676602882997</v>
      </c>
      <c r="X6" s="182">
        <f>BL22</f>
        <v>6.15</v>
      </c>
      <c r="Y6" s="16" t="e">
        <f>IF(V5-X5&gt;0,"↑",IF(V5-X5&lt;0,"↓","±"))</f>
        <v>#VALUE!</v>
      </c>
      <c r="Z6" s="332"/>
      <c r="AA6" s="333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BO42</f>
        <v>17.915894161682001</v>
      </c>
      <c r="AH6" s="182">
        <f>BO22</f>
        <v>19.12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BR42</f>
        <v>1.052040256932</v>
      </c>
      <c r="AL6" s="182">
        <f>BR22</f>
        <v>0.81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BU42</f>
        <v>22.804212059526002</v>
      </c>
      <c r="AP6" s="182">
        <f>BU22</f>
        <v>23.51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BX42</f>
        <v>4.0915920796277003</v>
      </c>
      <c r="AT6" s="182">
        <f>BX22</f>
        <v>4.38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2" t="s">
        <v>20</v>
      </c>
      <c r="B7" s="338" t="s">
        <v>21</v>
      </c>
      <c r="C7" s="344" t="s">
        <v>93</v>
      </c>
      <c r="D7" s="338" t="s">
        <v>22</v>
      </c>
      <c r="E7" s="338">
        <v>0</v>
      </c>
      <c r="F7" s="338" t="s">
        <v>22</v>
      </c>
      <c r="G7" s="338" t="s">
        <v>23</v>
      </c>
      <c r="H7" s="338" t="s">
        <v>22</v>
      </c>
      <c r="I7" s="338" t="s">
        <v>23</v>
      </c>
      <c r="J7" s="340" t="s">
        <v>22</v>
      </c>
      <c r="K7" s="338" t="s">
        <v>23</v>
      </c>
      <c r="L7" s="338" t="s">
        <v>24</v>
      </c>
      <c r="M7" s="338" t="s">
        <v>25</v>
      </c>
      <c r="N7" s="340" t="s">
        <v>22</v>
      </c>
      <c r="O7" s="338" t="s">
        <v>23</v>
      </c>
      <c r="P7" s="338" t="s">
        <v>24</v>
      </c>
      <c r="Q7" s="338" t="s">
        <v>25</v>
      </c>
      <c r="R7" s="340" t="s">
        <v>22</v>
      </c>
      <c r="S7" s="338" t="s">
        <v>23</v>
      </c>
      <c r="T7" s="338" t="s">
        <v>24</v>
      </c>
      <c r="U7" s="338" t="s">
        <v>25</v>
      </c>
      <c r="V7" s="340" t="s">
        <v>22</v>
      </c>
      <c r="W7" s="338" t="s">
        <v>23</v>
      </c>
      <c r="X7" s="338" t="s">
        <v>24</v>
      </c>
      <c r="Y7" s="338" t="s">
        <v>25</v>
      </c>
      <c r="Z7" s="337" t="s">
        <v>22</v>
      </c>
      <c r="AA7" s="337"/>
      <c r="AB7" s="125" t="s">
        <v>22</v>
      </c>
      <c r="AC7" s="338" t="s">
        <v>23</v>
      </c>
      <c r="AD7" s="338" t="s">
        <v>24</v>
      </c>
      <c r="AE7" s="338" t="s">
        <v>25</v>
      </c>
      <c r="AF7" s="340" t="s">
        <v>22</v>
      </c>
      <c r="AG7" s="338" t="s">
        <v>23</v>
      </c>
      <c r="AH7" s="338" t="s">
        <v>24</v>
      </c>
      <c r="AI7" s="338" t="s">
        <v>25</v>
      </c>
      <c r="AJ7" s="340" t="s">
        <v>22</v>
      </c>
      <c r="AK7" s="338" t="s">
        <v>23</v>
      </c>
      <c r="AL7" s="338" t="s">
        <v>24</v>
      </c>
      <c r="AM7" s="338" t="s">
        <v>25</v>
      </c>
      <c r="AN7" s="340" t="s">
        <v>22</v>
      </c>
      <c r="AO7" s="338" t="s">
        <v>23</v>
      </c>
      <c r="AP7" s="338" t="s">
        <v>24</v>
      </c>
      <c r="AQ7" s="338" t="s">
        <v>25</v>
      </c>
      <c r="AR7" s="340" t="s">
        <v>22</v>
      </c>
      <c r="AS7" s="338" t="s">
        <v>23</v>
      </c>
      <c r="AT7" s="338" t="s">
        <v>24</v>
      </c>
      <c r="AU7" s="356" t="s">
        <v>25</v>
      </c>
      <c r="AV7" s="358" t="s">
        <v>26</v>
      </c>
      <c r="AW7" s="358" t="s">
        <v>27</v>
      </c>
      <c r="AX7" s="360"/>
    </row>
    <row r="8" spans="1:76" s="6" customFormat="1" ht="12" customHeight="1" thickBot="1">
      <c r="A8" s="343"/>
      <c r="B8" s="339"/>
      <c r="C8" s="345"/>
      <c r="D8" s="339"/>
      <c r="E8" s="339"/>
      <c r="F8" s="339"/>
      <c r="G8" s="339"/>
      <c r="H8" s="339"/>
      <c r="I8" s="339"/>
      <c r="J8" s="341"/>
      <c r="K8" s="339"/>
      <c r="L8" s="339"/>
      <c r="M8" s="339"/>
      <c r="N8" s="341"/>
      <c r="O8" s="339"/>
      <c r="P8" s="339"/>
      <c r="Q8" s="339"/>
      <c r="R8" s="341"/>
      <c r="S8" s="339"/>
      <c r="T8" s="339"/>
      <c r="U8" s="339"/>
      <c r="V8" s="341"/>
      <c r="W8" s="339"/>
      <c r="X8" s="339"/>
      <c r="Y8" s="339"/>
      <c r="Z8" s="94" t="s">
        <v>94</v>
      </c>
      <c r="AA8" s="94" t="s">
        <v>95</v>
      </c>
      <c r="AB8" s="95" t="s">
        <v>95</v>
      </c>
      <c r="AC8" s="339"/>
      <c r="AD8" s="339"/>
      <c r="AE8" s="339"/>
      <c r="AF8" s="341"/>
      <c r="AG8" s="339"/>
      <c r="AH8" s="339"/>
      <c r="AI8" s="339"/>
      <c r="AJ8" s="341"/>
      <c r="AK8" s="339"/>
      <c r="AL8" s="339"/>
      <c r="AM8" s="339"/>
      <c r="AN8" s="341"/>
      <c r="AO8" s="339"/>
      <c r="AP8" s="339"/>
      <c r="AQ8" s="339"/>
      <c r="AR8" s="341"/>
      <c r="AS8" s="339"/>
      <c r="AT8" s="339"/>
      <c r="AU8" s="357"/>
      <c r="AV8" s="359"/>
      <c r="AW8" s="359"/>
      <c r="AX8" s="36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62" t="s">
        <v>105</v>
      </c>
      <c r="AX9" s="363"/>
      <c r="AZ9" s="55" t="s">
        <v>166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7" t="str">
        <f>IF(AND(J10&lt;&gt;0,N10&lt;&gt;0,R10&lt;&gt;0,V10&lt;&gt;0,(OR(AB10&lt;&gt;0,AF10&lt;&gt;0)),AJ10&lt;&gt;0,AN10&lt;&gt;0,AR10&lt;&gt;0),VLOOKUP(AV10,$AV$311:$AW$315,2),"")</f>
        <v/>
      </c>
      <c r="AX10" s="32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7"/>
      <c r="AZ11" s="376" t="s">
        <v>29</v>
      </c>
      <c r="BA11" s="372" t="s">
        <v>42</v>
      </c>
      <c r="BB11" s="368"/>
      <c r="BC11" s="364"/>
      <c r="BD11" s="367" t="s">
        <v>43</v>
      </c>
      <c r="BE11" s="368"/>
      <c r="BF11" s="369"/>
      <c r="BG11" s="367" t="s">
        <v>44</v>
      </c>
      <c r="BH11" s="368"/>
      <c r="BI11" s="364"/>
      <c r="BJ11" s="367" t="s">
        <v>45</v>
      </c>
      <c r="BK11" s="368"/>
      <c r="BL11" s="369"/>
      <c r="BM11" s="373" t="s">
        <v>46</v>
      </c>
      <c r="BN11" s="374"/>
      <c r="BO11" s="378"/>
      <c r="BP11" s="367" t="s">
        <v>47</v>
      </c>
      <c r="BQ11" s="368"/>
      <c r="BR11" s="369"/>
      <c r="BS11" s="367" t="s">
        <v>48</v>
      </c>
      <c r="BT11" s="368"/>
      <c r="BU11" s="364"/>
      <c r="BV11" s="367" t="s">
        <v>102</v>
      </c>
      <c r="BW11" s="368"/>
      <c r="BX11" s="36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7" t="str">
        <f t="shared" si="30"/>
        <v/>
      </c>
      <c r="AX12" s="327"/>
      <c r="AZ12" s="377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7" t="str">
        <f t="shared" si="30"/>
        <v/>
      </c>
      <c r="AX13" s="327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7" t="str">
        <f t="shared" si="30"/>
        <v/>
      </c>
      <c r="AX14" s="327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7" t="str">
        <f t="shared" si="30"/>
        <v/>
      </c>
      <c r="AX15" s="327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7" t="str">
        <f t="shared" si="30"/>
        <v/>
      </c>
      <c r="AX16" s="327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7" t="str">
        <f t="shared" si="30"/>
        <v/>
      </c>
      <c r="AX17" s="327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7" t="str">
        <f t="shared" si="30"/>
        <v/>
      </c>
      <c r="AX18" s="327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7" t="str">
        <f t="shared" si="30"/>
        <v/>
      </c>
      <c r="AX19" s="327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7" t="str">
        <f t="shared" si="30"/>
        <v/>
      </c>
      <c r="AX20" s="327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7" t="str">
        <f t="shared" si="30"/>
        <v/>
      </c>
      <c r="AX21" s="327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7" t="str">
        <f t="shared" si="30"/>
        <v/>
      </c>
      <c r="AX22" s="327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7" t="str">
        <f t="shared" si="30"/>
        <v/>
      </c>
      <c r="AX23" s="327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7" t="str">
        <f t="shared" si="30"/>
        <v/>
      </c>
      <c r="AX24" s="327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7" t="str">
        <f t="shared" si="30"/>
        <v/>
      </c>
      <c r="AX25" s="32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7" t="str">
        <f t="shared" si="30"/>
        <v/>
      </c>
      <c r="AX26" s="32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7" t="str">
        <f t="shared" si="30"/>
        <v/>
      </c>
      <c r="AX27" s="32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7" t="str">
        <f t="shared" si="30"/>
        <v/>
      </c>
      <c r="AX28" s="32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7" t="str">
        <f t="shared" si="30"/>
        <v/>
      </c>
      <c r="AX29" s="327"/>
      <c r="AZ29" s="55" t="s">
        <v>168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7" t="str">
        <f t="shared" si="30"/>
        <v/>
      </c>
      <c r="AX30" s="327"/>
      <c r="AZ30" s="31" t="s">
        <v>169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7" t="str">
        <f t="shared" si="30"/>
        <v/>
      </c>
      <c r="AX31" s="327"/>
      <c r="AZ31" s="370" t="s">
        <v>29</v>
      </c>
      <c r="BA31" s="372" t="s">
        <v>42</v>
      </c>
      <c r="BB31" s="368"/>
      <c r="BC31" s="368"/>
      <c r="BD31" s="367" t="s">
        <v>43</v>
      </c>
      <c r="BE31" s="368"/>
      <c r="BF31" s="364"/>
      <c r="BG31" s="367" t="s">
        <v>44</v>
      </c>
      <c r="BH31" s="368"/>
      <c r="BI31" s="368"/>
      <c r="BJ31" s="367" t="s">
        <v>45</v>
      </c>
      <c r="BK31" s="368"/>
      <c r="BL31" s="369"/>
      <c r="BM31" s="373" t="s">
        <v>46</v>
      </c>
      <c r="BN31" s="374"/>
      <c r="BO31" s="375"/>
      <c r="BP31" s="367" t="s">
        <v>47</v>
      </c>
      <c r="BQ31" s="368"/>
      <c r="BR31" s="368"/>
      <c r="BS31" s="364" t="s">
        <v>48</v>
      </c>
      <c r="BT31" s="365"/>
      <c r="BU31" s="366"/>
      <c r="BV31" s="367" t="s">
        <v>102</v>
      </c>
      <c r="BW31" s="368"/>
      <c r="BX31" s="36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7" t="str">
        <f t="shared" si="30"/>
        <v/>
      </c>
      <c r="AX32" s="327"/>
      <c r="AZ32" s="371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7" t="str">
        <f t="shared" si="30"/>
        <v/>
      </c>
      <c r="AX33" s="327"/>
      <c r="AZ33" s="309" t="s">
        <v>123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7" t="str">
        <f t="shared" si="30"/>
        <v/>
      </c>
      <c r="AX34" s="327"/>
      <c r="AZ34" s="310" t="s">
        <v>124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7" t="str">
        <f t="shared" si="30"/>
        <v/>
      </c>
      <c r="AX35" s="327"/>
      <c r="AZ35" s="58" t="s">
        <v>78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7" t="str">
        <f t="shared" si="30"/>
        <v/>
      </c>
      <c r="AX36" s="327"/>
      <c r="AZ36" s="57" t="s">
        <v>77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7" t="str">
        <f t="shared" si="30"/>
        <v/>
      </c>
      <c r="AX37" s="327"/>
      <c r="AZ37" s="309" t="s">
        <v>80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7" t="str">
        <f t="shared" si="30"/>
        <v/>
      </c>
      <c r="AX38" s="327"/>
      <c r="AZ38" s="57" t="s">
        <v>79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7" t="str">
        <f t="shared" si="30"/>
        <v/>
      </c>
      <c r="AX39" s="327"/>
      <c r="AZ39" s="309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7" t="str">
        <f t="shared" si="30"/>
        <v/>
      </c>
      <c r="AX40" s="327"/>
      <c r="AZ40" s="57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7" t="str">
        <f t="shared" si="30"/>
        <v/>
      </c>
      <c r="AX41" s="327"/>
      <c r="AZ41" s="309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7" t="str">
        <f t="shared" si="30"/>
        <v/>
      </c>
      <c r="AX42" s="327"/>
      <c r="AZ42" s="57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7" t="str">
        <f t="shared" si="30"/>
        <v/>
      </c>
      <c r="AX43" s="327"/>
      <c r="AZ43" s="309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7" t="str">
        <f t="shared" si="30"/>
        <v/>
      </c>
      <c r="AX44" s="327"/>
      <c r="AZ44" s="57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7" t="str">
        <f t="shared" si="30"/>
        <v/>
      </c>
      <c r="AX45" s="32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7" t="str">
        <f t="shared" si="30"/>
        <v/>
      </c>
      <c r="AX46" s="32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7" t="str">
        <f t="shared" si="30"/>
        <v/>
      </c>
      <c r="AX47" s="327"/>
      <c r="AZ47" s="280" t="s">
        <v>171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7" t="str">
        <f t="shared" si="30"/>
        <v/>
      </c>
      <c r="AX48" s="327"/>
      <c r="AZ48" s="312" t="s">
        <v>134</v>
      </c>
      <c r="BA48" s="313"/>
      <c r="BB48" s="313"/>
      <c r="BC48" s="314"/>
      <c r="BD48" s="318" t="s">
        <v>135</v>
      </c>
      <c r="BE48" s="319"/>
      <c r="BF48" s="319"/>
      <c r="BG48" s="320"/>
      <c r="BH48" s="319" t="s">
        <v>136</v>
      </c>
      <c r="BI48" s="319"/>
      <c r="BJ48" s="319"/>
      <c r="BK48" s="32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7" t="str">
        <f t="shared" si="30"/>
        <v/>
      </c>
      <c r="AX49" s="327"/>
      <c r="AZ49" s="315"/>
      <c r="BA49" s="316"/>
      <c r="BB49" s="316"/>
      <c r="BC49" s="317"/>
      <c r="BD49" s="281" t="s">
        <v>137</v>
      </c>
      <c r="BE49" s="282" t="s">
        <v>138</v>
      </c>
      <c r="BF49" s="283" t="s">
        <v>139</v>
      </c>
      <c r="BG49" s="284" t="s">
        <v>140</v>
      </c>
      <c r="BH49" s="285" t="s">
        <v>137</v>
      </c>
      <c r="BI49" s="282" t="s">
        <v>138</v>
      </c>
      <c r="BJ49" s="282" t="s">
        <v>139</v>
      </c>
      <c r="BK49" s="284" t="s">
        <v>140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7" t="str">
        <f t="shared" si="30"/>
        <v/>
      </c>
      <c r="AX50" s="327"/>
      <c r="AZ50" s="321" t="s">
        <v>141</v>
      </c>
      <c r="BA50" s="324" t="s">
        <v>142</v>
      </c>
      <c r="BB50" s="286" t="s">
        <v>143</v>
      </c>
      <c r="BC50" s="287" t="s">
        <v>144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7" t="str">
        <f t="shared" si="30"/>
        <v/>
      </c>
      <c r="AX51" s="327"/>
      <c r="AZ51" s="322"/>
      <c r="BA51" s="325"/>
      <c r="BB51" s="293" t="s">
        <v>145</v>
      </c>
      <c r="BC51" s="294" t="s">
        <v>146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7" t="str">
        <f t="shared" si="30"/>
        <v/>
      </c>
      <c r="AX52" s="327"/>
      <c r="AZ52" s="322"/>
      <c r="BA52" s="325"/>
      <c r="BB52" s="293" t="s">
        <v>147</v>
      </c>
      <c r="BC52" s="294" t="s">
        <v>148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7" t="str">
        <f t="shared" si="30"/>
        <v/>
      </c>
      <c r="AX53" s="327"/>
      <c r="AZ53" s="322"/>
      <c r="BA53" s="325"/>
      <c r="BB53" s="293" t="s">
        <v>149</v>
      </c>
      <c r="BC53" s="294" t="s">
        <v>150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7" t="str">
        <f t="shared" si="30"/>
        <v/>
      </c>
      <c r="AX54" s="327"/>
      <c r="AZ54" s="322"/>
      <c r="BA54" s="325"/>
      <c r="BB54" s="293" t="s">
        <v>151</v>
      </c>
      <c r="BC54" s="294" t="s">
        <v>152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7" t="str">
        <f t="shared" si="30"/>
        <v/>
      </c>
      <c r="AX55" s="327"/>
      <c r="AZ55" s="322"/>
      <c r="BA55" s="326"/>
      <c r="BB55" s="300" t="s">
        <v>153</v>
      </c>
      <c r="BC55" s="301" t="s">
        <v>154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7" t="str">
        <f t="shared" si="30"/>
        <v/>
      </c>
      <c r="AX56" s="327"/>
      <c r="AZ56" s="322"/>
      <c r="BA56" s="324" t="s">
        <v>155</v>
      </c>
      <c r="BB56" s="286" t="s">
        <v>143</v>
      </c>
      <c r="BC56" s="287" t="s">
        <v>156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7" t="str">
        <f t="shared" si="30"/>
        <v/>
      </c>
      <c r="AX57" s="327"/>
      <c r="AZ57" s="322"/>
      <c r="BA57" s="325"/>
      <c r="BB57" s="293" t="s">
        <v>145</v>
      </c>
      <c r="BC57" s="294" t="s">
        <v>157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7" t="str">
        <f t="shared" si="30"/>
        <v/>
      </c>
      <c r="AX58" s="327"/>
      <c r="AZ58" s="322"/>
      <c r="BA58" s="326"/>
      <c r="BB58" s="300" t="s">
        <v>147</v>
      </c>
      <c r="BC58" s="301" t="s">
        <v>158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7" t="str">
        <f t="shared" si="30"/>
        <v/>
      </c>
      <c r="AX59" s="327"/>
      <c r="AZ59" s="322"/>
      <c r="BA59" s="324" t="s">
        <v>159</v>
      </c>
      <c r="BB59" s="286" t="s">
        <v>143</v>
      </c>
      <c r="BC59" s="287" t="s">
        <v>160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7" t="str">
        <f t="shared" si="30"/>
        <v/>
      </c>
      <c r="AX60" s="327"/>
      <c r="AZ60" s="322"/>
      <c r="BA60" s="325"/>
      <c r="BB60" s="293" t="s">
        <v>145</v>
      </c>
      <c r="BC60" s="294" t="s">
        <v>161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7" t="str">
        <f t="shared" si="30"/>
        <v/>
      </c>
      <c r="AX61" s="327"/>
      <c r="AZ61" s="323"/>
      <c r="BA61" s="326"/>
      <c r="BB61" s="300" t="s">
        <v>147</v>
      </c>
      <c r="BC61" s="301" t="s">
        <v>162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7" t="str">
        <f t="shared" si="30"/>
        <v/>
      </c>
      <c r="AX62" s="327"/>
      <c r="AZ62" s="321" t="s">
        <v>163</v>
      </c>
      <c r="BA62" s="324" t="s">
        <v>142</v>
      </c>
      <c r="BB62" s="286" t="s">
        <v>143</v>
      </c>
      <c r="BC62" s="287" t="s">
        <v>144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7" t="str">
        <f t="shared" si="30"/>
        <v/>
      </c>
      <c r="AX63" s="327"/>
      <c r="AZ63" s="322"/>
      <c r="BA63" s="325"/>
      <c r="BB63" s="293" t="s">
        <v>145</v>
      </c>
      <c r="BC63" s="294" t="s">
        <v>146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7" t="str">
        <f t="shared" si="30"/>
        <v/>
      </c>
      <c r="AX64" s="327"/>
      <c r="AZ64" s="322"/>
      <c r="BA64" s="325"/>
      <c r="BB64" s="293" t="s">
        <v>147</v>
      </c>
      <c r="BC64" s="294" t="s">
        <v>148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7" t="str">
        <f t="shared" si="30"/>
        <v/>
      </c>
      <c r="AX65" s="327"/>
      <c r="AZ65" s="322"/>
      <c r="BA65" s="325"/>
      <c r="BB65" s="293" t="s">
        <v>149</v>
      </c>
      <c r="BC65" s="294" t="s">
        <v>150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7" t="str">
        <f t="shared" si="30"/>
        <v/>
      </c>
      <c r="AX66" s="327"/>
      <c r="AZ66" s="322"/>
      <c r="BA66" s="325"/>
      <c r="BB66" s="293" t="s">
        <v>151</v>
      </c>
      <c r="BC66" s="294" t="s">
        <v>152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7" t="str">
        <f t="shared" si="30"/>
        <v/>
      </c>
      <c r="AX67" s="327"/>
      <c r="AZ67" s="322"/>
      <c r="BA67" s="326"/>
      <c r="BB67" s="300" t="s">
        <v>153</v>
      </c>
      <c r="BC67" s="301" t="s">
        <v>154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7" t="str">
        <f t="shared" si="30"/>
        <v/>
      </c>
      <c r="AX68" s="327"/>
      <c r="AZ68" s="322"/>
      <c r="BA68" s="324" t="s">
        <v>155</v>
      </c>
      <c r="BB68" s="286" t="s">
        <v>143</v>
      </c>
      <c r="BC68" s="287" t="s">
        <v>156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7" t="str">
        <f t="shared" si="30"/>
        <v/>
      </c>
      <c r="AX69" s="327"/>
      <c r="AZ69" s="322"/>
      <c r="BA69" s="325"/>
      <c r="BB69" s="293" t="s">
        <v>145</v>
      </c>
      <c r="BC69" s="294" t="s">
        <v>157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7" t="str">
        <f t="shared" si="30"/>
        <v/>
      </c>
      <c r="AX70" s="327"/>
      <c r="AZ70" s="322"/>
      <c r="BA70" s="326"/>
      <c r="BB70" s="300" t="s">
        <v>147</v>
      </c>
      <c r="BC70" s="301" t="s">
        <v>158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7" t="str">
        <f t="shared" si="30"/>
        <v/>
      </c>
      <c r="AX71" s="327"/>
      <c r="AZ71" s="322"/>
      <c r="BA71" s="324" t="s">
        <v>159</v>
      </c>
      <c r="BB71" s="286" t="s">
        <v>143</v>
      </c>
      <c r="BC71" s="287" t="s">
        <v>160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7" t="str">
        <f t="shared" si="30"/>
        <v/>
      </c>
      <c r="AX72" s="327"/>
      <c r="AZ72" s="322"/>
      <c r="BA72" s="325"/>
      <c r="BB72" s="293" t="s">
        <v>145</v>
      </c>
      <c r="BC72" s="294" t="s">
        <v>161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7" t="str">
        <f t="shared" si="30"/>
        <v/>
      </c>
      <c r="AX73" s="327"/>
      <c r="AZ73" s="323"/>
      <c r="BA73" s="326"/>
      <c r="BB73" s="300" t="s">
        <v>147</v>
      </c>
      <c r="BC73" s="301" t="s">
        <v>162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7" t="str">
        <f t="shared" si="30"/>
        <v/>
      </c>
      <c r="AX74" s="327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7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7" t="str">
        <f t="shared" si="63"/>
        <v/>
      </c>
      <c r="AX76" s="327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7" t="str">
        <f t="shared" si="63"/>
        <v/>
      </c>
      <c r="AX77" s="327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7" t="str">
        <f t="shared" si="63"/>
        <v/>
      </c>
      <c r="AX78" s="327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7" t="str">
        <f t="shared" si="63"/>
        <v/>
      </c>
      <c r="AX79" s="327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7" t="str">
        <f t="shared" si="63"/>
        <v/>
      </c>
      <c r="AX80" s="327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7" t="str">
        <f t="shared" si="63"/>
        <v/>
      </c>
      <c r="AX81" s="327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7" t="str">
        <f t="shared" si="63"/>
        <v/>
      </c>
      <c r="AX82" s="327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7" t="str">
        <f t="shared" si="63"/>
        <v/>
      </c>
      <c r="AX83" s="327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7" t="str">
        <f t="shared" si="63"/>
        <v/>
      </c>
      <c r="AX84" s="327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7" t="str">
        <f t="shared" si="63"/>
        <v/>
      </c>
      <c r="AX85" s="327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7" t="str">
        <f t="shared" si="63"/>
        <v/>
      </c>
      <c r="AX86" s="327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7" t="str">
        <f t="shared" si="63"/>
        <v/>
      </c>
      <c r="AX87" s="327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7" t="str">
        <f t="shared" si="63"/>
        <v/>
      </c>
      <c r="AX88" s="327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7" t="str">
        <f t="shared" si="63"/>
        <v/>
      </c>
      <c r="AX89" s="327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7" t="str">
        <f t="shared" si="63"/>
        <v/>
      </c>
      <c r="AX90" s="327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7" t="str">
        <f t="shared" si="63"/>
        <v/>
      </c>
      <c r="AX91" s="327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7" t="str">
        <f t="shared" si="63"/>
        <v/>
      </c>
      <c r="AX92" s="327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7" t="str">
        <f t="shared" si="63"/>
        <v/>
      </c>
      <c r="AX93" s="327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7" t="str">
        <f t="shared" si="63"/>
        <v/>
      </c>
      <c r="AX94" s="327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7" t="str">
        <f t="shared" si="63"/>
        <v/>
      </c>
      <c r="AX95" s="327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7" t="str">
        <f t="shared" si="63"/>
        <v/>
      </c>
      <c r="AX96" s="327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7" t="str">
        <f t="shared" si="63"/>
        <v/>
      </c>
      <c r="AX97" s="327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7" t="str">
        <f t="shared" si="63"/>
        <v/>
      </c>
      <c r="AX98" s="327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7" t="str">
        <f t="shared" si="63"/>
        <v/>
      </c>
      <c r="AX99" s="327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7" t="str">
        <f t="shared" si="63"/>
        <v/>
      </c>
      <c r="AX100" s="327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7" t="str">
        <f t="shared" si="63"/>
        <v/>
      </c>
      <c r="AX101" s="327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7" t="str">
        <f t="shared" si="63"/>
        <v/>
      </c>
      <c r="AX102" s="327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7" t="str">
        <f t="shared" si="63"/>
        <v/>
      </c>
      <c r="AX103" s="327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7" t="str">
        <f t="shared" si="63"/>
        <v/>
      </c>
      <c r="AX104" s="327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7" t="str">
        <f t="shared" si="63"/>
        <v/>
      </c>
      <c r="AX105" s="327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7" t="str">
        <f t="shared" si="63"/>
        <v/>
      </c>
      <c r="AX106" s="327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7" t="str">
        <f t="shared" si="63"/>
        <v/>
      </c>
      <c r="AX107" s="327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7" t="str">
        <f t="shared" si="63"/>
        <v/>
      </c>
      <c r="AX108" s="327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7" t="str">
        <f t="shared" si="63"/>
        <v/>
      </c>
      <c r="AX109" s="327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7" t="str">
        <f t="shared" si="63"/>
        <v/>
      </c>
      <c r="AX110" s="327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7" t="str">
        <f t="shared" si="63"/>
        <v/>
      </c>
      <c r="AX111" s="327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7" t="str">
        <f t="shared" si="63"/>
        <v/>
      </c>
      <c r="AX112" s="327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7" t="str">
        <f t="shared" si="63"/>
        <v/>
      </c>
      <c r="AX113" s="327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7" t="str">
        <f t="shared" si="63"/>
        <v/>
      </c>
      <c r="AX114" s="327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7" t="str">
        <f t="shared" si="63"/>
        <v/>
      </c>
      <c r="AX115" s="327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7" t="str">
        <f t="shared" si="63"/>
        <v/>
      </c>
      <c r="AX116" s="327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7" t="str">
        <f t="shared" si="63"/>
        <v/>
      </c>
      <c r="AX117" s="327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7" t="str">
        <f t="shared" si="63"/>
        <v/>
      </c>
      <c r="AX118" s="327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7" t="str">
        <f t="shared" si="63"/>
        <v/>
      </c>
      <c r="AX119" s="327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7" t="str">
        <f t="shared" si="63"/>
        <v/>
      </c>
      <c r="AX120" s="327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7" t="str">
        <f t="shared" si="63"/>
        <v/>
      </c>
      <c r="AX121" s="327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7" t="str">
        <f t="shared" si="63"/>
        <v/>
      </c>
      <c r="AX122" s="327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7" t="str">
        <f t="shared" si="63"/>
        <v/>
      </c>
      <c r="AX123" s="327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7" t="str">
        <f t="shared" si="63"/>
        <v/>
      </c>
      <c r="AX124" s="327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7" t="str">
        <f t="shared" si="63"/>
        <v/>
      </c>
      <c r="AX125" s="327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7" t="str">
        <f t="shared" si="63"/>
        <v/>
      </c>
      <c r="AX126" s="327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7" t="str">
        <f t="shared" si="63"/>
        <v/>
      </c>
      <c r="AX127" s="327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7" t="str">
        <f t="shared" si="63"/>
        <v/>
      </c>
      <c r="AX128" s="327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7" t="str">
        <f t="shared" si="63"/>
        <v/>
      </c>
      <c r="AX129" s="327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7" t="str">
        <f t="shared" si="63"/>
        <v/>
      </c>
      <c r="AX130" s="327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7" t="str">
        <f t="shared" si="63"/>
        <v/>
      </c>
      <c r="AX131" s="327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7" t="str">
        <f t="shared" si="63"/>
        <v/>
      </c>
      <c r="AX132" s="327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7" t="str">
        <f t="shared" si="63"/>
        <v/>
      </c>
      <c r="AX133" s="327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7" t="str">
        <f t="shared" si="63"/>
        <v/>
      </c>
      <c r="AX134" s="327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7" t="str">
        <f t="shared" si="63"/>
        <v/>
      </c>
      <c r="AX135" s="327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7" t="str">
        <f t="shared" si="63"/>
        <v/>
      </c>
      <c r="AX136" s="327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7" t="str">
        <f t="shared" si="63"/>
        <v/>
      </c>
      <c r="AX137" s="327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7" t="str">
        <f t="shared" si="63"/>
        <v/>
      </c>
      <c r="AX138" s="327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7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7" t="str">
        <f t="shared" si="96"/>
        <v/>
      </c>
      <c r="AX140" s="327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7" t="str">
        <f t="shared" si="96"/>
        <v/>
      </c>
      <c r="AX141" s="327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7" t="str">
        <f t="shared" si="96"/>
        <v/>
      </c>
      <c r="AX142" s="327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7" t="str">
        <f t="shared" si="96"/>
        <v/>
      </c>
      <c r="AX143" s="327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7" t="str">
        <f t="shared" si="96"/>
        <v/>
      </c>
      <c r="AX144" s="327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7" t="str">
        <f t="shared" si="96"/>
        <v/>
      </c>
      <c r="AX145" s="327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7" t="str">
        <f t="shared" si="96"/>
        <v/>
      </c>
      <c r="AX146" s="327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7" t="str">
        <f t="shared" si="96"/>
        <v/>
      </c>
      <c r="AX147" s="327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7" t="str">
        <f t="shared" si="96"/>
        <v/>
      </c>
      <c r="AX148" s="327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7" t="str">
        <f t="shared" si="96"/>
        <v/>
      </c>
      <c r="AX149" s="327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7" t="str">
        <f t="shared" si="96"/>
        <v/>
      </c>
      <c r="AX150" s="327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7" t="str">
        <f t="shared" si="96"/>
        <v/>
      </c>
      <c r="AX151" s="327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7" t="str">
        <f t="shared" si="96"/>
        <v/>
      </c>
      <c r="AX152" s="327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7" t="str">
        <f t="shared" si="96"/>
        <v/>
      </c>
      <c r="AX153" s="327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7" t="str">
        <f t="shared" si="96"/>
        <v/>
      </c>
      <c r="AX154" s="327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7" t="str">
        <f t="shared" si="96"/>
        <v/>
      </c>
      <c r="AX155" s="327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7" t="str">
        <f t="shared" si="96"/>
        <v/>
      </c>
      <c r="AX156" s="327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7" t="str">
        <f t="shared" si="96"/>
        <v/>
      </c>
      <c r="AX157" s="327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7" t="str">
        <f t="shared" si="96"/>
        <v/>
      </c>
      <c r="AX158" s="327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7" t="str">
        <f t="shared" si="96"/>
        <v/>
      </c>
      <c r="AX159" s="327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7" t="str">
        <f t="shared" si="96"/>
        <v/>
      </c>
      <c r="AX160" s="327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7" t="str">
        <f t="shared" si="96"/>
        <v/>
      </c>
      <c r="AX161" s="327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7" t="str">
        <f t="shared" si="96"/>
        <v/>
      </c>
      <c r="AX162" s="327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7" t="str">
        <f t="shared" si="96"/>
        <v/>
      </c>
      <c r="AX163" s="327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7" t="str">
        <f t="shared" si="96"/>
        <v/>
      </c>
      <c r="AX164" s="327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7" t="str">
        <f t="shared" si="96"/>
        <v/>
      </c>
      <c r="AX165" s="327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7" t="str">
        <f t="shared" si="96"/>
        <v/>
      </c>
      <c r="AX166" s="327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7" t="str">
        <f t="shared" si="96"/>
        <v/>
      </c>
      <c r="AX167" s="327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7" t="str">
        <f t="shared" si="96"/>
        <v/>
      </c>
      <c r="AX168" s="327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7" t="str">
        <f t="shared" si="96"/>
        <v/>
      </c>
      <c r="AX169" s="327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7" t="str">
        <f t="shared" si="96"/>
        <v/>
      </c>
      <c r="AX170" s="327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7" t="str">
        <f t="shared" si="96"/>
        <v/>
      </c>
      <c r="AX171" s="327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7" t="str">
        <f t="shared" si="96"/>
        <v/>
      </c>
      <c r="AX172" s="327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7" t="str">
        <f t="shared" si="96"/>
        <v/>
      </c>
      <c r="AX173" s="327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7" t="str">
        <f t="shared" si="96"/>
        <v/>
      </c>
      <c r="AX174" s="327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7" t="str">
        <f t="shared" si="96"/>
        <v/>
      </c>
      <c r="AX175" s="327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7" t="str">
        <f t="shared" si="96"/>
        <v/>
      </c>
      <c r="AX176" s="327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7" t="str">
        <f t="shared" si="96"/>
        <v/>
      </c>
      <c r="AX177" s="327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7" t="str">
        <f t="shared" si="96"/>
        <v/>
      </c>
      <c r="AX178" s="327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7" t="str">
        <f t="shared" si="96"/>
        <v/>
      </c>
      <c r="AX179" s="327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7" t="str">
        <f t="shared" si="96"/>
        <v/>
      </c>
      <c r="AX180" s="327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7" t="str">
        <f t="shared" si="96"/>
        <v/>
      </c>
      <c r="AX181" s="327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7" t="str">
        <f t="shared" si="96"/>
        <v/>
      </c>
      <c r="AX182" s="327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7" t="str">
        <f t="shared" si="96"/>
        <v/>
      </c>
      <c r="AX183" s="327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7" t="str">
        <f t="shared" si="96"/>
        <v/>
      </c>
      <c r="AX184" s="327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7" t="str">
        <f t="shared" si="96"/>
        <v/>
      </c>
      <c r="AX185" s="327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7" t="str">
        <f t="shared" si="96"/>
        <v/>
      </c>
      <c r="AX186" s="327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7" t="str">
        <f t="shared" si="96"/>
        <v/>
      </c>
      <c r="AX187" s="327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7" t="str">
        <f t="shared" si="96"/>
        <v/>
      </c>
      <c r="AX188" s="327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7" t="str">
        <f t="shared" si="96"/>
        <v/>
      </c>
      <c r="AX189" s="327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7" t="str">
        <f t="shared" si="96"/>
        <v/>
      </c>
      <c r="AX190" s="327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7" t="str">
        <f t="shared" si="96"/>
        <v/>
      </c>
      <c r="AX191" s="327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7" t="str">
        <f t="shared" si="96"/>
        <v/>
      </c>
      <c r="AX192" s="327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7" t="str">
        <f t="shared" si="96"/>
        <v/>
      </c>
      <c r="AX193" s="327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7" t="str">
        <f t="shared" si="96"/>
        <v/>
      </c>
      <c r="AX194" s="327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7" t="str">
        <f t="shared" si="96"/>
        <v/>
      </c>
      <c r="AX195" s="327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7" t="str">
        <f t="shared" si="96"/>
        <v/>
      </c>
      <c r="AX196" s="327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7" t="str">
        <f t="shared" si="96"/>
        <v/>
      </c>
      <c r="AX197" s="327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7" t="str">
        <f t="shared" si="96"/>
        <v/>
      </c>
      <c r="AX198" s="327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7" t="str">
        <f t="shared" si="96"/>
        <v/>
      </c>
      <c r="AX199" s="327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7" t="str">
        <f t="shared" si="96"/>
        <v/>
      </c>
      <c r="AX200" s="327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7" t="str">
        <f t="shared" si="96"/>
        <v/>
      </c>
      <c r="AX201" s="327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7" t="str">
        <f t="shared" si="96"/>
        <v/>
      </c>
      <c r="AX202" s="327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7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7" t="str">
        <f t="shared" si="129"/>
        <v/>
      </c>
      <c r="AX204" s="327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7" t="str">
        <f t="shared" si="129"/>
        <v/>
      </c>
      <c r="AX205" s="327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7" t="str">
        <f t="shared" si="129"/>
        <v/>
      </c>
      <c r="AX206" s="327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7" t="str">
        <f t="shared" si="129"/>
        <v/>
      </c>
      <c r="AX207" s="327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7" t="str">
        <f t="shared" si="129"/>
        <v/>
      </c>
      <c r="AX208" s="327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7" t="str">
        <f t="shared" si="129"/>
        <v/>
      </c>
      <c r="AX209" s="327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7" t="str">
        <f t="shared" si="129"/>
        <v/>
      </c>
      <c r="AX210" s="327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7" t="str">
        <f t="shared" si="129"/>
        <v/>
      </c>
      <c r="AX211" s="327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7" t="str">
        <f t="shared" si="129"/>
        <v/>
      </c>
      <c r="AX212" s="327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7" t="str">
        <f t="shared" si="129"/>
        <v/>
      </c>
      <c r="AX213" s="327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7" t="str">
        <f t="shared" si="129"/>
        <v/>
      </c>
      <c r="AX214" s="327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7" t="str">
        <f t="shared" si="129"/>
        <v/>
      </c>
      <c r="AX215" s="327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7" t="str">
        <f t="shared" si="129"/>
        <v/>
      </c>
      <c r="AX216" s="327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7" t="str">
        <f t="shared" si="129"/>
        <v/>
      </c>
      <c r="AX217" s="327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7" t="str">
        <f t="shared" si="129"/>
        <v/>
      </c>
      <c r="AX218" s="327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7" t="str">
        <f t="shared" si="129"/>
        <v/>
      </c>
      <c r="AX219" s="327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7" t="str">
        <f t="shared" si="129"/>
        <v/>
      </c>
      <c r="AX220" s="327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7" t="str">
        <f t="shared" si="129"/>
        <v/>
      </c>
      <c r="AX221" s="327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7" t="str">
        <f t="shared" si="129"/>
        <v/>
      </c>
      <c r="AX222" s="327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7" t="str">
        <f t="shared" si="129"/>
        <v/>
      </c>
      <c r="AX223" s="327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7" t="str">
        <f t="shared" si="129"/>
        <v/>
      </c>
      <c r="AX224" s="327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7" t="str">
        <f t="shared" si="129"/>
        <v/>
      </c>
      <c r="AX225" s="327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7" t="str">
        <f t="shared" si="129"/>
        <v/>
      </c>
      <c r="AX226" s="327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7" t="str">
        <f t="shared" si="129"/>
        <v/>
      </c>
      <c r="AX227" s="327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7" t="str">
        <f t="shared" si="129"/>
        <v/>
      </c>
      <c r="AX228" s="327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7" t="str">
        <f t="shared" si="129"/>
        <v/>
      </c>
      <c r="AX229" s="327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7" t="str">
        <f t="shared" si="129"/>
        <v/>
      </c>
      <c r="AX230" s="327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7" t="str">
        <f t="shared" si="129"/>
        <v/>
      </c>
      <c r="AX231" s="327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7" t="str">
        <f t="shared" si="129"/>
        <v/>
      </c>
      <c r="AX232" s="327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7" t="str">
        <f t="shared" si="129"/>
        <v/>
      </c>
      <c r="AX233" s="327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7" t="str">
        <f t="shared" si="129"/>
        <v/>
      </c>
      <c r="AX234" s="327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7" t="str">
        <f t="shared" si="129"/>
        <v/>
      </c>
      <c r="AX235" s="327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7" t="str">
        <f t="shared" si="129"/>
        <v/>
      </c>
      <c r="AX236" s="327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7" t="str">
        <f t="shared" si="129"/>
        <v/>
      </c>
      <c r="AX237" s="327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7" t="str">
        <f t="shared" si="129"/>
        <v/>
      </c>
      <c r="AX238" s="327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7" t="str">
        <f t="shared" si="129"/>
        <v/>
      </c>
      <c r="AX239" s="327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7" t="str">
        <f t="shared" si="129"/>
        <v/>
      </c>
      <c r="AX240" s="327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7" t="str">
        <f t="shared" si="129"/>
        <v/>
      </c>
      <c r="AX241" s="327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7" t="str">
        <f t="shared" si="129"/>
        <v/>
      </c>
      <c r="AX242" s="327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7" t="str">
        <f t="shared" si="129"/>
        <v/>
      </c>
      <c r="AX243" s="327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7" t="str">
        <f t="shared" si="129"/>
        <v/>
      </c>
      <c r="AX244" s="327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7" t="str">
        <f t="shared" si="129"/>
        <v/>
      </c>
      <c r="AX245" s="327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7" t="str">
        <f t="shared" si="129"/>
        <v/>
      </c>
      <c r="AX246" s="327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7" t="str">
        <f t="shared" si="129"/>
        <v/>
      </c>
      <c r="AX247" s="327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7" t="str">
        <f t="shared" si="129"/>
        <v/>
      </c>
      <c r="AX248" s="327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7" t="str">
        <f t="shared" si="129"/>
        <v/>
      </c>
      <c r="AX249" s="327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7" t="str">
        <f t="shared" si="129"/>
        <v/>
      </c>
      <c r="AX250" s="327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7" t="str">
        <f t="shared" si="129"/>
        <v/>
      </c>
      <c r="AX251" s="327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7" t="str">
        <f t="shared" si="129"/>
        <v/>
      </c>
      <c r="AX252" s="327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7" t="str">
        <f t="shared" si="129"/>
        <v/>
      </c>
      <c r="AX253" s="327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7" t="str">
        <f t="shared" si="129"/>
        <v/>
      </c>
      <c r="AX254" s="327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7" t="str">
        <f t="shared" si="129"/>
        <v/>
      </c>
      <c r="AX255" s="327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7" t="str">
        <f t="shared" si="129"/>
        <v/>
      </c>
      <c r="AX256" s="327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7" t="str">
        <f t="shared" si="129"/>
        <v/>
      </c>
      <c r="AX257" s="327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7" t="str">
        <f t="shared" si="129"/>
        <v/>
      </c>
      <c r="AX258" s="327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7" t="str">
        <f t="shared" si="129"/>
        <v/>
      </c>
      <c r="AX259" s="327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7" t="str">
        <f t="shared" si="129"/>
        <v/>
      </c>
      <c r="AX260" s="327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7" t="str">
        <f t="shared" si="129"/>
        <v/>
      </c>
      <c r="AX261" s="327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7" t="str">
        <f t="shared" si="129"/>
        <v/>
      </c>
      <c r="AX262" s="327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7" t="str">
        <f t="shared" si="129"/>
        <v/>
      </c>
      <c r="AX263" s="327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7" t="str">
        <f t="shared" si="129"/>
        <v/>
      </c>
      <c r="AX264" s="327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7" t="str">
        <f t="shared" si="129"/>
        <v/>
      </c>
      <c r="AX265" s="327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7" t="str">
        <f t="shared" si="129"/>
        <v/>
      </c>
      <c r="AX266" s="327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7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7" t="str">
        <f t="shared" si="162"/>
        <v/>
      </c>
      <c r="AX268" s="327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7" t="str">
        <f t="shared" si="162"/>
        <v/>
      </c>
      <c r="AX269" s="327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7" t="str">
        <f t="shared" si="162"/>
        <v/>
      </c>
      <c r="AX270" s="327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7" t="str">
        <f t="shared" si="162"/>
        <v/>
      </c>
      <c r="AX271" s="327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7" t="str">
        <f t="shared" si="162"/>
        <v/>
      </c>
      <c r="AX272" s="327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7" t="str">
        <f t="shared" si="162"/>
        <v/>
      </c>
      <c r="AX273" s="327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7" t="str">
        <f t="shared" si="162"/>
        <v/>
      </c>
      <c r="AX274" s="327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7" t="str">
        <f t="shared" si="162"/>
        <v/>
      </c>
      <c r="AX275" s="327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7" t="str">
        <f t="shared" si="162"/>
        <v/>
      </c>
      <c r="AX276" s="327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7" t="str">
        <f t="shared" si="162"/>
        <v/>
      </c>
      <c r="AX277" s="327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7" t="str">
        <f t="shared" si="162"/>
        <v/>
      </c>
      <c r="AX278" s="327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7" t="str">
        <f t="shared" si="162"/>
        <v/>
      </c>
      <c r="AX279" s="327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7" t="str">
        <f t="shared" si="162"/>
        <v/>
      </c>
      <c r="AX280" s="327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7" t="str">
        <f t="shared" si="162"/>
        <v/>
      </c>
      <c r="AX281" s="327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7" t="str">
        <f t="shared" si="162"/>
        <v/>
      </c>
      <c r="AX282" s="327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7" t="str">
        <f t="shared" si="162"/>
        <v/>
      </c>
      <c r="AX283" s="327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7" t="str">
        <f t="shared" si="162"/>
        <v/>
      </c>
      <c r="AX284" s="327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7" t="str">
        <f t="shared" si="162"/>
        <v/>
      </c>
      <c r="AX285" s="327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7" t="str">
        <f t="shared" si="162"/>
        <v/>
      </c>
      <c r="AX286" s="327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7" t="str">
        <f t="shared" si="162"/>
        <v/>
      </c>
      <c r="AX287" s="327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7" t="str">
        <f t="shared" si="162"/>
        <v/>
      </c>
      <c r="AX288" s="327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7" t="str">
        <f t="shared" si="162"/>
        <v/>
      </c>
      <c r="AX289" s="327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7" t="str">
        <f t="shared" si="162"/>
        <v/>
      </c>
      <c r="AX290" s="327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7" t="str">
        <f t="shared" si="162"/>
        <v/>
      </c>
      <c r="AX291" s="327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7" t="str">
        <f t="shared" si="162"/>
        <v/>
      </c>
      <c r="AX292" s="327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7" t="str">
        <f t="shared" si="162"/>
        <v/>
      </c>
      <c r="AX293" s="327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7" t="str">
        <f t="shared" si="162"/>
        <v/>
      </c>
      <c r="AX294" s="327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7" t="str">
        <f t="shared" si="162"/>
        <v/>
      </c>
      <c r="AX295" s="327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7" t="str">
        <f t="shared" si="162"/>
        <v/>
      </c>
      <c r="AX296" s="327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7" t="str">
        <f t="shared" si="162"/>
        <v/>
      </c>
      <c r="AX297" s="327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7" t="str">
        <f t="shared" si="162"/>
        <v/>
      </c>
      <c r="AX298" s="327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7" t="str">
        <f t="shared" si="162"/>
        <v/>
      </c>
      <c r="AX299" s="327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7" t="str">
        <f t="shared" si="162"/>
        <v/>
      </c>
      <c r="AX300" s="327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7" t="str">
        <f t="shared" si="162"/>
        <v/>
      </c>
      <c r="AX301" s="327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7" t="str">
        <f t="shared" si="162"/>
        <v/>
      </c>
      <c r="AX302" s="327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7" t="str">
        <f t="shared" si="162"/>
        <v/>
      </c>
      <c r="AX303" s="327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7" t="str">
        <f t="shared" si="162"/>
        <v/>
      </c>
      <c r="AX304" s="327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7" t="str">
        <f t="shared" si="162"/>
        <v/>
      </c>
      <c r="AX305" s="327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7" t="str">
        <f t="shared" si="162"/>
        <v/>
      </c>
      <c r="AX306" s="327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7" t="str">
        <f t="shared" si="162"/>
        <v/>
      </c>
      <c r="AX307" s="327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7" t="str">
        <f t="shared" si="162"/>
        <v/>
      </c>
      <c r="AX308" s="327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7" t="str">
        <f t="shared" si="162"/>
        <v/>
      </c>
      <c r="AX309" s="32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42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53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63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abSelected="1" zoomScale="90" zoomScaleNormal="90" workbookViewId="0">
      <selection activeCell="A2" sqref="A2:A6"/>
    </sheetView>
  </sheetViews>
  <sheetFormatPr defaultRowHeight="13.5"/>
  <cols>
    <col min="1" max="1" width="11.625" style="2" customWidth="1"/>
    <col min="2" max="2" width="11.875" style="2" customWidth="1"/>
    <col min="3" max="3" width="11.625" style="126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6"/>
      <c r="C1" s="347"/>
    </row>
    <row r="2" spans="1:76" s="6" customFormat="1" ht="20.100000000000001" customHeight="1" thickTop="1" thickBot="1">
      <c r="A2" s="348" t="s">
        <v>87</v>
      </c>
      <c r="B2" s="354"/>
      <c r="C2" s="355"/>
      <c r="D2" s="350" t="s">
        <v>1</v>
      </c>
      <c r="E2" s="351"/>
      <c r="F2" s="350" t="s">
        <v>2</v>
      </c>
      <c r="G2" s="351"/>
      <c r="H2" s="352"/>
      <c r="I2" s="353"/>
      <c r="J2" s="334" t="s">
        <v>3</v>
      </c>
      <c r="K2" s="335"/>
      <c r="L2" s="335"/>
      <c r="M2" s="336"/>
      <c r="N2" s="334" t="s">
        <v>4</v>
      </c>
      <c r="O2" s="335"/>
      <c r="P2" s="335"/>
      <c r="Q2" s="336"/>
      <c r="R2" s="334" t="s">
        <v>5</v>
      </c>
      <c r="S2" s="335"/>
      <c r="T2" s="335"/>
      <c r="U2" s="336"/>
      <c r="V2" s="334" t="s">
        <v>121</v>
      </c>
      <c r="W2" s="335"/>
      <c r="X2" s="335"/>
      <c r="Y2" s="336"/>
      <c r="Z2" s="334" t="s">
        <v>88</v>
      </c>
      <c r="AA2" s="335"/>
      <c r="AB2" s="335"/>
      <c r="AC2" s="335"/>
      <c r="AD2" s="335"/>
      <c r="AE2" s="336"/>
      <c r="AF2" s="334" t="s">
        <v>89</v>
      </c>
      <c r="AG2" s="335"/>
      <c r="AH2" s="335"/>
      <c r="AI2" s="336"/>
      <c r="AJ2" s="334" t="s">
        <v>90</v>
      </c>
      <c r="AK2" s="335"/>
      <c r="AL2" s="335"/>
      <c r="AM2" s="336"/>
      <c r="AN2" s="334" t="s">
        <v>122</v>
      </c>
      <c r="AO2" s="335"/>
      <c r="AP2" s="335"/>
      <c r="AQ2" s="336"/>
      <c r="AR2" s="334" t="s">
        <v>91</v>
      </c>
      <c r="AS2" s="335"/>
      <c r="AT2" s="335"/>
      <c r="AU2" s="335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8"/>
      <c r="B3" s="117"/>
      <c r="C3" s="123" t="s">
        <v>8</v>
      </c>
      <c r="D3" s="7">
        <f>COUNT(D10:D309)</f>
        <v>0</v>
      </c>
      <c r="E3" s="169" t="s">
        <v>172</v>
      </c>
      <c r="F3" s="7">
        <f>COUNT(F10:F309)</f>
        <v>0</v>
      </c>
      <c r="G3" s="169" t="s">
        <v>172</v>
      </c>
      <c r="H3" s="7">
        <f>COUNT(H10:H309)</f>
        <v>0</v>
      </c>
      <c r="I3" s="169"/>
      <c r="J3" s="7">
        <f>COUNT(J10:J309)</f>
        <v>0</v>
      </c>
      <c r="K3" s="170" t="s">
        <v>175</v>
      </c>
      <c r="L3" s="171" t="s">
        <v>164</v>
      </c>
      <c r="M3" s="30" t="s">
        <v>9</v>
      </c>
      <c r="N3" s="7">
        <f>COUNT(N10:N309)</f>
        <v>0</v>
      </c>
      <c r="O3" s="170" t="s">
        <v>175</v>
      </c>
      <c r="P3" s="171" t="s">
        <v>164</v>
      </c>
      <c r="Q3" s="30" t="s">
        <v>9</v>
      </c>
      <c r="R3" s="7">
        <f>COUNT(R10:R309)</f>
        <v>0</v>
      </c>
      <c r="S3" s="170" t="s">
        <v>175</v>
      </c>
      <c r="T3" s="171" t="s">
        <v>164</v>
      </c>
      <c r="U3" s="30" t="s">
        <v>9</v>
      </c>
      <c r="V3" s="7">
        <f>COUNT(V10:V309)</f>
        <v>0</v>
      </c>
      <c r="W3" s="170" t="s">
        <v>175</v>
      </c>
      <c r="X3" s="171" t="s">
        <v>164</v>
      </c>
      <c r="Y3" s="30" t="s">
        <v>9</v>
      </c>
      <c r="Z3" s="328" t="s">
        <v>92</v>
      </c>
      <c r="AA3" s="329"/>
      <c r="AB3" s="7">
        <f>COUNT(AB10:AB309)</f>
        <v>0</v>
      </c>
      <c r="AC3" s="170" t="s">
        <v>175</v>
      </c>
      <c r="AD3" s="171" t="s">
        <v>164</v>
      </c>
      <c r="AE3" s="30" t="s">
        <v>9</v>
      </c>
      <c r="AF3" s="7">
        <f>COUNT(AF10:AF309)</f>
        <v>0</v>
      </c>
      <c r="AG3" s="170" t="s">
        <v>175</v>
      </c>
      <c r="AH3" s="171" t="s">
        <v>164</v>
      </c>
      <c r="AI3" s="30" t="s">
        <v>9</v>
      </c>
      <c r="AJ3" s="7">
        <f>COUNT(AJ10:AJ309)</f>
        <v>0</v>
      </c>
      <c r="AK3" s="170" t="s">
        <v>175</v>
      </c>
      <c r="AL3" s="171" t="s">
        <v>164</v>
      </c>
      <c r="AM3" s="30" t="s">
        <v>9</v>
      </c>
      <c r="AN3" s="7">
        <f>COUNT(AN10:AN309)</f>
        <v>0</v>
      </c>
      <c r="AO3" s="170" t="s">
        <v>175</v>
      </c>
      <c r="AP3" s="171" t="s">
        <v>164</v>
      </c>
      <c r="AQ3" s="30" t="s">
        <v>9</v>
      </c>
      <c r="AR3" s="7">
        <f>COUNT(AR10:AR309)</f>
        <v>0</v>
      </c>
      <c r="AS3" s="170" t="s">
        <v>175</v>
      </c>
      <c r="AT3" s="171" t="s">
        <v>164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8"/>
      <c r="B4" s="117"/>
      <c r="C4" s="123" t="s">
        <v>11</v>
      </c>
      <c r="D4" s="11">
        <f>SUM(D10:D309)</f>
        <v>0</v>
      </c>
      <c r="E4" s="172">
        <f>BD73</f>
        <v>158.19999999999999</v>
      </c>
      <c r="F4" s="11">
        <f>SUM(F10:F309)</f>
        <v>0</v>
      </c>
      <c r="G4" s="172">
        <f>BH73</f>
        <v>53.1</v>
      </c>
      <c r="H4" s="11">
        <f>SUM(H10:H309)</f>
        <v>0</v>
      </c>
      <c r="I4" s="172"/>
      <c r="J4" s="11">
        <f>SUM(J10:J309)</f>
        <v>0</v>
      </c>
      <c r="K4" s="173" t="s">
        <v>12</v>
      </c>
      <c r="L4" s="174" t="s">
        <v>13</v>
      </c>
      <c r="M4" s="175" t="e">
        <f>IF(J5-K5&gt;0,"↑",IF(J5-K5&lt;0,"↓","±"))</f>
        <v>#VALUE!</v>
      </c>
      <c r="N4" s="11">
        <f>SUM(N10:N309)</f>
        <v>0</v>
      </c>
      <c r="O4" s="173" t="s">
        <v>12</v>
      </c>
      <c r="P4" s="174" t="s">
        <v>13</v>
      </c>
      <c r="Q4" s="175" t="e">
        <f>IF(N5-O5&gt;0,"↑",IF(N5-O5&lt;0,"↓","±"))</f>
        <v>#VALUE!</v>
      </c>
      <c r="R4" s="11">
        <f>SUM(R10:R309)</f>
        <v>0</v>
      </c>
      <c r="S4" s="173" t="s">
        <v>12</v>
      </c>
      <c r="T4" s="174" t="s">
        <v>13</v>
      </c>
      <c r="U4" s="175" t="e">
        <f>IF(R5-S5&gt;0,"↑",IF(R5-S5&lt;0,"↓","±"))</f>
        <v>#VALUE!</v>
      </c>
      <c r="V4" s="11">
        <f>SUM(V10:V309)</f>
        <v>0</v>
      </c>
      <c r="W4" s="173" t="s">
        <v>12</v>
      </c>
      <c r="X4" s="174" t="s">
        <v>13</v>
      </c>
      <c r="Y4" s="175" t="e">
        <f>IF(V5-W5&gt;0,"↑",IF(V5-W5&lt;0,"↓","±"))</f>
        <v>#VALUE!</v>
      </c>
      <c r="Z4" s="330"/>
      <c r="AA4" s="331"/>
      <c r="AB4" s="11">
        <f>SUM(AB10:AB309)</f>
        <v>0</v>
      </c>
      <c r="AC4" s="173" t="s">
        <v>12</v>
      </c>
      <c r="AD4" s="174" t="s">
        <v>13</v>
      </c>
      <c r="AE4" s="175" t="e">
        <f>IF(AB5-AC5&gt;0,"↓",IF(AB5-AC5&lt;0,"↑","±"))</f>
        <v>#VALUE!</v>
      </c>
      <c r="AF4" s="11">
        <f>SUM(AF10:AF309)</f>
        <v>0</v>
      </c>
      <c r="AG4" s="173" t="s">
        <v>12</v>
      </c>
      <c r="AH4" s="174" t="s">
        <v>13</v>
      </c>
      <c r="AI4" s="175" t="e">
        <f>IF(AF5-AG5&gt;0,"↑",IF(AF5-AG5&lt;0,"↓","±"))</f>
        <v>#VALUE!</v>
      </c>
      <c r="AJ4" s="11">
        <f>SUM(AJ10:AJ309)</f>
        <v>0</v>
      </c>
      <c r="AK4" s="173" t="s">
        <v>12</v>
      </c>
      <c r="AL4" s="174" t="s">
        <v>13</v>
      </c>
      <c r="AM4" s="175" t="e">
        <f>IF(AJ5-AK5&gt;0,"↓",IF(AJ5-AK5&lt;0,"↑","±"))</f>
        <v>#VALUE!</v>
      </c>
      <c r="AN4" s="11">
        <f>SUM(AN10:AN309)</f>
        <v>0</v>
      </c>
      <c r="AO4" s="173" t="s">
        <v>12</v>
      </c>
      <c r="AP4" s="174" t="s">
        <v>13</v>
      </c>
      <c r="AQ4" s="175" t="e">
        <f>IF(AN5-AO5&gt;0,"↑",IF(AN5-AO5&lt;0,"↓","±"))</f>
        <v>#VALUE!</v>
      </c>
      <c r="AR4" s="11">
        <f>SUM(AR10:AR309)</f>
        <v>0</v>
      </c>
      <c r="AS4" s="173" t="s">
        <v>12</v>
      </c>
      <c r="AT4" s="174" t="s">
        <v>13</v>
      </c>
      <c r="AU4" s="176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8"/>
      <c r="B5" s="117"/>
      <c r="C5" s="123" t="s">
        <v>15</v>
      </c>
      <c r="D5" s="12" t="str">
        <f>IF((D3&gt;0),D4/D3,"")</f>
        <v/>
      </c>
      <c r="E5" s="177" t="s">
        <v>131</v>
      </c>
      <c r="F5" s="12" t="str">
        <f>IF((F3&gt;0),F4/F3,"")</f>
        <v/>
      </c>
      <c r="G5" s="177" t="s">
        <v>131</v>
      </c>
      <c r="H5" s="12" t="str">
        <f>IF((H3&gt;0),H4/H3,"")</f>
        <v/>
      </c>
      <c r="I5" s="177"/>
      <c r="J5" s="12" t="str">
        <f>IF((J3&gt;0),J4/J3,"")</f>
        <v/>
      </c>
      <c r="K5" s="178">
        <f>BB44</f>
        <v>26.053138528139002</v>
      </c>
      <c r="L5" s="179">
        <f>BB24</f>
        <v>26.68</v>
      </c>
      <c r="M5" s="13" t="s">
        <v>16</v>
      </c>
      <c r="N5" s="12" t="str">
        <f>IF((N3&gt;0),N4/N3,"")</f>
        <v/>
      </c>
      <c r="O5" s="178">
        <f>BE44</f>
        <v>23.025929283772001</v>
      </c>
      <c r="P5" s="179">
        <f>BE24</f>
        <v>24.38</v>
      </c>
      <c r="Q5" s="13" t="s">
        <v>16</v>
      </c>
      <c r="R5" s="12" t="str">
        <f>IF((R3&gt;0),R4/R3,"")</f>
        <v/>
      </c>
      <c r="S5" s="178">
        <f>BH44</f>
        <v>50.353993494759997</v>
      </c>
      <c r="T5" s="179">
        <f>BH24</f>
        <v>50.35</v>
      </c>
      <c r="U5" s="13" t="s">
        <v>16</v>
      </c>
      <c r="V5" s="12" t="str">
        <f>IF((V3&gt;0),V4/V3,"")</f>
        <v/>
      </c>
      <c r="W5" s="178">
        <f>BK44</f>
        <v>48.920254314259999</v>
      </c>
      <c r="X5" s="179">
        <f>BK24</f>
        <v>48.79</v>
      </c>
      <c r="Y5" s="13" t="s">
        <v>16</v>
      </c>
      <c r="Z5" s="330"/>
      <c r="AA5" s="331"/>
      <c r="AB5" s="12" t="str">
        <f>IF((AB3&gt;0),AB4/AB3,"")</f>
        <v/>
      </c>
      <c r="AC5" s="178"/>
      <c r="AD5" s="179"/>
      <c r="AE5" s="13" t="s">
        <v>16</v>
      </c>
      <c r="AF5" s="12" t="str">
        <f>IF((AF3&gt;0),AF4/AF3,"")</f>
        <v/>
      </c>
      <c r="AG5" s="178">
        <f>BN44</f>
        <v>45.385120350108998</v>
      </c>
      <c r="AH5" s="179">
        <f>BN24</f>
        <v>49.25</v>
      </c>
      <c r="AI5" s="13" t="s">
        <v>16</v>
      </c>
      <c r="AJ5" s="12" t="str">
        <f>IF((AJ3&gt;0),AJ4/AJ3,"")</f>
        <v/>
      </c>
      <c r="AK5" s="178">
        <f>BQ44</f>
        <v>9.0855935019383001</v>
      </c>
      <c r="AL5" s="179">
        <f>BQ24</f>
        <v>8.82</v>
      </c>
      <c r="AM5" s="13" t="s">
        <v>16</v>
      </c>
      <c r="AN5" s="12" t="str">
        <f>IF((AN3&gt;0),AN4/AN3,"")</f>
        <v/>
      </c>
      <c r="AO5" s="178">
        <f>BT44</f>
        <v>171.24027626317999</v>
      </c>
      <c r="AP5" s="179">
        <f>BT24</f>
        <v>174.28</v>
      </c>
      <c r="AQ5" s="13" t="s">
        <v>16</v>
      </c>
      <c r="AR5" s="12" t="str">
        <f>IF((AR3&gt;0),AR4/AR3,"")</f>
        <v/>
      </c>
      <c r="AS5" s="178">
        <f>BW44</f>
        <v>13.534134352813</v>
      </c>
      <c r="AT5" s="179">
        <f>BW24</f>
        <v>14.59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9"/>
      <c r="B6" s="118"/>
      <c r="C6" s="124" t="s">
        <v>18</v>
      </c>
      <c r="D6" s="15" t="str">
        <f>IF((D3&gt;0),STDEV(D10:D309),"")</f>
        <v/>
      </c>
      <c r="E6" s="180">
        <f>BE73</f>
        <v>158</v>
      </c>
      <c r="F6" s="15" t="str">
        <f>IF((F3&gt;0),STDEV(F10:F309),"")</f>
        <v/>
      </c>
      <c r="G6" s="180">
        <f>BI73</f>
        <v>52.6</v>
      </c>
      <c r="H6" s="15" t="str">
        <f>IF((H3&gt;0),STDEV(H10:H309),"")</f>
        <v/>
      </c>
      <c r="I6" s="180"/>
      <c r="J6" s="15" t="str">
        <f>IF((J3&gt;0),STDEV(J10:J309),"")</f>
        <v/>
      </c>
      <c r="K6" s="181">
        <f>BC44</f>
        <v>4.8174435245786</v>
      </c>
      <c r="L6" s="182">
        <f>BC24</f>
        <v>5</v>
      </c>
      <c r="M6" s="16" t="e">
        <f>IF(J5-L5&gt;0,"↑",IF(J5-L5&lt;0,"↓","±"))</f>
        <v>#VALUE!</v>
      </c>
      <c r="N6" s="15" t="str">
        <f>IF((N3&gt;0),STDEV(N10:N309),"")</f>
        <v/>
      </c>
      <c r="O6" s="181">
        <f>BF44</f>
        <v>6.1995485244086002</v>
      </c>
      <c r="P6" s="182">
        <f>BF24</f>
        <v>6.35</v>
      </c>
      <c r="Q6" s="16" t="e">
        <f>IF(N5-P5&gt;0,"↑",IF(N5-P5&lt;0,"↓","±"))</f>
        <v>#VALUE!</v>
      </c>
      <c r="R6" s="15" t="str">
        <f>IF((R3&gt;0),STDEV(R10:R309),"")</f>
        <v/>
      </c>
      <c r="S6" s="181">
        <f>BI44</f>
        <v>10.809387439283</v>
      </c>
      <c r="T6" s="182">
        <f>BI24</f>
        <v>10.47</v>
      </c>
      <c r="U6" s="16" t="e">
        <f>IF(R5-T5&gt;0,"↑",IF(R5-T5&lt;0,"↓","±"))</f>
        <v>#VALUE!</v>
      </c>
      <c r="V6" s="15" t="str">
        <f>IF((V3&gt;0),STDEV(V10:V309),"")</f>
        <v/>
      </c>
      <c r="W6" s="181">
        <f>BL44</f>
        <v>6.3864465129851</v>
      </c>
      <c r="X6" s="182">
        <f>BL24</f>
        <v>6.34</v>
      </c>
      <c r="Y6" s="16" t="e">
        <f>IF(V5-X5&gt;0,"↑",IF(V5-X5&lt;0,"↓","±"))</f>
        <v>#VALUE!</v>
      </c>
      <c r="Z6" s="332"/>
      <c r="AA6" s="333"/>
      <c r="AB6" s="15" t="str">
        <f>IF((AB3&gt;0),STDEV(AB10:AB309),"")</f>
        <v/>
      </c>
      <c r="AC6" s="181"/>
      <c r="AD6" s="182"/>
      <c r="AE6" s="16" t="e">
        <f>IF(AB5-AD5&gt;0,"↓",IF(AB5-AD5&lt;0,"↑","±"))</f>
        <v>#VALUE!</v>
      </c>
      <c r="AF6" s="15" t="str">
        <f>IF((AF3&gt;0),STDEV(AF10:AF309),"")</f>
        <v/>
      </c>
      <c r="AG6" s="181">
        <f>BO44</f>
        <v>19.313714805459</v>
      </c>
      <c r="AH6" s="182">
        <f>BO24</f>
        <v>19.149999999999999</v>
      </c>
      <c r="AI6" s="16" t="e">
        <f>IF(AF5-AH5&gt;0,"↑",IF(AF5-AH5&lt;0,"↓","±"))</f>
        <v>#VALUE!</v>
      </c>
      <c r="AJ6" s="15" t="str">
        <f>IF((AJ3&gt;0),STDEV(AJ10:AJ309),"")</f>
        <v/>
      </c>
      <c r="AK6" s="181">
        <f>BR44</f>
        <v>0.99751979327649998</v>
      </c>
      <c r="AL6" s="182">
        <f>BR24</f>
        <v>0.89</v>
      </c>
      <c r="AM6" s="16" t="e">
        <f>IF(AJ5-AL5&gt;0,"↓",IF(AJ5-AL5&lt;0,"↑","±"))</f>
        <v>#VALUE!</v>
      </c>
      <c r="AN6" s="15" t="str">
        <f>IF((AN3&gt;0),STDEV(AN10:AN309),"")</f>
        <v/>
      </c>
      <c r="AO6" s="181">
        <f>BU44</f>
        <v>23.841865089677999</v>
      </c>
      <c r="AP6" s="182">
        <f>BU24</f>
        <v>23.9</v>
      </c>
      <c r="AQ6" s="16" t="e">
        <f>IF(AN5-AP5&gt;0,"↑",IF(AN5-AP5&lt;0,"↓","±"))</f>
        <v>#VALUE!</v>
      </c>
      <c r="AR6" s="15" t="str">
        <f>IF((AR3&gt;0),STDEV(AR10:AR309),"")</f>
        <v/>
      </c>
      <c r="AS6" s="181">
        <f>BX44</f>
        <v>4.3609630671098998</v>
      </c>
      <c r="AT6" s="182">
        <f>BX24</f>
        <v>4.42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2" t="s">
        <v>20</v>
      </c>
      <c r="B7" s="338" t="s">
        <v>21</v>
      </c>
      <c r="C7" s="344" t="s">
        <v>93</v>
      </c>
      <c r="D7" s="338" t="s">
        <v>22</v>
      </c>
      <c r="E7" s="338">
        <v>0</v>
      </c>
      <c r="F7" s="338" t="s">
        <v>22</v>
      </c>
      <c r="G7" s="338" t="s">
        <v>23</v>
      </c>
      <c r="H7" s="338" t="s">
        <v>22</v>
      </c>
      <c r="I7" s="338" t="s">
        <v>23</v>
      </c>
      <c r="J7" s="340" t="s">
        <v>22</v>
      </c>
      <c r="K7" s="338" t="s">
        <v>23</v>
      </c>
      <c r="L7" s="338" t="s">
        <v>24</v>
      </c>
      <c r="M7" s="338" t="s">
        <v>25</v>
      </c>
      <c r="N7" s="340" t="s">
        <v>22</v>
      </c>
      <c r="O7" s="338" t="s">
        <v>23</v>
      </c>
      <c r="P7" s="338" t="s">
        <v>24</v>
      </c>
      <c r="Q7" s="338" t="s">
        <v>25</v>
      </c>
      <c r="R7" s="340" t="s">
        <v>22</v>
      </c>
      <c r="S7" s="338" t="s">
        <v>23</v>
      </c>
      <c r="T7" s="338" t="s">
        <v>24</v>
      </c>
      <c r="U7" s="338" t="s">
        <v>25</v>
      </c>
      <c r="V7" s="340" t="s">
        <v>22</v>
      </c>
      <c r="W7" s="338" t="s">
        <v>23</v>
      </c>
      <c r="X7" s="338" t="s">
        <v>24</v>
      </c>
      <c r="Y7" s="338" t="s">
        <v>25</v>
      </c>
      <c r="Z7" s="337" t="s">
        <v>22</v>
      </c>
      <c r="AA7" s="337"/>
      <c r="AB7" s="125" t="s">
        <v>22</v>
      </c>
      <c r="AC7" s="338" t="s">
        <v>23</v>
      </c>
      <c r="AD7" s="338" t="s">
        <v>25</v>
      </c>
      <c r="AE7" s="338" t="s">
        <v>25</v>
      </c>
      <c r="AF7" s="340" t="s">
        <v>22</v>
      </c>
      <c r="AG7" s="338" t="s">
        <v>23</v>
      </c>
      <c r="AH7" s="338" t="s">
        <v>24</v>
      </c>
      <c r="AI7" s="338" t="s">
        <v>25</v>
      </c>
      <c r="AJ7" s="340" t="s">
        <v>22</v>
      </c>
      <c r="AK7" s="338" t="s">
        <v>23</v>
      </c>
      <c r="AL7" s="338" t="s">
        <v>24</v>
      </c>
      <c r="AM7" s="338" t="s">
        <v>25</v>
      </c>
      <c r="AN7" s="340" t="s">
        <v>22</v>
      </c>
      <c r="AO7" s="338" t="s">
        <v>23</v>
      </c>
      <c r="AP7" s="338" t="s">
        <v>24</v>
      </c>
      <c r="AQ7" s="338" t="s">
        <v>25</v>
      </c>
      <c r="AR7" s="340" t="s">
        <v>22</v>
      </c>
      <c r="AS7" s="338" t="s">
        <v>23</v>
      </c>
      <c r="AT7" s="338" t="s">
        <v>24</v>
      </c>
      <c r="AU7" s="356" t="s">
        <v>25</v>
      </c>
      <c r="AV7" s="358" t="s">
        <v>26</v>
      </c>
      <c r="AW7" s="358" t="s">
        <v>27</v>
      </c>
      <c r="AX7" s="360"/>
    </row>
    <row r="8" spans="1:76" s="6" customFormat="1" ht="12" customHeight="1" thickBot="1">
      <c r="A8" s="343"/>
      <c r="B8" s="339"/>
      <c r="C8" s="345"/>
      <c r="D8" s="339"/>
      <c r="E8" s="339"/>
      <c r="F8" s="339"/>
      <c r="G8" s="339"/>
      <c r="H8" s="339"/>
      <c r="I8" s="339"/>
      <c r="J8" s="341"/>
      <c r="K8" s="339"/>
      <c r="L8" s="339"/>
      <c r="M8" s="339"/>
      <c r="N8" s="341"/>
      <c r="O8" s="339"/>
      <c r="P8" s="339"/>
      <c r="Q8" s="339"/>
      <c r="R8" s="341"/>
      <c r="S8" s="339"/>
      <c r="T8" s="339"/>
      <c r="U8" s="339"/>
      <c r="V8" s="341"/>
      <c r="W8" s="339"/>
      <c r="X8" s="339"/>
      <c r="Y8" s="339"/>
      <c r="Z8" s="94" t="s">
        <v>94</v>
      </c>
      <c r="AA8" s="94" t="s">
        <v>95</v>
      </c>
      <c r="AB8" s="95" t="s">
        <v>95</v>
      </c>
      <c r="AC8" s="339"/>
      <c r="AD8" s="339"/>
      <c r="AE8" s="339"/>
      <c r="AF8" s="341"/>
      <c r="AG8" s="339"/>
      <c r="AH8" s="339"/>
      <c r="AI8" s="339"/>
      <c r="AJ8" s="341"/>
      <c r="AK8" s="339"/>
      <c r="AL8" s="339"/>
      <c r="AM8" s="339"/>
      <c r="AN8" s="341"/>
      <c r="AO8" s="339"/>
      <c r="AP8" s="339"/>
      <c r="AQ8" s="339"/>
      <c r="AR8" s="341"/>
      <c r="AS8" s="339"/>
      <c r="AT8" s="339"/>
      <c r="AU8" s="357"/>
      <c r="AV8" s="359"/>
      <c r="AW8" s="359"/>
      <c r="AX8" s="361"/>
    </row>
    <row r="9" spans="1:76" s="6" customFormat="1" ht="15.75" customHeight="1" thickTop="1" thickBot="1">
      <c r="A9" s="183" t="s">
        <v>28</v>
      </c>
      <c r="B9" s="184" t="s">
        <v>103</v>
      </c>
      <c r="C9" s="185" t="s">
        <v>104</v>
      </c>
      <c r="D9" s="186">
        <v>150</v>
      </c>
      <c r="E9" s="187">
        <v>50.3</v>
      </c>
      <c r="F9" s="186">
        <v>45</v>
      </c>
      <c r="G9" s="187">
        <v>52.4</v>
      </c>
      <c r="H9" s="186">
        <v>81</v>
      </c>
      <c r="I9" s="187">
        <v>50.3</v>
      </c>
      <c r="J9" s="186">
        <v>30</v>
      </c>
      <c r="K9" s="187">
        <v>48.7</v>
      </c>
      <c r="L9" s="186">
        <v>5</v>
      </c>
      <c r="M9" s="186">
        <v>4</v>
      </c>
      <c r="N9" s="186">
        <v>25</v>
      </c>
      <c r="O9" s="187">
        <v>40</v>
      </c>
      <c r="P9" s="186">
        <v>8</v>
      </c>
      <c r="Q9" s="186">
        <v>6</v>
      </c>
      <c r="R9" s="186">
        <v>50</v>
      </c>
      <c r="S9" s="187">
        <v>69.400000000000006</v>
      </c>
      <c r="T9" s="186">
        <v>3</v>
      </c>
      <c r="U9" s="186">
        <v>7</v>
      </c>
      <c r="V9" s="186">
        <v>45</v>
      </c>
      <c r="W9" s="187">
        <v>57.4</v>
      </c>
      <c r="X9" s="186">
        <v>3</v>
      </c>
      <c r="Y9" s="186">
        <v>5</v>
      </c>
      <c r="Z9" s="186">
        <v>4</v>
      </c>
      <c r="AA9" s="186">
        <v>55</v>
      </c>
      <c r="AB9" s="186">
        <v>295</v>
      </c>
      <c r="AC9" s="187">
        <v>55.7</v>
      </c>
      <c r="AD9" s="186">
        <v>4</v>
      </c>
      <c r="AE9" s="186">
        <v>10</v>
      </c>
      <c r="AF9" s="186"/>
      <c r="AG9" s="187"/>
      <c r="AH9" s="186"/>
      <c r="AI9" s="186"/>
      <c r="AJ9" s="186">
        <v>7.8</v>
      </c>
      <c r="AK9" s="187">
        <v>48.6</v>
      </c>
      <c r="AL9" s="186">
        <v>9</v>
      </c>
      <c r="AM9" s="186">
        <v>5</v>
      </c>
      <c r="AN9" s="186">
        <v>256</v>
      </c>
      <c r="AO9" s="187">
        <v>50.6</v>
      </c>
      <c r="AP9" s="186">
        <v>6</v>
      </c>
      <c r="AQ9" s="186">
        <v>9</v>
      </c>
      <c r="AR9" s="186">
        <v>30</v>
      </c>
      <c r="AS9" s="187">
        <v>63.1</v>
      </c>
      <c r="AT9" s="186">
        <v>1</v>
      </c>
      <c r="AU9" s="186">
        <v>7</v>
      </c>
      <c r="AV9" s="186">
        <v>56</v>
      </c>
      <c r="AW9" s="362" t="s">
        <v>105</v>
      </c>
      <c r="AX9" s="363"/>
      <c r="AZ9" s="55" t="s">
        <v>166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6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7" t="str">
        <f>IF(AND(J10&lt;&gt;0,N10&lt;&gt;0,R10&lt;&gt;0,V10&lt;&gt;0,(OR(AB10&lt;&gt;0,AF10&lt;&gt;0)),AJ10&lt;&gt;0,AN10&lt;&gt;0,AR10&lt;&gt;0),VLOOKUP(AV10,$AV$311:$AW$315,2),"")</f>
        <v/>
      </c>
      <c r="AX10" s="327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7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7"/>
      <c r="AZ11" s="376" t="s">
        <v>29</v>
      </c>
      <c r="BA11" s="372" t="s">
        <v>42</v>
      </c>
      <c r="BB11" s="368"/>
      <c r="BC11" s="364"/>
      <c r="BD11" s="367" t="s">
        <v>43</v>
      </c>
      <c r="BE11" s="368"/>
      <c r="BF11" s="369"/>
      <c r="BG11" s="367" t="s">
        <v>44</v>
      </c>
      <c r="BH11" s="368"/>
      <c r="BI11" s="364"/>
      <c r="BJ11" s="367" t="s">
        <v>45</v>
      </c>
      <c r="BK11" s="368"/>
      <c r="BL11" s="369"/>
      <c r="BM11" s="373" t="s">
        <v>46</v>
      </c>
      <c r="BN11" s="374"/>
      <c r="BO11" s="378"/>
      <c r="BP11" s="367" t="s">
        <v>47</v>
      </c>
      <c r="BQ11" s="368"/>
      <c r="BR11" s="369"/>
      <c r="BS11" s="367" t="s">
        <v>48</v>
      </c>
      <c r="BT11" s="368"/>
      <c r="BU11" s="364"/>
      <c r="BV11" s="367" t="s">
        <v>102</v>
      </c>
      <c r="BW11" s="368"/>
      <c r="BX11" s="369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7" t="str">
        <f t="shared" si="30"/>
        <v/>
      </c>
      <c r="AX12" s="327"/>
      <c r="AZ12" s="377"/>
      <c r="BA12" s="61" t="s">
        <v>8</v>
      </c>
      <c r="BB12" s="62" t="s">
        <v>49</v>
      </c>
      <c r="BC12" s="63" t="s">
        <v>18</v>
      </c>
      <c r="BD12" s="64" t="s">
        <v>8</v>
      </c>
      <c r="BE12" s="62" t="s">
        <v>49</v>
      </c>
      <c r="BF12" s="65" t="s">
        <v>18</v>
      </c>
      <c r="BG12" s="64" t="s">
        <v>8</v>
      </c>
      <c r="BH12" s="62" t="s">
        <v>49</v>
      </c>
      <c r="BI12" s="63" t="s">
        <v>18</v>
      </c>
      <c r="BJ12" s="64" t="s">
        <v>8</v>
      </c>
      <c r="BK12" s="62" t="s">
        <v>49</v>
      </c>
      <c r="BL12" s="65" t="s">
        <v>18</v>
      </c>
      <c r="BM12" s="64" t="s">
        <v>8</v>
      </c>
      <c r="BN12" s="62" t="s">
        <v>49</v>
      </c>
      <c r="BO12" s="63" t="s">
        <v>18</v>
      </c>
      <c r="BP12" s="64" t="s">
        <v>8</v>
      </c>
      <c r="BQ12" s="62" t="s">
        <v>49</v>
      </c>
      <c r="BR12" s="65" t="s">
        <v>18</v>
      </c>
      <c r="BS12" s="64" t="s">
        <v>8</v>
      </c>
      <c r="BT12" s="62" t="s">
        <v>49</v>
      </c>
      <c r="BU12" s="63" t="s">
        <v>18</v>
      </c>
      <c r="BV12" s="64" t="s">
        <v>8</v>
      </c>
      <c r="BW12" s="62" t="s">
        <v>49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7" t="str">
        <f t="shared" si="30"/>
        <v/>
      </c>
      <c r="AX13" s="327"/>
      <c r="AZ13" s="195" t="s">
        <v>123</v>
      </c>
      <c r="BA13" s="200">
        <v>1345</v>
      </c>
      <c r="BB13" s="201">
        <v>24.3</v>
      </c>
      <c r="BC13" s="202">
        <v>6.15</v>
      </c>
      <c r="BD13" s="203">
        <v>1363</v>
      </c>
      <c r="BE13" s="201">
        <v>23.48</v>
      </c>
      <c r="BF13" s="204">
        <v>5.44</v>
      </c>
      <c r="BG13" s="205">
        <v>1365</v>
      </c>
      <c r="BH13" s="201">
        <v>41.68</v>
      </c>
      <c r="BI13" s="202">
        <v>9.74</v>
      </c>
      <c r="BJ13" s="203">
        <v>1349</v>
      </c>
      <c r="BK13" s="201">
        <v>49.8</v>
      </c>
      <c r="BL13" s="204">
        <v>7.05</v>
      </c>
      <c r="BM13" s="205">
        <v>1104</v>
      </c>
      <c r="BN13" s="201">
        <v>68.91</v>
      </c>
      <c r="BO13" s="202">
        <v>24.19</v>
      </c>
      <c r="BP13" s="206">
        <v>1351</v>
      </c>
      <c r="BQ13" s="201">
        <v>8.42</v>
      </c>
      <c r="BR13" s="207">
        <v>0.75</v>
      </c>
      <c r="BS13" s="208">
        <v>1365</v>
      </c>
      <c r="BT13" s="201">
        <v>184.99</v>
      </c>
      <c r="BU13" s="209">
        <v>24.95</v>
      </c>
      <c r="BV13" s="206">
        <v>1375</v>
      </c>
      <c r="BW13" s="201">
        <v>18.34</v>
      </c>
      <c r="BX13" s="207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7" t="str">
        <f t="shared" si="30"/>
        <v/>
      </c>
      <c r="AX14" s="327"/>
      <c r="AZ14" s="196" t="s">
        <v>124</v>
      </c>
      <c r="BA14" s="210">
        <v>1349</v>
      </c>
      <c r="BB14" s="211">
        <v>21.93</v>
      </c>
      <c r="BC14" s="212">
        <v>4.5999999999999996</v>
      </c>
      <c r="BD14" s="213">
        <v>1367</v>
      </c>
      <c r="BE14" s="211">
        <v>20.76</v>
      </c>
      <c r="BF14" s="214">
        <v>5.55</v>
      </c>
      <c r="BG14" s="215">
        <v>1375</v>
      </c>
      <c r="BH14" s="211">
        <v>44.04</v>
      </c>
      <c r="BI14" s="212">
        <v>9.6999999999999993</v>
      </c>
      <c r="BJ14" s="213">
        <v>1358</v>
      </c>
      <c r="BK14" s="211">
        <v>45.77</v>
      </c>
      <c r="BL14" s="214">
        <v>6.1</v>
      </c>
      <c r="BM14" s="215">
        <v>1100</v>
      </c>
      <c r="BN14" s="211">
        <v>48.37</v>
      </c>
      <c r="BO14" s="212">
        <v>19.2</v>
      </c>
      <c r="BP14" s="216">
        <v>1361</v>
      </c>
      <c r="BQ14" s="211">
        <v>9.02</v>
      </c>
      <c r="BR14" s="217">
        <v>0.75</v>
      </c>
      <c r="BS14" s="218">
        <v>1355</v>
      </c>
      <c r="BT14" s="211">
        <v>167.52</v>
      </c>
      <c r="BU14" s="219">
        <v>22.01</v>
      </c>
      <c r="BV14" s="216">
        <v>1376</v>
      </c>
      <c r="BW14" s="211">
        <v>11.66</v>
      </c>
      <c r="BX14" s="217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7" t="str">
        <f t="shared" si="30"/>
        <v/>
      </c>
      <c r="AX15" s="327"/>
      <c r="AZ15" s="197" t="s">
        <v>78</v>
      </c>
      <c r="BA15" s="220">
        <v>1351</v>
      </c>
      <c r="BB15" s="221">
        <v>30.24</v>
      </c>
      <c r="BC15" s="222">
        <v>7.32</v>
      </c>
      <c r="BD15" s="223">
        <v>1361</v>
      </c>
      <c r="BE15" s="221">
        <v>26.42</v>
      </c>
      <c r="BF15" s="224">
        <v>5.54</v>
      </c>
      <c r="BG15" s="225">
        <v>1373</v>
      </c>
      <c r="BH15" s="221">
        <v>45.16</v>
      </c>
      <c r="BI15" s="222">
        <v>10.5</v>
      </c>
      <c r="BJ15" s="223">
        <v>1364</v>
      </c>
      <c r="BK15" s="221">
        <v>53.02</v>
      </c>
      <c r="BL15" s="224">
        <v>7.53</v>
      </c>
      <c r="BM15" s="225">
        <v>1120</v>
      </c>
      <c r="BN15" s="221">
        <v>82.63</v>
      </c>
      <c r="BO15" s="222">
        <v>23.51</v>
      </c>
      <c r="BP15" s="226">
        <v>1363</v>
      </c>
      <c r="BQ15" s="221">
        <v>7.82</v>
      </c>
      <c r="BR15" s="227">
        <v>0.66</v>
      </c>
      <c r="BS15" s="228">
        <v>1360</v>
      </c>
      <c r="BT15" s="221">
        <v>203.14</v>
      </c>
      <c r="BU15" s="229">
        <v>25.13</v>
      </c>
      <c r="BV15" s="226">
        <v>1373</v>
      </c>
      <c r="BW15" s="221">
        <v>21.41</v>
      </c>
      <c r="BX15" s="227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7" t="str">
        <f t="shared" si="30"/>
        <v/>
      </c>
      <c r="AX16" s="327"/>
      <c r="AZ16" s="198" t="s">
        <v>77</v>
      </c>
      <c r="BA16" s="230">
        <v>1349</v>
      </c>
      <c r="BB16" s="231">
        <v>23.9</v>
      </c>
      <c r="BC16" s="232">
        <v>4.54</v>
      </c>
      <c r="BD16" s="233">
        <v>1370</v>
      </c>
      <c r="BE16" s="231">
        <v>22.18</v>
      </c>
      <c r="BF16" s="234">
        <v>5.69</v>
      </c>
      <c r="BG16" s="235">
        <v>1371</v>
      </c>
      <c r="BH16" s="231">
        <v>46.51</v>
      </c>
      <c r="BI16" s="232">
        <v>10.15</v>
      </c>
      <c r="BJ16" s="233">
        <v>1366</v>
      </c>
      <c r="BK16" s="231">
        <v>47.12</v>
      </c>
      <c r="BL16" s="234">
        <v>6.29</v>
      </c>
      <c r="BM16" s="235">
        <v>1126</v>
      </c>
      <c r="BN16" s="231">
        <v>53.74</v>
      </c>
      <c r="BO16" s="232">
        <v>20.36</v>
      </c>
      <c r="BP16" s="236">
        <v>1378</v>
      </c>
      <c r="BQ16" s="237">
        <v>8.7799999999999994</v>
      </c>
      <c r="BR16" s="238">
        <v>0.73</v>
      </c>
      <c r="BS16" s="239">
        <v>1366</v>
      </c>
      <c r="BT16" s="237">
        <v>172.45</v>
      </c>
      <c r="BU16" s="240">
        <v>22.42</v>
      </c>
      <c r="BV16" s="236">
        <v>1374</v>
      </c>
      <c r="BW16" s="237">
        <v>13.22</v>
      </c>
      <c r="BX16" s="238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7" t="str">
        <f t="shared" si="30"/>
        <v/>
      </c>
      <c r="AX17" s="327"/>
      <c r="AZ17" s="195" t="s">
        <v>80</v>
      </c>
      <c r="BA17" s="200">
        <v>1359</v>
      </c>
      <c r="BB17" s="201">
        <v>34.770000000000003</v>
      </c>
      <c r="BC17" s="202">
        <v>7.56</v>
      </c>
      <c r="BD17" s="203">
        <v>1389</v>
      </c>
      <c r="BE17" s="201">
        <v>29</v>
      </c>
      <c r="BF17" s="204">
        <v>5.69</v>
      </c>
      <c r="BG17" s="205">
        <v>1390</v>
      </c>
      <c r="BH17" s="201">
        <v>49.4</v>
      </c>
      <c r="BI17" s="202">
        <v>10.5</v>
      </c>
      <c r="BJ17" s="203">
        <v>1379</v>
      </c>
      <c r="BK17" s="201">
        <v>55.88</v>
      </c>
      <c r="BL17" s="204">
        <v>7.38</v>
      </c>
      <c r="BM17" s="205">
        <v>1126</v>
      </c>
      <c r="BN17" s="201">
        <v>90.43</v>
      </c>
      <c r="BO17" s="202">
        <v>24.14</v>
      </c>
      <c r="BP17" s="206">
        <v>1390</v>
      </c>
      <c r="BQ17" s="201">
        <v>7.46</v>
      </c>
      <c r="BR17" s="207">
        <v>0.62</v>
      </c>
      <c r="BS17" s="208">
        <v>1376</v>
      </c>
      <c r="BT17" s="201">
        <v>216.86</v>
      </c>
      <c r="BU17" s="209">
        <v>23.69</v>
      </c>
      <c r="BV17" s="206">
        <v>1386</v>
      </c>
      <c r="BW17" s="201">
        <v>24.23</v>
      </c>
      <c r="BX17" s="207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7" t="str">
        <f t="shared" si="30"/>
        <v/>
      </c>
      <c r="AX18" s="327"/>
      <c r="AZ18" s="198" t="s">
        <v>79</v>
      </c>
      <c r="BA18" s="230">
        <v>1358</v>
      </c>
      <c r="BB18" s="231">
        <v>25.2</v>
      </c>
      <c r="BC18" s="232">
        <v>4.63</v>
      </c>
      <c r="BD18" s="233">
        <v>1383</v>
      </c>
      <c r="BE18" s="231">
        <v>23.46</v>
      </c>
      <c r="BF18" s="234">
        <v>5.91</v>
      </c>
      <c r="BG18" s="235">
        <v>1382</v>
      </c>
      <c r="BH18" s="231">
        <v>48.63</v>
      </c>
      <c r="BI18" s="232">
        <v>10.31</v>
      </c>
      <c r="BJ18" s="233">
        <v>1387</v>
      </c>
      <c r="BK18" s="231">
        <v>48.35</v>
      </c>
      <c r="BL18" s="234">
        <v>6.39</v>
      </c>
      <c r="BM18" s="235">
        <v>1129</v>
      </c>
      <c r="BN18" s="231">
        <v>53.82</v>
      </c>
      <c r="BO18" s="232">
        <v>19.37</v>
      </c>
      <c r="BP18" s="236">
        <v>1387</v>
      </c>
      <c r="BQ18" s="237">
        <v>8.73</v>
      </c>
      <c r="BR18" s="238">
        <v>0.76</v>
      </c>
      <c r="BS18" s="239">
        <v>1372</v>
      </c>
      <c r="BT18" s="237">
        <v>174.37</v>
      </c>
      <c r="BU18" s="240">
        <v>23.33</v>
      </c>
      <c r="BV18" s="236">
        <v>1390</v>
      </c>
      <c r="BW18" s="237">
        <v>14.12</v>
      </c>
      <c r="BX18" s="238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7" t="str">
        <f t="shared" si="30"/>
        <v/>
      </c>
      <c r="AX19" s="327"/>
      <c r="AZ19" s="195" t="s">
        <v>82</v>
      </c>
      <c r="BA19" s="200">
        <v>1225</v>
      </c>
      <c r="BB19" s="201">
        <v>37</v>
      </c>
      <c r="BC19" s="202">
        <v>7.23</v>
      </c>
      <c r="BD19" s="203">
        <v>1244</v>
      </c>
      <c r="BE19" s="201">
        <v>28.37</v>
      </c>
      <c r="BF19" s="204">
        <v>5.64</v>
      </c>
      <c r="BG19" s="205">
        <v>1249</v>
      </c>
      <c r="BH19" s="201">
        <v>47.75</v>
      </c>
      <c r="BI19" s="202">
        <v>10.98</v>
      </c>
      <c r="BJ19" s="203">
        <v>1246</v>
      </c>
      <c r="BK19" s="201">
        <v>56.3</v>
      </c>
      <c r="BL19" s="204">
        <v>6.89</v>
      </c>
      <c r="BM19" s="205">
        <v>899</v>
      </c>
      <c r="BN19" s="201">
        <v>81.97</v>
      </c>
      <c r="BO19" s="202">
        <v>23.93</v>
      </c>
      <c r="BP19" s="206">
        <v>1235</v>
      </c>
      <c r="BQ19" s="201">
        <v>7.42</v>
      </c>
      <c r="BR19" s="207">
        <v>0.59</v>
      </c>
      <c r="BS19" s="208">
        <v>1229</v>
      </c>
      <c r="BT19" s="201">
        <v>219.44</v>
      </c>
      <c r="BU19" s="209">
        <v>23.8</v>
      </c>
      <c r="BV19" s="206">
        <v>1252</v>
      </c>
      <c r="BW19" s="201">
        <v>23.9</v>
      </c>
      <c r="BX19" s="207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7" t="str">
        <f t="shared" si="30"/>
        <v/>
      </c>
      <c r="AX20" s="327"/>
      <c r="AZ20" s="198" t="s">
        <v>81</v>
      </c>
      <c r="BA20" s="210">
        <v>1223</v>
      </c>
      <c r="BB20" s="211">
        <v>25.23</v>
      </c>
      <c r="BC20" s="212">
        <v>4.62</v>
      </c>
      <c r="BD20" s="213">
        <v>1239</v>
      </c>
      <c r="BE20" s="211">
        <v>22.31</v>
      </c>
      <c r="BF20" s="214">
        <v>5.89</v>
      </c>
      <c r="BG20" s="215">
        <v>1248</v>
      </c>
      <c r="BH20" s="211">
        <v>48.19</v>
      </c>
      <c r="BI20" s="212">
        <v>10.25</v>
      </c>
      <c r="BJ20" s="213">
        <v>1241</v>
      </c>
      <c r="BK20" s="211">
        <v>47.88</v>
      </c>
      <c r="BL20" s="214">
        <v>5.97</v>
      </c>
      <c r="BM20" s="215">
        <v>895</v>
      </c>
      <c r="BN20" s="211">
        <v>47.72</v>
      </c>
      <c r="BO20" s="212">
        <v>17.489999999999998</v>
      </c>
      <c r="BP20" s="216">
        <v>1227</v>
      </c>
      <c r="BQ20" s="211">
        <v>8.89</v>
      </c>
      <c r="BR20" s="217">
        <v>0.77</v>
      </c>
      <c r="BS20" s="218">
        <v>1234</v>
      </c>
      <c r="BT20" s="211">
        <v>171.68</v>
      </c>
      <c r="BU20" s="219">
        <v>23.08</v>
      </c>
      <c r="BV20" s="216">
        <v>1244</v>
      </c>
      <c r="BW20" s="211">
        <v>13.63</v>
      </c>
      <c r="BX20" s="217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7" t="str">
        <f t="shared" si="30"/>
        <v/>
      </c>
      <c r="AX21" s="327"/>
      <c r="AZ21" s="195" t="s">
        <v>84</v>
      </c>
      <c r="BA21" s="220">
        <v>1228</v>
      </c>
      <c r="BB21" s="221">
        <v>39.58</v>
      </c>
      <c r="BC21" s="222">
        <v>7.67</v>
      </c>
      <c r="BD21" s="223">
        <v>1245</v>
      </c>
      <c r="BE21" s="221">
        <v>29.86</v>
      </c>
      <c r="BF21" s="224">
        <v>6.13</v>
      </c>
      <c r="BG21" s="225">
        <v>1246</v>
      </c>
      <c r="BH21" s="221">
        <v>50.71</v>
      </c>
      <c r="BI21" s="222">
        <v>11.12</v>
      </c>
      <c r="BJ21" s="223">
        <v>1249</v>
      </c>
      <c r="BK21" s="221">
        <v>57.87</v>
      </c>
      <c r="BL21" s="224">
        <v>7.13</v>
      </c>
      <c r="BM21" s="225">
        <v>927</v>
      </c>
      <c r="BN21" s="221">
        <v>89.9</v>
      </c>
      <c r="BO21" s="222">
        <v>25.8</v>
      </c>
      <c r="BP21" s="226">
        <v>1248</v>
      </c>
      <c r="BQ21" s="221">
        <v>7.26</v>
      </c>
      <c r="BR21" s="227">
        <v>0.57999999999999996</v>
      </c>
      <c r="BS21" s="228">
        <v>1245</v>
      </c>
      <c r="BT21" s="221">
        <v>225.46</v>
      </c>
      <c r="BU21" s="229">
        <v>24.82</v>
      </c>
      <c r="BV21" s="226">
        <v>1251</v>
      </c>
      <c r="BW21" s="221">
        <v>25.15</v>
      </c>
      <c r="BX21" s="227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7" t="str">
        <f t="shared" si="30"/>
        <v/>
      </c>
      <c r="AX22" s="327"/>
      <c r="AZ22" s="198" t="s">
        <v>83</v>
      </c>
      <c r="BA22" s="230">
        <v>1236</v>
      </c>
      <c r="BB22" s="231">
        <v>26.24</v>
      </c>
      <c r="BC22" s="232">
        <v>4.82</v>
      </c>
      <c r="BD22" s="233">
        <v>1253</v>
      </c>
      <c r="BE22" s="231">
        <v>23.61</v>
      </c>
      <c r="BF22" s="234">
        <v>6.01</v>
      </c>
      <c r="BG22" s="235">
        <v>1259</v>
      </c>
      <c r="BH22" s="231">
        <v>49.46</v>
      </c>
      <c r="BI22" s="232">
        <v>10.37</v>
      </c>
      <c r="BJ22" s="233">
        <v>1255</v>
      </c>
      <c r="BK22" s="231">
        <v>48.61</v>
      </c>
      <c r="BL22" s="234">
        <v>6.15</v>
      </c>
      <c r="BM22" s="235">
        <v>911</v>
      </c>
      <c r="BN22" s="231">
        <v>49.54</v>
      </c>
      <c r="BO22" s="232">
        <v>19.12</v>
      </c>
      <c r="BP22" s="236">
        <v>1243</v>
      </c>
      <c r="BQ22" s="237">
        <v>8.83</v>
      </c>
      <c r="BR22" s="238">
        <v>0.81</v>
      </c>
      <c r="BS22" s="239">
        <v>1263</v>
      </c>
      <c r="BT22" s="237">
        <v>173.18</v>
      </c>
      <c r="BU22" s="240">
        <v>23.51</v>
      </c>
      <c r="BV22" s="236">
        <v>1257</v>
      </c>
      <c r="BW22" s="237">
        <v>14.06</v>
      </c>
      <c r="BX22" s="238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7" t="str">
        <f t="shared" si="30"/>
        <v/>
      </c>
      <c r="AX23" s="327"/>
      <c r="AZ23" s="56" t="s">
        <v>86</v>
      </c>
      <c r="BA23" s="200">
        <v>1228</v>
      </c>
      <c r="BB23" s="201">
        <v>40.82</v>
      </c>
      <c r="BC23" s="202">
        <v>7.19</v>
      </c>
      <c r="BD23" s="203">
        <v>1246</v>
      </c>
      <c r="BE23" s="201">
        <v>30.94</v>
      </c>
      <c r="BF23" s="204">
        <v>6.03</v>
      </c>
      <c r="BG23" s="205">
        <v>1250</v>
      </c>
      <c r="BH23" s="201">
        <v>52.47</v>
      </c>
      <c r="BI23" s="202">
        <v>11.5</v>
      </c>
      <c r="BJ23" s="203">
        <v>1247</v>
      </c>
      <c r="BK23" s="201">
        <v>58.49</v>
      </c>
      <c r="BL23" s="204">
        <v>7.89</v>
      </c>
      <c r="BM23" s="205">
        <v>903</v>
      </c>
      <c r="BN23" s="201">
        <v>88.74</v>
      </c>
      <c r="BO23" s="202">
        <v>26.82</v>
      </c>
      <c r="BP23" s="206">
        <v>1242</v>
      </c>
      <c r="BQ23" s="201">
        <v>7.19</v>
      </c>
      <c r="BR23" s="207">
        <v>0.68</v>
      </c>
      <c r="BS23" s="208">
        <v>1245</v>
      </c>
      <c r="BT23" s="201">
        <v>229.27</v>
      </c>
      <c r="BU23" s="209">
        <v>24.07</v>
      </c>
      <c r="BV23" s="206">
        <v>1252</v>
      </c>
      <c r="BW23" s="201">
        <v>26.34</v>
      </c>
      <c r="BX23" s="207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7" t="str">
        <f t="shared" si="30"/>
        <v/>
      </c>
      <c r="AX24" s="327"/>
      <c r="AZ24" s="57" t="s">
        <v>85</v>
      </c>
      <c r="BA24" s="230">
        <v>1226</v>
      </c>
      <c r="BB24" s="231">
        <v>26.68</v>
      </c>
      <c r="BC24" s="232">
        <v>5</v>
      </c>
      <c r="BD24" s="233">
        <v>1250</v>
      </c>
      <c r="BE24" s="231">
        <v>24.38</v>
      </c>
      <c r="BF24" s="234">
        <v>6.35</v>
      </c>
      <c r="BG24" s="235">
        <v>1255</v>
      </c>
      <c r="BH24" s="231">
        <v>50.35</v>
      </c>
      <c r="BI24" s="232">
        <v>10.47</v>
      </c>
      <c r="BJ24" s="233">
        <v>1255</v>
      </c>
      <c r="BK24" s="231">
        <v>48.79</v>
      </c>
      <c r="BL24" s="234">
        <v>6.34</v>
      </c>
      <c r="BM24" s="235">
        <v>891</v>
      </c>
      <c r="BN24" s="231">
        <v>49.25</v>
      </c>
      <c r="BO24" s="232">
        <v>19.149999999999999</v>
      </c>
      <c r="BP24" s="236">
        <v>1240</v>
      </c>
      <c r="BQ24" s="237">
        <v>8.82</v>
      </c>
      <c r="BR24" s="238">
        <v>0.89</v>
      </c>
      <c r="BS24" s="239">
        <v>1257</v>
      </c>
      <c r="BT24" s="237">
        <v>174.28</v>
      </c>
      <c r="BU24" s="240">
        <v>23.9</v>
      </c>
      <c r="BV24" s="236">
        <v>1250</v>
      </c>
      <c r="BW24" s="237">
        <v>14.59</v>
      </c>
      <c r="BX24" s="238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7" t="str">
        <f t="shared" si="30"/>
        <v/>
      </c>
      <c r="AX25" s="327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7" t="str">
        <f t="shared" si="30"/>
        <v/>
      </c>
      <c r="AX26" s="327"/>
      <c r="AZ26" s="74"/>
      <c r="BA26" s="75"/>
      <c r="BB26" s="76"/>
      <c r="BC26" s="76"/>
      <c r="BD26" s="75"/>
      <c r="BE26" s="76"/>
      <c r="BF26" s="76"/>
      <c r="BG26" s="75"/>
      <c r="BH26" s="76"/>
      <c r="BI26" s="76"/>
      <c r="BJ26" s="75"/>
      <c r="BK26" s="76"/>
      <c r="BL26" s="76"/>
      <c r="BM26" s="75"/>
      <c r="BN26" s="76"/>
      <c r="BO26" s="76"/>
      <c r="BP26" s="75"/>
      <c r="BQ26" s="76"/>
      <c r="BR26" s="76"/>
      <c r="BS26" s="75"/>
      <c r="BT26" s="76"/>
      <c r="BU26" s="76"/>
      <c r="BV26" s="75"/>
      <c r="BW26" s="76"/>
      <c r="BX26" s="76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7" t="str">
        <f t="shared" si="30"/>
        <v/>
      </c>
      <c r="AX27" s="327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7" t="str">
        <f t="shared" si="30"/>
        <v/>
      </c>
      <c r="AX28" s="327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7" t="str">
        <f t="shared" si="30"/>
        <v/>
      </c>
      <c r="AX29" s="327"/>
      <c r="AZ29" s="55" t="s">
        <v>168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7" t="str">
        <f t="shared" si="30"/>
        <v/>
      </c>
      <c r="AX30" s="327"/>
      <c r="AZ30" s="31" t="s">
        <v>169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7" t="str">
        <f t="shared" si="30"/>
        <v/>
      </c>
      <c r="AX31" s="327"/>
      <c r="AZ31" s="370" t="s">
        <v>29</v>
      </c>
      <c r="BA31" s="372" t="s">
        <v>42</v>
      </c>
      <c r="BB31" s="368"/>
      <c r="BC31" s="368"/>
      <c r="BD31" s="367" t="s">
        <v>43</v>
      </c>
      <c r="BE31" s="368"/>
      <c r="BF31" s="364"/>
      <c r="BG31" s="367" t="s">
        <v>44</v>
      </c>
      <c r="BH31" s="368"/>
      <c r="BI31" s="368"/>
      <c r="BJ31" s="367" t="s">
        <v>45</v>
      </c>
      <c r="BK31" s="368"/>
      <c r="BL31" s="369"/>
      <c r="BM31" s="373" t="s">
        <v>46</v>
      </c>
      <c r="BN31" s="374"/>
      <c r="BO31" s="375"/>
      <c r="BP31" s="367" t="s">
        <v>47</v>
      </c>
      <c r="BQ31" s="368"/>
      <c r="BR31" s="368"/>
      <c r="BS31" s="364" t="s">
        <v>48</v>
      </c>
      <c r="BT31" s="365"/>
      <c r="BU31" s="366"/>
      <c r="BV31" s="367" t="s">
        <v>102</v>
      </c>
      <c r="BW31" s="368"/>
      <c r="BX31" s="369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7" t="str">
        <f t="shared" si="30"/>
        <v/>
      </c>
      <c r="AX32" s="327"/>
      <c r="AZ32" s="371"/>
      <c r="BA32" s="61" t="s">
        <v>8</v>
      </c>
      <c r="BB32" s="62" t="s">
        <v>49</v>
      </c>
      <c r="BC32" s="63" t="s">
        <v>18</v>
      </c>
      <c r="BD32" s="64" t="s">
        <v>8</v>
      </c>
      <c r="BE32" s="62" t="s">
        <v>49</v>
      </c>
      <c r="BF32" s="63" t="s">
        <v>18</v>
      </c>
      <c r="BG32" s="64" t="s">
        <v>8</v>
      </c>
      <c r="BH32" s="62" t="s">
        <v>49</v>
      </c>
      <c r="BI32" s="63" t="s">
        <v>18</v>
      </c>
      <c r="BJ32" s="64" t="s">
        <v>8</v>
      </c>
      <c r="BK32" s="62" t="s">
        <v>49</v>
      </c>
      <c r="BL32" s="65" t="s">
        <v>18</v>
      </c>
      <c r="BM32" s="66" t="s">
        <v>8</v>
      </c>
      <c r="BN32" s="67" t="s">
        <v>49</v>
      </c>
      <c r="BO32" s="68" t="s">
        <v>18</v>
      </c>
      <c r="BP32" s="64" t="s">
        <v>8</v>
      </c>
      <c r="BQ32" s="62" t="s">
        <v>49</v>
      </c>
      <c r="BR32" s="63" t="s">
        <v>18</v>
      </c>
      <c r="BS32" s="64" t="s">
        <v>8</v>
      </c>
      <c r="BT32" s="62" t="s">
        <v>49</v>
      </c>
      <c r="BU32" s="65" t="s">
        <v>18</v>
      </c>
      <c r="BV32" s="64" t="s">
        <v>8</v>
      </c>
      <c r="BW32" s="62" t="s">
        <v>49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7" t="str">
        <f t="shared" si="30"/>
        <v/>
      </c>
      <c r="AX33" s="327"/>
      <c r="AZ33" s="309" t="s">
        <v>123</v>
      </c>
      <c r="BA33" s="258">
        <v>8571</v>
      </c>
      <c r="BB33" s="266">
        <v>24.055856959515001</v>
      </c>
      <c r="BC33" s="267">
        <v>6.5538439109738</v>
      </c>
      <c r="BD33" s="253">
        <v>8486</v>
      </c>
      <c r="BE33" s="268">
        <v>23.095097808155</v>
      </c>
      <c r="BF33" s="269">
        <v>6.1508464242481997</v>
      </c>
      <c r="BG33" s="258">
        <v>8507</v>
      </c>
      <c r="BH33" s="266">
        <v>41.283766310098002</v>
      </c>
      <c r="BI33" s="267">
        <v>10.714334578084999</v>
      </c>
      <c r="BJ33" s="258">
        <v>8453</v>
      </c>
      <c r="BK33" s="266">
        <v>48.711699988169997</v>
      </c>
      <c r="BL33" s="267">
        <v>8.2300858396761996</v>
      </c>
      <c r="BM33" s="258">
        <v>8317</v>
      </c>
      <c r="BN33" s="266">
        <v>61.501262474450002</v>
      </c>
      <c r="BO33" s="267">
        <v>24.206754422793001</v>
      </c>
      <c r="BP33" s="258">
        <v>8369</v>
      </c>
      <c r="BQ33" s="266">
        <v>8.6479925917074993</v>
      </c>
      <c r="BR33" s="267">
        <v>1.0461591453512999</v>
      </c>
      <c r="BS33" s="258">
        <v>8434</v>
      </c>
      <c r="BT33" s="268">
        <v>180.13066160778001</v>
      </c>
      <c r="BU33" s="269">
        <v>28.769116136430998</v>
      </c>
      <c r="BV33" s="258">
        <v>8430</v>
      </c>
      <c r="BW33" s="266">
        <v>17.161328588375</v>
      </c>
      <c r="BX33" s="267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7" t="str">
        <f t="shared" si="30"/>
        <v/>
      </c>
      <c r="AX34" s="327"/>
      <c r="AZ34" s="310" t="s">
        <v>124</v>
      </c>
      <c r="BA34" s="264">
        <v>8410</v>
      </c>
      <c r="BB34" s="270">
        <v>21.259928656361001</v>
      </c>
      <c r="BC34" s="271">
        <v>4.5892063923768003</v>
      </c>
      <c r="BD34" s="264">
        <v>8285</v>
      </c>
      <c r="BE34" s="270">
        <v>19.474954737476999</v>
      </c>
      <c r="BF34" s="271">
        <v>5.4624398217183003</v>
      </c>
      <c r="BG34" s="264">
        <v>8369</v>
      </c>
      <c r="BH34" s="270">
        <v>43.794240650017997</v>
      </c>
      <c r="BI34" s="271">
        <v>10.444985179113001</v>
      </c>
      <c r="BJ34" s="259">
        <v>8310</v>
      </c>
      <c r="BK34" s="272">
        <v>44.346931407942002</v>
      </c>
      <c r="BL34" s="273">
        <v>6.9114788393055004</v>
      </c>
      <c r="BM34" s="259">
        <v>8120</v>
      </c>
      <c r="BN34" s="272">
        <v>42.478817733989999</v>
      </c>
      <c r="BO34" s="273">
        <v>17.542327733356998</v>
      </c>
      <c r="BP34" s="259">
        <v>8169</v>
      </c>
      <c r="BQ34" s="272">
        <v>9.2902766556494001</v>
      </c>
      <c r="BR34" s="273">
        <v>0.94530455780019995</v>
      </c>
      <c r="BS34" s="259">
        <v>8274</v>
      </c>
      <c r="BT34" s="272">
        <v>159.97594875514</v>
      </c>
      <c r="BU34" s="273">
        <v>25.057483083013</v>
      </c>
      <c r="BV34" s="264">
        <v>8274</v>
      </c>
      <c r="BW34" s="270">
        <v>10.450205462895999</v>
      </c>
      <c r="BX34" s="271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7" t="str">
        <f t="shared" si="30"/>
        <v/>
      </c>
      <c r="AX35" s="327"/>
      <c r="AZ35" s="58" t="s">
        <v>78</v>
      </c>
      <c r="BA35" s="253">
        <v>8809</v>
      </c>
      <c r="BB35" s="268">
        <v>29.568827335679</v>
      </c>
      <c r="BC35" s="269">
        <v>7.2916977940405996</v>
      </c>
      <c r="BD35" s="258">
        <v>8703</v>
      </c>
      <c r="BE35" s="266">
        <v>26.351028381018001</v>
      </c>
      <c r="BF35" s="267">
        <v>6.1200414926119997</v>
      </c>
      <c r="BG35" s="258">
        <v>8756</v>
      </c>
      <c r="BH35" s="266">
        <v>46.087768387392003</v>
      </c>
      <c r="BI35" s="267">
        <v>11.288411953463999</v>
      </c>
      <c r="BJ35" s="258">
        <v>8686</v>
      </c>
      <c r="BK35" s="266">
        <v>52.315104766291</v>
      </c>
      <c r="BL35" s="267">
        <v>8.3454527295606997</v>
      </c>
      <c r="BM35" s="258">
        <v>8443</v>
      </c>
      <c r="BN35" s="266">
        <v>75.409806940660999</v>
      </c>
      <c r="BO35" s="267">
        <v>25.562596655722</v>
      </c>
      <c r="BP35" s="258">
        <v>8538</v>
      </c>
      <c r="BQ35" s="266">
        <v>8.0308877957366995</v>
      </c>
      <c r="BR35" s="267">
        <v>0.94572829057350005</v>
      </c>
      <c r="BS35" s="258">
        <v>8688</v>
      </c>
      <c r="BT35" s="266">
        <v>198.17932780846999</v>
      </c>
      <c r="BU35" s="267">
        <v>29.639518356067999</v>
      </c>
      <c r="BV35" s="258">
        <v>8632</v>
      </c>
      <c r="BW35" s="266">
        <v>19.978336422613999</v>
      </c>
      <c r="BX35" s="267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7" t="str">
        <f t="shared" si="30"/>
        <v/>
      </c>
      <c r="AX36" s="327"/>
      <c r="AZ36" s="57" t="s">
        <v>77</v>
      </c>
      <c r="BA36" s="259">
        <v>8125</v>
      </c>
      <c r="BB36" s="272">
        <v>23.283938461538</v>
      </c>
      <c r="BC36" s="273">
        <v>4.6839608939954003</v>
      </c>
      <c r="BD36" s="264">
        <v>8000</v>
      </c>
      <c r="BE36" s="270">
        <v>21.378</v>
      </c>
      <c r="BF36" s="271">
        <v>5.9704540690155001</v>
      </c>
      <c r="BG36" s="264">
        <v>8098</v>
      </c>
      <c r="BH36" s="270">
        <v>46.858619412201001</v>
      </c>
      <c r="BI36" s="271">
        <v>11.068803333375</v>
      </c>
      <c r="BJ36" s="264">
        <v>8010</v>
      </c>
      <c r="BK36" s="270">
        <v>45.845692883894998</v>
      </c>
      <c r="BL36" s="271">
        <v>6.7324711371083996</v>
      </c>
      <c r="BM36" s="264">
        <v>7727</v>
      </c>
      <c r="BN36" s="270">
        <v>47.156593762132999</v>
      </c>
      <c r="BO36" s="271">
        <v>18.614682638352999</v>
      </c>
      <c r="BP36" s="264">
        <v>7805</v>
      </c>
      <c r="BQ36" s="270">
        <v>9.0681511851376992</v>
      </c>
      <c r="BR36" s="271">
        <v>0.94632488176929996</v>
      </c>
      <c r="BS36" s="264">
        <v>8009</v>
      </c>
      <c r="BT36" s="270">
        <v>164.61980272194</v>
      </c>
      <c r="BU36" s="271">
        <v>25.516828836224999</v>
      </c>
      <c r="BV36" s="264">
        <v>7976</v>
      </c>
      <c r="BW36" s="270">
        <v>11.592703109327999</v>
      </c>
      <c r="BX36" s="271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7" t="str">
        <f t="shared" si="30"/>
        <v/>
      </c>
      <c r="AX37" s="327"/>
      <c r="AZ37" s="309" t="s">
        <v>80</v>
      </c>
      <c r="BA37" s="258">
        <v>8664</v>
      </c>
      <c r="BB37" s="266">
        <v>34.231757848569003</v>
      </c>
      <c r="BC37" s="267">
        <v>7.4483234451360998</v>
      </c>
      <c r="BD37" s="258">
        <v>8555</v>
      </c>
      <c r="BE37" s="266">
        <v>28.581063705435</v>
      </c>
      <c r="BF37" s="267">
        <v>6.1798367736169002</v>
      </c>
      <c r="BG37" s="258">
        <v>8610</v>
      </c>
      <c r="BH37" s="266">
        <v>50.256213704994003</v>
      </c>
      <c r="BI37" s="267">
        <v>11.53231216128</v>
      </c>
      <c r="BJ37" s="258">
        <v>8522</v>
      </c>
      <c r="BK37" s="266">
        <v>55.012555738090001</v>
      </c>
      <c r="BL37" s="267">
        <v>8.0973687921560007</v>
      </c>
      <c r="BM37" s="258">
        <v>8316</v>
      </c>
      <c r="BN37" s="266">
        <v>82.517676767677003</v>
      </c>
      <c r="BO37" s="267">
        <v>25.657535506435998</v>
      </c>
      <c r="BP37" s="258">
        <v>8440</v>
      </c>
      <c r="BQ37" s="266">
        <v>7.6382879146920004</v>
      </c>
      <c r="BR37" s="267">
        <v>0.80335596015489996</v>
      </c>
      <c r="BS37" s="253">
        <v>8535</v>
      </c>
      <c r="BT37" s="268">
        <v>212.08201523139999</v>
      </c>
      <c r="BU37" s="269">
        <v>28.870573759747</v>
      </c>
      <c r="BV37" s="258">
        <v>8542</v>
      </c>
      <c r="BW37" s="266">
        <v>22.602786232732001</v>
      </c>
      <c r="BX37" s="267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7" t="str">
        <f t="shared" si="30"/>
        <v/>
      </c>
      <c r="AX38" s="327"/>
      <c r="AZ38" s="57" t="s">
        <v>79</v>
      </c>
      <c r="BA38" s="264">
        <v>8213</v>
      </c>
      <c r="BB38" s="270">
        <v>24.544624375988999</v>
      </c>
      <c r="BC38" s="271">
        <v>4.8623450051016004</v>
      </c>
      <c r="BD38" s="264">
        <v>8085</v>
      </c>
      <c r="BE38" s="270">
        <v>22.734199134198999</v>
      </c>
      <c r="BF38" s="271">
        <v>6.1033466572066004</v>
      </c>
      <c r="BG38" s="264">
        <v>8190</v>
      </c>
      <c r="BH38" s="270">
        <v>49.459096459096003</v>
      </c>
      <c r="BI38" s="271">
        <v>11.196759324972</v>
      </c>
      <c r="BJ38" s="264">
        <v>8054</v>
      </c>
      <c r="BK38" s="270">
        <v>46.239259995033997</v>
      </c>
      <c r="BL38" s="271">
        <v>6.947515236468</v>
      </c>
      <c r="BM38" s="264">
        <v>7755</v>
      </c>
      <c r="BN38" s="270">
        <v>48.187491940683003</v>
      </c>
      <c r="BO38" s="271">
        <v>18.825876947905002</v>
      </c>
      <c r="BP38" s="264">
        <v>7888</v>
      </c>
      <c r="BQ38" s="270">
        <v>9.0062563387423999</v>
      </c>
      <c r="BR38" s="271">
        <v>0.9508043180561</v>
      </c>
      <c r="BS38" s="259">
        <v>8063</v>
      </c>
      <c r="BT38" s="272">
        <v>166.76072181570001</v>
      </c>
      <c r="BU38" s="273">
        <v>26.168566142544002</v>
      </c>
      <c r="BV38" s="264">
        <v>8064</v>
      </c>
      <c r="BW38" s="270">
        <v>12.645870535714</v>
      </c>
      <c r="BX38" s="271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7" t="str">
        <f t="shared" si="30"/>
        <v/>
      </c>
      <c r="AX39" s="327"/>
      <c r="AZ39" s="309" t="s">
        <v>82</v>
      </c>
      <c r="BA39" s="241">
        <v>5890</v>
      </c>
      <c r="BB39" s="242">
        <v>36.435891341256003</v>
      </c>
      <c r="BC39" s="243">
        <v>7.0392067556722004</v>
      </c>
      <c r="BD39" s="241">
        <v>5859</v>
      </c>
      <c r="BE39" s="242">
        <v>27.739545997611</v>
      </c>
      <c r="BF39" s="243">
        <v>5.8209975808137999</v>
      </c>
      <c r="BG39" s="244">
        <v>5870</v>
      </c>
      <c r="BH39" s="242">
        <v>49.232708688244998</v>
      </c>
      <c r="BI39" s="245">
        <v>11.468701583953999</v>
      </c>
      <c r="BJ39" s="241">
        <v>5840</v>
      </c>
      <c r="BK39" s="242">
        <v>56.53698630137</v>
      </c>
      <c r="BL39" s="243">
        <v>7.2135484950575997</v>
      </c>
      <c r="BM39" s="244">
        <v>5275</v>
      </c>
      <c r="BN39" s="242">
        <v>79.020473933649001</v>
      </c>
      <c r="BO39" s="245">
        <v>24.672061446217</v>
      </c>
      <c r="BP39" s="241">
        <v>5775</v>
      </c>
      <c r="BQ39" s="242">
        <v>7.5829385281384996</v>
      </c>
      <c r="BR39" s="243">
        <v>2.4472021671766999</v>
      </c>
      <c r="BS39" s="244">
        <v>5858</v>
      </c>
      <c r="BT39" s="242">
        <v>218.00170706726001</v>
      </c>
      <c r="BU39" s="245">
        <v>28.281518452347999</v>
      </c>
      <c r="BV39" s="246">
        <v>5828</v>
      </c>
      <c r="BW39" s="274">
        <v>22.641901166781</v>
      </c>
      <c r="BX39" s="275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7" t="str">
        <f t="shared" si="30"/>
        <v/>
      </c>
      <c r="AX40" s="327"/>
      <c r="AZ40" s="57" t="s">
        <v>81</v>
      </c>
      <c r="BA40" s="247">
        <v>5609</v>
      </c>
      <c r="BB40" s="248">
        <v>24.607594936708999</v>
      </c>
      <c r="BC40" s="249">
        <v>4.6127566955486001</v>
      </c>
      <c r="BD40" s="247">
        <v>5594</v>
      </c>
      <c r="BE40" s="248">
        <v>21.277797640328998</v>
      </c>
      <c r="BF40" s="249">
        <v>5.7992259276631</v>
      </c>
      <c r="BG40" s="250">
        <v>5606</v>
      </c>
      <c r="BH40" s="248">
        <v>47.737245808063001</v>
      </c>
      <c r="BI40" s="251">
        <v>10.915439826083</v>
      </c>
      <c r="BJ40" s="247">
        <v>5582</v>
      </c>
      <c r="BK40" s="248">
        <v>47.835184521677</v>
      </c>
      <c r="BL40" s="249">
        <v>6.0825470456849997</v>
      </c>
      <c r="BM40" s="250">
        <v>5076</v>
      </c>
      <c r="BN40" s="248">
        <v>44.431836091411</v>
      </c>
      <c r="BO40" s="251">
        <v>16.359685010804</v>
      </c>
      <c r="BP40" s="247">
        <v>5502</v>
      </c>
      <c r="BQ40" s="248">
        <v>9.0945292620864997</v>
      </c>
      <c r="BR40" s="249">
        <v>0.89038887708850001</v>
      </c>
      <c r="BS40" s="250">
        <v>5584</v>
      </c>
      <c r="BT40" s="248">
        <v>169.11389684814</v>
      </c>
      <c r="BU40" s="251">
        <v>23.135767938922999</v>
      </c>
      <c r="BV40" s="252">
        <v>5571</v>
      </c>
      <c r="BW40" s="276">
        <v>12.481421647818999</v>
      </c>
      <c r="BX40" s="27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7" t="str">
        <f t="shared" si="30"/>
        <v/>
      </c>
      <c r="AX41" s="327"/>
      <c r="AZ41" s="309" t="s">
        <v>84</v>
      </c>
      <c r="BA41" s="253">
        <v>5905</v>
      </c>
      <c r="BB41" s="254">
        <v>38.779508890770998</v>
      </c>
      <c r="BC41" s="255">
        <v>7.4093656465663003</v>
      </c>
      <c r="BD41" s="253">
        <v>5874</v>
      </c>
      <c r="BE41" s="254">
        <v>29.473272046306001</v>
      </c>
      <c r="BF41" s="255">
        <v>6.0008556020760002</v>
      </c>
      <c r="BG41" s="256">
        <v>5887</v>
      </c>
      <c r="BH41" s="254">
        <v>50.926787837608003</v>
      </c>
      <c r="BI41" s="257">
        <v>11.406487575516</v>
      </c>
      <c r="BJ41" s="253">
        <v>5865</v>
      </c>
      <c r="BK41" s="254">
        <v>57.958567774936</v>
      </c>
      <c r="BL41" s="255">
        <v>7.3672301310444999</v>
      </c>
      <c r="BM41" s="256">
        <v>5264</v>
      </c>
      <c r="BN41" s="254">
        <v>85.458776595744993</v>
      </c>
      <c r="BO41" s="257">
        <v>27.242247421245999</v>
      </c>
      <c r="BP41" s="253">
        <v>5730</v>
      </c>
      <c r="BQ41" s="254">
        <v>7.3818237347295002</v>
      </c>
      <c r="BR41" s="255">
        <v>0.93982954170370003</v>
      </c>
      <c r="BS41" s="256">
        <v>5859</v>
      </c>
      <c r="BT41" s="254">
        <v>224.71838197644999</v>
      </c>
      <c r="BU41" s="257">
        <v>26.294486536847</v>
      </c>
      <c r="BV41" s="258">
        <v>5832</v>
      </c>
      <c r="BW41" s="266">
        <v>24.022976680384001</v>
      </c>
      <c r="BX41" s="267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7" t="str">
        <f t="shared" si="30"/>
        <v/>
      </c>
      <c r="AX42" s="327"/>
      <c r="AZ42" s="57" t="s">
        <v>83</v>
      </c>
      <c r="BA42" s="259">
        <v>5401</v>
      </c>
      <c r="BB42" s="260">
        <v>25.545547120904001</v>
      </c>
      <c r="BC42" s="261">
        <v>4.7345615661591998</v>
      </c>
      <c r="BD42" s="259">
        <v>5365</v>
      </c>
      <c r="BE42" s="260">
        <v>22.625349487417999</v>
      </c>
      <c r="BF42" s="261">
        <v>5.9597668050803998</v>
      </c>
      <c r="BG42" s="262">
        <v>5358</v>
      </c>
      <c r="BH42" s="260">
        <v>49.456513624487002</v>
      </c>
      <c r="BI42" s="263">
        <v>10.555712509396001</v>
      </c>
      <c r="BJ42" s="259">
        <v>5318</v>
      </c>
      <c r="BK42" s="260">
        <v>48.718315156073999</v>
      </c>
      <c r="BL42" s="261">
        <v>5.9994676602882997</v>
      </c>
      <c r="BM42" s="262">
        <v>4849</v>
      </c>
      <c r="BN42" s="260">
        <v>46.128067642813001</v>
      </c>
      <c r="BO42" s="263">
        <v>17.915894161682001</v>
      </c>
      <c r="BP42" s="259">
        <v>5247</v>
      </c>
      <c r="BQ42" s="260">
        <v>9.0302649132837995</v>
      </c>
      <c r="BR42" s="261">
        <v>1.052040256932</v>
      </c>
      <c r="BS42" s="262">
        <v>5352</v>
      </c>
      <c r="BT42" s="260">
        <v>171.67414050822001</v>
      </c>
      <c r="BU42" s="263">
        <v>22.804212059526002</v>
      </c>
      <c r="BV42" s="264">
        <v>5348</v>
      </c>
      <c r="BW42" s="270">
        <v>13.152393418100001</v>
      </c>
      <c r="BX42" s="27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7" t="str">
        <f t="shared" si="30"/>
        <v/>
      </c>
      <c r="AX43" s="327"/>
      <c r="AZ43" s="309" t="s">
        <v>86</v>
      </c>
      <c r="BA43" s="241">
        <v>5779</v>
      </c>
      <c r="BB43" s="242">
        <v>40.042100709464997</v>
      </c>
      <c r="BC43" s="243">
        <v>7.4707201263925</v>
      </c>
      <c r="BD43" s="241">
        <v>5748</v>
      </c>
      <c r="BE43" s="242">
        <v>30.454070981211</v>
      </c>
      <c r="BF43" s="243">
        <v>6.2179944355553998</v>
      </c>
      <c r="BG43" s="244">
        <v>5772</v>
      </c>
      <c r="BH43" s="242">
        <v>52.444906444906003</v>
      </c>
      <c r="BI43" s="245">
        <v>12.022515988903001</v>
      </c>
      <c r="BJ43" s="241">
        <v>5742</v>
      </c>
      <c r="BK43" s="242">
        <v>59.029780564263</v>
      </c>
      <c r="BL43" s="243">
        <v>7.2996422845154996</v>
      </c>
      <c r="BM43" s="244">
        <v>5155</v>
      </c>
      <c r="BN43" s="242">
        <v>85.482638215324997</v>
      </c>
      <c r="BO43" s="245">
        <v>28.007881797563002</v>
      </c>
      <c r="BP43" s="241">
        <v>5673</v>
      </c>
      <c r="BQ43" s="242">
        <v>7.3374228803102</v>
      </c>
      <c r="BR43" s="243">
        <v>1.3198298498672001</v>
      </c>
      <c r="BS43" s="244">
        <v>5755</v>
      </c>
      <c r="BT43" s="242">
        <v>228.40052128584</v>
      </c>
      <c r="BU43" s="245">
        <v>26.797882111298001</v>
      </c>
      <c r="BV43" s="246">
        <v>5726</v>
      </c>
      <c r="BW43" s="274">
        <v>25.260391198044001</v>
      </c>
      <c r="BX43" s="275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7" t="str">
        <f t="shared" si="30"/>
        <v/>
      </c>
      <c r="AX44" s="327"/>
      <c r="AZ44" s="57" t="s">
        <v>85</v>
      </c>
      <c r="BA44" s="259">
        <v>5544</v>
      </c>
      <c r="BB44" s="260">
        <v>26.053138528139002</v>
      </c>
      <c r="BC44" s="261">
        <v>4.8174435245786</v>
      </c>
      <c r="BD44" s="259">
        <v>5515</v>
      </c>
      <c r="BE44" s="260">
        <v>23.025929283772001</v>
      </c>
      <c r="BF44" s="261">
        <v>6.1995485244086002</v>
      </c>
      <c r="BG44" s="262">
        <v>5534</v>
      </c>
      <c r="BH44" s="260">
        <v>50.353993494759997</v>
      </c>
      <c r="BI44" s="263">
        <v>10.809387439283</v>
      </c>
      <c r="BJ44" s="259">
        <v>5505</v>
      </c>
      <c r="BK44" s="260">
        <v>48.920254314259999</v>
      </c>
      <c r="BL44" s="261">
        <v>6.3864465129851</v>
      </c>
      <c r="BM44" s="262">
        <v>5027</v>
      </c>
      <c r="BN44" s="260">
        <v>45.385120350108998</v>
      </c>
      <c r="BO44" s="263">
        <v>19.313714805459</v>
      </c>
      <c r="BP44" s="259">
        <v>5417</v>
      </c>
      <c r="BQ44" s="260">
        <v>9.0855935019383001</v>
      </c>
      <c r="BR44" s="261">
        <v>0.99751979327649998</v>
      </c>
      <c r="BS44" s="262">
        <v>5502</v>
      </c>
      <c r="BT44" s="260">
        <v>171.24027626317999</v>
      </c>
      <c r="BU44" s="263">
        <v>23.841865089677999</v>
      </c>
      <c r="BV44" s="264">
        <v>5493</v>
      </c>
      <c r="BW44" s="270">
        <v>13.534134352813</v>
      </c>
      <c r="BX44" s="27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7" t="str">
        <f t="shared" si="30"/>
        <v/>
      </c>
      <c r="AX45" s="327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7" t="str">
        <f t="shared" si="30"/>
        <v/>
      </c>
      <c r="AX46" s="327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7" t="str">
        <f t="shared" si="30"/>
        <v/>
      </c>
      <c r="AX47" s="327"/>
      <c r="AZ47" s="280" t="s">
        <v>171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7" t="str">
        <f t="shared" si="30"/>
        <v/>
      </c>
      <c r="AX48" s="327"/>
      <c r="AZ48" s="312" t="s">
        <v>134</v>
      </c>
      <c r="BA48" s="313"/>
      <c r="BB48" s="313"/>
      <c r="BC48" s="314"/>
      <c r="BD48" s="318" t="s">
        <v>135</v>
      </c>
      <c r="BE48" s="319"/>
      <c r="BF48" s="319"/>
      <c r="BG48" s="320"/>
      <c r="BH48" s="319" t="s">
        <v>136</v>
      </c>
      <c r="BI48" s="319"/>
      <c r="BJ48" s="319"/>
      <c r="BK48" s="320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7" t="str">
        <f t="shared" si="30"/>
        <v/>
      </c>
      <c r="AX49" s="327"/>
      <c r="AZ49" s="315"/>
      <c r="BA49" s="316"/>
      <c r="BB49" s="316"/>
      <c r="BC49" s="317"/>
      <c r="BD49" s="281" t="s">
        <v>137</v>
      </c>
      <c r="BE49" s="282" t="s">
        <v>138</v>
      </c>
      <c r="BF49" s="283" t="s">
        <v>139</v>
      </c>
      <c r="BG49" s="284" t="s">
        <v>140</v>
      </c>
      <c r="BH49" s="285" t="s">
        <v>137</v>
      </c>
      <c r="BI49" s="282" t="s">
        <v>138</v>
      </c>
      <c r="BJ49" s="282" t="s">
        <v>139</v>
      </c>
      <c r="BK49" s="284" t="s">
        <v>140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7" t="str">
        <f t="shared" si="30"/>
        <v/>
      </c>
      <c r="AX50" s="327"/>
      <c r="AZ50" s="321" t="s">
        <v>141</v>
      </c>
      <c r="BA50" s="324" t="s">
        <v>142</v>
      </c>
      <c r="BB50" s="286" t="s">
        <v>143</v>
      </c>
      <c r="BC50" s="287" t="s">
        <v>144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7" t="str">
        <f t="shared" si="30"/>
        <v/>
      </c>
      <c r="AX51" s="327"/>
      <c r="AZ51" s="322"/>
      <c r="BA51" s="325"/>
      <c r="BB51" s="293" t="s">
        <v>145</v>
      </c>
      <c r="BC51" s="294" t="s">
        <v>146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7" t="str">
        <f t="shared" si="30"/>
        <v/>
      </c>
      <c r="AX52" s="327"/>
      <c r="AZ52" s="322"/>
      <c r="BA52" s="325"/>
      <c r="BB52" s="293" t="s">
        <v>147</v>
      </c>
      <c r="BC52" s="294" t="s">
        <v>148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7" t="str">
        <f t="shared" si="30"/>
        <v/>
      </c>
      <c r="AX53" s="327"/>
      <c r="AZ53" s="322"/>
      <c r="BA53" s="325"/>
      <c r="BB53" s="293" t="s">
        <v>149</v>
      </c>
      <c r="BC53" s="294" t="s">
        <v>150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7" t="str">
        <f t="shared" si="30"/>
        <v/>
      </c>
      <c r="AX54" s="327"/>
      <c r="AZ54" s="322"/>
      <c r="BA54" s="325"/>
      <c r="BB54" s="293" t="s">
        <v>151</v>
      </c>
      <c r="BC54" s="294" t="s">
        <v>152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7" t="str">
        <f t="shared" si="30"/>
        <v/>
      </c>
      <c r="AX55" s="327"/>
      <c r="AZ55" s="322"/>
      <c r="BA55" s="326"/>
      <c r="BB55" s="300" t="s">
        <v>153</v>
      </c>
      <c r="BC55" s="301" t="s">
        <v>154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7" t="str">
        <f t="shared" si="30"/>
        <v/>
      </c>
      <c r="AX56" s="327"/>
      <c r="AZ56" s="322"/>
      <c r="BA56" s="324" t="s">
        <v>155</v>
      </c>
      <c r="BB56" s="286" t="s">
        <v>143</v>
      </c>
      <c r="BC56" s="287" t="s">
        <v>156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7" t="str">
        <f t="shared" si="30"/>
        <v/>
      </c>
      <c r="AX57" s="327"/>
      <c r="AZ57" s="322"/>
      <c r="BA57" s="325"/>
      <c r="BB57" s="293" t="s">
        <v>145</v>
      </c>
      <c r="BC57" s="294" t="s">
        <v>157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7" t="str">
        <f t="shared" si="30"/>
        <v/>
      </c>
      <c r="AX58" s="327"/>
      <c r="AZ58" s="322"/>
      <c r="BA58" s="326"/>
      <c r="BB58" s="300" t="s">
        <v>147</v>
      </c>
      <c r="BC58" s="301" t="s">
        <v>158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7" t="str">
        <f t="shared" si="30"/>
        <v/>
      </c>
      <c r="AX59" s="327"/>
      <c r="AZ59" s="322"/>
      <c r="BA59" s="324" t="s">
        <v>159</v>
      </c>
      <c r="BB59" s="286" t="s">
        <v>143</v>
      </c>
      <c r="BC59" s="287" t="s">
        <v>160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7" t="str">
        <f t="shared" si="30"/>
        <v/>
      </c>
      <c r="AX60" s="327"/>
      <c r="AZ60" s="322"/>
      <c r="BA60" s="325"/>
      <c r="BB60" s="293" t="s">
        <v>145</v>
      </c>
      <c r="BC60" s="294" t="s">
        <v>161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7" t="str">
        <f t="shared" si="30"/>
        <v/>
      </c>
      <c r="AX61" s="327"/>
      <c r="AZ61" s="323"/>
      <c r="BA61" s="326"/>
      <c r="BB61" s="300" t="s">
        <v>147</v>
      </c>
      <c r="BC61" s="301" t="s">
        <v>162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7" t="str">
        <f t="shared" si="30"/>
        <v/>
      </c>
      <c r="AX62" s="327"/>
      <c r="AZ62" s="321" t="s">
        <v>163</v>
      </c>
      <c r="BA62" s="324" t="s">
        <v>142</v>
      </c>
      <c r="BB62" s="286" t="s">
        <v>143</v>
      </c>
      <c r="BC62" s="287" t="s">
        <v>144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7" t="str">
        <f t="shared" si="30"/>
        <v/>
      </c>
      <c r="AX63" s="327"/>
      <c r="AZ63" s="322"/>
      <c r="BA63" s="325"/>
      <c r="BB63" s="293" t="s">
        <v>145</v>
      </c>
      <c r="BC63" s="294" t="s">
        <v>146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7" t="str">
        <f t="shared" si="30"/>
        <v/>
      </c>
      <c r="AX64" s="327"/>
      <c r="AZ64" s="322"/>
      <c r="BA64" s="325"/>
      <c r="BB64" s="293" t="s">
        <v>147</v>
      </c>
      <c r="BC64" s="294" t="s">
        <v>148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7" t="str">
        <f t="shared" si="30"/>
        <v/>
      </c>
      <c r="AX65" s="327"/>
      <c r="AZ65" s="322"/>
      <c r="BA65" s="325"/>
      <c r="BB65" s="293" t="s">
        <v>149</v>
      </c>
      <c r="BC65" s="294" t="s">
        <v>150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7" t="str">
        <f t="shared" si="30"/>
        <v/>
      </c>
      <c r="AX66" s="327"/>
      <c r="AZ66" s="322"/>
      <c r="BA66" s="325"/>
      <c r="BB66" s="293" t="s">
        <v>151</v>
      </c>
      <c r="BC66" s="294" t="s">
        <v>152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7" t="str">
        <f t="shared" si="30"/>
        <v/>
      </c>
      <c r="AX67" s="327"/>
      <c r="AZ67" s="322"/>
      <c r="BA67" s="326"/>
      <c r="BB67" s="300" t="s">
        <v>153</v>
      </c>
      <c r="BC67" s="301" t="s">
        <v>154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7" t="str">
        <f t="shared" si="30"/>
        <v/>
      </c>
      <c r="AX68" s="327"/>
      <c r="AZ68" s="322"/>
      <c r="BA68" s="324" t="s">
        <v>155</v>
      </c>
      <c r="BB68" s="286" t="s">
        <v>143</v>
      </c>
      <c r="BC68" s="287" t="s">
        <v>156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7" t="str">
        <f t="shared" si="30"/>
        <v/>
      </c>
      <c r="AX69" s="327"/>
      <c r="AZ69" s="322"/>
      <c r="BA69" s="325"/>
      <c r="BB69" s="293" t="s">
        <v>145</v>
      </c>
      <c r="BC69" s="294" t="s">
        <v>157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7" t="str">
        <f t="shared" si="30"/>
        <v/>
      </c>
      <c r="AX70" s="327"/>
      <c r="AZ70" s="322"/>
      <c r="BA70" s="326"/>
      <c r="BB70" s="300" t="s">
        <v>147</v>
      </c>
      <c r="BC70" s="301" t="s">
        <v>158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7" t="str">
        <f t="shared" si="30"/>
        <v/>
      </c>
      <c r="AX71" s="327"/>
      <c r="AZ71" s="322"/>
      <c r="BA71" s="324" t="s">
        <v>159</v>
      </c>
      <c r="BB71" s="286" t="s">
        <v>143</v>
      </c>
      <c r="BC71" s="287" t="s">
        <v>160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7" t="str">
        <f t="shared" si="30"/>
        <v/>
      </c>
      <c r="AX72" s="327"/>
      <c r="AZ72" s="322"/>
      <c r="BA72" s="325"/>
      <c r="BB72" s="293" t="s">
        <v>145</v>
      </c>
      <c r="BC72" s="294" t="s">
        <v>161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7" t="str">
        <f t="shared" si="30"/>
        <v/>
      </c>
      <c r="AX73" s="327"/>
      <c r="AZ73" s="323"/>
      <c r="BA73" s="326"/>
      <c r="BB73" s="300" t="s">
        <v>147</v>
      </c>
      <c r="BC73" s="301" t="s">
        <v>162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7" t="str">
        <f t="shared" si="30"/>
        <v/>
      </c>
      <c r="AX74" s="327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7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7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7" t="str">
        <f t="shared" si="63"/>
        <v/>
      </c>
      <c r="AX76" s="327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7" t="str">
        <f t="shared" si="63"/>
        <v/>
      </c>
      <c r="AX77" s="327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7" t="str">
        <f t="shared" si="63"/>
        <v/>
      </c>
      <c r="AX78" s="327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7" t="str">
        <f t="shared" si="63"/>
        <v/>
      </c>
      <c r="AX79" s="327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7" t="str">
        <f t="shared" si="63"/>
        <v/>
      </c>
      <c r="AX80" s="327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7" t="str">
        <f t="shared" si="63"/>
        <v/>
      </c>
      <c r="AX81" s="327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7" t="str">
        <f t="shared" si="63"/>
        <v/>
      </c>
      <c r="AX82" s="327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7" t="str">
        <f t="shared" si="63"/>
        <v/>
      </c>
      <c r="AX83" s="327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7" t="str">
        <f t="shared" si="63"/>
        <v/>
      </c>
      <c r="AX84" s="327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7" t="str">
        <f t="shared" si="63"/>
        <v/>
      </c>
      <c r="AX85" s="327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7" t="str">
        <f t="shared" si="63"/>
        <v/>
      </c>
      <c r="AX86" s="327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7" t="str">
        <f t="shared" si="63"/>
        <v/>
      </c>
      <c r="AX87" s="327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7" t="str">
        <f t="shared" si="63"/>
        <v/>
      </c>
      <c r="AX88" s="327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7" t="str">
        <f t="shared" si="63"/>
        <v/>
      </c>
      <c r="AX89" s="327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7" t="str">
        <f t="shared" si="63"/>
        <v/>
      </c>
      <c r="AX90" s="327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7" t="str">
        <f t="shared" si="63"/>
        <v/>
      </c>
      <c r="AX91" s="327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7" t="str">
        <f t="shared" si="63"/>
        <v/>
      </c>
      <c r="AX92" s="327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7" t="str">
        <f t="shared" si="63"/>
        <v/>
      </c>
      <c r="AX93" s="327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7" t="str">
        <f t="shared" si="63"/>
        <v/>
      </c>
      <c r="AX94" s="327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7" t="str">
        <f t="shared" si="63"/>
        <v/>
      </c>
      <c r="AX95" s="327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7" t="str">
        <f t="shared" si="63"/>
        <v/>
      </c>
      <c r="AX96" s="327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7" t="str">
        <f t="shared" si="63"/>
        <v/>
      </c>
      <c r="AX97" s="327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7" t="str">
        <f t="shared" si="63"/>
        <v/>
      </c>
      <c r="AX98" s="327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7" t="str">
        <f t="shared" si="63"/>
        <v/>
      </c>
      <c r="AX99" s="327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7" t="str">
        <f t="shared" si="63"/>
        <v/>
      </c>
      <c r="AX100" s="327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7" t="str">
        <f t="shared" si="63"/>
        <v/>
      </c>
      <c r="AX101" s="327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7" t="str">
        <f t="shared" si="63"/>
        <v/>
      </c>
      <c r="AX102" s="327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7" t="str">
        <f t="shared" si="63"/>
        <v/>
      </c>
      <c r="AX103" s="327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7" t="str">
        <f t="shared" si="63"/>
        <v/>
      </c>
      <c r="AX104" s="327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7" t="str">
        <f t="shared" si="63"/>
        <v/>
      </c>
      <c r="AX105" s="327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7" t="str">
        <f t="shared" si="63"/>
        <v/>
      </c>
      <c r="AX106" s="327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7" t="str">
        <f t="shared" si="63"/>
        <v/>
      </c>
      <c r="AX107" s="327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7" t="str">
        <f t="shared" si="63"/>
        <v/>
      </c>
      <c r="AX108" s="327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7" t="str">
        <f t="shared" si="63"/>
        <v/>
      </c>
      <c r="AX109" s="327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7" t="str">
        <f t="shared" si="63"/>
        <v/>
      </c>
      <c r="AX110" s="327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7" t="str">
        <f t="shared" si="63"/>
        <v/>
      </c>
      <c r="AX111" s="327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7" t="str">
        <f t="shared" si="63"/>
        <v/>
      </c>
      <c r="AX112" s="327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7" t="str">
        <f t="shared" si="63"/>
        <v/>
      </c>
      <c r="AX113" s="327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7" t="str">
        <f t="shared" si="63"/>
        <v/>
      </c>
      <c r="AX114" s="327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7" t="str">
        <f t="shared" si="63"/>
        <v/>
      </c>
      <c r="AX115" s="327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7" t="str">
        <f t="shared" si="63"/>
        <v/>
      </c>
      <c r="AX116" s="327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7" t="str">
        <f t="shared" si="63"/>
        <v/>
      </c>
      <c r="AX117" s="327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7" t="str">
        <f t="shared" si="63"/>
        <v/>
      </c>
      <c r="AX118" s="327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7" t="str">
        <f t="shared" si="63"/>
        <v/>
      </c>
      <c r="AX119" s="327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7" t="str">
        <f t="shared" si="63"/>
        <v/>
      </c>
      <c r="AX120" s="327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7" t="str">
        <f t="shared" si="63"/>
        <v/>
      </c>
      <c r="AX121" s="327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7" t="str">
        <f t="shared" si="63"/>
        <v/>
      </c>
      <c r="AX122" s="327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7" t="str">
        <f t="shared" si="63"/>
        <v/>
      </c>
      <c r="AX123" s="327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7" t="str">
        <f t="shared" si="63"/>
        <v/>
      </c>
      <c r="AX124" s="327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7" t="str">
        <f t="shared" si="63"/>
        <v/>
      </c>
      <c r="AX125" s="327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7" t="str">
        <f t="shared" si="63"/>
        <v/>
      </c>
      <c r="AX126" s="327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7" t="str">
        <f t="shared" si="63"/>
        <v/>
      </c>
      <c r="AX127" s="327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7" t="str">
        <f t="shared" si="63"/>
        <v/>
      </c>
      <c r="AX128" s="327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7" t="str">
        <f t="shared" si="63"/>
        <v/>
      </c>
      <c r="AX129" s="327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7" t="str">
        <f t="shared" si="63"/>
        <v/>
      </c>
      <c r="AX130" s="327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7" t="str">
        <f t="shared" si="63"/>
        <v/>
      </c>
      <c r="AX131" s="327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7" t="str">
        <f t="shared" si="63"/>
        <v/>
      </c>
      <c r="AX132" s="327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7" t="str">
        <f t="shared" si="63"/>
        <v/>
      </c>
      <c r="AX133" s="327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7" t="str">
        <f t="shared" si="63"/>
        <v/>
      </c>
      <c r="AX134" s="327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7" t="str">
        <f t="shared" si="63"/>
        <v/>
      </c>
      <c r="AX135" s="327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7" t="str">
        <f t="shared" si="63"/>
        <v/>
      </c>
      <c r="AX136" s="327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7" t="str">
        <f t="shared" si="63"/>
        <v/>
      </c>
      <c r="AX137" s="327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7" t="str">
        <f t="shared" si="63"/>
        <v/>
      </c>
      <c r="AX138" s="327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7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7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7" t="str">
        <f t="shared" si="96"/>
        <v/>
      </c>
      <c r="AX140" s="327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7" t="str">
        <f t="shared" si="96"/>
        <v/>
      </c>
      <c r="AX141" s="327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7" t="str">
        <f t="shared" si="96"/>
        <v/>
      </c>
      <c r="AX142" s="327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7" t="str">
        <f t="shared" si="96"/>
        <v/>
      </c>
      <c r="AX143" s="327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7" t="str">
        <f t="shared" si="96"/>
        <v/>
      </c>
      <c r="AX144" s="327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7" t="str">
        <f t="shared" si="96"/>
        <v/>
      </c>
      <c r="AX145" s="327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7" t="str">
        <f t="shared" si="96"/>
        <v/>
      </c>
      <c r="AX146" s="327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7" t="str">
        <f t="shared" si="96"/>
        <v/>
      </c>
      <c r="AX147" s="327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7" t="str">
        <f t="shared" si="96"/>
        <v/>
      </c>
      <c r="AX148" s="327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7" t="str">
        <f t="shared" si="96"/>
        <v/>
      </c>
      <c r="AX149" s="327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7" t="str">
        <f t="shared" si="96"/>
        <v/>
      </c>
      <c r="AX150" s="327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7" t="str">
        <f t="shared" si="96"/>
        <v/>
      </c>
      <c r="AX151" s="327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7" t="str">
        <f t="shared" si="96"/>
        <v/>
      </c>
      <c r="AX152" s="327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7" t="str">
        <f t="shared" si="96"/>
        <v/>
      </c>
      <c r="AX153" s="327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7" t="str">
        <f t="shared" si="96"/>
        <v/>
      </c>
      <c r="AX154" s="327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7" t="str">
        <f t="shared" si="96"/>
        <v/>
      </c>
      <c r="AX155" s="327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7" t="str">
        <f t="shared" si="96"/>
        <v/>
      </c>
      <c r="AX156" s="327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7" t="str">
        <f t="shared" si="96"/>
        <v/>
      </c>
      <c r="AX157" s="327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7" t="str">
        <f t="shared" si="96"/>
        <v/>
      </c>
      <c r="AX158" s="327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7" t="str">
        <f t="shared" si="96"/>
        <v/>
      </c>
      <c r="AX159" s="327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7" t="str">
        <f t="shared" si="96"/>
        <v/>
      </c>
      <c r="AX160" s="327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7" t="str">
        <f t="shared" si="96"/>
        <v/>
      </c>
      <c r="AX161" s="327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7" t="str">
        <f t="shared" si="96"/>
        <v/>
      </c>
      <c r="AX162" s="327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7" t="str">
        <f t="shared" si="96"/>
        <v/>
      </c>
      <c r="AX163" s="327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7" t="str">
        <f t="shared" si="96"/>
        <v/>
      </c>
      <c r="AX164" s="327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7" t="str">
        <f t="shared" si="96"/>
        <v/>
      </c>
      <c r="AX165" s="327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7" t="str">
        <f t="shared" si="96"/>
        <v/>
      </c>
      <c r="AX166" s="327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7" t="str">
        <f t="shared" si="96"/>
        <v/>
      </c>
      <c r="AX167" s="327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7" t="str">
        <f t="shared" si="96"/>
        <v/>
      </c>
      <c r="AX168" s="327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7" t="str">
        <f t="shared" si="96"/>
        <v/>
      </c>
      <c r="AX169" s="327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7" t="str">
        <f t="shared" si="96"/>
        <v/>
      </c>
      <c r="AX170" s="327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7" t="str">
        <f t="shared" si="96"/>
        <v/>
      </c>
      <c r="AX171" s="327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7" t="str">
        <f t="shared" si="96"/>
        <v/>
      </c>
      <c r="AX172" s="327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7" t="str">
        <f t="shared" si="96"/>
        <v/>
      </c>
      <c r="AX173" s="327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7" t="str">
        <f t="shared" si="96"/>
        <v/>
      </c>
      <c r="AX174" s="327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7" t="str">
        <f t="shared" si="96"/>
        <v/>
      </c>
      <c r="AX175" s="327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7" t="str">
        <f t="shared" si="96"/>
        <v/>
      </c>
      <c r="AX176" s="327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7" t="str">
        <f t="shared" si="96"/>
        <v/>
      </c>
      <c r="AX177" s="327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7" t="str">
        <f t="shared" si="96"/>
        <v/>
      </c>
      <c r="AX178" s="327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7" t="str">
        <f t="shared" si="96"/>
        <v/>
      </c>
      <c r="AX179" s="327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7" t="str">
        <f t="shared" si="96"/>
        <v/>
      </c>
      <c r="AX180" s="327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7" t="str">
        <f t="shared" si="96"/>
        <v/>
      </c>
      <c r="AX181" s="327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7" t="str">
        <f t="shared" si="96"/>
        <v/>
      </c>
      <c r="AX182" s="327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7" t="str">
        <f t="shared" si="96"/>
        <v/>
      </c>
      <c r="AX183" s="327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7" t="str">
        <f t="shared" si="96"/>
        <v/>
      </c>
      <c r="AX184" s="327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7" t="str">
        <f t="shared" si="96"/>
        <v/>
      </c>
      <c r="AX185" s="327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7" t="str">
        <f t="shared" si="96"/>
        <v/>
      </c>
      <c r="AX186" s="327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7" t="str">
        <f t="shared" si="96"/>
        <v/>
      </c>
      <c r="AX187" s="327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7" t="str">
        <f t="shared" si="96"/>
        <v/>
      </c>
      <c r="AX188" s="327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7" t="str">
        <f t="shared" si="96"/>
        <v/>
      </c>
      <c r="AX189" s="327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7" t="str">
        <f t="shared" si="96"/>
        <v/>
      </c>
      <c r="AX190" s="327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7" t="str">
        <f t="shared" si="96"/>
        <v/>
      </c>
      <c r="AX191" s="327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7" t="str">
        <f t="shared" si="96"/>
        <v/>
      </c>
      <c r="AX192" s="327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7" t="str">
        <f t="shared" si="96"/>
        <v/>
      </c>
      <c r="AX193" s="327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7" t="str">
        <f t="shared" si="96"/>
        <v/>
      </c>
      <c r="AX194" s="327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7" t="str">
        <f t="shared" si="96"/>
        <v/>
      </c>
      <c r="AX195" s="327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7" t="str">
        <f t="shared" si="96"/>
        <v/>
      </c>
      <c r="AX196" s="327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7" t="str">
        <f t="shared" si="96"/>
        <v/>
      </c>
      <c r="AX197" s="327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7" t="str">
        <f t="shared" si="96"/>
        <v/>
      </c>
      <c r="AX198" s="327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7" t="str">
        <f t="shared" si="96"/>
        <v/>
      </c>
      <c r="AX199" s="327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7" t="str">
        <f t="shared" si="96"/>
        <v/>
      </c>
      <c r="AX200" s="327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7" t="str">
        <f t="shared" si="96"/>
        <v/>
      </c>
      <c r="AX201" s="327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7" t="str">
        <f t="shared" si="96"/>
        <v/>
      </c>
      <c r="AX202" s="327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7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7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7" t="str">
        <f t="shared" si="129"/>
        <v/>
      </c>
      <c r="AX204" s="327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7" t="str">
        <f t="shared" si="129"/>
        <v/>
      </c>
      <c r="AX205" s="327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7" t="str">
        <f t="shared" si="129"/>
        <v/>
      </c>
      <c r="AX206" s="327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7" t="str">
        <f t="shared" si="129"/>
        <v/>
      </c>
      <c r="AX207" s="327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7" t="str">
        <f t="shared" si="129"/>
        <v/>
      </c>
      <c r="AX208" s="327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7" t="str">
        <f t="shared" si="129"/>
        <v/>
      </c>
      <c r="AX209" s="327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7" t="str">
        <f t="shared" si="129"/>
        <v/>
      </c>
      <c r="AX210" s="327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7" t="str">
        <f t="shared" si="129"/>
        <v/>
      </c>
      <c r="AX211" s="327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7" t="str">
        <f t="shared" si="129"/>
        <v/>
      </c>
      <c r="AX212" s="327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7" t="str">
        <f t="shared" si="129"/>
        <v/>
      </c>
      <c r="AX213" s="327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7" t="str">
        <f t="shared" si="129"/>
        <v/>
      </c>
      <c r="AX214" s="327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7" t="str">
        <f t="shared" si="129"/>
        <v/>
      </c>
      <c r="AX215" s="327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7" t="str">
        <f t="shared" si="129"/>
        <v/>
      </c>
      <c r="AX216" s="327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7" t="str">
        <f t="shared" si="129"/>
        <v/>
      </c>
      <c r="AX217" s="327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7" t="str">
        <f t="shared" si="129"/>
        <v/>
      </c>
      <c r="AX218" s="327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7" t="str">
        <f t="shared" si="129"/>
        <v/>
      </c>
      <c r="AX219" s="327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7" t="str">
        <f t="shared" si="129"/>
        <v/>
      </c>
      <c r="AX220" s="327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7" t="str">
        <f t="shared" si="129"/>
        <v/>
      </c>
      <c r="AX221" s="327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7" t="str">
        <f t="shared" si="129"/>
        <v/>
      </c>
      <c r="AX222" s="327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7" t="str">
        <f t="shared" si="129"/>
        <v/>
      </c>
      <c r="AX223" s="327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7" t="str">
        <f t="shared" si="129"/>
        <v/>
      </c>
      <c r="AX224" s="327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7" t="str">
        <f t="shared" si="129"/>
        <v/>
      </c>
      <c r="AX225" s="327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7" t="str">
        <f t="shared" si="129"/>
        <v/>
      </c>
      <c r="AX226" s="327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7" t="str">
        <f t="shared" si="129"/>
        <v/>
      </c>
      <c r="AX227" s="327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7" t="str">
        <f t="shared" si="129"/>
        <v/>
      </c>
      <c r="AX228" s="327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7" t="str">
        <f t="shared" si="129"/>
        <v/>
      </c>
      <c r="AX229" s="327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7" t="str">
        <f t="shared" si="129"/>
        <v/>
      </c>
      <c r="AX230" s="327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7" t="str">
        <f t="shared" si="129"/>
        <v/>
      </c>
      <c r="AX231" s="327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7" t="str">
        <f t="shared" si="129"/>
        <v/>
      </c>
      <c r="AX232" s="327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7" t="str">
        <f t="shared" si="129"/>
        <v/>
      </c>
      <c r="AX233" s="327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7" t="str">
        <f t="shared" si="129"/>
        <v/>
      </c>
      <c r="AX234" s="327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7" t="str">
        <f t="shared" si="129"/>
        <v/>
      </c>
      <c r="AX235" s="327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7" t="str">
        <f t="shared" si="129"/>
        <v/>
      </c>
      <c r="AX236" s="327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7" t="str">
        <f t="shared" si="129"/>
        <v/>
      </c>
      <c r="AX237" s="327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7" t="str">
        <f t="shared" si="129"/>
        <v/>
      </c>
      <c r="AX238" s="327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7" t="str">
        <f t="shared" si="129"/>
        <v/>
      </c>
      <c r="AX239" s="327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7" t="str">
        <f t="shared" si="129"/>
        <v/>
      </c>
      <c r="AX240" s="327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7" t="str">
        <f t="shared" si="129"/>
        <v/>
      </c>
      <c r="AX241" s="327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7" t="str">
        <f t="shared" si="129"/>
        <v/>
      </c>
      <c r="AX242" s="327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7" t="str">
        <f t="shared" si="129"/>
        <v/>
      </c>
      <c r="AX243" s="327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7" t="str">
        <f t="shared" si="129"/>
        <v/>
      </c>
      <c r="AX244" s="327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7" t="str">
        <f t="shared" si="129"/>
        <v/>
      </c>
      <c r="AX245" s="327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7" t="str">
        <f t="shared" si="129"/>
        <v/>
      </c>
      <c r="AX246" s="327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7" t="str">
        <f t="shared" si="129"/>
        <v/>
      </c>
      <c r="AX247" s="327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7" t="str">
        <f t="shared" si="129"/>
        <v/>
      </c>
      <c r="AX248" s="327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7" t="str">
        <f t="shared" si="129"/>
        <v/>
      </c>
      <c r="AX249" s="327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7" t="str">
        <f t="shared" si="129"/>
        <v/>
      </c>
      <c r="AX250" s="327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7" t="str">
        <f t="shared" si="129"/>
        <v/>
      </c>
      <c r="AX251" s="327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7" t="str">
        <f t="shared" si="129"/>
        <v/>
      </c>
      <c r="AX252" s="327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7" t="str">
        <f t="shared" si="129"/>
        <v/>
      </c>
      <c r="AX253" s="327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7" t="str">
        <f t="shared" si="129"/>
        <v/>
      </c>
      <c r="AX254" s="327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7" t="str">
        <f t="shared" si="129"/>
        <v/>
      </c>
      <c r="AX255" s="327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7" t="str">
        <f t="shared" si="129"/>
        <v/>
      </c>
      <c r="AX256" s="327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7" t="str">
        <f t="shared" si="129"/>
        <v/>
      </c>
      <c r="AX257" s="327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7" t="str">
        <f t="shared" si="129"/>
        <v/>
      </c>
      <c r="AX258" s="327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7" t="str">
        <f t="shared" si="129"/>
        <v/>
      </c>
      <c r="AX259" s="327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7" t="str">
        <f t="shared" si="129"/>
        <v/>
      </c>
      <c r="AX260" s="327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7" t="str">
        <f t="shared" si="129"/>
        <v/>
      </c>
      <c r="AX261" s="327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7" t="str">
        <f t="shared" si="129"/>
        <v/>
      </c>
      <c r="AX262" s="327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7" t="str">
        <f t="shared" si="129"/>
        <v/>
      </c>
      <c r="AX263" s="327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7" t="str">
        <f t="shared" si="129"/>
        <v/>
      </c>
      <c r="AX264" s="327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7" t="str">
        <f t="shared" si="129"/>
        <v/>
      </c>
      <c r="AX265" s="327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7" t="str">
        <f t="shared" si="129"/>
        <v/>
      </c>
      <c r="AX266" s="327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7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7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7" t="str">
        <f t="shared" si="162"/>
        <v/>
      </c>
      <c r="AX268" s="327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7" t="str">
        <f t="shared" si="162"/>
        <v/>
      </c>
      <c r="AX269" s="327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7" t="str">
        <f t="shared" si="162"/>
        <v/>
      </c>
      <c r="AX270" s="327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7" t="str">
        <f t="shared" si="162"/>
        <v/>
      </c>
      <c r="AX271" s="327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7" t="str">
        <f t="shared" si="162"/>
        <v/>
      </c>
      <c r="AX272" s="327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7" t="str">
        <f t="shared" si="162"/>
        <v/>
      </c>
      <c r="AX273" s="327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7" t="str">
        <f t="shared" si="162"/>
        <v/>
      </c>
      <c r="AX274" s="327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7" t="str">
        <f t="shared" si="162"/>
        <v/>
      </c>
      <c r="AX275" s="327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7" t="str">
        <f t="shared" si="162"/>
        <v/>
      </c>
      <c r="AX276" s="327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7" t="str">
        <f t="shared" si="162"/>
        <v/>
      </c>
      <c r="AX277" s="327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7" t="str">
        <f t="shared" si="162"/>
        <v/>
      </c>
      <c r="AX278" s="327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7" t="str">
        <f t="shared" si="162"/>
        <v/>
      </c>
      <c r="AX279" s="327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7" t="str">
        <f t="shared" si="162"/>
        <v/>
      </c>
      <c r="AX280" s="327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7" t="str">
        <f t="shared" si="162"/>
        <v/>
      </c>
      <c r="AX281" s="327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7" t="str">
        <f t="shared" si="162"/>
        <v/>
      </c>
      <c r="AX282" s="327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7" t="str">
        <f t="shared" si="162"/>
        <v/>
      </c>
      <c r="AX283" s="327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7" t="str">
        <f t="shared" si="162"/>
        <v/>
      </c>
      <c r="AX284" s="327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7" t="str">
        <f t="shared" si="162"/>
        <v/>
      </c>
      <c r="AX285" s="327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7" t="str">
        <f t="shared" si="162"/>
        <v/>
      </c>
      <c r="AX286" s="327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7" t="str">
        <f t="shared" si="162"/>
        <v/>
      </c>
      <c r="AX287" s="327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7" t="str">
        <f t="shared" si="162"/>
        <v/>
      </c>
      <c r="AX288" s="327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7" t="str">
        <f t="shared" si="162"/>
        <v/>
      </c>
      <c r="AX289" s="327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7" t="str">
        <f t="shared" si="162"/>
        <v/>
      </c>
      <c r="AX290" s="327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7" t="str">
        <f t="shared" si="162"/>
        <v/>
      </c>
      <c r="AX291" s="327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7" t="str">
        <f t="shared" si="162"/>
        <v/>
      </c>
      <c r="AX292" s="327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7" t="str">
        <f t="shared" si="162"/>
        <v/>
      </c>
      <c r="AX293" s="327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7" t="str">
        <f t="shared" si="162"/>
        <v/>
      </c>
      <c r="AX294" s="327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7" t="str">
        <f t="shared" si="162"/>
        <v/>
      </c>
      <c r="AX295" s="327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7" t="str">
        <f t="shared" si="162"/>
        <v/>
      </c>
      <c r="AX296" s="327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7" t="str">
        <f t="shared" si="162"/>
        <v/>
      </c>
      <c r="AX297" s="327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7" t="str">
        <f t="shared" si="162"/>
        <v/>
      </c>
      <c r="AX298" s="327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7" t="str">
        <f t="shared" si="162"/>
        <v/>
      </c>
      <c r="AX299" s="327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7" t="str">
        <f t="shared" si="162"/>
        <v/>
      </c>
      <c r="AX300" s="327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7" t="str">
        <f t="shared" si="162"/>
        <v/>
      </c>
      <c r="AX301" s="327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7" t="str">
        <f t="shared" si="162"/>
        <v/>
      </c>
      <c r="AX302" s="327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7" t="str">
        <f t="shared" si="162"/>
        <v/>
      </c>
      <c r="AX303" s="327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7" t="str">
        <f t="shared" si="162"/>
        <v/>
      </c>
      <c r="AX304" s="327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7" t="str">
        <f t="shared" si="162"/>
        <v/>
      </c>
      <c r="AX305" s="327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7" t="str">
        <f t="shared" si="162"/>
        <v/>
      </c>
      <c r="AX306" s="327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7" t="str">
        <f t="shared" si="162"/>
        <v/>
      </c>
      <c r="AX307" s="327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7" t="str">
        <f t="shared" si="162"/>
        <v/>
      </c>
      <c r="AX308" s="327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7" t="str">
        <f t="shared" si="162"/>
        <v/>
      </c>
      <c r="AX309" s="327"/>
    </row>
    <row r="310" spans="1:50" ht="14.25" thickBot="1">
      <c r="L310" s="129" t="s">
        <v>106</v>
      </c>
      <c r="M310" s="130" t="s">
        <v>25</v>
      </c>
      <c r="P310" s="131" t="s">
        <v>107</v>
      </c>
      <c r="Q310" s="132" t="s">
        <v>25</v>
      </c>
      <c r="T310" s="133" t="s">
        <v>108</v>
      </c>
      <c r="U310" s="134" t="s">
        <v>25</v>
      </c>
      <c r="X310" s="135" t="s">
        <v>109</v>
      </c>
      <c r="Y310" s="136" t="s">
        <v>25</v>
      </c>
      <c r="Z310" s="137"/>
      <c r="AA310" s="137"/>
      <c r="AD310" s="138" t="s">
        <v>110</v>
      </c>
      <c r="AE310" s="139" t="s">
        <v>25</v>
      </c>
      <c r="AH310" s="140" t="s">
        <v>111</v>
      </c>
      <c r="AI310" s="141" t="s">
        <v>25</v>
      </c>
      <c r="AL310" s="142" t="s">
        <v>112</v>
      </c>
      <c r="AM310" s="143" t="s">
        <v>25</v>
      </c>
      <c r="AP310" s="131" t="s">
        <v>113</v>
      </c>
      <c r="AQ310" s="132" t="s">
        <v>25</v>
      </c>
      <c r="AT310" s="133" t="s">
        <v>114</v>
      </c>
      <c r="AU310" s="134" t="s">
        <v>25</v>
      </c>
      <c r="AV310" s="188" t="s">
        <v>27</v>
      </c>
      <c r="AW310" s="144" t="s">
        <v>115</v>
      </c>
    </row>
    <row r="311" spans="1:50">
      <c r="L311" s="145">
        <v>0</v>
      </c>
      <c r="M311" s="146">
        <v>1</v>
      </c>
      <c r="P311" s="147">
        <v>0</v>
      </c>
      <c r="Q311" s="148">
        <v>1</v>
      </c>
      <c r="T311" s="147">
        <v>0</v>
      </c>
      <c r="U311" s="148">
        <v>1</v>
      </c>
      <c r="X311" s="147">
        <v>0</v>
      </c>
      <c r="Y311" s="148">
        <v>1</v>
      </c>
      <c r="Z311" s="149"/>
      <c r="AA311" s="149"/>
      <c r="AD311" s="150">
        <v>0</v>
      </c>
      <c r="AE311" s="148">
        <v>10</v>
      </c>
      <c r="AH311" s="147">
        <v>0</v>
      </c>
      <c r="AI311" s="148">
        <v>1</v>
      </c>
      <c r="AL311" s="147">
        <v>0</v>
      </c>
      <c r="AM311" s="148">
        <v>10</v>
      </c>
      <c r="AP311" s="147">
        <v>0</v>
      </c>
      <c r="AQ311" s="148">
        <v>1</v>
      </c>
      <c r="AT311" s="147">
        <v>0</v>
      </c>
      <c r="AU311" s="148">
        <v>1</v>
      </c>
      <c r="AV311" s="189">
        <v>0</v>
      </c>
      <c r="AW311" s="148" t="s">
        <v>116</v>
      </c>
    </row>
    <row r="312" spans="1:50">
      <c r="L312" s="151">
        <v>14</v>
      </c>
      <c r="M312" s="152">
        <v>2</v>
      </c>
      <c r="P312" s="153">
        <v>8</v>
      </c>
      <c r="Q312" s="154">
        <v>2</v>
      </c>
      <c r="T312" s="153">
        <v>23</v>
      </c>
      <c r="U312" s="154">
        <v>2</v>
      </c>
      <c r="X312" s="153">
        <v>27</v>
      </c>
      <c r="Y312" s="154">
        <v>2</v>
      </c>
      <c r="Z312" s="149"/>
      <c r="AA312" s="149"/>
      <c r="AD312" s="155">
        <v>230</v>
      </c>
      <c r="AE312" s="154">
        <v>9</v>
      </c>
      <c r="AH312" s="153">
        <v>15</v>
      </c>
      <c r="AI312" s="154">
        <v>2</v>
      </c>
      <c r="AL312" s="153">
        <v>7.8</v>
      </c>
      <c r="AM312" s="154">
        <v>9</v>
      </c>
      <c r="AP312" s="153">
        <v>118</v>
      </c>
      <c r="AQ312" s="154">
        <v>2</v>
      </c>
      <c r="AT312" s="153">
        <v>8</v>
      </c>
      <c r="AU312" s="154">
        <v>2</v>
      </c>
      <c r="AV312" s="190">
        <v>31</v>
      </c>
      <c r="AW312" s="154" t="s">
        <v>117</v>
      </c>
    </row>
    <row r="313" spans="1:50">
      <c r="L313" s="151">
        <v>17</v>
      </c>
      <c r="M313" s="152">
        <v>3</v>
      </c>
      <c r="P313" s="153">
        <v>11</v>
      </c>
      <c r="Q313" s="154">
        <v>3</v>
      </c>
      <c r="T313" s="153">
        <v>30</v>
      </c>
      <c r="U313" s="154">
        <v>3</v>
      </c>
      <c r="X313" s="153">
        <v>32</v>
      </c>
      <c r="Y313" s="154">
        <v>3</v>
      </c>
      <c r="Z313" s="149"/>
      <c r="AA313" s="149"/>
      <c r="AD313" s="155">
        <v>243</v>
      </c>
      <c r="AE313" s="154">
        <v>8</v>
      </c>
      <c r="AH313" s="153">
        <v>21</v>
      </c>
      <c r="AI313" s="154">
        <v>3</v>
      </c>
      <c r="AL313" s="156">
        <v>8.1</v>
      </c>
      <c r="AM313" s="154">
        <v>8</v>
      </c>
      <c r="AP313" s="153">
        <v>132</v>
      </c>
      <c r="AQ313" s="154">
        <v>3</v>
      </c>
      <c r="AT313" s="153">
        <v>10</v>
      </c>
      <c r="AU313" s="154">
        <v>3</v>
      </c>
      <c r="AV313" s="190">
        <v>43</v>
      </c>
      <c r="AW313" s="154" t="s">
        <v>118</v>
      </c>
    </row>
    <row r="314" spans="1:50">
      <c r="L314" s="151">
        <v>20</v>
      </c>
      <c r="M314" s="152">
        <v>4</v>
      </c>
      <c r="P314" s="153">
        <v>13</v>
      </c>
      <c r="Q314" s="154">
        <v>4</v>
      </c>
      <c r="T314" s="153">
        <v>35</v>
      </c>
      <c r="U314" s="154">
        <v>4</v>
      </c>
      <c r="X314" s="153">
        <v>36</v>
      </c>
      <c r="Y314" s="154">
        <v>4</v>
      </c>
      <c r="Z314" s="149"/>
      <c r="AA314" s="149"/>
      <c r="AD314" s="155">
        <v>260</v>
      </c>
      <c r="AE314" s="154">
        <v>7</v>
      </c>
      <c r="AH314" s="153">
        <v>27</v>
      </c>
      <c r="AI314" s="154">
        <v>4</v>
      </c>
      <c r="AL314" s="153">
        <v>8.4</v>
      </c>
      <c r="AM314" s="154">
        <v>7</v>
      </c>
      <c r="AP314" s="153">
        <v>145</v>
      </c>
      <c r="AQ314" s="154">
        <v>4</v>
      </c>
      <c r="AT314" s="153">
        <v>11</v>
      </c>
      <c r="AU314" s="154">
        <v>4</v>
      </c>
      <c r="AV314" s="190">
        <v>54</v>
      </c>
      <c r="AW314" s="154" t="s">
        <v>119</v>
      </c>
    </row>
    <row r="315" spans="1:50" ht="14.25" thickBot="1">
      <c r="L315" s="151">
        <v>23</v>
      </c>
      <c r="M315" s="152">
        <v>5</v>
      </c>
      <c r="P315" s="157">
        <v>15</v>
      </c>
      <c r="Q315" s="158">
        <v>5</v>
      </c>
      <c r="T315" s="157">
        <v>40</v>
      </c>
      <c r="U315" s="158">
        <v>5</v>
      </c>
      <c r="X315" s="157">
        <v>39</v>
      </c>
      <c r="Y315" s="158">
        <v>5</v>
      </c>
      <c r="Z315" s="149"/>
      <c r="AA315" s="149"/>
      <c r="AD315" s="159">
        <v>278</v>
      </c>
      <c r="AE315" s="158">
        <v>6</v>
      </c>
      <c r="AH315" s="157">
        <v>35</v>
      </c>
      <c r="AI315" s="158">
        <v>5</v>
      </c>
      <c r="AL315" s="157">
        <v>8.6999999999999993</v>
      </c>
      <c r="AM315" s="158">
        <v>6</v>
      </c>
      <c r="AP315" s="157">
        <v>157</v>
      </c>
      <c r="AQ315" s="158">
        <v>5</v>
      </c>
      <c r="AT315" s="157">
        <v>12</v>
      </c>
      <c r="AU315" s="158">
        <v>5</v>
      </c>
      <c r="AV315" s="191">
        <v>65</v>
      </c>
      <c r="AW315" s="160" t="s">
        <v>120</v>
      </c>
    </row>
    <row r="316" spans="1:50">
      <c r="L316" s="151">
        <v>25</v>
      </c>
      <c r="M316" s="152">
        <v>6</v>
      </c>
      <c r="P316" s="153">
        <v>18</v>
      </c>
      <c r="Q316" s="154">
        <v>6</v>
      </c>
      <c r="T316" s="153">
        <v>45</v>
      </c>
      <c r="U316" s="154">
        <v>6</v>
      </c>
      <c r="X316" s="153">
        <v>42</v>
      </c>
      <c r="Y316" s="154">
        <v>6</v>
      </c>
      <c r="Z316" s="149"/>
      <c r="AA316" s="149"/>
      <c r="AD316" s="155">
        <v>297</v>
      </c>
      <c r="AE316" s="154">
        <v>5</v>
      </c>
      <c r="AH316" s="153">
        <v>44</v>
      </c>
      <c r="AI316" s="154">
        <v>6</v>
      </c>
      <c r="AL316" s="153">
        <v>9</v>
      </c>
      <c r="AM316" s="154">
        <v>5</v>
      </c>
      <c r="AP316" s="153">
        <v>168</v>
      </c>
      <c r="AQ316" s="154">
        <v>6</v>
      </c>
      <c r="AT316" s="161">
        <v>14</v>
      </c>
      <c r="AU316" s="162">
        <v>6</v>
      </c>
      <c r="AV316" s="163"/>
      <c r="AW316" s="163"/>
    </row>
    <row r="317" spans="1:50">
      <c r="L317" s="151">
        <v>28</v>
      </c>
      <c r="M317" s="152">
        <v>7</v>
      </c>
      <c r="P317" s="153">
        <v>20</v>
      </c>
      <c r="Q317" s="154">
        <v>7</v>
      </c>
      <c r="T317" s="153">
        <v>50</v>
      </c>
      <c r="U317" s="154">
        <v>7</v>
      </c>
      <c r="X317" s="153">
        <v>45</v>
      </c>
      <c r="Y317" s="154">
        <v>7</v>
      </c>
      <c r="Z317" s="149"/>
      <c r="AA317" s="149"/>
      <c r="AD317" s="155">
        <v>319</v>
      </c>
      <c r="AE317" s="154">
        <v>4</v>
      </c>
      <c r="AH317" s="153">
        <v>54</v>
      </c>
      <c r="AI317" s="154">
        <v>7</v>
      </c>
      <c r="AL317" s="156">
        <v>9.4</v>
      </c>
      <c r="AM317" s="154">
        <v>4</v>
      </c>
      <c r="AP317" s="153">
        <v>179</v>
      </c>
      <c r="AQ317" s="154">
        <v>7</v>
      </c>
      <c r="AT317" s="153">
        <v>16</v>
      </c>
      <c r="AU317" s="154">
        <v>7</v>
      </c>
      <c r="AV317" s="163"/>
      <c r="AW317" s="163"/>
    </row>
    <row r="318" spans="1:50">
      <c r="L318" s="151">
        <v>30</v>
      </c>
      <c r="M318" s="152">
        <v>8</v>
      </c>
      <c r="P318" s="153">
        <v>23</v>
      </c>
      <c r="Q318" s="154">
        <v>8</v>
      </c>
      <c r="T318" s="153">
        <v>54</v>
      </c>
      <c r="U318" s="154">
        <v>8</v>
      </c>
      <c r="X318" s="153">
        <v>48</v>
      </c>
      <c r="Y318" s="154">
        <v>8</v>
      </c>
      <c r="Z318" s="149"/>
      <c r="AA318" s="149"/>
      <c r="AD318" s="155">
        <v>343</v>
      </c>
      <c r="AE318" s="154">
        <v>3</v>
      </c>
      <c r="AH318" s="153">
        <v>64</v>
      </c>
      <c r="AI318" s="154">
        <v>8</v>
      </c>
      <c r="AL318" s="153">
        <v>9.9</v>
      </c>
      <c r="AM318" s="154">
        <v>3</v>
      </c>
      <c r="AP318" s="153">
        <v>190</v>
      </c>
      <c r="AQ318" s="154">
        <v>8</v>
      </c>
      <c r="AT318" s="153">
        <v>18</v>
      </c>
      <c r="AU318" s="154">
        <v>8</v>
      </c>
      <c r="AV318" s="163"/>
      <c r="AW318" s="163"/>
    </row>
    <row r="319" spans="1:50">
      <c r="L319" s="151">
        <v>33</v>
      </c>
      <c r="M319" s="152">
        <v>9</v>
      </c>
      <c r="P319" s="153">
        <v>26</v>
      </c>
      <c r="Q319" s="154">
        <v>9</v>
      </c>
      <c r="T319" s="153">
        <v>58</v>
      </c>
      <c r="U319" s="154">
        <v>9</v>
      </c>
      <c r="X319" s="153">
        <v>50</v>
      </c>
      <c r="Y319" s="154">
        <v>9</v>
      </c>
      <c r="Z319" s="149"/>
      <c r="AA319" s="149"/>
      <c r="AD319" s="155">
        <v>375</v>
      </c>
      <c r="AE319" s="154">
        <v>2</v>
      </c>
      <c r="AH319" s="153">
        <v>76</v>
      </c>
      <c r="AI319" s="154">
        <v>9</v>
      </c>
      <c r="AL319" s="153">
        <v>10.4</v>
      </c>
      <c r="AM319" s="154">
        <v>2</v>
      </c>
      <c r="AP319" s="153">
        <v>200</v>
      </c>
      <c r="AQ319" s="154">
        <v>9</v>
      </c>
      <c r="AT319" s="153">
        <v>20</v>
      </c>
      <c r="AU319" s="154">
        <v>9</v>
      </c>
      <c r="AV319" s="163"/>
      <c r="AW319" s="163"/>
    </row>
    <row r="320" spans="1:50" ht="14.25" thickBot="1">
      <c r="L320" s="164">
        <v>36</v>
      </c>
      <c r="M320" s="165">
        <v>10</v>
      </c>
      <c r="P320" s="166">
        <v>29</v>
      </c>
      <c r="Q320" s="167">
        <v>10</v>
      </c>
      <c r="T320" s="166">
        <v>63</v>
      </c>
      <c r="U320" s="167">
        <v>10</v>
      </c>
      <c r="X320" s="166">
        <v>53</v>
      </c>
      <c r="Y320" s="167">
        <v>10</v>
      </c>
      <c r="Z320" s="149"/>
      <c r="AA320" s="149"/>
      <c r="AD320" s="168">
        <v>418</v>
      </c>
      <c r="AE320" s="167">
        <v>1</v>
      </c>
      <c r="AH320" s="166">
        <v>88</v>
      </c>
      <c r="AI320" s="167">
        <v>10</v>
      </c>
      <c r="AL320" s="166">
        <v>11.3</v>
      </c>
      <c r="AM320" s="167">
        <v>1</v>
      </c>
      <c r="AP320" s="166">
        <v>210</v>
      </c>
      <c r="AQ320" s="167">
        <v>10</v>
      </c>
      <c r="AT320" s="166">
        <v>23</v>
      </c>
      <c r="AU320" s="167">
        <v>10</v>
      </c>
      <c r="AV320" s="163"/>
      <c r="AW320" s="163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topLeftCell="A14"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9" t="s">
        <v>50</v>
      </c>
      <c r="C2" s="379"/>
      <c r="D2" s="379"/>
      <c r="E2" s="379"/>
      <c r="F2" s="379"/>
      <c r="G2" s="379"/>
      <c r="H2" s="379"/>
      <c r="I2" s="379"/>
      <c r="J2" s="379"/>
      <c r="K2" s="379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54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男子</v>
      </c>
      <c r="D7" s="70">
        <f>VLOOKUP($B$4,$AA$203:$AV$214,3,FALSE)</f>
        <v>37</v>
      </c>
      <c r="E7" s="70">
        <f>VLOOKUP($B$4,$AA$203:$AV$214,6,FALSE)</f>
        <v>28.37</v>
      </c>
      <c r="F7" s="70">
        <f>VLOOKUP($B$4,$AA$203:$AV$214,9,FALSE)</f>
        <v>47.75</v>
      </c>
      <c r="G7" s="70">
        <f>VLOOKUP($B$4,$AA$203:$AV$214,12,FALSE)</f>
        <v>56.3</v>
      </c>
      <c r="H7" s="70">
        <f>VLOOKUP($B$4,$AA$203:$AV$214,15,FALSE)</f>
        <v>81.97</v>
      </c>
      <c r="I7" s="70">
        <f>VLOOKUP($B$4,$AA$203:$AV$214,18,FALSE)</f>
        <v>7.42</v>
      </c>
      <c r="J7" s="70">
        <f>VLOOKUP($B$4,$AA$203:$AV$214,21,FALSE)</f>
        <v>219.44</v>
      </c>
      <c r="K7" s="70">
        <f>VLOOKUP($B$4,$AA$203:$AZ$214,24,FALSE)</f>
        <v>23.9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男子</v>
      </c>
      <c r="D11" s="77">
        <f>VLOOKUP($B$4,$AA$223:$AY$234,3,FALSE)</f>
        <v>36.68</v>
      </c>
      <c r="E11" s="77">
        <f>VLOOKUP($B$4,$AA$223:$AY$234,6,FALSE)</f>
        <v>28.04</v>
      </c>
      <c r="F11" s="77">
        <f>VLOOKUP($B$4,$AA$223:$AY$234,9,FALSE)</f>
        <v>48.95</v>
      </c>
      <c r="G11" s="77">
        <f>VLOOKUP($B$4,$AA$223:$AY$234,12,FALSE)</f>
        <v>56.58</v>
      </c>
      <c r="H11" s="77">
        <f>VLOOKUP($B$4,$AA$223:$AY$234,15,FALSE)</f>
        <v>79.36</v>
      </c>
      <c r="I11" s="77">
        <f>VLOOKUP($B$4,$AA$223:$AY$234,18,FALSE)</f>
        <v>7.55</v>
      </c>
      <c r="J11" s="77">
        <f>VLOOKUP($B$4,$AA$223:$AY$234,21,FALSE)</f>
        <v>217.14</v>
      </c>
      <c r="K11" s="77">
        <f>VLOOKUP($B$4,$AA$223:$AZ$234,24,FALSE)</f>
        <v>22.71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男子</v>
      </c>
      <c r="D15" s="92" t="str">
        <f>VLOOKUP('データシート（高１男子）'!$C$5,'データシート（高１男子）'!$C$5:$AN$5,8)</f>
        <v/>
      </c>
      <c r="E15" s="92" t="str">
        <f>VLOOKUP('データシート（高１男子）'!$C$5,'データシート（高１男子）'!$C$5:$AN$5,12)</f>
        <v/>
      </c>
      <c r="F15" s="92" t="str">
        <f>VLOOKUP('データシート（高１男子）'!$C$5,'データシート（高１男子）'!$C$5:$AN$5,16)</f>
        <v/>
      </c>
      <c r="G15" s="92" t="str">
        <f>VLOOKUP('データシート（高１男子）'!$C$5,'データシート（高１男子）'!$C$5:$AN$5,20)</f>
        <v/>
      </c>
      <c r="H15" s="92" t="str">
        <f>VLOOKUP('データシート（高１男子）'!$C$5,'データシート（高１男子）'!$C$5:$AN$5,30)</f>
        <v/>
      </c>
      <c r="I15" s="92" t="str">
        <f>VLOOKUP('データシート（高１男子）'!$C$5,'データシート（高１男子）'!$C$5:$AN$5,34)</f>
        <v/>
      </c>
      <c r="J15" s="92" t="str">
        <f>VLOOKUP('データシート（高１男子）'!$C$5,'データシート（高１男子）'!$C$5:$AN$5,38)</f>
        <v/>
      </c>
      <c r="K15" s="92" t="str">
        <f>VLOOKUP('データシート（高１男子）'!$C$5,'データシート（高１男子）'!$C$5:$AX$5,42)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1" t="e">
        <f>VLOOKUP(H17,'データシート（高１男子）'!A10:AR165,2,FALSE)</f>
        <v>#N/A</v>
      </c>
      <c r="K17" s="391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0"/>
      <c r="C19" s="381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2" t="s">
        <v>39</v>
      </c>
      <c r="C20" s="383"/>
      <c r="D20" s="83" t="e">
        <f>VLOOKUP($H$17,'データシート（高１男子）'!$A$10:$AR$165,10,FALSE)</f>
        <v>#N/A</v>
      </c>
      <c r="E20" s="83" t="e">
        <f>VLOOKUP($H$17,'データシート（高１男子）'!$A$10:$AR$165,14,FALSE)</f>
        <v>#N/A</v>
      </c>
      <c r="F20" s="83" t="e">
        <f>VLOOKUP($H$17,'データシート（高１男子）'!$A$10:$AR$165,18,FALSE)</f>
        <v>#N/A</v>
      </c>
      <c r="G20" s="83" t="e">
        <f>VLOOKUP($H$17,'データシート（高１男子）'!$A$10:$AR$165,22,FALSE)</f>
        <v>#N/A</v>
      </c>
      <c r="H20" s="83" t="e">
        <f>VLOOKUP($H$17,'データシート（高１男子）'!$A$10:$AR$165,32,FALSE)</f>
        <v>#N/A</v>
      </c>
      <c r="I20" s="83" t="e">
        <f>VLOOKUP($H$17,'データシート（高１男子）'!$A$10:$AR$165,36,FALSE)</f>
        <v>#N/A</v>
      </c>
      <c r="J20" s="83" t="e">
        <f>VLOOKUP($H$17,'データシート（高１男子）'!$A$10:$AR$165,40,FALSE)</f>
        <v>#N/A</v>
      </c>
      <c r="K20" s="83" t="e">
        <f>VLOOKUP($H$17,'データシート（高１男子）'!$A$10:$AR$165,44,FALSE)</f>
        <v>#N/A</v>
      </c>
      <c r="L20" s="32"/>
    </row>
    <row r="21" spans="1:12" ht="21" customHeight="1" thickBot="1">
      <c r="A21" s="32"/>
      <c r="B21" s="384" t="s">
        <v>25</v>
      </c>
      <c r="C21" s="385"/>
      <c r="D21" s="120" t="e">
        <f>VLOOKUP($H$17,'データシート（高１男子）'!$A$10:$AR$165,13,FALSE)</f>
        <v>#N/A</v>
      </c>
      <c r="E21" s="120" t="e">
        <f>VLOOKUP($H$17,'データシート（高１男子）'!$A$10:$AR$165,17,FALSE)</f>
        <v>#N/A</v>
      </c>
      <c r="F21" s="120" t="e">
        <f>VLOOKUP($H$17,'データシート（高１男子）'!$A$10:$AR$165,21,FALSE)</f>
        <v>#N/A</v>
      </c>
      <c r="G21" s="120" t="e">
        <f>VLOOKUP($H$17,'データシート（高１男子）'!$A$10:$AR$165,25,FALSE)</f>
        <v>#N/A</v>
      </c>
      <c r="H21" s="120" t="e">
        <f>VLOOKUP($H$17,'データシート（高１男子）'!$A$10:$AR$165,35,FALSE)</f>
        <v>#N/A</v>
      </c>
      <c r="I21" s="120" t="e">
        <f>VLOOKUP($H$17,'データシート（高１男子）'!$A$10:$AR$165,39,FALSE)</f>
        <v>#N/A</v>
      </c>
      <c r="J21" s="120" t="e">
        <f>VLOOKUP($H$17,'データシート（高１男子）'!$A$10:$AR$165,43,FALSE)</f>
        <v>#N/A</v>
      </c>
      <c r="K21" s="120" t="e">
        <f>VLOOKUP($H$17,'データシート（高１男子）'!$A$10:$AZ$165,47,FALSE)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0" t="s">
        <v>26</v>
      </c>
      <c r="J23" s="390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6" t="e">
        <f>VLOOKUP($H$17,'データシート（高１男子）'!A10:AZ165,48,FALSE)</f>
        <v>#N/A</v>
      </c>
      <c r="J24" s="387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8" t="e">
        <f>VLOOKUP($H$17,#REF!,21)</f>
        <v>#REF!</v>
      </c>
      <c r="J25" s="389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6" t="e">
        <f>VLOOKUP($H$17,'データシート（高１男子）'!$A$10:$AZ$165,49)</f>
        <v>#N/A</v>
      </c>
      <c r="J28" s="387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8" t="e">
        <f>VLOOKUP($H$17,#REF!,21)</f>
        <v>#REF!</v>
      </c>
      <c r="J29" s="389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166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76" t="s">
        <v>29</v>
      </c>
      <c r="AB201" s="372" t="s">
        <v>42</v>
      </c>
      <c r="AC201" s="368"/>
      <c r="AD201" s="364"/>
      <c r="AE201" s="367" t="s">
        <v>43</v>
      </c>
      <c r="AF201" s="368"/>
      <c r="AG201" s="369"/>
      <c r="AH201" s="367" t="s">
        <v>44</v>
      </c>
      <c r="AI201" s="368"/>
      <c r="AJ201" s="364"/>
      <c r="AK201" s="367" t="s">
        <v>45</v>
      </c>
      <c r="AL201" s="368"/>
      <c r="AM201" s="369"/>
      <c r="AN201" s="373" t="s">
        <v>46</v>
      </c>
      <c r="AO201" s="374"/>
      <c r="AP201" s="378"/>
      <c r="AQ201" s="367" t="s">
        <v>47</v>
      </c>
      <c r="AR201" s="368"/>
      <c r="AS201" s="369"/>
      <c r="AT201" s="367" t="s">
        <v>48</v>
      </c>
      <c r="AU201" s="368"/>
      <c r="AV201" s="364"/>
      <c r="AW201" s="367" t="s">
        <v>102</v>
      </c>
      <c r="AX201" s="368"/>
      <c r="AY201" s="369"/>
    </row>
    <row r="202" spans="24:51" ht="15.75" customHeight="1" thickBot="1">
      <c r="X202" s="31" t="s">
        <v>53</v>
      </c>
      <c r="AA202" s="377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132</v>
      </c>
    </row>
    <row r="220" spans="24:51" ht="15.75" customHeight="1" thickBot="1">
      <c r="AA220" s="31" t="s">
        <v>133</v>
      </c>
    </row>
    <row r="221" spans="24:51" ht="15.75" customHeight="1">
      <c r="AA221" s="370" t="s">
        <v>29</v>
      </c>
      <c r="AB221" s="372" t="s">
        <v>42</v>
      </c>
      <c r="AC221" s="368"/>
      <c r="AD221" s="368"/>
      <c r="AE221" s="367" t="s">
        <v>43</v>
      </c>
      <c r="AF221" s="368"/>
      <c r="AG221" s="364"/>
      <c r="AH221" s="367" t="s">
        <v>44</v>
      </c>
      <c r="AI221" s="368"/>
      <c r="AJ221" s="368"/>
      <c r="AK221" s="367" t="s">
        <v>45</v>
      </c>
      <c r="AL221" s="368"/>
      <c r="AM221" s="369"/>
      <c r="AN221" s="373" t="s">
        <v>46</v>
      </c>
      <c r="AO221" s="374"/>
      <c r="AP221" s="375"/>
      <c r="AQ221" s="367" t="s">
        <v>47</v>
      </c>
      <c r="AR221" s="368"/>
      <c r="AS221" s="368"/>
      <c r="AT221" s="364" t="s">
        <v>48</v>
      </c>
      <c r="AU221" s="365"/>
      <c r="AV221" s="366"/>
      <c r="AW221" s="367" t="s">
        <v>102</v>
      </c>
      <c r="AX221" s="368"/>
      <c r="AY221" s="369"/>
    </row>
    <row r="222" spans="24:51" ht="15.75" customHeight="1" thickBot="1">
      <c r="AA222" s="371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H20:K21 D8 K7:K9 I28 I24 E9:F9 H9:J9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9" t="s">
        <v>50</v>
      </c>
      <c r="C2" s="379"/>
      <c r="D2" s="379"/>
      <c r="E2" s="379"/>
      <c r="F2" s="379"/>
      <c r="G2" s="379"/>
      <c r="H2" s="379"/>
      <c r="I2" s="379"/>
      <c r="J2" s="379"/>
      <c r="K2" s="379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55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男子</v>
      </c>
      <c r="D7" s="70">
        <f>VLOOKUP($B$4,$AA$203:$AV$214,3,FALSE)</f>
        <v>39.58</v>
      </c>
      <c r="E7" s="70">
        <f>VLOOKUP($B$4,$AA$203:$AV$214,6,FALSE)</f>
        <v>29.86</v>
      </c>
      <c r="F7" s="70">
        <f>VLOOKUP($B$4,$AA$203:$AV$214,9,FALSE)</f>
        <v>50.71</v>
      </c>
      <c r="G7" s="70">
        <f>VLOOKUP($B$4,$AA$203:$AV$214,12,FALSE)</f>
        <v>57.87</v>
      </c>
      <c r="H7" s="70">
        <f>VLOOKUP($B$4,$AA$203:$AV$214,15,FALSE)</f>
        <v>89.9</v>
      </c>
      <c r="I7" s="70">
        <f>VLOOKUP($B$4,$AA$203:$AV$214,18,FALSE)</f>
        <v>7.26</v>
      </c>
      <c r="J7" s="70">
        <f>VLOOKUP($B$4,$AA$203:$AV$214,21,FALSE)</f>
        <v>225.46</v>
      </c>
      <c r="K7" s="70">
        <f>VLOOKUP($B$4,$AA$203:$AZ$214,24,FALSE)</f>
        <v>25.15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男子</v>
      </c>
      <c r="D11" s="77">
        <f>VLOOKUP($B$4,$AA$223:$AY$234,3,FALSE)</f>
        <v>38.64</v>
      </c>
      <c r="E11" s="77">
        <f>VLOOKUP($B$4,$AA$223:$AY$234,6,FALSE)</f>
        <v>29.63</v>
      </c>
      <c r="F11" s="77">
        <f>VLOOKUP($B$4,$AA$223:$AY$234,9,FALSE)</f>
        <v>51.31</v>
      </c>
      <c r="G11" s="77">
        <f>VLOOKUP($B$4,$AA$223:$AY$234,12,FALSE)</f>
        <v>57.98</v>
      </c>
      <c r="H11" s="77">
        <f>VLOOKUP($B$4,$AA$223:$AY$234,15,FALSE)</f>
        <v>86.68</v>
      </c>
      <c r="I11" s="77">
        <f>VLOOKUP($B$4,$AA$223:$AY$234,18,FALSE)</f>
        <v>7.35</v>
      </c>
      <c r="J11" s="77">
        <f>VLOOKUP($B$4,$AA$223:$AY$234,21,FALSE)</f>
        <v>223.51</v>
      </c>
      <c r="K11" s="77">
        <f>VLOOKUP($B$4,$AA$223:$AZ$234,24,FALSE)</f>
        <v>24.56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男子</v>
      </c>
      <c r="D15" s="92" t="str">
        <f>VLOOKUP('データシート（高２男子）'!$C$5,'データシート（高２男子）'!$C$5:$AN$5,8)</f>
        <v/>
      </c>
      <c r="E15" s="92" t="str">
        <f>VLOOKUP('データシート（高２男子）'!$C$5,'データシート（高２男子）'!$C$5:$AN$5,12)</f>
        <v/>
      </c>
      <c r="F15" s="92" t="str">
        <f>VLOOKUP('データシート（高２男子）'!$C$5,'データシート（高２男子）'!$C$5:$AN$5,16)</f>
        <v/>
      </c>
      <c r="G15" s="92" t="str">
        <f>VLOOKUP('データシート（高２男子）'!$C$5,'データシート（高２男子）'!$C$5:$AN$5,20)</f>
        <v/>
      </c>
      <c r="H15" s="92" t="str">
        <f>VLOOKUP('データシート（高２男子）'!$C$5,'データシート（高２男子）'!$C$5:$AN$5,30)</f>
        <v/>
      </c>
      <c r="I15" s="92" t="str">
        <f>VLOOKUP('データシート（高２男子）'!$C$5,'データシート（高２男子）'!$C$5:$AN$5,34)</f>
        <v/>
      </c>
      <c r="J15" s="92" t="str">
        <f>VLOOKUP('データシート（高２男子）'!$C$5,'データシート（高２男子）'!$C$5:$AN$5,38)</f>
        <v/>
      </c>
      <c r="K15" s="92" t="str">
        <f>VLOOKUP('データシート（高２男子）'!$C$5,'データシート（高２男子）'!$C$5:$AX$5,42)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1" t="e">
        <f>VLOOKUP(H17,'データシート（高２男子）'!A10:AX165,2,FALSE)</f>
        <v>#N/A</v>
      </c>
      <c r="K17" s="391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0"/>
      <c r="C19" s="381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2" t="s">
        <v>39</v>
      </c>
      <c r="C20" s="383"/>
      <c r="D20" s="83" t="e">
        <f>VLOOKUP($H$17,'データシート（高２男子）'!$A$10:$AR$165,10,FALSE)</f>
        <v>#N/A</v>
      </c>
      <c r="E20" s="83" t="e">
        <f>VLOOKUP($H$17,'データシート（高２男子）'!$A$10:$AR$165,14,FALSE)</f>
        <v>#N/A</v>
      </c>
      <c r="F20" s="83" t="e">
        <f>VLOOKUP($H$17,'データシート（高２男子）'!$A$10:$AR$165,18,FALSE)</f>
        <v>#N/A</v>
      </c>
      <c r="G20" s="83" t="e">
        <f>VLOOKUP($H$17,'データシート（高２男子）'!$A$10:$AR$165,22,FALSE)</f>
        <v>#N/A</v>
      </c>
      <c r="H20" s="83" t="e">
        <f>VLOOKUP($H$17,'データシート（高２男子）'!$A$10:$AR$165,32,FALSE)</f>
        <v>#N/A</v>
      </c>
      <c r="I20" s="83" t="e">
        <f>VLOOKUP($H$17,'データシート（高２男子）'!$A$10:$AR$165,36,FALSE)</f>
        <v>#N/A</v>
      </c>
      <c r="J20" s="83" t="e">
        <f>VLOOKUP($H$17,'データシート（高２男子）'!$A$10:$AR$165,40,FALSE)</f>
        <v>#N/A</v>
      </c>
      <c r="K20" s="83" t="e">
        <f>VLOOKUP($H$17,'データシート（高２男子）'!$A$10:$AR$165,44,FALSE)</f>
        <v>#N/A</v>
      </c>
      <c r="L20" s="32"/>
    </row>
    <row r="21" spans="1:12" ht="21" customHeight="1" thickBot="1">
      <c r="A21" s="32"/>
      <c r="B21" s="384" t="s">
        <v>25</v>
      </c>
      <c r="C21" s="385"/>
      <c r="D21" s="83" t="e">
        <f>VLOOKUP($H$17,'データシート（高２男子）'!$A$10:$AR$165,13,FALSE)</f>
        <v>#N/A</v>
      </c>
      <c r="E21" s="83" t="e">
        <f>VLOOKUP($H$17,'データシート（高２男子）'!$A$10:$AR$165,17,FALSE)</f>
        <v>#N/A</v>
      </c>
      <c r="F21" s="83" t="e">
        <f>VLOOKUP($H$17,'データシート（高２男子）'!$A$10:$AR$165,21,FALSE)</f>
        <v>#N/A</v>
      </c>
      <c r="G21" s="83" t="e">
        <f>VLOOKUP($H$17,'データシート（高２男子）'!$A$10:$AR$165,25,FALSE)</f>
        <v>#N/A</v>
      </c>
      <c r="H21" s="83" t="e">
        <f>VLOOKUP($H$17,'データシート（高２男子）'!$A$10:$AR$165,35,FALSE)</f>
        <v>#N/A</v>
      </c>
      <c r="I21" s="83" t="e">
        <f>VLOOKUP($H$17,'データシート（高２男子）'!$A$10:$AR$165,39,FALSE)</f>
        <v>#N/A</v>
      </c>
      <c r="J21" s="83" t="e">
        <f>VLOOKUP($H$17,'データシート（高２男子）'!$A$10:$AR$165,43,FALSE)</f>
        <v>#N/A</v>
      </c>
      <c r="K21" s="83" t="e">
        <f>VLOOKUP($H$17,'データシート（高２男子）'!$A$10:$AZ$165,47,FALSE)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0" t="s">
        <v>26</v>
      </c>
      <c r="J23" s="390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6" t="e">
        <f>VLOOKUP($H$17,'データシート（高２男子）'!A10:AX165,48,FALSE)</f>
        <v>#N/A</v>
      </c>
      <c r="J24" s="387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8" t="e">
        <f>VLOOKUP($H$17,#REF!,21)</f>
        <v>#REF!</v>
      </c>
      <c r="J25" s="389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6" t="e">
        <f>VLOOKUP($H$17,'データシート（高２男子）'!A10:AX165,49)</f>
        <v>#N/A</v>
      </c>
      <c r="J28" s="387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8" t="e">
        <f>VLOOKUP($H$17,#REF!,21)</f>
        <v>#REF!</v>
      </c>
      <c r="J29" s="389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166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76" t="s">
        <v>29</v>
      </c>
      <c r="AB201" s="372" t="s">
        <v>42</v>
      </c>
      <c r="AC201" s="368"/>
      <c r="AD201" s="364"/>
      <c r="AE201" s="367" t="s">
        <v>43</v>
      </c>
      <c r="AF201" s="368"/>
      <c r="AG201" s="369"/>
      <c r="AH201" s="367" t="s">
        <v>44</v>
      </c>
      <c r="AI201" s="368"/>
      <c r="AJ201" s="364"/>
      <c r="AK201" s="367" t="s">
        <v>45</v>
      </c>
      <c r="AL201" s="368"/>
      <c r="AM201" s="369"/>
      <c r="AN201" s="373" t="s">
        <v>46</v>
      </c>
      <c r="AO201" s="374"/>
      <c r="AP201" s="378"/>
      <c r="AQ201" s="367" t="s">
        <v>47</v>
      </c>
      <c r="AR201" s="368"/>
      <c r="AS201" s="369"/>
      <c r="AT201" s="367" t="s">
        <v>48</v>
      </c>
      <c r="AU201" s="368"/>
      <c r="AV201" s="364"/>
      <c r="AW201" s="367" t="s">
        <v>102</v>
      </c>
      <c r="AX201" s="368"/>
      <c r="AY201" s="369"/>
    </row>
    <row r="202" spans="24:51" ht="15.75" customHeight="1" thickBot="1">
      <c r="X202" s="31" t="s">
        <v>53</v>
      </c>
      <c r="AA202" s="377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132</v>
      </c>
    </row>
    <row r="220" spans="24:51" ht="15.75" customHeight="1" thickBot="1">
      <c r="AA220" s="31" t="s">
        <v>133</v>
      </c>
    </row>
    <row r="221" spans="24:51" ht="15.75" customHeight="1">
      <c r="AA221" s="370" t="s">
        <v>29</v>
      </c>
      <c r="AB221" s="372" t="s">
        <v>42</v>
      </c>
      <c r="AC221" s="368"/>
      <c r="AD221" s="368"/>
      <c r="AE221" s="367" t="s">
        <v>43</v>
      </c>
      <c r="AF221" s="368"/>
      <c r="AG221" s="364"/>
      <c r="AH221" s="367" t="s">
        <v>44</v>
      </c>
      <c r="AI221" s="368"/>
      <c r="AJ221" s="368"/>
      <c r="AK221" s="367" t="s">
        <v>45</v>
      </c>
      <c r="AL221" s="368"/>
      <c r="AM221" s="369"/>
      <c r="AN221" s="373" t="s">
        <v>46</v>
      </c>
      <c r="AO221" s="374"/>
      <c r="AP221" s="375"/>
      <c r="AQ221" s="367" t="s">
        <v>47</v>
      </c>
      <c r="AR221" s="368"/>
      <c r="AS221" s="368"/>
      <c r="AT221" s="364" t="s">
        <v>48</v>
      </c>
      <c r="AU221" s="365"/>
      <c r="AV221" s="366"/>
      <c r="AW221" s="367" t="s">
        <v>102</v>
      </c>
      <c r="AX221" s="368"/>
      <c r="AY221" s="369"/>
    </row>
    <row r="222" spans="24:51" ht="15.75" customHeight="1" thickBot="1">
      <c r="AA222" s="371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F17" sqref="F17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9" t="s">
        <v>50</v>
      </c>
      <c r="C2" s="379"/>
      <c r="D2" s="379"/>
      <c r="E2" s="379"/>
      <c r="F2" s="379"/>
      <c r="G2" s="379"/>
      <c r="H2" s="379"/>
      <c r="I2" s="379"/>
      <c r="J2" s="379"/>
      <c r="K2" s="379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56</v>
      </c>
      <c r="H3" s="79" t="s">
        <v>30</v>
      </c>
      <c r="I3" s="82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男子</v>
      </c>
      <c r="D7" s="70">
        <f>VLOOKUP($B$4,$AA$203:$AV$214,3,FALSE)</f>
        <v>40.82</v>
      </c>
      <c r="E7" s="70">
        <f>VLOOKUP($B$4,$AA$203:$AV$214,6,FALSE)</f>
        <v>30.94</v>
      </c>
      <c r="F7" s="70">
        <f>VLOOKUP($B$4,$AA$203:$AV$214,9,FALSE)</f>
        <v>52.47</v>
      </c>
      <c r="G7" s="70">
        <f>VLOOKUP($B$4,$AA$203:$AV$214,12,FALSE)</f>
        <v>58.49</v>
      </c>
      <c r="H7" s="70">
        <f>VLOOKUP($B$4,$AA$203:$AV$214,15,FALSE)</f>
        <v>88.74</v>
      </c>
      <c r="I7" s="70">
        <f>VLOOKUP($B$4,$AA$203:$AV$214,18,FALSE)</f>
        <v>7.19</v>
      </c>
      <c r="J7" s="70">
        <f>VLOOKUP($B$4,$AA$203:$AV$214,21,FALSE)</f>
        <v>229.27</v>
      </c>
      <c r="K7" s="70">
        <f>VLOOKUP($B$4,$AA$203:$AZ$214,24,FALSE)</f>
        <v>26.34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男子</v>
      </c>
      <c r="D11" s="77">
        <f>VLOOKUP($B$4,$AA$223:$AY$234,3,FALSE)</f>
        <v>39.909999999999997</v>
      </c>
      <c r="E11" s="77">
        <f>VLOOKUP($B$4,$AA$223:$AY$234,6,FALSE)</f>
        <v>30.38</v>
      </c>
      <c r="F11" s="77">
        <f>VLOOKUP($B$4,$AA$223:$AY$234,9,FALSE)</f>
        <v>52.27</v>
      </c>
      <c r="G11" s="77">
        <f>VLOOKUP($B$4,$AA$223:$AY$234,12,FALSE)</f>
        <v>58.49</v>
      </c>
      <c r="H11" s="77">
        <f>VLOOKUP($B$4,$AA$223:$AY$234,15,FALSE)</f>
        <v>85.44</v>
      </c>
      <c r="I11" s="77">
        <f>VLOOKUP($B$4,$AA$223:$AY$234,18,FALSE)</f>
        <v>7.28</v>
      </c>
      <c r="J11" s="77">
        <f>VLOOKUP($B$4,$AA$223:$AY$234,21,FALSE)</f>
        <v>225.05</v>
      </c>
      <c r="K11" s="77">
        <f>VLOOKUP($B$4,$AA$223:$AZ$234,24,FALSE)</f>
        <v>25.43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男子</v>
      </c>
      <c r="D15" s="92" t="str">
        <f>VLOOKUP('データシート（高３男子）'!$C$5,'データシート（高３男子）'!$C$5:$AN5,8)</f>
        <v/>
      </c>
      <c r="E15" s="92" t="str">
        <f>VLOOKUP('データシート（高３男子）'!$C$5,'データシート（高３男子）'!$C$5:$AN5,12)</f>
        <v/>
      </c>
      <c r="F15" s="92" t="str">
        <f>VLOOKUP('データシート（高３男子）'!$C$5,'データシート（高３男子）'!$C$5:$AN5,16)</f>
        <v/>
      </c>
      <c r="G15" s="92" t="str">
        <f>VLOOKUP('データシート（高３男子）'!$C$5,'データシート（高３男子）'!$C$5:$AN5,20)</f>
        <v/>
      </c>
      <c r="H15" s="92" t="str">
        <f>VLOOKUP('データシート（高３男子）'!$C$5,'データシート（高３男子）'!$C$5:$AN5,30)</f>
        <v/>
      </c>
      <c r="I15" s="92" t="str">
        <f>VLOOKUP('データシート（高３男子）'!$C$5,'データシート（高３男子）'!$C$5:$AN5,34)</f>
        <v/>
      </c>
      <c r="J15" s="92" t="str">
        <f>VLOOKUP('データシート（高３男子）'!$C$5,'データシート（高３男子）'!$C$5:$AN5,38)</f>
        <v/>
      </c>
      <c r="K15" s="92" t="str">
        <f>VLOOKUP('データシート（高３男子）'!$C$5,'データシート（高３男子）'!$C$5:$AX5,42)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1" t="e">
        <f>VLOOKUP(H17,'データシート（高３男子）'!A10:AX165,2,FALSE)</f>
        <v>#N/A</v>
      </c>
      <c r="K17" s="391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0"/>
      <c r="C19" s="381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2" t="s">
        <v>39</v>
      </c>
      <c r="C20" s="383"/>
      <c r="D20" s="83" t="e">
        <f>VLOOKUP($H$17,'データシート（高３男子）'!$A$10:$AR$165,10,FALSE)</f>
        <v>#N/A</v>
      </c>
      <c r="E20" s="83" t="e">
        <f>VLOOKUP($H$17,'データシート（高３男子）'!$A$10:$AR$165,14,FALSE)</f>
        <v>#N/A</v>
      </c>
      <c r="F20" s="83" t="e">
        <f>VLOOKUP($H$17,'データシート（高３男子）'!$A$10:$AR$165,18,FALSE)</f>
        <v>#N/A</v>
      </c>
      <c r="G20" s="83" t="e">
        <f>VLOOKUP($H$17,'データシート（高３男子）'!$A$10:$AR$165,22,FALSE)</f>
        <v>#N/A</v>
      </c>
      <c r="H20" s="83" t="e">
        <f>VLOOKUP($H$17,'データシート（高３男子）'!$A$10:$AR$165,32,FALSE)</f>
        <v>#N/A</v>
      </c>
      <c r="I20" s="83" t="e">
        <f>VLOOKUP($H$17,'データシート（高３男子）'!$A$10:$AR$165,36,FALSE)</f>
        <v>#N/A</v>
      </c>
      <c r="J20" s="83" t="e">
        <f>VLOOKUP($H$17,'データシート（高３男子）'!$A$10:$AR$165,40,FALSE)</f>
        <v>#N/A</v>
      </c>
      <c r="K20" s="83" t="e">
        <f>VLOOKUP($H$17,'データシート（高３男子）'!$A$10:$AR$165,44,FALSE)</f>
        <v>#N/A</v>
      </c>
      <c r="L20" s="32"/>
    </row>
    <row r="21" spans="1:12" ht="21" customHeight="1" thickBot="1">
      <c r="A21" s="32"/>
      <c r="B21" s="384" t="s">
        <v>25</v>
      </c>
      <c r="C21" s="385"/>
      <c r="D21" s="83" t="e">
        <f>VLOOKUP($H$17,'データシート（高３男子）'!$A$10:$AR$165,13,FALSE)</f>
        <v>#N/A</v>
      </c>
      <c r="E21" s="83" t="e">
        <f>VLOOKUP($H$17,'データシート（高３男子）'!$A$10:$AR$165,17,FALSE)</f>
        <v>#N/A</v>
      </c>
      <c r="F21" s="83" t="e">
        <f>VLOOKUP($H$17,'データシート（高３男子）'!$A$10:$AR$165,21,FALSE)</f>
        <v>#N/A</v>
      </c>
      <c r="G21" s="83" t="e">
        <f>VLOOKUP($H$17,'データシート（高３男子）'!$A$10:$AR$165,25,FALSE)</f>
        <v>#N/A</v>
      </c>
      <c r="H21" s="83" t="e">
        <f>VLOOKUP($H$17,'データシート（高３男子）'!$A$10:$AR$165,35,FALSE)</f>
        <v>#N/A</v>
      </c>
      <c r="I21" s="83" t="e">
        <f>VLOOKUP($H$17,'データシート（高３男子）'!$A$10:$AR$165,39,FALSE)</f>
        <v>#N/A</v>
      </c>
      <c r="J21" s="83" t="e">
        <f>VLOOKUP($H$17,'データシート（高３男子）'!$A$10:$AR$165,43,FALSE)</f>
        <v>#N/A</v>
      </c>
      <c r="K21" s="83" t="e">
        <f>VLOOKUP($H$17,'データシート（高３男子）'!$A$10:$AZ$165,47,FALSE)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0" t="s">
        <v>26</v>
      </c>
      <c r="J23" s="390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6" t="e">
        <f>VLOOKUP($H$17,'データシート（高３男子）'!A10:AX165,48,FALSE)</f>
        <v>#N/A</v>
      </c>
      <c r="J24" s="387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8" t="e">
        <f>VLOOKUP($H$17,#REF!,21)</f>
        <v>#REF!</v>
      </c>
      <c r="J25" s="389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6" t="e">
        <f>VLOOKUP($H$17,'データシート（高３男子）'!A10:AX165,49)</f>
        <v>#N/A</v>
      </c>
      <c r="J28" s="387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8" t="e">
        <f>VLOOKUP($H$17,#REF!,21)</f>
        <v>#REF!</v>
      </c>
      <c r="J29" s="389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166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76" t="s">
        <v>29</v>
      </c>
      <c r="AB201" s="372" t="s">
        <v>42</v>
      </c>
      <c r="AC201" s="368"/>
      <c r="AD201" s="364"/>
      <c r="AE201" s="367" t="s">
        <v>43</v>
      </c>
      <c r="AF201" s="368"/>
      <c r="AG201" s="369"/>
      <c r="AH201" s="367" t="s">
        <v>44</v>
      </c>
      <c r="AI201" s="368"/>
      <c r="AJ201" s="364"/>
      <c r="AK201" s="367" t="s">
        <v>45</v>
      </c>
      <c r="AL201" s="368"/>
      <c r="AM201" s="369"/>
      <c r="AN201" s="373" t="s">
        <v>46</v>
      </c>
      <c r="AO201" s="374"/>
      <c r="AP201" s="378"/>
      <c r="AQ201" s="367" t="s">
        <v>47</v>
      </c>
      <c r="AR201" s="368"/>
      <c r="AS201" s="369"/>
      <c r="AT201" s="367" t="s">
        <v>48</v>
      </c>
      <c r="AU201" s="368"/>
      <c r="AV201" s="364"/>
      <c r="AW201" s="367" t="s">
        <v>102</v>
      </c>
      <c r="AX201" s="368"/>
      <c r="AY201" s="369"/>
    </row>
    <row r="202" spans="24:51" ht="15.75" customHeight="1" thickBot="1">
      <c r="X202" s="31" t="s">
        <v>53</v>
      </c>
      <c r="AA202" s="377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132</v>
      </c>
    </row>
    <row r="220" spans="24:51" ht="15.75" customHeight="1" thickBot="1">
      <c r="AA220" s="31" t="s">
        <v>133</v>
      </c>
    </row>
    <row r="221" spans="24:51" ht="15.75" customHeight="1">
      <c r="AA221" s="370" t="s">
        <v>29</v>
      </c>
      <c r="AB221" s="372" t="s">
        <v>42</v>
      </c>
      <c r="AC221" s="368"/>
      <c r="AD221" s="368"/>
      <c r="AE221" s="367" t="s">
        <v>43</v>
      </c>
      <c r="AF221" s="368"/>
      <c r="AG221" s="364"/>
      <c r="AH221" s="367" t="s">
        <v>44</v>
      </c>
      <c r="AI221" s="368"/>
      <c r="AJ221" s="368"/>
      <c r="AK221" s="367" t="s">
        <v>45</v>
      </c>
      <c r="AL221" s="368"/>
      <c r="AM221" s="369"/>
      <c r="AN221" s="373" t="s">
        <v>46</v>
      </c>
      <c r="AO221" s="374"/>
      <c r="AP221" s="375"/>
      <c r="AQ221" s="367" t="s">
        <v>47</v>
      </c>
      <c r="AR221" s="368"/>
      <c r="AS221" s="368"/>
      <c r="AT221" s="364" t="s">
        <v>48</v>
      </c>
      <c r="AU221" s="365"/>
      <c r="AV221" s="366"/>
      <c r="AW221" s="367" t="s">
        <v>102</v>
      </c>
      <c r="AX221" s="368"/>
      <c r="AY221" s="369"/>
    </row>
    <row r="222" spans="24:51" ht="15.75" customHeight="1" thickBot="1">
      <c r="AA222" s="371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9" t="s">
        <v>50</v>
      </c>
      <c r="C2" s="379"/>
      <c r="D2" s="379"/>
      <c r="E2" s="379"/>
      <c r="F2" s="379"/>
      <c r="G2" s="379"/>
      <c r="H2" s="379"/>
      <c r="I2" s="379"/>
      <c r="J2" s="379"/>
      <c r="K2" s="379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54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１年</v>
      </c>
      <c r="C7" s="71" t="str">
        <f>I3</f>
        <v>女子</v>
      </c>
      <c r="D7" s="70">
        <f>VLOOKUP($B$4,$AA$203:$AV$214,3,FALSE)</f>
        <v>25.23</v>
      </c>
      <c r="E7" s="70">
        <f>VLOOKUP($B$4,$AA$203:$AV$214,6,FALSE)</f>
        <v>22.31</v>
      </c>
      <c r="F7" s="70">
        <f>VLOOKUP($B$4,$AA$203:$AV$214,9,FALSE)</f>
        <v>48.19</v>
      </c>
      <c r="G7" s="70">
        <f>VLOOKUP($B$4,$AA$203:$AV$214,12,FALSE)</f>
        <v>47.88</v>
      </c>
      <c r="H7" s="70">
        <f>VLOOKUP($B$4,$AA$203:$AV$214,15,FALSE)</f>
        <v>47.72</v>
      </c>
      <c r="I7" s="70">
        <f>VLOOKUP($B$4,$AA$203:$AV$214,18,FALSE)</f>
        <v>8.89</v>
      </c>
      <c r="J7" s="70">
        <f>VLOOKUP($B$4,$AA$203:$AV$214,21,FALSE)</f>
        <v>171.68</v>
      </c>
      <c r="K7" s="70">
        <f>VLOOKUP($B$4,$AA$203:$AZ$214,24,FALSE)</f>
        <v>13.63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１年</v>
      </c>
      <c r="C11" s="78" t="str">
        <f>I3</f>
        <v>女子</v>
      </c>
      <c r="D11" s="77">
        <f>VLOOKUP($B$4,$AA$223:$AY$234,3,FALSE)</f>
        <v>24.82</v>
      </c>
      <c r="E11" s="77">
        <f>VLOOKUP($B$4,$AA$223:$AY$234,6,FALSE)</f>
        <v>22.13</v>
      </c>
      <c r="F11" s="77">
        <f>VLOOKUP($B$4,$AA$223:$AY$234,9,FALSE)</f>
        <v>48.83</v>
      </c>
      <c r="G11" s="77">
        <f>VLOOKUP($B$4,$AA$223:$AY$234,12,FALSE)</f>
        <v>48.18</v>
      </c>
      <c r="H11" s="77">
        <f>VLOOKUP($B$4,$AA$223:$AY$234,15,FALSE)</f>
        <v>45.34</v>
      </c>
      <c r="I11" s="77">
        <f>VLOOKUP($B$4,$AA$223:$AY$234,18,FALSE)</f>
        <v>9.02</v>
      </c>
      <c r="J11" s="77">
        <f>VLOOKUP($B$4,$AA$223:$AY$234,21,FALSE)</f>
        <v>169.4</v>
      </c>
      <c r="K11" s="77">
        <f>VLOOKUP($B$4,$AA$223:$AZ$234,24,FALSE)</f>
        <v>12.7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１年</v>
      </c>
      <c r="C15" s="91" t="str">
        <f>I3</f>
        <v>女子</v>
      </c>
      <c r="D15" s="92" t="str">
        <f>VLOOKUP('データシート（高1女子）'!$C$5,'データシート（高1女子）'!$C$5:$AN$5,8)</f>
        <v/>
      </c>
      <c r="E15" s="92" t="str">
        <f>VLOOKUP('データシート（高1女子）'!$C$5,'データシート（高1女子）'!$C$5:$AN$5,12)</f>
        <v/>
      </c>
      <c r="F15" s="92" t="str">
        <f>VLOOKUP('データシート（高1女子）'!$C$5,'データシート（高1女子）'!$C$5:$AN$5,16)</f>
        <v/>
      </c>
      <c r="G15" s="92" t="str">
        <f>VLOOKUP('データシート（高1女子）'!$C$5,'データシート（高1女子）'!$C$5:$AN$5,20)</f>
        <v/>
      </c>
      <c r="H15" s="92" t="str">
        <f>VLOOKUP('データシート（高1女子）'!$C$5,'データシート（高1女子）'!$C$5:$AN$5,30)</f>
        <v/>
      </c>
      <c r="I15" s="92" t="str">
        <f>VLOOKUP('データシート（高1女子）'!$C$5,'データシート（高1女子）'!$C$5:$AN$5,34)</f>
        <v/>
      </c>
      <c r="J15" s="92" t="str">
        <f>VLOOKUP('データシート（高1女子）'!$C$5,'データシート（高1女子）'!$C$5:$AN$5,38)</f>
        <v/>
      </c>
      <c r="K15" s="92" t="str">
        <f>VLOOKUP('データシート（高1女子）'!$C$5,'データシート（高1女子）'!$C$5:$AX$5,42)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1" t="e">
        <f>VLOOKUP(H17,'データシート（高1女子）'!A10:AX165,2,FALSE)</f>
        <v>#N/A</v>
      </c>
      <c r="K17" s="391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0"/>
      <c r="C19" s="381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2" t="s">
        <v>39</v>
      </c>
      <c r="C20" s="383"/>
      <c r="D20" s="83" t="e">
        <f>VLOOKUP($H$17,'データシート（高1女子）'!$A$10:$AR$165,10,FALSE)</f>
        <v>#N/A</v>
      </c>
      <c r="E20" s="83" t="e">
        <f>VLOOKUP($H$17,'データシート（高1女子）'!$A$10:$AR$165,14,FALSE)</f>
        <v>#N/A</v>
      </c>
      <c r="F20" s="83" t="e">
        <f>VLOOKUP($H$17,'データシート（高1女子）'!$A$10:$AR$165,18,FALSE)</f>
        <v>#N/A</v>
      </c>
      <c r="G20" s="83" t="e">
        <f>VLOOKUP($H$17,'データシート（高1女子）'!$A$10:$AR$165,22,FALSE)</f>
        <v>#N/A</v>
      </c>
      <c r="H20" s="83" t="e">
        <f>VLOOKUP($H$17,'データシート（高1女子）'!$A$10:$AR$165,32,FALSE)</f>
        <v>#N/A</v>
      </c>
      <c r="I20" s="83" t="e">
        <f>VLOOKUP($H$17,'データシート（高1女子）'!$A$10:$AR$165,36,FALSE)</f>
        <v>#N/A</v>
      </c>
      <c r="J20" s="83" t="e">
        <f>VLOOKUP($H$17,'データシート（高1女子）'!$A$10:$AR$165,40,FALSE)</f>
        <v>#N/A</v>
      </c>
      <c r="K20" s="83" t="e">
        <f>VLOOKUP($H$17,'データシート（高1女子）'!$A$10:$AR$165,44,FALSE)</f>
        <v>#N/A</v>
      </c>
      <c r="L20" s="32"/>
    </row>
    <row r="21" spans="1:12" ht="21" customHeight="1" thickBot="1">
      <c r="A21" s="32"/>
      <c r="B21" s="384" t="s">
        <v>25</v>
      </c>
      <c r="C21" s="385"/>
      <c r="D21" s="265" t="e">
        <f>VLOOKUP($H$17,'データシート（高1女子）'!$A$10:$AR$165,13,FALSE)</f>
        <v>#N/A</v>
      </c>
      <c r="E21" s="265" t="e">
        <f>VLOOKUP($H$17,'データシート（高1女子）'!$A$10:$AR$165,17,FALSE)</f>
        <v>#N/A</v>
      </c>
      <c r="F21" s="265" t="e">
        <f>VLOOKUP($H$17,'データシート（高1女子）'!$A$10:$AR$165,21,FALSE)</f>
        <v>#N/A</v>
      </c>
      <c r="G21" s="265" t="e">
        <f>VLOOKUP($H$17,'データシート（高1女子）'!$A$10:$AR$165,25,FALSE)</f>
        <v>#N/A</v>
      </c>
      <c r="H21" s="265" t="e">
        <f>VLOOKUP($H$17,'データシート（高1女子）'!$A$10:$AR$165,35,FALSE)</f>
        <v>#N/A</v>
      </c>
      <c r="I21" s="265" t="e">
        <f>VLOOKUP($H$17,'データシート（高1女子）'!$A$10:$AR$165,39,FALSE)</f>
        <v>#N/A</v>
      </c>
      <c r="J21" s="265" t="e">
        <f>VLOOKUP($H$17,'データシート（高1女子）'!$A$10:$AR$165,43,FALSE)</f>
        <v>#N/A</v>
      </c>
      <c r="K21" s="265" t="e">
        <f>VLOOKUP($H$17,'データシート（高1女子）'!$A$10:$AZ$165,47,FALSE)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0" t="s">
        <v>26</v>
      </c>
      <c r="J23" s="390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6" t="e">
        <f>VLOOKUP($H$17,'データシート（高1女子）'!A10:AX165,48,FALSE)</f>
        <v>#N/A</v>
      </c>
      <c r="J24" s="387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8" t="e">
        <f>VLOOKUP($H$17,#REF!,21)</f>
        <v>#REF!</v>
      </c>
      <c r="J25" s="389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6" t="e">
        <f>VLOOKUP($H$17,'データシート（高1女子）'!A10:AX165,49)</f>
        <v>#N/A</v>
      </c>
      <c r="J28" s="387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8" t="e">
        <f>VLOOKUP($H$17,#REF!,21)</f>
        <v>#REF!</v>
      </c>
      <c r="J29" s="389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166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76" t="s">
        <v>29</v>
      </c>
      <c r="AB201" s="372" t="s">
        <v>42</v>
      </c>
      <c r="AC201" s="368"/>
      <c r="AD201" s="364"/>
      <c r="AE201" s="367" t="s">
        <v>43</v>
      </c>
      <c r="AF201" s="368"/>
      <c r="AG201" s="369"/>
      <c r="AH201" s="367" t="s">
        <v>44</v>
      </c>
      <c r="AI201" s="368"/>
      <c r="AJ201" s="364"/>
      <c r="AK201" s="367" t="s">
        <v>45</v>
      </c>
      <c r="AL201" s="368"/>
      <c r="AM201" s="369"/>
      <c r="AN201" s="373" t="s">
        <v>46</v>
      </c>
      <c r="AO201" s="374"/>
      <c r="AP201" s="378"/>
      <c r="AQ201" s="367" t="s">
        <v>47</v>
      </c>
      <c r="AR201" s="368"/>
      <c r="AS201" s="369"/>
      <c r="AT201" s="367" t="s">
        <v>48</v>
      </c>
      <c r="AU201" s="368"/>
      <c r="AV201" s="364"/>
      <c r="AW201" s="367" t="s">
        <v>102</v>
      </c>
      <c r="AX201" s="368"/>
      <c r="AY201" s="369"/>
    </row>
    <row r="202" spans="24:51" ht="15.75" customHeight="1" thickBot="1">
      <c r="X202" s="31" t="s">
        <v>53</v>
      </c>
      <c r="AA202" s="377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132</v>
      </c>
    </row>
    <row r="220" spans="24:51" ht="15.75" customHeight="1" thickBot="1">
      <c r="AA220" s="31" t="s">
        <v>133</v>
      </c>
    </row>
    <row r="221" spans="24:51" ht="15.75" customHeight="1">
      <c r="AA221" s="370" t="s">
        <v>29</v>
      </c>
      <c r="AB221" s="372" t="s">
        <v>42</v>
      </c>
      <c r="AC221" s="368"/>
      <c r="AD221" s="368"/>
      <c r="AE221" s="367" t="s">
        <v>43</v>
      </c>
      <c r="AF221" s="368"/>
      <c r="AG221" s="364"/>
      <c r="AH221" s="367" t="s">
        <v>44</v>
      </c>
      <c r="AI221" s="368"/>
      <c r="AJ221" s="368"/>
      <c r="AK221" s="367" t="s">
        <v>45</v>
      </c>
      <c r="AL221" s="368"/>
      <c r="AM221" s="369"/>
      <c r="AN221" s="373" t="s">
        <v>46</v>
      </c>
      <c r="AO221" s="374"/>
      <c r="AP221" s="375"/>
      <c r="AQ221" s="367" t="s">
        <v>47</v>
      </c>
      <c r="AR221" s="368"/>
      <c r="AS221" s="368"/>
      <c r="AT221" s="364" t="s">
        <v>48</v>
      </c>
      <c r="AU221" s="365"/>
      <c r="AV221" s="366"/>
      <c r="AW221" s="367" t="s">
        <v>102</v>
      </c>
      <c r="AX221" s="368"/>
      <c r="AY221" s="369"/>
    </row>
    <row r="222" spans="24:51" ht="15.75" customHeight="1" thickBot="1">
      <c r="AA222" s="371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9" t="s">
        <v>50</v>
      </c>
      <c r="C2" s="379"/>
      <c r="D2" s="379"/>
      <c r="E2" s="379"/>
      <c r="F2" s="379"/>
      <c r="G2" s="379"/>
      <c r="H2" s="379"/>
      <c r="I2" s="379"/>
      <c r="J2" s="379"/>
      <c r="K2" s="379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55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２年</v>
      </c>
      <c r="C7" s="71" t="str">
        <f>I3</f>
        <v>女子</v>
      </c>
      <c r="D7" s="70">
        <f>VLOOKUP($B$4,$AA$203:$AV$214,3,FALSE)</f>
        <v>26.24</v>
      </c>
      <c r="E7" s="70">
        <f>VLOOKUP($B$4,$AA$203:$AV$214,6,FALSE)</f>
        <v>23.61</v>
      </c>
      <c r="F7" s="70">
        <f>VLOOKUP($B$4,$AA$203:$AV$214,9,FALSE)</f>
        <v>49.46</v>
      </c>
      <c r="G7" s="70">
        <f>VLOOKUP($B$4,$AA$203:$AV$214,12,FALSE)</f>
        <v>48.61</v>
      </c>
      <c r="H7" s="70">
        <f>VLOOKUP($B$4,$AA$203:$AV$214,15,FALSE)</f>
        <v>49.54</v>
      </c>
      <c r="I7" s="70">
        <f>VLOOKUP($B$4,$AA$203:$AV$214,18,FALSE)</f>
        <v>8.83</v>
      </c>
      <c r="J7" s="70">
        <f>VLOOKUP($B$4,$AA$203:$AV$214,21,FALSE)</f>
        <v>173.18</v>
      </c>
      <c r="K7" s="70">
        <f>VLOOKUP($B$4,$AA$203:$AZ$214,24,FALSE)</f>
        <v>14.06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２年</v>
      </c>
      <c r="C11" s="78" t="str">
        <f>I3</f>
        <v>女子</v>
      </c>
      <c r="D11" s="77">
        <f>VLOOKUP($B$4,$AA$223:$AY$234,3,FALSE)</f>
        <v>25.61</v>
      </c>
      <c r="E11" s="77">
        <f>VLOOKUP($B$4,$AA$223:$AY$234,6,FALSE)</f>
        <v>22.71</v>
      </c>
      <c r="F11" s="77">
        <f>VLOOKUP($B$4,$AA$223:$AY$234,9,FALSE)</f>
        <v>49.41</v>
      </c>
      <c r="G11" s="77">
        <f>VLOOKUP($B$4,$AA$223:$AY$234,12,FALSE)</f>
        <v>47.96</v>
      </c>
      <c r="H11" s="77">
        <f>VLOOKUP($B$4,$AA$223:$AY$234,15,FALSE)</f>
        <v>46.38</v>
      </c>
      <c r="I11" s="77">
        <f>VLOOKUP($B$4,$AA$223:$AY$234,18,FALSE)</f>
        <v>9.01</v>
      </c>
      <c r="J11" s="77">
        <f>VLOOKUP($B$4,$AA$223:$AY$234,21,FALSE)</f>
        <v>169.29</v>
      </c>
      <c r="K11" s="77">
        <f>VLOOKUP($B$4,$AA$223:$AZ$234,24,FALSE)</f>
        <v>13.15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２年</v>
      </c>
      <c r="C15" s="91" t="str">
        <f>I3</f>
        <v>女子</v>
      </c>
      <c r="D15" s="92" t="str">
        <f>VLOOKUP('データシート （高２女子）'!$C$5,'データシート （高２女子）'!$C$5:$AN$5,8)</f>
        <v/>
      </c>
      <c r="E15" s="92" t="str">
        <f>VLOOKUP('データシート （高２女子）'!$C$5,'データシート （高２女子）'!$C$5:$AN$5,12)</f>
        <v/>
      </c>
      <c r="F15" s="92" t="str">
        <f>VLOOKUP('データシート （高２女子）'!$C$5,'データシート （高２女子）'!$C$5:$AN$5,16)</f>
        <v/>
      </c>
      <c r="G15" s="92" t="str">
        <f>VLOOKUP('データシート （高２女子）'!$C$5,'データシート （高２女子）'!$C$5:$AN$5,20)</f>
        <v/>
      </c>
      <c r="H15" s="92" t="str">
        <f>VLOOKUP('データシート （高２女子）'!$C$5,'データシート （高２女子）'!$C$5:$AN$5,30)</f>
        <v/>
      </c>
      <c r="I15" s="92" t="str">
        <f>VLOOKUP('データシート （高２女子）'!$C$5,'データシート （高２女子）'!$C$5:$AN$5,34)</f>
        <v/>
      </c>
      <c r="J15" s="92" t="str">
        <f>VLOOKUP('データシート （高２女子）'!$C$5,'データシート （高２女子）'!$C$5:$AN$5,38)</f>
        <v/>
      </c>
      <c r="K15" s="92" t="str">
        <f>VLOOKUP('データシート （高２女子）'!$C$5,'データシート （高２女子）'!$C$5:$AX$5,42)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1" t="e">
        <f>VLOOKUP(H17,'データシート （高２女子）'!A10:AX165,2,FALSE)</f>
        <v>#N/A</v>
      </c>
      <c r="K17" s="391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0"/>
      <c r="C19" s="381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 thickBot="1">
      <c r="A20" s="32"/>
      <c r="B20" s="382" t="s">
        <v>39</v>
      </c>
      <c r="C20" s="383"/>
      <c r="D20" s="83" t="e">
        <f>VLOOKUP($H$17,'データシート （高２女子）'!$A$10:$AR$165,10,FALSE)</f>
        <v>#N/A</v>
      </c>
      <c r="E20" s="83" t="e">
        <f>VLOOKUP($H$17,'データシート （高２女子）'!$A$10:$AR$165,14,FALSE)</f>
        <v>#N/A</v>
      </c>
      <c r="F20" s="83" t="e">
        <f>VLOOKUP($H$17,'データシート （高２女子）'!$A$10:$AR$165,18,FALSE)</f>
        <v>#N/A</v>
      </c>
      <c r="G20" s="83" t="e">
        <f>VLOOKUP($H$17,'データシート （高２女子）'!$A$10:$AR$165,22,FALSE)</f>
        <v>#N/A</v>
      </c>
      <c r="H20" s="83" t="e">
        <f>VLOOKUP($H$17,'データシート （高２女子）'!$A$10:$AR$165,32,FALSE)</f>
        <v>#N/A</v>
      </c>
      <c r="I20" s="83" t="e">
        <f>VLOOKUP($H$17,'データシート （高２女子）'!$A$10:$AR$165,36,FALSE)</f>
        <v>#N/A</v>
      </c>
      <c r="J20" s="83" t="e">
        <f>VLOOKUP($H$17,'データシート （高２女子）'!$A$10:$AR$165,40,FALSE)</f>
        <v>#N/A</v>
      </c>
      <c r="K20" s="83" t="e">
        <f>VLOOKUP($H$17,'データシート （高２女子）'!$A$10:$AR$165,44,FALSE)</f>
        <v>#N/A</v>
      </c>
      <c r="L20" s="32"/>
    </row>
    <row r="21" spans="1:12" ht="21" customHeight="1" thickBot="1">
      <c r="A21" s="32"/>
      <c r="B21" s="384" t="s">
        <v>25</v>
      </c>
      <c r="C21" s="385"/>
      <c r="D21" s="265" t="e">
        <f>VLOOKUP($H$17,'データシート （高２女子）'!$A$10:$AR$165,13,FALSE)</f>
        <v>#N/A</v>
      </c>
      <c r="E21" s="265" t="e">
        <f>VLOOKUP($H$17,'データシート （高２女子）'!$A$10:$AR$165,17,FALSE)</f>
        <v>#N/A</v>
      </c>
      <c r="F21" s="265" t="e">
        <f>VLOOKUP($H$17,'データシート （高２女子）'!$A$10:$AR$165,21,FALSE)</f>
        <v>#N/A</v>
      </c>
      <c r="G21" s="265" t="e">
        <f>VLOOKUP($H$17,'データシート （高２女子）'!$A$10:$AR$165,25,FALSE)</f>
        <v>#N/A</v>
      </c>
      <c r="H21" s="265" t="e">
        <f>VLOOKUP($H$17,'データシート （高２女子）'!$A$10:$AR$165,35,FALSE)</f>
        <v>#N/A</v>
      </c>
      <c r="I21" s="265" t="e">
        <f>VLOOKUP($H$17,'データシート （高２女子）'!$A$10:$AR$165,39,FALSE)</f>
        <v>#N/A</v>
      </c>
      <c r="J21" s="265" t="e">
        <f>VLOOKUP($H$17,'データシート （高２女子）'!$A$10:$AR$165,43,FALSE)</f>
        <v>#N/A</v>
      </c>
      <c r="K21" s="265" t="e">
        <f>VLOOKUP($H$17,'データシート （高２女子）'!$A$10:$AZ$165,47,FALSE)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0" t="s">
        <v>26</v>
      </c>
      <c r="J23" s="390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6" t="e">
        <f>VLOOKUP($H$17,'データシート （高２女子）'!A10:AX165,48,FALSE)</f>
        <v>#N/A</v>
      </c>
      <c r="J24" s="387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8" t="e">
        <f>VLOOKUP($H$17,#REF!,21)</f>
        <v>#REF!</v>
      </c>
      <c r="J25" s="389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6" t="e">
        <f>VLOOKUP($H$17,'データシート （高２女子）'!A10:AX165,49)</f>
        <v>#N/A</v>
      </c>
      <c r="J28" s="387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8" t="e">
        <f>VLOOKUP($H$17,#REF!,21)</f>
        <v>#REF!</v>
      </c>
      <c r="J29" s="389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166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76" t="s">
        <v>29</v>
      </c>
      <c r="AB201" s="372" t="s">
        <v>42</v>
      </c>
      <c r="AC201" s="368"/>
      <c r="AD201" s="364"/>
      <c r="AE201" s="367" t="s">
        <v>43</v>
      </c>
      <c r="AF201" s="368"/>
      <c r="AG201" s="369"/>
      <c r="AH201" s="367" t="s">
        <v>44</v>
      </c>
      <c r="AI201" s="368"/>
      <c r="AJ201" s="364"/>
      <c r="AK201" s="367" t="s">
        <v>45</v>
      </c>
      <c r="AL201" s="368"/>
      <c r="AM201" s="369"/>
      <c r="AN201" s="373" t="s">
        <v>46</v>
      </c>
      <c r="AO201" s="374"/>
      <c r="AP201" s="378"/>
      <c r="AQ201" s="367" t="s">
        <v>47</v>
      </c>
      <c r="AR201" s="368"/>
      <c r="AS201" s="369"/>
      <c r="AT201" s="367" t="s">
        <v>48</v>
      </c>
      <c r="AU201" s="368"/>
      <c r="AV201" s="364"/>
      <c r="AW201" s="367" t="s">
        <v>102</v>
      </c>
      <c r="AX201" s="368"/>
      <c r="AY201" s="369"/>
    </row>
    <row r="202" spans="24:51" ht="15.75" customHeight="1" thickBot="1">
      <c r="X202" s="31" t="s">
        <v>53</v>
      </c>
      <c r="AA202" s="377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132</v>
      </c>
    </row>
    <row r="220" spans="24:51" ht="15.75" customHeight="1" thickBot="1">
      <c r="AA220" s="31" t="s">
        <v>133</v>
      </c>
    </row>
    <row r="221" spans="24:51" ht="15.75" customHeight="1">
      <c r="AA221" s="370" t="s">
        <v>29</v>
      </c>
      <c r="AB221" s="372" t="s">
        <v>42</v>
      </c>
      <c r="AC221" s="368"/>
      <c r="AD221" s="368"/>
      <c r="AE221" s="367" t="s">
        <v>43</v>
      </c>
      <c r="AF221" s="368"/>
      <c r="AG221" s="364"/>
      <c r="AH221" s="367" t="s">
        <v>44</v>
      </c>
      <c r="AI221" s="368"/>
      <c r="AJ221" s="368"/>
      <c r="AK221" s="367" t="s">
        <v>45</v>
      </c>
      <c r="AL221" s="368"/>
      <c r="AM221" s="369"/>
      <c r="AN221" s="373" t="s">
        <v>46</v>
      </c>
      <c r="AO221" s="374"/>
      <c r="AP221" s="375"/>
      <c r="AQ221" s="367" t="s">
        <v>47</v>
      </c>
      <c r="AR221" s="368"/>
      <c r="AS221" s="368"/>
      <c r="AT221" s="364" t="s">
        <v>48</v>
      </c>
      <c r="AU221" s="365"/>
      <c r="AV221" s="366"/>
      <c r="AW221" s="367" t="s">
        <v>102</v>
      </c>
      <c r="AX221" s="368"/>
      <c r="AY221" s="369"/>
    </row>
    <row r="222" spans="24:51" ht="15.75" customHeight="1" thickBot="1">
      <c r="AA222" s="371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278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279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278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278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278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278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/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8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9" t="s">
        <v>50</v>
      </c>
      <c r="C2" s="379"/>
      <c r="D2" s="379"/>
      <c r="E2" s="379"/>
      <c r="F2" s="379"/>
      <c r="G2" s="379"/>
      <c r="H2" s="379"/>
      <c r="I2" s="379"/>
      <c r="J2" s="379"/>
      <c r="K2" s="379"/>
      <c r="L2" s="32"/>
    </row>
    <row r="3" spans="1:12" ht="27" customHeight="1" thickBot="1">
      <c r="A3" s="32"/>
      <c r="B3" s="32"/>
      <c r="C3" s="32"/>
      <c r="D3" s="79" t="s">
        <v>65</v>
      </c>
      <c r="E3" s="82" t="s">
        <v>53</v>
      </c>
      <c r="F3" s="79" t="s">
        <v>29</v>
      </c>
      <c r="G3" s="82" t="s">
        <v>56</v>
      </c>
      <c r="H3" s="79" t="s">
        <v>30</v>
      </c>
      <c r="I3" s="82" t="s">
        <v>61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3" t="s">
        <v>167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98</v>
      </c>
      <c r="E6" s="53" t="s">
        <v>33</v>
      </c>
      <c r="F6" s="52" t="s">
        <v>32</v>
      </c>
      <c r="G6" s="53" t="s">
        <v>99</v>
      </c>
      <c r="H6" s="52" t="s">
        <v>35</v>
      </c>
      <c r="I6" s="53" t="s">
        <v>34</v>
      </c>
      <c r="J6" s="52" t="s">
        <v>100</v>
      </c>
      <c r="K6" s="54" t="s">
        <v>101</v>
      </c>
      <c r="L6" s="32"/>
    </row>
    <row r="7" spans="1:12" ht="27" customHeight="1" thickBot="1">
      <c r="A7" s="32"/>
      <c r="B7" s="69" t="str">
        <f>G3</f>
        <v>３年</v>
      </c>
      <c r="C7" s="71" t="str">
        <f>I3</f>
        <v>女子</v>
      </c>
      <c r="D7" s="70">
        <f>VLOOKUP($B$4,$AA$203:$AV$214,3,FALSE)</f>
        <v>26.68</v>
      </c>
      <c r="E7" s="70">
        <f>VLOOKUP($B$4,$AA$203:$AV$214,6,FALSE)</f>
        <v>24.38</v>
      </c>
      <c r="F7" s="70">
        <f>VLOOKUP($B$4,$AA$203:$AV$214,9,FALSE)</f>
        <v>50.35</v>
      </c>
      <c r="G7" s="70">
        <f>VLOOKUP($B$4,$AA$203:$AV$214,12,FALSE)</f>
        <v>48.79</v>
      </c>
      <c r="H7" s="70">
        <f>VLOOKUP($B$4,$AA$203:$AV$214,15,FALSE)</f>
        <v>49.25</v>
      </c>
      <c r="I7" s="70">
        <f>VLOOKUP($B$4,$AA$203:$AV$214,18,FALSE)</f>
        <v>8.82</v>
      </c>
      <c r="J7" s="70">
        <f>VLOOKUP($B$4,$AA$203:$AV$214,21,FALSE)</f>
        <v>174.28</v>
      </c>
      <c r="K7" s="70">
        <f>VLOOKUP($B$4,$AA$203:$AZ$214,24,FALSE)</f>
        <v>14.59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4" t="s">
        <v>165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98</v>
      </c>
      <c r="E10" s="48" t="s">
        <v>33</v>
      </c>
      <c r="F10" s="47" t="s">
        <v>32</v>
      </c>
      <c r="G10" s="48" t="s">
        <v>99</v>
      </c>
      <c r="H10" s="47" t="s">
        <v>35</v>
      </c>
      <c r="I10" s="48" t="s">
        <v>34</v>
      </c>
      <c r="J10" s="47" t="s">
        <v>100</v>
      </c>
      <c r="K10" s="49" t="s">
        <v>101</v>
      </c>
      <c r="L10" s="32"/>
    </row>
    <row r="11" spans="1:12" ht="26.25" customHeight="1" thickBot="1">
      <c r="A11" s="32"/>
      <c r="B11" s="73" t="str">
        <f>G3</f>
        <v>３年</v>
      </c>
      <c r="C11" s="78" t="str">
        <f>I3</f>
        <v>女子</v>
      </c>
      <c r="D11" s="77">
        <f>VLOOKUP($B$4,$AA$223:$AY$234,3,FALSE)</f>
        <v>26.13</v>
      </c>
      <c r="E11" s="77">
        <f>VLOOKUP($B$4,$AA$223:$AY$234,6,FALSE)</f>
        <v>23.35</v>
      </c>
      <c r="F11" s="77">
        <f>VLOOKUP($B$4,$AA$223:$AY$234,9,FALSE)</f>
        <v>50.39</v>
      </c>
      <c r="G11" s="77">
        <f>VLOOKUP($B$4,$AA$223:$AY$234,12,FALSE)</f>
        <v>48.24</v>
      </c>
      <c r="H11" s="77">
        <f>VLOOKUP($B$4,$AA$223:$AY$234,15,FALSE)</f>
        <v>44.97</v>
      </c>
      <c r="I11" s="77">
        <f>VLOOKUP($B$4,$AA$223:$AY$234,18,FALSE)</f>
        <v>9.01</v>
      </c>
      <c r="J11" s="77">
        <f>VLOOKUP($B$4,$AA$223:$AY$234,21,FALSE)</f>
        <v>169.22</v>
      </c>
      <c r="K11" s="77">
        <f>VLOOKUP($B$4,$AA$223:$AZ$234,24,FALSE)</f>
        <v>13.5</v>
      </c>
      <c r="L11" s="32"/>
    </row>
    <row r="12" spans="1:12" ht="15" customHeight="1">
      <c r="A12" s="32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32"/>
    </row>
    <row r="13" spans="1:12" ht="28.5" customHeight="1" thickBot="1">
      <c r="A13" s="32"/>
      <c r="B13" s="93" t="s">
        <v>63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5" t="s">
        <v>29</v>
      </c>
      <c r="C14" s="86" t="s">
        <v>30</v>
      </c>
      <c r="D14" s="87" t="s">
        <v>98</v>
      </c>
      <c r="E14" s="88" t="s">
        <v>33</v>
      </c>
      <c r="F14" s="87" t="s">
        <v>32</v>
      </c>
      <c r="G14" s="88" t="s">
        <v>99</v>
      </c>
      <c r="H14" s="87" t="s">
        <v>35</v>
      </c>
      <c r="I14" s="88" t="s">
        <v>34</v>
      </c>
      <c r="J14" s="87" t="s">
        <v>100</v>
      </c>
      <c r="K14" s="89" t="s">
        <v>101</v>
      </c>
      <c r="L14" s="32"/>
    </row>
    <row r="15" spans="1:12" ht="26.25" customHeight="1" thickBot="1">
      <c r="A15" s="32"/>
      <c r="B15" s="90" t="str">
        <f>G3</f>
        <v>３年</v>
      </c>
      <c r="C15" s="91" t="str">
        <f>I3</f>
        <v>女子</v>
      </c>
      <c r="D15" s="92" t="str">
        <f>VLOOKUP('データシート （高３女子）'!$C$5,'データシート （高３女子）'!$C$5:$AN$5,8)</f>
        <v/>
      </c>
      <c r="E15" s="92" t="str">
        <f>VLOOKUP('データシート （高３女子）'!$C$5,'データシート （高３女子）'!$C$5:$AN$5,12)</f>
        <v/>
      </c>
      <c r="F15" s="92" t="str">
        <f>VLOOKUP('データシート （高３女子）'!$C$5,'データシート （高３女子）'!$C$5:$AN$5,16)</f>
        <v/>
      </c>
      <c r="G15" s="92" t="str">
        <f>VLOOKUP('データシート （高３女子）'!$C$5,'データシート （高３女子）'!$C$5:$AN$5,20)</f>
        <v/>
      </c>
      <c r="H15" s="92" t="str">
        <f>VLOOKUP('データシート （高３女子）'!$C$5,'データシート （高３女子）'!$C$5:$AN$5,30)</f>
        <v/>
      </c>
      <c r="I15" s="92" t="str">
        <f>VLOOKUP('データシート （高３女子）'!$C$5,'データシート （高３女子）'!$C$5:$AN$5,34)</f>
        <v/>
      </c>
      <c r="J15" s="92" t="str">
        <f>VLOOKUP('データシート （高３女子）'!$C$5,'データシート （高３女子）'!$C$5:$AN$5,38)</f>
        <v/>
      </c>
      <c r="K15" s="92" t="str">
        <f>VLOOKUP('データシート （高３女子）'!$C$5,'データシート （高３女子）'!$C$5:$AX$5,42)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4"/>
      <c r="E17" s="84"/>
      <c r="F17" s="32"/>
      <c r="G17" s="41" t="s">
        <v>37</v>
      </c>
      <c r="H17" s="42"/>
      <c r="I17" s="41" t="s">
        <v>38</v>
      </c>
      <c r="J17" s="391" t="e">
        <f>VLOOKUP(H17,'データシート （高３女子）'!A10:AX165,2,FALSE)</f>
        <v>#N/A</v>
      </c>
      <c r="K17" s="391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80"/>
      <c r="C19" s="381"/>
      <c r="D19" s="43" t="s">
        <v>98</v>
      </c>
      <c r="E19" s="44" t="s">
        <v>33</v>
      </c>
      <c r="F19" s="43" t="s">
        <v>32</v>
      </c>
      <c r="G19" s="44" t="s">
        <v>99</v>
      </c>
      <c r="H19" s="43" t="s">
        <v>35</v>
      </c>
      <c r="I19" s="44" t="s">
        <v>34</v>
      </c>
      <c r="J19" s="43" t="s">
        <v>100</v>
      </c>
      <c r="K19" s="44" t="s">
        <v>101</v>
      </c>
      <c r="L19" s="32"/>
    </row>
    <row r="20" spans="1:12" ht="21" customHeight="1">
      <c r="A20" s="32"/>
      <c r="B20" s="382" t="s">
        <v>39</v>
      </c>
      <c r="C20" s="383"/>
      <c r="D20" s="83" t="e">
        <f>VLOOKUP($H$17,'データシート （高３女子）'!$A$10:$AR$165,10,FALSE)</f>
        <v>#N/A</v>
      </c>
      <c r="E20" s="83" t="e">
        <f>VLOOKUP($H$17,'データシート （高３女子）'!$A$10:$AR$165,14,FALSE)</f>
        <v>#N/A</v>
      </c>
      <c r="F20" s="83" t="e">
        <f>VLOOKUP($H$17,'データシート （高３女子）'!$A$10:$AR$165,18,FALSE)</f>
        <v>#N/A</v>
      </c>
      <c r="G20" s="83" t="e">
        <f>VLOOKUP($H$17,'データシート （高３女子）'!$A$10:$AR$165,22,FALSE)</f>
        <v>#N/A</v>
      </c>
      <c r="H20" s="83" t="e">
        <f>VLOOKUP($H$17,'データシート （高３女子）'!$A$10:$AR$165,32,FALSE)</f>
        <v>#N/A</v>
      </c>
      <c r="I20" s="83" t="e">
        <f>VLOOKUP($H$17,'データシート （高３女子）'!$A$10:$AR$165,36,FALSE)</f>
        <v>#N/A</v>
      </c>
      <c r="J20" s="83" t="e">
        <f>VLOOKUP($H$17,'データシート （高３女子）'!$A$10:$AR$165,40,FALSE)</f>
        <v>#N/A</v>
      </c>
      <c r="K20" s="83" t="e">
        <f>VLOOKUP($H$17,'データシート （高３女子）'!$A$10:$AR$165,44,FALSE)</f>
        <v>#N/A</v>
      </c>
      <c r="L20" s="32"/>
    </row>
    <row r="21" spans="1:12" ht="21" customHeight="1" thickBot="1">
      <c r="A21" s="32"/>
      <c r="B21" s="384" t="s">
        <v>25</v>
      </c>
      <c r="C21" s="385"/>
      <c r="D21" s="120" t="e">
        <f>VLOOKUP($H$17,'データシート （高３女子）'!$A$10:$AR$165,13,FALSE)</f>
        <v>#N/A</v>
      </c>
      <c r="E21" s="120" t="e">
        <f>VLOOKUP($H$17,'データシート （高３女子）'!$A$10:$AR$165,17,FALSE)</f>
        <v>#N/A</v>
      </c>
      <c r="F21" s="120" t="e">
        <f>VLOOKUP($H$17,'データシート （高３女子）'!$A$10:$AR$165,21,FALSE)</f>
        <v>#N/A</v>
      </c>
      <c r="G21" s="120" t="e">
        <f>VLOOKUP($H$17,'データシート （高３女子）'!$A$10:$AR$165,25,FALSE)</f>
        <v>#N/A</v>
      </c>
      <c r="H21" s="120" t="e">
        <f>VLOOKUP($H$17,'データシート （高３女子）'!$A$10:$AR$165,35,FALSE)</f>
        <v>#N/A</v>
      </c>
      <c r="I21" s="120" t="e">
        <f>VLOOKUP($H$17,'データシート （高３女子）'!$A$10:$AR$165,39,FALSE)</f>
        <v>#N/A</v>
      </c>
      <c r="J21" s="120" t="e">
        <f>VLOOKUP($H$17,'データシート （高３女子）'!$A$10:$AR$165,43,FALSE)</f>
        <v>#N/A</v>
      </c>
      <c r="K21" s="120" t="e">
        <f>VLOOKUP($H$17,'データシート （高３女子）'!$A$10:$AZ$165,47,FALSE)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62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90" t="s">
        <v>26</v>
      </c>
      <c r="J23" s="390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6" t="e">
        <f>VLOOKUP($H$17,'データシート （高３女子）'!A10:AX165,48,FALSE)</f>
        <v>#N/A</v>
      </c>
      <c r="J24" s="387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8" t="e">
        <f>VLOOKUP($H$17,#REF!,21)</f>
        <v>#REF!</v>
      </c>
      <c r="J25" s="389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6" t="e">
        <f>VLOOKUP($H$17,'データシート （高３女子）'!A10:AX165,49)</f>
        <v>#N/A</v>
      </c>
      <c r="J28" s="387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8" t="e">
        <f>VLOOKUP($H$17,#REF!,21)</f>
        <v>#REF!</v>
      </c>
      <c r="J29" s="389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8" customFormat="1" ht="15.75" customHeight="1">
      <c r="L46" s="199"/>
    </row>
    <row r="47" spans="1:12" s="128" customFormat="1" ht="15.75" customHeight="1">
      <c r="L47" s="199"/>
    </row>
    <row r="48" spans="1:12" s="128" customFormat="1" ht="15.75" customHeight="1">
      <c r="L48" s="199"/>
    </row>
    <row r="49" spans="7:15" s="128" customFormat="1" ht="15.75" customHeight="1">
      <c r="L49" s="199"/>
    </row>
    <row r="50" spans="7:15" s="128" customFormat="1" ht="15.75" customHeight="1">
      <c r="L50" s="199"/>
      <c r="N50" s="199"/>
    </row>
    <row r="51" spans="7:15" s="128" customFormat="1" ht="15.75" customHeight="1">
      <c r="G51" s="199"/>
      <c r="L51" s="199"/>
      <c r="N51" s="199"/>
    </row>
    <row r="52" spans="7:15" s="128" customFormat="1" ht="15.75" customHeight="1">
      <c r="L52" s="199"/>
      <c r="N52" s="199"/>
    </row>
    <row r="53" spans="7:15" s="128" customFormat="1" ht="15.75" customHeight="1">
      <c r="L53" s="199"/>
      <c r="N53" s="199"/>
    </row>
    <row r="54" spans="7:15" s="128" customFormat="1" ht="15.75" customHeight="1">
      <c r="L54" s="199"/>
      <c r="N54" s="199"/>
    </row>
    <row r="55" spans="7:15" s="128" customFormat="1" ht="15.75" customHeight="1">
      <c r="L55" s="199"/>
      <c r="N55" s="199"/>
    </row>
    <row r="56" spans="7:15" s="128" customFormat="1" ht="15.75" customHeight="1">
      <c r="L56" s="199"/>
      <c r="N56" s="199"/>
    </row>
    <row r="57" spans="7:15" s="128" customFormat="1" ht="15.75" customHeight="1">
      <c r="L57" s="199"/>
      <c r="N57" s="199"/>
    </row>
    <row r="58" spans="7:15" s="128" customFormat="1" ht="15.75" customHeight="1">
      <c r="L58" s="199"/>
      <c r="N58" s="199"/>
    </row>
    <row r="59" spans="7:15" s="128" customFormat="1" ht="15.75" customHeight="1">
      <c r="L59" s="199"/>
      <c r="N59" s="199"/>
    </row>
    <row r="60" spans="7:15" s="128" customFormat="1" ht="15.75" customHeight="1">
      <c r="L60" s="199"/>
      <c r="N60" s="199"/>
    </row>
    <row r="61" spans="7:15" s="128" customFormat="1" ht="15.75" customHeight="1">
      <c r="L61" s="199"/>
      <c r="N61" s="199"/>
    </row>
    <row r="62" spans="7:15" s="128" customFormat="1" ht="15.75" customHeight="1">
      <c r="L62" s="199"/>
      <c r="N62" s="199"/>
      <c r="O62" s="199"/>
    </row>
    <row r="63" spans="7:15" s="128" customFormat="1" ht="15.75" customHeight="1">
      <c r="L63" s="199"/>
      <c r="N63" s="199"/>
    </row>
    <row r="64" spans="7:15" s="128" customFormat="1" ht="15.75" customHeight="1">
      <c r="L64" s="199"/>
      <c r="N64" s="199"/>
    </row>
    <row r="65" spans="14:14" s="128" customFormat="1" ht="15.75" customHeight="1">
      <c r="N65" s="199"/>
    </row>
    <row r="66" spans="14:14" s="128" customFormat="1" ht="15.75" customHeight="1">
      <c r="N66" s="199"/>
    </row>
    <row r="67" spans="14:14" s="128" customFormat="1" ht="15.75" customHeight="1">
      <c r="N67" s="199"/>
    </row>
    <row r="68" spans="14:14" s="128" customFormat="1" ht="15.75" customHeight="1"/>
    <row r="69" spans="14:14" s="128" customFormat="1" ht="15.75" customHeight="1"/>
    <row r="70" spans="14:14" s="128" customFormat="1" ht="15.75" customHeight="1"/>
    <row r="71" spans="14:14" s="128" customFormat="1" ht="15.75" customHeight="1"/>
    <row r="72" spans="14:14" s="128" customFormat="1" ht="15.75" customHeight="1"/>
    <row r="73" spans="14:14" s="128" customFormat="1" ht="15.75" customHeight="1"/>
    <row r="199" spans="24:51" ht="15.75" customHeight="1">
      <c r="AA199" s="55" t="s">
        <v>166</v>
      </c>
    </row>
    <row r="200" spans="24:51" ht="15.75" customHeight="1" thickBot="1">
      <c r="X200" s="31" t="s">
        <v>51</v>
      </c>
    </row>
    <row r="201" spans="24:51" ht="15.75" customHeight="1">
      <c r="X201" s="31" t="s">
        <v>52</v>
      </c>
      <c r="AA201" s="376" t="s">
        <v>29</v>
      </c>
      <c r="AB201" s="372" t="s">
        <v>42</v>
      </c>
      <c r="AC201" s="368"/>
      <c r="AD201" s="364"/>
      <c r="AE201" s="367" t="s">
        <v>43</v>
      </c>
      <c r="AF201" s="368"/>
      <c r="AG201" s="369"/>
      <c r="AH201" s="367" t="s">
        <v>44</v>
      </c>
      <c r="AI201" s="368"/>
      <c r="AJ201" s="364"/>
      <c r="AK201" s="367" t="s">
        <v>45</v>
      </c>
      <c r="AL201" s="368"/>
      <c r="AM201" s="369"/>
      <c r="AN201" s="373" t="s">
        <v>46</v>
      </c>
      <c r="AO201" s="374"/>
      <c r="AP201" s="378"/>
      <c r="AQ201" s="367" t="s">
        <v>47</v>
      </c>
      <c r="AR201" s="368"/>
      <c r="AS201" s="369"/>
      <c r="AT201" s="367" t="s">
        <v>48</v>
      </c>
      <c r="AU201" s="368"/>
      <c r="AV201" s="364"/>
      <c r="AW201" s="367" t="s">
        <v>102</v>
      </c>
      <c r="AX201" s="368"/>
      <c r="AY201" s="369"/>
    </row>
    <row r="202" spans="24:51" ht="15.75" customHeight="1" thickBot="1">
      <c r="X202" s="31" t="s">
        <v>53</v>
      </c>
      <c r="AA202" s="377"/>
      <c r="AB202" s="61" t="s">
        <v>8</v>
      </c>
      <c r="AC202" s="62" t="s">
        <v>49</v>
      </c>
      <c r="AD202" s="63" t="s">
        <v>18</v>
      </c>
      <c r="AE202" s="64" t="s">
        <v>8</v>
      </c>
      <c r="AF202" s="62" t="s">
        <v>49</v>
      </c>
      <c r="AG202" s="65" t="s">
        <v>18</v>
      </c>
      <c r="AH202" s="64" t="s">
        <v>8</v>
      </c>
      <c r="AI202" s="62" t="s">
        <v>49</v>
      </c>
      <c r="AJ202" s="63" t="s">
        <v>18</v>
      </c>
      <c r="AK202" s="64" t="s">
        <v>8</v>
      </c>
      <c r="AL202" s="62" t="s">
        <v>49</v>
      </c>
      <c r="AM202" s="65" t="s">
        <v>18</v>
      </c>
      <c r="AN202" s="64" t="s">
        <v>8</v>
      </c>
      <c r="AO202" s="62" t="s">
        <v>49</v>
      </c>
      <c r="AP202" s="63" t="s">
        <v>18</v>
      </c>
      <c r="AQ202" s="64" t="s">
        <v>8</v>
      </c>
      <c r="AR202" s="62" t="s">
        <v>49</v>
      </c>
      <c r="AS202" s="65" t="s">
        <v>18</v>
      </c>
      <c r="AT202" s="64" t="s">
        <v>8</v>
      </c>
      <c r="AU202" s="62" t="s">
        <v>49</v>
      </c>
      <c r="AV202" s="63" t="s">
        <v>18</v>
      </c>
      <c r="AW202" s="64" t="s">
        <v>8</v>
      </c>
      <c r="AX202" s="62" t="s">
        <v>49</v>
      </c>
      <c r="AY202" s="65" t="s">
        <v>18</v>
      </c>
    </row>
    <row r="203" spans="24:51" ht="15.75" customHeight="1">
      <c r="AA203" s="195" t="s">
        <v>123</v>
      </c>
      <c r="AB203" s="200">
        <v>1345</v>
      </c>
      <c r="AC203" s="201">
        <v>24.3</v>
      </c>
      <c r="AD203" s="202">
        <v>6.15</v>
      </c>
      <c r="AE203" s="203">
        <v>1363</v>
      </c>
      <c r="AF203" s="201">
        <v>23.48</v>
      </c>
      <c r="AG203" s="204">
        <v>5.44</v>
      </c>
      <c r="AH203" s="205">
        <v>1365</v>
      </c>
      <c r="AI203" s="201">
        <v>41.68</v>
      </c>
      <c r="AJ203" s="202">
        <v>9.74</v>
      </c>
      <c r="AK203" s="203">
        <v>1349</v>
      </c>
      <c r="AL203" s="201">
        <v>49.8</v>
      </c>
      <c r="AM203" s="204">
        <v>7.05</v>
      </c>
      <c r="AN203" s="205">
        <v>1104</v>
      </c>
      <c r="AO203" s="201">
        <v>68.91</v>
      </c>
      <c r="AP203" s="202">
        <v>24.19</v>
      </c>
      <c r="AQ203" s="206">
        <v>1351</v>
      </c>
      <c r="AR203" s="201">
        <v>8.42</v>
      </c>
      <c r="AS203" s="207">
        <v>0.75</v>
      </c>
      <c r="AT203" s="208">
        <v>1365</v>
      </c>
      <c r="AU203" s="201">
        <v>184.99</v>
      </c>
      <c r="AV203" s="209">
        <v>24.95</v>
      </c>
      <c r="AW203" s="206">
        <v>1375</v>
      </c>
      <c r="AX203" s="201">
        <v>18.34</v>
      </c>
      <c r="AY203" s="207">
        <v>5.3</v>
      </c>
    </row>
    <row r="204" spans="24:51" ht="15.75" customHeight="1" thickBot="1">
      <c r="X204" s="31" t="s">
        <v>54</v>
      </c>
      <c r="AA204" s="196" t="s">
        <v>124</v>
      </c>
      <c r="AB204" s="210">
        <v>1349</v>
      </c>
      <c r="AC204" s="211">
        <v>21.93</v>
      </c>
      <c r="AD204" s="212">
        <v>4.5999999999999996</v>
      </c>
      <c r="AE204" s="213">
        <v>1367</v>
      </c>
      <c r="AF204" s="211">
        <v>20.76</v>
      </c>
      <c r="AG204" s="214">
        <v>5.55</v>
      </c>
      <c r="AH204" s="215">
        <v>1375</v>
      </c>
      <c r="AI204" s="211">
        <v>44.04</v>
      </c>
      <c r="AJ204" s="212">
        <v>9.6999999999999993</v>
      </c>
      <c r="AK204" s="213">
        <v>1358</v>
      </c>
      <c r="AL204" s="211">
        <v>45.77</v>
      </c>
      <c r="AM204" s="214">
        <v>6.1</v>
      </c>
      <c r="AN204" s="215">
        <v>1100</v>
      </c>
      <c r="AO204" s="211">
        <v>48.37</v>
      </c>
      <c r="AP204" s="212">
        <v>19.2</v>
      </c>
      <c r="AQ204" s="216">
        <v>1361</v>
      </c>
      <c r="AR204" s="211">
        <v>9.02</v>
      </c>
      <c r="AS204" s="217">
        <v>0.75</v>
      </c>
      <c r="AT204" s="218">
        <v>1355</v>
      </c>
      <c r="AU204" s="211">
        <v>167.52</v>
      </c>
      <c r="AV204" s="219">
        <v>22.01</v>
      </c>
      <c r="AW204" s="216">
        <v>1376</v>
      </c>
      <c r="AX204" s="211">
        <v>11.66</v>
      </c>
      <c r="AY204" s="217">
        <v>3.9</v>
      </c>
    </row>
    <row r="205" spans="24:51" ht="15.75" customHeight="1">
      <c r="X205" s="31" t="s">
        <v>55</v>
      </c>
      <c r="AA205" s="197" t="s">
        <v>78</v>
      </c>
      <c r="AB205" s="220">
        <v>1351</v>
      </c>
      <c r="AC205" s="221">
        <v>30.24</v>
      </c>
      <c r="AD205" s="222">
        <v>7.32</v>
      </c>
      <c r="AE205" s="223">
        <v>1361</v>
      </c>
      <c r="AF205" s="221">
        <v>26.42</v>
      </c>
      <c r="AG205" s="224">
        <v>5.54</v>
      </c>
      <c r="AH205" s="225">
        <v>1373</v>
      </c>
      <c r="AI205" s="221">
        <v>45.16</v>
      </c>
      <c r="AJ205" s="222">
        <v>10.5</v>
      </c>
      <c r="AK205" s="223">
        <v>1364</v>
      </c>
      <c r="AL205" s="221">
        <v>53.02</v>
      </c>
      <c r="AM205" s="224">
        <v>7.53</v>
      </c>
      <c r="AN205" s="225">
        <v>1120</v>
      </c>
      <c r="AO205" s="221">
        <v>82.63</v>
      </c>
      <c r="AP205" s="222">
        <v>23.51</v>
      </c>
      <c r="AQ205" s="226">
        <v>1363</v>
      </c>
      <c r="AR205" s="221">
        <v>7.82</v>
      </c>
      <c r="AS205" s="227">
        <v>0.66</v>
      </c>
      <c r="AT205" s="228">
        <v>1360</v>
      </c>
      <c r="AU205" s="221">
        <v>203.14</v>
      </c>
      <c r="AV205" s="229">
        <v>25.13</v>
      </c>
      <c r="AW205" s="226">
        <v>1373</v>
      </c>
      <c r="AX205" s="221">
        <v>21.41</v>
      </c>
      <c r="AY205" s="227">
        <v>5.92</v>
      </c>
    </row>
    <row r="206" spans="24:51" ht="15.75" customHeight="1" thickBot="1">
      <c r="X206" s="31" t="s">
        <v>56</v>
      </c>
      <c r="AA206" s="198" t="s">
        <v>77</v>
      </c>
      <c r="AB206" s="230">
        <v>1349</v>
      </c>
      <c r="AC206" s="231">
        <v>23.9</v>
      </c>
      <c r="AD206" s="232">
        <v>4.54</v>
      </c>
      <c r="AE206" s="233">
        <v>1370</v>
      </c>
      <c r="AF206" s="231">
        <v>22.18</v>
      </c>
      <c r="AG206" s="234">
        <v>5.69</v>
      </c>
      <c r="AH206" s="235">
        <v>1371</v>
      </c>
      <c r="AI206" s="231">
        <v>46.51</v>
      </c>
      <c r="AJ206" s="232">
        <v>10.15</v>
      </c>
      <c r="AK206" s="233">
        <v>1366</v>
      </c>
      <c r="AL206" s="231">
        <v>47.12</v>
      </c>
      <c r="AM206" s="234">
        <v>6.29</v>
      </c>
      <c r="AN206" s="235">
        <v>1126</v>
      </c>
      <c r="AO206" s="231">
        <v>53.74</v>
      </c>
      <c r="AP206" s="232">
        <v>20.36</v>
      </c>
      <c r="AQ206" s="236">
        <v>1378</v>
      </c>
      <c r="AR206" s="237">
        <v>8.7799999999999994</v>
      </c>
      <c r="AS206" s="238">
        <v>0.73</v>
      </c>
      <c r="AT206" s="239">
        <v>1366</v>
      </c>
      <c r="AU206" s="237">
        <v>172.45</v>
      </c>
      <c r="AV206" s="240">
        <v>22.42</v>
      </c>
      <c r="AW206" s="236">
        <v>1374</v>
      </c>
      <c r="AX206" s="237">
        <v>13.22</v>
      </c>
      <c r="AY206" s="238">
        <v>4.22</v>
      </c>
    </row>
    <row r="207" spans="24:51" ht="15.75" customHeight="1">
      <c r="X207" s="31" t="s">
        <v>57</v>
      </c>
      <c r="AA207" s="195" t="s">
        <v>80</v>
      </c>
      <c r="AB207" s="200">
        <v>1359</v>
      </c>
      <c r="AC207" s="201">
        <v>34.770000000000003</v>
      </c>
      <c r="AD207" s="202">
        <v>7.56</v>
      </c>
      <c r="AE207" s="203">
        <v>1389</v>
      </c>
      <c r="AF207" s="201">
        <v>29</v>
      </c>
      <c r="AG207" s="204">
        <v>5.69</v>
      </c>
      <c r="AH207" s="205">
        <v>1390</v>
      </c>
      <c r="AI207" s="201">
        <v>49.4</v>
      </c>
      <c r="AJ207" s="202">
        <v>10.5</v>
      </c>
      <c r="AK207" s="203">
        <v>1379</v>
      </c>
      <c r="AL207" s="201">
        <v>55.88</v>
      </c>
      <c r="AM207" s="204">
        <v>7.38</v>
      </c>
      <c r="AN207" s="205">
        <v>1126</v>
      </c>
      <c r="AO207" s="201">
        <v>90.43</v>
      </c>
      <c r="AP207" s="202">
        <v>24.14</v>
      </c>
      <c r="AQ207" s="206">
        <v>1390</v>
      </c>
      <c r="AR207" s="201">
        <v>7.46</v>
      </c>
      <c r="AS207" s="207">
        <v>0.62</v>
      </c>
      <c r="AT207" s="208">
        <v>1376</v>
      </c>
      <c r="AU207" s="201">
        <v>216.86</v>
      </c>
      <c r="AV207" s="209">
        <v>23.69</v>
      </c>
      <c r="AW207" s="206">
        <v>1386</v>
      </c>
      <c r="AX207" s="201">
        <v>24.23</v>
      </c>
      <c r="AY207" s="207">
        <v>6.14</v>
      </c>
    </row>
    <row r="208" spans="24:51" ht="15.75" customHeight="1" thickBot="1">
      <c r="X208" s="31" t="s">
        <v>58</v>
      </c>
      <c r="AA208" s="198" t="s">
        <v>79</v>
      </c>
      <c r="AB208" s="230">
        <v>1358</v>
      </c>
      <c r="AC208" s="231">
        <v>25.2</v>
      </c>
      <c r="AD208" s="232">
        <v>4.63</v>
      </c>
      <c r="AE208" s="233">
        <v>1383</v>
      </c>
      <c r="AF208" s="231">
        <v>23.46</v>
      </c>
      <c r="AG208" s="234">
        <v>5.91</v>
      </c>
      <c r="AH208" s="235">
        <v>1382</v>
      </c>
      <c r="AI208" s="231">
        <v>48.63</v>
      </c>
      <c r="AJ208" s="232">
        <v>10.31</v>
      </c>
      <c r="AK208" s="233">
        <v>1387</v>
      </c>
      <c r="AL208" s="231">
        <v>48.35</v>
      </c>
      <c r="AM208" s="234">
        <v>6.39</v>
      </c>
      <c r="AN208" s="235">
        <v>1129</v>
      </c>
      <c r="AO208" s="231">
        <v>53.82</v>
      </c>
      <c r="AP208" s="232">
        <v>19.37</v>
      </c>
      <c r="AQ208" s="236">
        <v>1387</v>
      </c>
      <c r="AR208" s="237">
        <v>8.73</v>
      </c>
      <c r="AS208" s="238">
        <v>0.76</v>
      </c>
      <c r="AT208" s="239">
        <v>1372</v>
      </c>
      <c r="AU208" s="237">
        <v>174.37</v>
      </c>
      <c r="AV208" s="240">
        <v>23.33</v>
      </c>
      <c r="AW208" s="236">
        <v>1390</v>
      </c>
      <c r="AX208" s="237">
        <v>14.12</v>
      </c>
      <c r="AY208" s="238">
        <v>4.63</v>
      </c>
    </row>
    <row r="209" spans="24:51" ht="15.75" customHeight="1">
      <c r="X209" s="31" t="s">
        <v>59</v>
      </c>
      <c r="AA209" s="195" t="s">
        <v>82</v>
      </c>
      <c r="AB209" s="200">
        <v>1225</v>
      </c>
      <c r="AC209" s="201">
        <v>37</v>
      </c>
      <c r="AD209" s="202">
        <v>7.23</v>
      </c>
      <c r="AE209" s="203">
        <v>1244</v>
      </c>
      <c r="AF209" s="201">
        <v>28.37</v>
      </c>
      <c r="AG209" s="204">
        <v>5.64</v>
      </c>
      <c r="AH209" s="205">
        <v>1249</v>
      </c>
      <c r="AI209" s="201">
        <v>47.75</v>
      </c>
      <c r="AJ209" s="202">
        <v>10.98</v>
      </c>
      <c r="AK209" s="203">
        <v>1246</v>
      </c>
      <c r="AL209" s="201">
        <v>56.3</v>
      </c>
      <c r="AM209" s="204">
        <v>6.89</v>
      </c>
      <c r="AN209" s="205">
        <v>899</v>
      </c>
      <c r="AO209" s="201">
        <v>81.97</v>
      </c>
      <c r="AP209" s="202">
        <v>23.93</v>
      </c>
      <c r="AQ209" s="206">
        <v>1235</v>
      </c>
      <c r="AR209" s="201">
        <v>7.42</v>
      </c>
      <c r="AS209" s="207">
        <v>0.59</v>
      </c>
      <c r="AT209" s="208">
        <v>1229</v>
      </c>
      <c r="AU209" s="201">
        <v>219.44</v>
      </c>
      <c r="AV209" s="209">
        <v>23.8</v>
      </c>
      <c r="AW209" s="206">
        <v>1252</v>
      </c>
      <c r="AX209" s="201">
        <v>23.9</v>
      </c>
      <c r="AY209" s="207">
        <v>5.94</v>
      </c>
    </row>
    <row r="210" spans="24:51" ht="15.75" customHeight="1" thickBot="1">
      <c r="AA210" s="198" t="s">
        <v>81</v>
      </c>
      <c r="AB210" s="210">
        <v>1223</v>
      </c>
      <c r="AC210" s="211">
        <v>25.23</v>
      </c>
      <c r="AD210" s="212">
        <v>4.62</v>
      </c>
      <c r="AE210" s="213">
        <v>1239</v>
      </c>
      <c r="AF210" s="211">
        <v>22.31</v>
      </c>
      <c r="AG210" s="214">
        <v>5.89</v>
      </c>
      <c r="AH210" s="215">
        <v>1248</v>
      </c>
      <c r="AI210" s="211">
        <v>48.19</v>
      </c>
      <c r="AJ210" s="212">
        <v>10.25</v>
      </c>
      <c r="AK210" s="213">
        <v>1241</v>
      </c>
      <c r="AL210" s="211">
        <v>47.88</v>
      </c>
      <c r="AM210" s="214">
        <v>5.97</v>
      </c>
      <c r="AN210" s="215">
        <v>895</v>
      </c>
      <c r="AO210" s="211">
        <v>47.72</v>
      </c>
      <c r="AP210" s="212">
        <v>17.489999999999998</v>
      </c>
      <c r="AQ210" s="216">
        <v>1227</v>
      </c>
      <c r="AR210" s="211">
        <v>8.89</v>
      </c>
      <c r="AS210" s="217">
        <v>0.77</v>
      </c>
      <c r="AT210" s="218">
        <v>1234</v>
      </c>
      <c r="AU210" s="211">
        <v>171.68</v>
      </c>
      <c r="AV210" s="219">
        <v>23.08</v>
      </c>
      <c r="AW210" s="216">
        <v>1244</v>
      </c>
      <c r="AX210" s="211">
        <v>13.63</v>
      </c>
      <c r="AY210" s="217">
        <v>4.3</v>
      </c>
    </row>
    <row r="211" spans="24:51" ht="15.75" customHeight="1">
      <c r="X211" s="31" t="s">
        <v>60</v>
      </c>
      <c r="AA211" s="195" t="s">
        <v>84</v>
      </c>
      <c r="AB211" s="220">
        <v>1228</v>
      </c>
      <c r="AC211" s="221">
        <v>39.58</v>
      </c>
      <c r="AD211" s="222">
        <v>7.67</v>
      </c>
      <c r="AE211" s="223">
        <v>1245</v>
      </c>
      <c r="AF211" s="221">
        <v>29.86</v>
      </c>
      <c r="AG211" s="224">
        <v>6.13</v>
      </c>
      <c r="AH211" s="225">
        <v>1246</v>
      </c>
      <c r="AI211" s="221">
        <v>50.71</v>
      </c>
      <c r="AJ211" s="222">
        <v>11.12</v>
      </c>
      <c r="AK211" s="223">
        <v>1249</v>
      </c>
      <c r="AL211" s="221">
        <v>57.87</v>
      </c>
      <c r="AM211" s="224">
        <v>7.13</v>
      </c>
      <c r="AN211" s="225">
        <v>927</v>
      </c>
      <c r="AO211" s="221">
        <v>89.9</v>
      </c>
      <c r="AP211" s="222">
        <v>25.8</v>
      </c>
      <c r="AQ211" s="226">
        <v>1248</v>
      </c>
      <c r="AR211" s="221">
        <v>7.26</v>
      </c>
      <c r="AS211" s="227">
        <v>0.57999999999999996</v>
      </c>
      <c r="AT211" s="228">
        <v>1245</v>
      </c>
      <c r="AU211" s="221">
        <v>225.46</v>
      </c>
      <c r="AV211" s="229">
        <v>24.82</v>
      </c>
      <c r="AW211" s="226">
        <v>1251</v>
      </c>
      <c r="AX211" s="221">
        <v>25.15</v>
      </c>
      <c r="AY211" s="227">
        <v>6.4</v>
      </c>
    </row>
    <row r="212" spans="24:51" ht="15.75" customHeight="1" thickBot="1">
      <c r="X212" s="31" t="s">
        <v>61</v>
      </c>
      <c r="AA212" s="198" t="s">
        <v>83</v>
      </c>
      <c r="AB212" s="230">
        <v>1236</v>
      </c>
      <c r="AC212" s="231">
        <v>26.24</v>
      </c>
      <c r="AD212" s="232">
        <v>4.82</v>
      </c>
      <c r="AE212" s="233">
        <v>1253</v>
      </c>
      <c r="AF212" s="231">
        <v>23.61</v>
      </c>
      <c r="AG212" s="234">
        <v>6.01</v>
      </c>
      <c r="AH212" s="235">
        <v>1259</v>
      </c>
      <c r="AI212" s="231">
        <v>49.46</v>
      </c>
      <c r="AJ212" s="232">
        <v>10.37</v>
      </c>
      <c r="AK212" s="233">
        <v>1255</v>
      </c>
      <c r="AL212" s="231">
        <v>48.61</v>
      </c>
      <c r="AM212" s="234">
        <v>6.15</v>
      </c>
      <c r="AN212" s="235">
        <v>911</v>
      </c>
      <c r="AO212" s="231">
        <v>49.54</v>
      </c>
      <c r="AP212" s="232">
        <v>19.12</v>
      </c>
      <c r="AQ212" s="236">
        <v>1243</v>
      </c>
      <c r="AR212" s="237">
        <v>8.83</v>
      </c>
      <c r="AS212" s="238">
        <v>0.81</v>
      </c>
      <c r="AT212" s="239">
        <v>1263</v>
      </c>
      <c r="AU212" s="237">
        <v>173.18</v>
      </c>
      <c r="AV212" s="240">
        <v>23.51</v>
      </c>
      <c r="AW212" s="236">
        <v>1257</v>
      </c>
      <c r="AX212" s="237">
        <v>14.06</v>
      </c>
      <c r="AY212" s="238">
        <v>4.38</v>
      </c>
    </row>
    <row r="213" spans="24:51" ht="15.75" customHeight="1">
      <c r="AA213" s="56" t="s">
        <v>86</v>
      </c>
      <c r="AB213" s="200">
        <v>1228</v>
      </c>
      <c r="AC213" s="201">
        <v>40.82</v>
      </c>
      <c r="AD213" s="202">
        <v>7.19</v>
      </c>
      <c r="AE213" s="203">
        <v>1246</v>
      </c>
      <c r="AF213" s="201">
        <v>30.94</v>
      </c>
      <c r="AG213" s="204">
        <v>6.03</v>
      </c>
      <c r="AH213" s="205">
        <v>1250</v>
      </c>
      <c r="AI213" s="201">
        <v>52.47</v>
      </c>
      <c r="AJ213" s="202">
        <v>11.5</v>
      </c>
      <c r="AK213" s="203">
        <v>1247</v>
      </c>
      <c r="AL213" s="201">
        <v>58.49</v>
      </c>
      <c r="AM213" s="204">
        <v>7.89</v>
      </c>
      <c r="AN213" s="205">
        <v>903</v>
      </c>
      <c r="AO213" s="201">
        <v>88.74</v>
      </c>
      <c r="AP213" s="202">
        <v>26.82</v>
      </c>
      <c r="AQ213" s="206">
        <v>1242</v>
      </c>
      <c r="AR213" s="201">
        <v>7.19</v>
      </c>
      <c r="AS213" s="207">
        <v>0.68</v>
      </c>
      <c r="AT213" s="208">
        <v>1245</v>
      </c>
      <c r="AU213" s="201">
        <v>229.27</v>
      </c>
      <c r="AV213" s="209">
        <v>24.07</v>
      </c>
      <c r="AW213" s="206">
        <v>1252</v>
      </c>
      <c r="AX213" s="201">
        <v>26.34</v>
      </c>
      <c r="AY213" s="207">
        <v>6.74</v>
      </c>
    </row>
    <row r="214" spans="24:51" ht="15.75" customHeight="1" thickBot="1">
      <c r="AA214" s="57" t="s">
        <v>85</v>
      </c>
      <c r="AB214" s="230">
        <v>1226</v>
      </c>
      <c r="AC214" s="231">
        <v>26.68</v>
      </c>
      <c r="AD214" s="232">
        <v>5</v>
      </c>
      <c r="AE214" s="233">
        <v>1250</v>
      </c>
      <c r="AF214" s="231">
        <v>24.38</v>
      </c>
      <c r="AG214" s="234">
        <v>6.35</v>
      </c>
      <c r="AH214" s="235">
        <v>1255</v>
      </c>
      <c r="AI214" s="231">
        <v>50.35</v>
      </c>
      <c r="AJ214" s="232">
        <v>10.47</v>
      </c>
      <c r="AK214" s="233">
        <v>1255</v>
      </c>
      <c r="AL214" s="231">
        <v>48.79</v>
      </c>
      <c r="AM214" s="234">
        <v>6.34</v>
      </c>
      <c r="AN214" s="235">
        <v>891</v>
      </c>
      <c r="AO214" s="231">
        <v>49.25</v>
      </c>
      <c r="AP214" s="232">
        <v>19.149999999999999</v>
      </c>
      <c r="AQ214" s="236">
        <v>1240</v>
      </c>
      <c r="AR214" s="237">
        <v>8.82</v>
      </c>
      <c r="AS214" s="238">
        <v>0.89</v>
      </c>
      <c r="AT214" s="239">
        <v>1257</v>
      </c>
      <c r="AU214" s="237">
        <v>174.28</v>
      </c>
      <c r="AV214" s="240">
        <v>23.9</v>
      </c>
      <c r="AW214" s="236">
        <v>1250</v>
      </c>
      <c r="AX214" s="237">
        <v>14.59</v>
      </c>
      <c r="AY214" s="238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4"/>
      <c r="AB216" s="75"/>
      <c r="AC216" s="76"/>
      <c r="AD216" s="76"/>
      <c r="AE216" s="75"/>
      <c r="AF216" s="76"/>
      <c r="AG216" s="76"/>
      <c r="AH216" s="75"/>
      <c r="AI216" s="76"/>
      <c r="AJ216" s="76"/>
      <c r="AK216" s="75"/>
      <c r="AL216" s="76"/>
      <c r="AM216" s="76"/>
      <c r="AN216" s="75"/>
      <c r="AO216" s="76"/>
      <c r="AP216" s="76"/>
      <c r="AQ216" s="75"/>
      <c r="AR216" s="76"/>
      <c r="AS216" s="76"/>
      <c r="AT216" s="75"/>
      <c r="AU216" s="76"/>
      <c r="AV216" s="76"/>
      <c r="AW216" s="75"/>
      <c r="AX216" s="76"/>
      <c r="AY216" s="76"/>
    </row>
    <row r="219" spans="24:51" ht="15.75" customHeight="1">
      <c r="AA219" s="55" t="s">
        <v>132</v>
      </c>
    </row>
    <row r="220" spans="24:51" ht="15.75" customHeight="1" thickBot="1">
      <c r="AA220" s="31" t="s">
        <v>133</v>
      </c>
    </row>
    <row r="221" spans="24:51" ht="15.75" customHeight="1">
      <c r="AA221" s="370" t="s">
        <v>29</v>
      </c>
      <c r="AB221" s="372" t="s">
        <v>42</v>
      </c>
      <c r="AC221" s="368"/>
      <c r="AD221" s="368"/>
      <c r="AE221" s="367" t="s">
        <v>43</v>
      </c>
      <c r="AF221" s="368"/>
      <c r="AG221" s="364"/>
      <c r="AH221" s="367" t="s">
        <v>44</v>
      </c>
      <c r="AI221" s="368"/>
      <c r="AJ221" s="368"/>
      <c r="AK221" s="367" t="s">
        <v>45</v>
      </c>
      <c r="AL221" s="368"/>
      <c r="AM221" s="369"/>
      <c r="AN221" s="373" t="s">
        <v>46</v>
      </c>
      <c r="AO221" s="374"/>
      <c r="AP221" s="375"/>
      <c r="AQ221" s="367" t="s">
        <v>47</v>
      </c>
      <c r="AR221" s="368"/>
      <c r="AS221" s="368"/>
      <c r="AT221" s="364" t="s">
        <v>48</v>
      </c>
      <c r="AU221" s="365"/>
      <c r="AV221" s="366"/>
      <c r="AW221" s="367" t="s">
        <v>102</v>
      </c>
      <c r="AX221" s="368"/>
      <c r="AY221" s="369"/>
    </row>
    <row r="222" spans="24:51" ht="15.75" customHeight="1" thickBot="1">
      <c r="AA222" s="371"/>
      <c r="AB222" s="61" t="s">
        <v>8</v>
      </c>
      <c r="AC222" s="62" t="s">
        <v>49</v>
      </c>
      <c r="AD222" s="63" t="s">
        <v>18</v>
      </c>
      <c r="AE222" s="64" t="s">
        <v>8</v>
      </c>
      <c r="AF222" s="62" t="s">
        <v>49</v>
      </c>
      <c r="AG222" s="63" t="s">
        <v>18</v>
      </c>
      <c r="AH222" s="64" t="s">
        <v>8</v>
      </c>
      <c r="AI222" s="62" t="s">
        <v>49</v>
      </c>
      <c r="AJ222" s="63" t="s">
        <v>18</v>
      </c>
      <c r="AK222" s="64" t="s">
        <v>8</v>
      </c>
      <c r="AL222" s="62" t="s">
        <v>49</v>
      </c>
      <c r="AM222" s="65" t="s">
        <v>18</v>
      </c>
      <c r="AN222" s="66" t="s">
        <v>8</v>
      </c>
      <c r="AO222" s="67" t="s">
        <v>49</v>
      </c>
      <c r="AP222" s="68" t="s">
        <v>18</v>
      </c>
      <c r="AQ222" s="64" t="s">
        <v>8</v>
      </c>
      <c r="AR222" s="62" t="s">
        <v>49</v>
      </c>
      <c r="AS222" s="63" t="s">
        <v>18</v>
      </c>
      <c r="AT222" s="64" t="s">
        <v>8</v>
      </c>
      <c r="AU222" s="62" t="s">
        <v>49</v>
      </c>
      <c r="AV222" s="65" t="s">
        <v>18</v>
      </c>
      <c r="AW222" s="64" t="s">
        <v>8</v>
      </c>
      <c r="AX222" s="62" t="s">
        <v>49</v>
      </c>
      <c r="AY222" s="65" t="s">
        <v>18</v>
      </c>
    </row>
    <row r="223" spans="24:51" ht="15.75" customHeight="1">
      <c r="AA223" s="56" t="s">
        <v>123</v>
      </c>
      <c r="AB223" s="258">
        <v>9036</v>
      </c>
      <c r="AC223" s="266">
        <v>24.14</v>
      </c>
      <c r="AD223" s="267">
        <v>6.55</v>
      </c>
      <c r="AE223" s="253">
        <v>8941</v>
      </c>
      <c r="AF223" s="268">
        <v>22.74</v>
      </c>
      <c r="AG223" s="269">
        <v>6.02</v>
      </c>
      <c r="AH223" s="258">
        <v>8983</v>
      </c>
      <c r="AI223" s="266">
        <v>41.01</v>
      </c>
      <c r="AJ223" s="267">
        <v>10.53</v>
      </c>
      <c r="AK223" s="258">
        <v>8918</v>
      </c>
      <c r="AL223" s="266">
        <v>48.27</v>
      </c>
      <c r="AM223" s="267">
        <v>8.1</v>
      </c>
      <c r="AN223" s="258">
        <v>8699</v>
      </c>
      <c r="AO223" s="266">
        <v>61.75</v>
      </c>
      <c r="AP223" s="267">
        <v>24.62</v>
      </c>
      <c r="AQ223" s="258">
        <v>8795</v>
      </c>
      <c r="AR223" s="266">
        <v>8.65</v>
      </c>
      <c r="AS223" s="267">
        <v>1.1499999999999999</v>
      </c>
      <c r="AT223" s="258">
        <v>8909</v>
      </c>
      <c r="AU223" s="268">
        <v>179.49</v>
      </c>
      <c r="AV223" s="269">
        <v>29.46</v>
      </c>
      <c r="AW223" s="258">
        <v>8900</v>
      </c>
      <c r="AX223" s="266">
        <v>17</v>
      </c>
      <c r="AY223" s="267">
        <v>5.62</v>
      </c>
    </row>
    <row r="224" spans="24:51" ht="15.75" customHeight="1" thickBot="1">
      <c r="AA224" s="72" t="s">
        <v>124</v>
      </c>
      <c r="AB224" s="264">
        <v>8440</v>
      </c>
      <c r="AC224" s="270">
        <v>21.15</v>
      </c>
      <c r="AD224" s="271">
        <v>4.4400000000000004</v>
      </c>
      <c r="AE224" s="264">
        <v>8308</v>
      </c>
      <c r="AF224" s="270">
        <v>19.16</v>
      </c>
      <c r="AG224" s="271">
        <v>5.62</v>
      </c>
      <c r="AH224" s="264">
        <v>8398</v>
      </c>
      <c r="AI224" s="270">
        <v>43.72</v>
      </c>
      <c r="AJ224" s="271">
        <v>10.45</v>
      </c>
      <c r="AK224" s="259">
        <v>8326</v>
      </c>
      <c r="AL224" s="272">
        <v>44.02</v>
      </c>
      <c r="AM224" s="273">
        <v>6.65</v>
      </c>
      <c r="AN224" s="259">
        <v>8069</v>
      </c>
      <c r="AO224" s="272">
        <v>41.75</v>
      </c>
      <c r="AP224" s="273">
        <v>17</v>
      </c>
      <c r="AQ224" s="259">
        <v>8220</v>
      </c>
      <c r="AR224" s="272">
        <v>9.2899999999999991</v>
      </c>
      <c r="AS224" s="273">
        <v>1.35</v>
      </c>
      <c r="AT224" s="259">
        <v>8318</v>
      </c>
      <c r="AU224" s="272">
        <v>159.37</v>
      </c>
      <c r="AV224" s="273">
        <v>24.62</v>
      </c>
      <c r="AW224" s="264">
        <v>8293</v>
      </c>
      <c r="AX224" s="270">
        <v>10.3</v>
      </c>
      <c r="AY224" s="271">
        <v>3.63</v>
      </c>
    </row>
    <row r="225" spans="27:51" ht="15.75" customHeight="1">
      <c r="AA225" s="58" t="s">
        <v>78</v>
      </c>
      <c r="AB225" s="253">
        <v>8778</v>
      </c>
      <c r="AC225" s="268">
        <v>29.43</v>
      </c>
      <c r="AD225" s="269">
        <v>7.12</v>
      </c>
      <c r="AE225" s="258">
        <v>8655</v>
      </c>
      <c r="AF225" s="266">
        <v>26.22</v>
      </c>
      <c r="AG225" s="267">
        <v>6.04</v>
      </c>
      <c r="AH225" s="258">
        <v>8691</v>
      </c>
      <c r="AI225" s="266">
        <v>45.87</v>
      </c>
      <c r="AJ225" s="267">
        <v>11.05</v>
      </c>
      <c r="AK225" s="258">
        <v>8617</v>
      </c>
      <c r="AL225" s="266">
        <v>51.96</v>
      </c>
      <c r="AM225" s="267">
        <v>8.23</v>
      </c>
      <c r="AN225" s="258">
        <v>8335</v>
      </c>
      <c r="AO225" s="266">
        <v>76.44</v>
      </c>
      <c r="AP225" s="267">
        <v>25.18</v>
      </c>
      <c r="AQ225" s="258">
        <v>8468</v>
      </c>
      <c r="AR225" s="266">
        <v>8.08</v>
      </c>
      <c r="AS225" s="267">
        <v>2.23</v>
      </c>
      <c r="AT225" s="258">
        <v>8617</v>
      </c>
      <c r="AU225" s="266">
        <v>198.25</v>
      </c>
      <c r="AV225" s="267">
        <v>29.16</v>
      </c>
      <c r="AW225" s="258">
        <v>8568</v>
      </c>
      <c r="AX225" s="266">
        <v>20.04</v>
      </c>
      <c r="AY225" s="267">
        <v>6.07</v>
      </c>
    </row>
    <row r="226" spans="27:51" ht="15.75" customHeight="1" thickBot="1">
      <c r="AA226" s="57" t="s">
        <v>77</v>
      </c>
      <c r="AB226" s="259">
        <v>8286</v>
      </c>
      <c r="AC226" s="272">
        <v>23.09</v>
      </c>
      <c r="AD226" s="273">
        <v>4.62</v>
      </c>
      <c r="AE226" s="264">
        <v>8159</v>
      </c>
      <c r="AF226" s="270">
        <v>21.71</v>
      </c>
      <c r="AG226" s="271">
        <v>5.92</v>
      </c>
      <c r="AH226" s="264">
        <v>8246</v>
      </c>
      <c r="AI226" s="270">
        <v>47.11</v>
      </c>
      <c r="AJ226" s="271">
        <v>10.76</v>
      </c>
      <c r="AK226" s="264">
        <v>8130</v>
      </c>
      <c r="AL226" s="270">
        <v>45.69</v>
      </c>
      <c r="AM226" s="271">
        <v>6.93</v>
      </c>
      <c r="AN226" s="264">
        <v>7870</v>
      </c>
      <c r="AO226" s="270">
        <v>48.35</v>
      </c>
      <c r="AP226" s="271">
        <v>19.309999999999999</v>
      </c>
      <c r="AQ226" s="264">
        <v>7942</v>
      </c>
      <c r="AR226" s="270">
        <v>9.0399999999999991</v>
      </c>
      <c r="AS226" s="271">
        <v>0.98</v>
      </c>
      <c r="AT226" s="264">
        <v>8141</v>
      </c>
      <c r="AU226" s="270">
        <v>164.88</v>
      </c>
      <c r="AV226" s="271">
        <v>25.73</v>
      </c>
      <c r="AW226" s="264">
        <v>8100</v>
      </c>
      <c r="AX226" s="270">
        <v>11.77</v>
      </c>
      <c r="AY226" s="271">
        <v>4.07</v>
      </c>
    </row>
    <row r="227" spans="27:51" ht="15.75" customHeight="1">
      <c r="AA227" s="56" t="s">
        <v>80</v>
      </c>
      <c r="AB227" s="258">
        <v>8842</v>
      </c>
      <c r="AC227" s="266">
        <v>34.01</v>
      </c>
      <c r="AD227" s="267">
        <v>7.41</v>
      </c>
      <c r="AE227" s="258">
        <v>8751</v>
      </c>
      <c r="AF227" s="266">
        <v>28.61</v>
      </c>
      <c r="AG227" s="267">
        <v>6.36</v>
      </c>
      <c r="AH227" s="258">
        <v>8796</v>
      </c>
      <c r="AI227" s="266">
        <v>49.38</v>
      </c>
      <c r="AJ227" s="267">
        <v>11.33</v>
      </c>
      <c r="AK227" s="258">
        <v>8698</v>
      </c>
      <c r="AL227" s="266">
        <v>54.47</v>
      </c>
      <c r="AM227" s="267">
        <v>8.4700000000000006</v>
      </c>
      <c r="AN227" s="258">
        <v>8451</v>
      </c>
      <c r="AO227" s="266">
        <v>82.74</v>
      </c>
      <c r="AP227" s="267">
        <v>25.81</v>
      </c>
      <c r="AQ227" s="258">
        <v>8615</v>
      </c>
      <c r="AR227" s="266">
        <v>7.73</v>
      </c>
      <c r="AS227" s="267">
        <v>8.64</v>
      </c>
      <c r="AT227" s="253">
        <v>8722</v>
      </c>
      <c r="AU227" s="268">
        <v>210.13</v>
      </c>
      <c r="AV227" s="269">
        <v>29.03</v>
      </c>
      <c r="AW227" s="258">
        <v>8711</v>
      </c>
      <c r="AX227" s="266">
        <v>22.42</v>
      </c>
      <c r="AY227" s="267">
        <v>6.45</v>
      </c>
    </row>
    <row r="228" spans="27:51" ht="15.75" customHeight="1" thickBot="1">
      <c r="AA228" s="57" t="s">
        <v>79</v>
      </c>
      <c r="AB228" s="264">
        <v>8466</v>
      </c>
      <c r="AC228" s="270">
        <v>24.4</v>
      </c>
      <c r="AD228" s="271">
        <v>4.83</v>
      </c>
      <c r="AE228" s="264">
        <v>8311</v>
      </c>
      <c r="AF228" s="270">
        <v>22.84</v>
      </c>
      <c r="AG228" s="271">
        <v>6.03</v>
      </c>
      <c r="AH228" s="264">
        <v>8414</v>
      </c>
      <c r="AI228" s="270">
        <v>48.93</v>
      </c>
      <c r="AJ228" s="271">
        <v>10.78</v>
      </c>
      <c r="AK228" s="264">
        <v>8273</v>
      </c>
      <c r="AL228" s="270">
        <v>46.3</v>
      </c>
      <c r="AM228" s="271">
        <v>6.99</v>
      </c>
      <c r="AN228" s="264">
        <v>7949</v>
      </c>
      <c r="AO228" s="270">
        <v>49.48</v>
      </c>
      <c r="AP228" s="271">
        <v>19.02</v>
      </c>
      <c r="AQ228" s="264">
        <v>8093</v>
      </c>
      <c r="AR228" s="270">
        <v>8.93</v>
      </c>
      <c r="AS228" s="271">
        <v>1.01</v>
      </c>
      <c r="AT228" s="259">
        <v>8304</v>
      </c>
      <c r="AU228" s="272">
        <v>166.7</v>
      </c>
      <c r="AV228" s="273">
        <v>26.24</v>
      </c>
      <c r="AW228" s="264">
        <v>8283</v>
      </c>
      <c r="AX228" s="270">
        <v>12.62</v>
      </c>
      <c r="AY228" s="271">
        <v>4.21</v>
      </c>
    </row>
    <row r="229" spans="27:51" ht="15.75" customHeight="1">
      <c r="AA229" s="56" t="s">
        <v>82</v>
      </c>
      <c r="AB229" s="241">
        <v>6199</v>
      </c>
      <c r="AC229" s="242">
        <v>36.68</v>
      </c>
      <c r="AD229" s="243">
        <v>7.09</v>
      </c>
      <c r="AE229" s="241">
        <v>6164</v>
      </c>
      <c r="AF229" s="242">
        <v>28.04</v>
      </c>
      <c r="AG229" s="243">
        <v>5.83</v>
      </c>
      <c r="AH229" s="244">
        <v>6192</v>
      </c>
      <c r="AI229" s="242">
        <v>48.95</v>
      </c>
      <c r="AJ229" s="245">
        <v>11.28</v>
      </c>
      <c r="AK229" s="241">
        <v>6147</v>
      </c>
      <c r="AL229" s="242">
        <v>56.58</v>
      </c>
      <c r="AM229" s="243">
        <v>6.66</v>
      </c>
      <c r="AN229" s="244">
        <v>5563</v>
      </c>
      <c r="AO229" s="242">
        <v>79.36</v>
      </c>
      <c r="AP229" s="245">
        <v>24.16</v>
      </c>
      <c r="AQ229" s="241">
        <v>6045</v>
      </c>
      <c r="AR229" s="242">
        <v>7.55</v>
      </c>
      <c r="AS229" s="243">
        <v>0.69</v>
      </c>
      <c r="AT229" s="244">
        <v>6155</v>
      </c>
      <c r="AU229" s="242">
        <v>217.14</v>
      </c>
      <c r="AV229" s="245">
        <v>25.72</v>
      </c>
      <c r="AW229" s="246">
        <v>6135</v>
      </c>
      <c r="AX229" s="274">
        <v>22.71</v>
      </c>
      <c r="AY229" s="275">
        <v>5.9</v>
      </c>
    </row>
    <row r="230" spans="27:51" ht="15.75" customHeight="1" thickBot="1">
      <c r="AA230" s="57" t="s">
        <v>81</v>
      </c>
      <c r="AB230" s="247">
        <v>5690</v>
      </c>
      <c r="AC230" s="248">
        <v>24.82</v>
      </c>
      <c r="AD230" s="249">
        <v>4.6500000000000004</v>
      </c>
      <c r="AE230" s="247">
        <v>5660</v>
      </c>
      <c r="AF230" s="248">
        <v>22.13</v>
      </c>
      <c r="AG230" s="249">
        <v>5.69</v>
      </c>
      <c r="AH230" s="250">
        <v>5679</v>
      </c>
      <c r="AI230" s="248">
        <v>48.83</v>
      </c>
      <c r="AJ230" s="251">
        <v>10.3</v>
      </c>
      <c r="AK230" s="247">
        <v>5657</v>
      </c>
      <c r="AL230" s="248">
        <v>48.18</v>
      </c>
      <c r="AM230" s="249">
        <v>5.51</v>
      </c>
      <c r="AN230" s="250">
        <v>5133</v>
      </c>
      <c r="AO230" s="248">
        <v>45.34</v>
      </c>
      <c r="AP230" s="251">
        <v>16.07</v>
      </c>
      <c r="AQ230" s="247">
        <v>5606</v>
      </c>
      <c r="AR230" s="248">
        <v>9.02</v>
      </c>
      <c r="AS230" s="249">
        <v>0.79</v>
      </c>
      <c r="AT230" s="250">
        <v>5664</v>
      </c>
      <c r="AU230" s="248">
        <v>169.4</v>
      </c>
      <c r="AV230" s="251">
        <v>22.39</v>
      </c>
      <c r="AW230" s="252">
        <v>5652</v>
      </c>
      <c r="AX230" s="276">
        <v>12.7</v>
      </c>
      <c r="AY230" s="277">
        <v>3.89</v>
      </c>
    </row>
    <row r="231" spans="27:51" ht="15.75" customHeight="1">
      <c r="AA231" s="56" t="s">
        <v>84</v>
      </c>
      <c r="AB231" s="253">
        <v>5971</v>
      </c>
      <c r="AC231" s="254">
        <v>38.64</v>
      </c>
      <c r="AD231" s="255">
        <v>7.34</v>
      </c>
      <c r="AE231" s="253">
        <v>5954</v>
      </c>
      <c r="AF231" s="254">
        <v>29.63</v>
      </c>
      <c r="AG231" s="255">
        <v>6.02</v>
      </c>
      <c r="AH231" s="256">
        <v>5957</v>
      </c>
      <c r="AI231" s="254">
        <v>51.31</v>
      </c>
      <c r="AJ231" s="257">
        <v>11.42</v>
      </c>
      <c r="AK231" s="253">
        <v>5923</v>
      </c>
      <c r="AL231" s="254">
        <v>57.98</v>
      </c>
      <c r="AM231" s="255">
        <v>7.11</v>
      </c>
      <c r="AN231" s="256">
        <v>5316</v>
      </c>
      <c r="AO231" s="254">
        <v>86.68</v>
      </c>
      <c r="AP231" s="257">
        <v>27.21</v>
      </c>
      <c r="AQ231" s="253">
        <v>5690</v>
      </c>
      <c r="AR231" s="254">
        <v>7.35</v>
      </c>
      <c r="AS231" s="255">
        <v>0.73</v>
      </c>
      <c r="AT231" s="256">
        <v>5824</v>
      </c>
      <c r="AU231" s="254">
        <v>223.51</v>
      </c>
      <c r="AV231" s="257">
        <v>26.25</v>
      </c>
      <c r="AW231" s="258">
        <v>5756</v>
      </c>
      <c r="AX231" s="266">
        <v>24.56</v>
      </c>
      <c r="AY231" s="267">
        <v>6.46</v>
      </c>
    </row>
    <row r="232" spans="27:51" ht="15.75" customHeight="1" thickBot="1">
      <c r="AA232" s="57" t="s">
        <v>83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2">
        <v>5242</v>
      </c>
      <c r="AO232" s="260">
        <v>46.38</v>
      </c>
      <c r="AP232" s="263">
        <v>18.46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0">
        <v>13.15</v>
      </c>
      <c r="AY232" s="271">
        <v>4.1399999999999997</v>
      </c>
    </row>
    <row r="233" spans="27:51" ht="15.75" customHeight="1">
      <c r="AA233" s="56" t="s">
        <v>86</v>
      </c>
      <c r="AB233" s="241">
        <v>5808</v>
      </c>
      <c r="AC233" s="242">
        <v>39.909999999999997</v>
      </c>
      <c r="AD233" s="243">
        <v>7.5</v>
      </c>
      <c r="AE233" s="241">
        <v>5786</v>
      </c>
      <c r="AF233" s="242">
        <v>30.38</v>
      </c>
      <c r="AG233" s="243">
        <v>6.01</v>
      </c>
      <c r="AH233" s="244">
        <v>5792</v>
      </c>
      <c r="AI233" s="242">
        <v>52.27</v>
      </c>
      <c r="AJ233" s="245">
        <v>11.54</v>
      </c>
      <c r="AK233" s="241">
        <v>5774</v>
      </c>
      <c r="AL233" s="242">
        <v>58.49</v>
      </c>
      <c r="AM233" s="243">
        <v>7.31</v>
      </c>
      <c r="AN233" s="244">
        <v>5228</v>
      </c>
      <c r="AO233" s="242">
        <v>85.44</v>
      </c>
      <c r="AP233" s="245">
        <v>28.51</v>
      </c>
      <c r="AQ233" s="241">
        <v>5711</v>
      </c>
      <c r="AR233" s="242">
        <v>7.28</v>
      </c>
      <c r="AS233" s="243">
        <v>0.72</v>
      </c>
      <c r="AT233" s="244">
        <v>5775</v>
      </c>
      <c r="AU233" s="242">
        <v>225.05</v>
      </c>
      <c r="AV233" s="245">
        <v>26.24</v>
      </c>
      <c r="AW233" s="246">
        <v>5756</v>
      </c>
      <c r="AX233" s="274">
        <v>25.43</v>
      </c>
      <c r="AY233" s="275">
        <v>6.59</v>
      </c>
    </row>
    <row r="234" spans="27:51" ht="15.75" customHeight="1" thickBot="1">
      <c r="AA234" s="57" t="s">
        <v>85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2">
        <v>5245</v>
      </c>
      <c r="AO234" s="260">
        <v>44.97</v>
      </c>
      <c r="AP234" s="263">
        <v>19.059999999999999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0">
        <v>13.5</v>
      </c>
      <c r="AY234" s="27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/>
  </sheetViews>
  <sheetFormatPr defaultRowHeight="13.5"/>
  <cols>
    <col min="1" max="1" width="6.5" style="96" customWidth="1"/>
    <col min="2" max="2" width="12.125" style="96" customWidth="1"/>
    <col min="3" max="3" width="5.625" style="96" customWidth="1"/>
    <col min="4" max="11" width="9.375" style="96" customWidth="1"/>
    <col min="12" max="16384" width="9" style="96"/>
  </cols>
  <sheetData>
    <row r="1" spans="1:11" ht="14.25" thickBot="1"/>
    <row r="2" spans="1:11" ht="27" customHeight="1" thickBot="1">
      <c r="A2" s="97" t="s">
        <v>37</v>
      </c>
      <c r="B2" s="104" t="s">
        <v>69</v>
      </c>
      <c r="C2" s="107" t="s">
        <v>74</v>
      </c>
      <c r="D2" s="98" t="s">
        <v>31</v>
      </c>
      <c r="E2" s="99" t="s">
        <v>33</v>
      </c>
      <c r="F2" s="98" t="s">
        <v>32</v>
      </c>
      <c r="G2" s="99" t="s">
        <v>99</v>
      </c>
      <c r="H2" s="98" t="s">
        <v>35</v>
      </c>
      <c r="I2" s="99" t="s">
        <v>34</v>
      </c>
      <c r="J2" s="98" t="s">
        <v>100</v>
      </c>
      <c r="K2" s="99" t="s">
        <v>101</v>
      </c>
    </row>
    <row r="3" spans="1:11" ht="20.25" customHeight="1">
      <c r="A3" s="396"/>
      <c r="B3" s="392" t="e">
        <f>VLOOKUP(A3,'データシート（高１男子）'!$A$10:$AR$165,2,FALSE)</f>
        <v>#N/A</v>
      </c>
      <c r="C3" s="108" t="s">
        <v>39</v>
      </c>
      <c r="D3" s="105" t="e">
        <f>VLOOKUP(A3,'データシート（高１男子）'!$A$10:$AR$165,10,FALSE)</f>
        <v>#N/A</v>
      </c>
      <c r="E3" s="101" t="e">
        <f>VLOOKUP(A3,'データシート（高１男子）'!$A$10:$AR$165,14,FALSE)</f>
        <v>#N/A</v>
      </c>
      <c r="F3" s="101" t="e">
        <f>VLOOKUP(A3,'データシート（高１男子）'!$A$10:$AR$165,18,FALSE)</f>
        <v>#N/A</v>
      </c>
      <c r="G3" s="101" t="e">
        <f>VLOOKUP(A3,'データシート（高１男子）'!$A$10:$AR$165,22,FALSE)</f>
        <v>#N/A</v>
      </c>
      <c r="H3" s="101" t="e">
        <f>VLOOKUP(A3,'データシート（高１男子）'!$A$10:$AR$165,32,FALSE)</f>
        <v>#N/A</v>
      </c>
      <c r="I3" s="101" t="e">
        <f>VLOOKUP(A3,'データシート（高１男子）'!$A$10:$AR$165,36,FALSE)</f>
        <v>#N/A</v>
      </c>
      <c r="J3" s="101" t="e">
        <f>VLOOKUP(A3,'データシート（高１男子）'!$A$10:$AR$165,40,FALSE)</f>
        <v>#N/A</v>
      </c>
      <c r="K3" s="101" t="e">
        <f>VLOOKUP(A3,'データシート（高１男子）'!$A$10:$AZ$165,44,FALSE)</f>
        <v>#N/A</v>
      </c>
    </row>
    <row r="4" spans="1:11" ht="20.25" customHeight="1" thickBot="1">
      <c r="A4" s="397"/>
      <c r="B4" s="393"/>
      <c r="C4" s="109" t="s">
        <v>25</v>
      </c>
      <c r="D4" s="121" t="e">
        <f>VLOOKUP(A3,'データシート（高１男子）'!$A$10:$AR$165,13,FALSE)</f>
        <v>#N/A</v>
      </c>
      <c r="E4" s="122" t="e">
        <f>VLOOKUP(A3,'データシート（高１男子）'!$A$10:$AR$165,17,FALSE)</f>
        <v>#N/A</v>
      </c>
      <c r="F4" s="122" t="e">
        <f>VLOOKUP(A3,'データシート（高１男子）'!$A$10:$AR$165,21,FALSE)</f>
        <v>#N/A</v>
      </c>
      <c r="G4" s="122" t="e">
        <f>VLOOKUP(A3,'データシート（高１男子）'!$A$10:$AR$165,25,FALSE)</f>
        <v>#N/A</v>
      </c>
      <c r="H4" s="122" t="e">
        <f>VLOOKUP(A3,'データシート（高１男子）'!$A$10:$AR$165,35,FALSE)</f>
        <v>#N/A</v>
      </c>
      <c r="I4" s="122" t="e">
        <f>VLOOKUP(A3,'データシート（高１男子）'!$A$10:$AR$165,39,FALSE)</f>
        <v>#N/A</v>
      </c>
      <c r="J4" s="122" t="e">
        <f>VLOOKUP(A3,'データシート（高１男子）'!$A$10:$AR$165,43,FALSE)</f>
        <v>#N/A</v>
      </c>
      <c r="K4" s="122" t="e">
        <f>VLOOKUP(A3,'データシート（高１男子）'!$A$10:$AZ$165,47,FALSE)</f>
        <v>#N/A</v>
      </c>
    </row>
    <row r="5" spans="1:11" ht="23.25" customHeight="1">
      <c r="A5" s="102"/>
      <c r="B5" s="106"/>
      <c r="C5" s="106"/>
      <c r="D5" s="103"/>
      <c r="E5" s="103"/>
      <c r="F5" s="103"/>
      <c r="G5" s="103"/>
      <c r="H5" s="103"/>
      <c r="I5" s="103"/>
      <c r="J5" s="103"/>
      <c r="K5" s="103"/>
    </row>
    <row r="6" spans="1:11" ht="23.25" customHeight="1" thickBot="1"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7" customHeight="1" thickBot="1">
      <c r="A7" s="97" t="s">
        <v>37</v>
      </c>
      <c r="B7" s="104" t="s">
        <v>69</v>
      </c>
      <c r="C7" s="107" t="s">
        <v>74</v>
      </c>
      <c r="D7" s="98" t="s">
        <v>31</v>
      </c>
      <c r="E7" s="99" t="s">
        <v>33</v>
      </c>
      <c r="F7" s="98" t="s">
        <v>32</v>
      </c>
      <c r="G7" s="99" t="s">
        <v>99</v>
      </c>
      <c r="H7" s="98" t="s">
        <v>35</v>
      </c>
      <c r="I7" s="99" t="s">
        <v>34</v>
      </c>
      <c r="J7" s="98" t="s">
        <v>100</v>
      </c>
      <c r="K7" s="99" t="s">
        <v>101</v>
      </c>
    </row>
    <row r="8" spans="1:11" ht="20.25" customHeight="1">
      <c r="A8" s="394">
        <f>A3+1</f>
        <v>1</v>
      </c>
      <c r="B8" s="392" t="e">
        <f>VLOOKUP(A8,'データシート（高１男子）'!$A$10:$AR$165,2,FALSE)</f>
        <v>#N/A</v>
      </c>
      <c r="C8" s="108" t="s">
        <v>39</v>
      </c>
      <c r="D8" s="105" t="e">
        <f>VLOOKUP(A8,'データシート（高１男子）'!$A$10:$AR$165,10,FALSE)</f>
        <v>#N/A</v>
      </c>
      <c r="E8" s="101" t="e">
        <f>VLOOKUP(A8,'データシート（高１男子）'!$A$10:$AR$165,14,FALSE)</f>
        <v>#N/A</v>
      </c>
      <c r="F8" s="101" t="e">
        <f>VLOOKUP(A8,'データシート（高１男子）'!$A$10:$AR$165,18,FALSE)</f>
        <v>#N/A</v>
      </c>
      <c r="G8" s="101" t="e">
        <f>VLOOKUP(A8,'データシート（高１男子）'!$A$10:$AR$165,22,FALSE)</f>
        <v>#N/A</v>
      </c>
      <c r="H8" s="101" t="e">
        <f>VLOOKUP(A8,'データシート（高１男子）'!$A$10:$AR$165,32,FALSE)</f>
        <v>#N/A</v>
      </c>
      <c r="I8" s="101" t="e">
        <f>VLOOKUP(A8,'データシート（高１男子）'!$A$10:$AR$165,36,FALSE)</f>
        <v>#N/A</v>
      </c>
      <c r="J8" s="101" t="e">
        <f>VLOOKUP(A8,'データシート（高１男子）'!$A$10:$AR$165,40,FALSE)</f>
        <v>#N/A</v>
      </c>
      <c r="K8" s="101" t="e">
        <f>VLOOKUP(A8,'データシート（高１男子）'!$A$10:$AZ$165,44,FALSE)</f>
        <v>#N/A</v>
      </c>
    </row>
    <row r="9" spans="1:11" ht="20.25" customHeight="1" thickBot="1">
      <c r="A9" s="395"/>
      <c r="B9" s="393"/>
      <c r="C9" s="109" t="s">
        <v>25</v>
      </c>
      <c r="D9" s="121" t="e">
        <f>VLOOKUP(A8,'データシート（高１男子）'!$A$10:$AR$165,13,FALSE)</f>
        <v>#N/A</v>
      </c>
      <c r="E9" s="122" t="e">
        <f>VLOOKUP(A8,'データシート（高１男子）'!$A$10:$AR$165,17,FALSE)</f>
        <v>#N/A</v>
      </c>
      <c r="F9" s="122" t="e">
        <f>VLOOKUP(A8,'データシート（高１男子）'!$A$10:$AR$165,21,FALSE)</f>
        <v>#N/A</v>
      </c>
      <c r="G9" s="122" t="e">
        <f>VLOOKUP(A8,'データシート（高１男子）'!$A$10:$AR$165,25,FALSE)</f>
        <v>#N/A</v>
      </c>
      <c r="H9" s="122" t="e">
        <f>VLOOKUP(A8,'データシート（高１男子）'!$A$10:$AR$165,35,FALSE)</f>
        <v>#N/A</v>
      </c>
      <c r="I9" s="122" t="e">
        <f>VLOOKUP(A8,'データシート（高１男子）'!$A$10:$AR$165,39,FALSE)</f>
        <v>#N/A</v>
      </c>
      <c r="J9" s="122" t="e">
        <f>VLOOKUP(A8,'データシート（高１男子）'!$A$10:$AR$165,43,FALSE)</f>
        <v>#N/A</v>
      </c>
      <c r="K9" s="122" t="e">
        <f>VLOOKUP(A8,'データシート（高１男子）'!$A$10:$AZ$165,47,FALSE)</f>
        <v>#N/A</v>
      </c>
    </row>
    <row r="10" spans="1:11" ht="23.25" customHeight="1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23.25" customHeight="1" thickBo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27" customHeight="1" thickBot="1">
      <c r="A12" s="97" t="s">
        <v>37</v>
      </c>
      <c r="B12" s="104" t="s">
        <v>69</v>
      </c>
      <c r="C12" s="107" t="s">
        <v>74</v>
      </c>
      <c r="D12" s="98" t="s">
        <v>31</v>
      </c>
      <c r="E12" s="99" t="s">
        <v>33</v>
      </c>
      <c r="F12" s="98" t="s">
        <v>32</v>
      </c>
      <c r="G12" s="99" t="s">
        <v>99</v>
      </c>
      <c r="H12" s="98" t="s">
        <v>35</v>
      </c>
      <c r="I12" s="99" t="s">
        <v>34</v>
      </c>
      <c r="J12" s="98" t="s">
        <v>100</v>
      </c>
      <c r="K12" s="99" t="s">
        <v>101</v>
      </c>
    </row>
    <row r="13" spans="1:11" ht="20.25" customHeight="1">
      <c r="A13" s="394">
        <f>A8+1</f>
        <v>2</v>
      </c>
      <c r="B13" s="392" t="e">
        <f>VLOOKUP(A13,'データシート（高１男子）'!$A$10:$AR$165,2,FALSE)</f>
        <v>#N/A</v>
      </c>
      <c r="C13" s="108" t="s">
        <v>39</v>
      </c>
      <c r="D13" s="105" t="e">
        <f>VLOOKUP(A13,'データシート（高１男子）'!$A$10:$AR$165,10,FALSE)</f>
        <v>#N/A</v>
      </c>
      <c r="E13" s="101" t="e">
        <f>VLOOKUP(A13,'データシート（高１男子）'!$A$10:$AR$165,14,FALSE)</f>
        <v>#N/A</v>
      </c>
      <c r="F13" s="101" t="e">
        <f>VLOOKUP(A13,'データシート（高１男子）'!$A$10:$AR$165,18,FALSE)</f>
        <v>#N/A</v>
      </c>
      <c r="G13" s="101" t="e">
        <f>VLOOKUP(A13,'データシート（高１男子）'!$A$10:$AR$165,22,FALSE)</f>
        <v>#N/A</v>
      </c>
      <c r="H13" s="101" t="e">
        <f>VLOOKUP(A13,'データシート（高１男子）'!$A$10:$AR$165,32,FALSE)</f>
        <v>#N/A</v>
      </c>
      <c r="I13" s="101" t="e">
        <f>VLOOKUP(A13,'データシート（高１男子）'!$A$10:$AR$165,36,FALSE)</f>
        <v>#N/A</v>
      </c>
      <c r="J13" s="101" t="e">
        <f>VLOOKUP(A13,'データシート（高１男子）'!$A$10:$AR$165,40,FALSE)</f>
        <v>#N/A</v>
      </c>
      <c r="K13" s="101" t="e">
        <f>VLOOKUP(A13,'データシート（高１男子）'!$A$10:$AZ$165,44,FALSE)</f>
        <v>#N/A</v>
      </c>
    </row>
    <row r="14" spans="1:11" ht="20.25" customHeight="1" thickBot="1">
      <c r="A14" s="395"/>
      <c r="B14" s="393"/>
      <c r="C14" s="109" t="s">
        <v>25</v>
      </c>
      <c r="D14" s="121" t="e">
        <f>VLOOKUP(A13,'データシート（高１男子）'!$A$10:$AR$165,13,FALSE)</f>
        <v>#N/A</v>
      </c>
      <c r="E14" s="122" t="e">
        <f>VLOOKUP(A13,'データシート（高１男子）'!$A$10:$AR$165,17,FALSE)</f>
        <v>#N/A</v>
      </c>
      <c r="F14" s="122" t="e">
        <f>VLOOKUP(A13,'データシート（高１男子）'!$A$10:$AR$165,21,FALSE)</f>
        <v>#N/A</v>
      </c>
      <c r="G14" s="122" t="e">
        <f>VLOOKUP(A13,'データシート（高１男子）'!$A$10:$AR$165,25,FALSE)</f>
        <v>#N/A</v>
      </c>
      <c r="H14" s="122" t="e">
        <f>VLOOKUP(A13,'データシート（高１男子）'!$A$10:$AR$165,35,FALSE)</f>
        <v>#N/A</v>
      </c>
      <c r="I14" s="122" t="e">
        <f>VLOOKUP(A13,'データシート（高１男子）'!$A$10:$AR$165,39,FALSE)</f>
        <v>#N/A</v>
      </c>
      <c r="J14" s="122" t="e">
        <f>VLOOKUP(A13,'データシート（高１男子）'!$A$10:$AR$165,43,FALSE)</f>
        <v>#N/A</v>
      </c>
      <c r="K14" s="122" t="e">
        <f>VLOOKUP(A13,'データシート（高１男子）'!$A$10:$AZ$165,47,FALSE)</f>
        <v>#N/A</v>
      </c>
    </row>
    <row r="15" spans="1:11" ht="23.25" customHeigh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ht="23.25" customHeight="1" thickBo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ht="27" customHeight="1" thickBot="1">
      <c r="A17" s="97" t="s">
        <v>37</v>
      </c>
      <c r="B17" s="104" t="s">
        <v>69</v>
      </c>
      <c r="C17" s="107" t="s">
        <v>74</v>
      </c>
      <c r="D17" s="98" t="s">
        <v>31</v>
      </c>
      <c r="E17" s="99" t="s">
        <v>33</v>
      </c>
      <c r="F17" s="98" t="s">
        <v>32</v>
      </c>
      <c r="G17" s="99" t="s">
        <v>99</v>
      </c>
      <c r="H17" s="98" t="s">
        <v>35</v>
      </c>
      <c r="I17" s="99" t="s">
        <v>34</v>
      </c>
      <c r="J17" s="98" t="s">
        <v>100</v>
      </c>
      <c r="K17" s="99" t="s">
        <v>101</v>
      </c>
    </row>
    <row r="18" spans="1:11" ht="20.25" customHeight="1">
      <c r="A18" s="394">
        <f>A13+1</f>
        <v>3</v>
      </c>
      <c r="B18" s="392" t="e">
        <f>VLOOKUP(A18,'データシート（高１男子）'!$A$10:$AR$165,2,FALSE)</f>
        <v>#N/A</v>
      </c>
      <c r="C18" s="108" t="s">
        <v>39</v>
      </c>
      <c r="D18" s="105" t="e">
        <f>VLOOKUP(A18,'データシート（高１男子）'!$A$10:$AR$165,10,FALSE)</f>
        <v>#N/A</v>
      </c>
      <c r="E18" s="101" t="e">
        <f>VLOOKUP(A18,'データシート（高１男子）'!$A$10:$AR$165,14,FALSE)</f>
        <v>#N/A</v>
      </c>
      <c r="F18" s="101" t="e">
        <f>VLOOKUP(A18,'データシート（高１男子）'!$A$10:$AR$165,18,FALSE)</f>
        <v>#N/A</v>
      </c>
      <c r="G18" s="101" t="e">
        <f>VLOOKUP(A18,'データシート（高１男子）'!$A$10:$AR$165,22,FALSE)</f>
        <v>#N/A</v>
      </c>
      <c r="H18" s="101" t="e">
        <f>VLOOKUP(A18,'データシート（高１男子）'!$A$10:$AR$165,32,FALSE)</f>
        <v>#N/A</v>
      </c>
      <c r="I18" s="101" t="e">
        <f>VLOOKUP(A18,'データシート（高１男子）'!$A$10:$AR$165,36,FALSE)</f>
        <v>#N/A</v>
      </c>
      <c r="J18" s="101" t="e">
        <f>VLOOKUP(A18,'データシート（高１男子）'!$A$10:$AR$165,40,FALSE)</f>
        <v>#N/A</v>
      </c>
      <c r="K18" s="101" t="e">
        <f>VLOOKUP(A18,'データシート（高１男子）'!$A$10:$AZ$165,44,FALSE)</f>
        <v>#N/A</v>
      </c>
    </row>
    <row r="19" spans="1:11" ht="20.25" customHeight="1" thickBot="1">
      <c r="A19" s="395"/>
      <c r="B19" s="393"/>
      <c r="C19" s="109" t="s">
        <v>25</v>
      </c>
      <c r="D19" s="121" t="e">
        <f>VLOOKUP(A18,'データシート（高１男子）'!$A$10:$AR$165,13,FALSE)</f>
        <v>#N/A</v>
      </c>
      <c r="E19" s="122" t="e">
        <f>VLOOKUP(A18,'データシート（高１男子）'!$A$10:$AR$165,17,FALSE)</f>
        <v>#N/A</v>
      </c>
      <c r="F19" s="122" t="e">
        <f>VLOOKUP(A18,'データシート（高１男子）'!$A$10:$AR$165,21,FALSE)</f>
        <v>#N/A</v>
      </c>
      <c r="G19" s="122" t="e">
        <f>VLOOKUP(A18,'データシート（高１男子）'!$A$10:$AR$165,25,FALSE)</f>
        <v>#N/A</v>
      </c>
      <c r="H19" s="122" t="e">
        <f>VLOOKUP(A18,'データシート（高１男子）'!$A$10:$AR$165,35,FALSE)</f>
        <v>#N/A</v>
      </c>
      <c r="I19" s="122" t="e">
        <f>VLOOKUP(A18,'データシート（高１男子）'!$A$10:$AR$165,39,FALSE)</f>
        <v>#N/A</v>
      </c>
      <c r="J19" s="122" t="e">
        <f>VLOOKUP(A18,'データシート（高１男子）'!$A$10:$AR$165,43,FALSE)</f>
        <v>#N/A</v>
      </c>
      <c r="K19" s="122" t="e">
        <f>VLOOKUP(A18,'データシート（高１男子）'!$A$10:$AZ$165,47,FALSE)</f>
        <v>#N/A</v>
      </c>
    </row>
    <row r="20" spans="1:11" ht="23.25" customHeight="1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23.25" customHeight="1" thickBot="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 ht="27" customHeight="1" thickBot="1">
      <c r="A22" s="97" t="s">
        <v>37</v>
      </c>
      <c r="B22" s="104" t="s">
        <v>69</v>
      </c>
      <c r="C22" s="107" t="s">
        <v>74</v>
      </c>
      <c r="D22" s="98" t="s">
        <v>31</v>
      </c>
      <c r="E22" s="99" t="s">
        <v>33</v>
      </c>
      <c r="F22" s="98" t="s">
        <v>32</v>
      </c>
      <c r="G22" s="99" t="s">
        <v>99</v>
      </c>
      <c r="H22" s="98" t="s">
        <v>35</v>
      </c>
      <c r="I22" s="99" t="s">
        <v>34</v>
      </c>
      <c r="J22" s="98" t="s">
        <v>100</v>
      </c>
      <c r="K22" s="99" t="s">
        <v>101</v>
      </c>
    </row>
    <row r="23" spans="1:11" ht="20.25" customHeight="1">
      <c r="A23" s="394">
        <f>A18+1</f>
        <v>4</v>
      </c>
      <c r="B23" s="392" t="e">
        <f>VLOOKUP(A23,'データシート（高１男子）'!$A$10:$AR$165,2,FALSE)</f>
        <v>#N/A</v>
      </c>
      <c r="C23" s="108" t="s">
        <v>39</v>
      </c>
      <c r="D23" s="105" t="e">
        <f>VLOOKUP(A23,'データシート（高１男子）'!$A$10:$AR$165,10,FALSE)</f>
        <v>#N/A</v>
      </c>
      <c r="E23" s="101" t="e">
        <f>VLOOKUP(A23,'データシート（高１男子）'!$A$10:$AR$165,14,FALSE)</f>
        <v>#N/A</v>
      </c>
      <c r="F23" s="101" t="e">
        <f>VLOOKUP(A23,'データシート（高１男子）'!$A$10:$AR$165,18,FALSE)</f>
        <v>#N/A</v>
      </c>
      <c r="G23" s="101" t="e">
        <f>VLOOKUP(A23,'データシート（高１男子）'!$A$10:$AR$165,22,FALSE)</f>
        <v>#N/A</v>
      </c>
      <c r="H23" s="101" t="e">
        <f>VLOOKUP(A23,'データシート（高１男子）'!$A$10:$AR$165,32,FALSE)</f>
        <v>#N/A</v>
      </c>
      <c r="I23" s="101" t="e">
        <f>VLOOKUP(A23,'データシート（高１男子）'!$A$10:$AR$165,36,FALSE)</f>
        <v>#N/A</v>
      </c>
      <c r="J23" s="101" t="e">
        <f>VLOOKUP(A23,'データシート（高１男子）'!$A$10:$AR$165,40,FALSE)</f>
        <v>#N/A</v>
      </c>
      <c r="K23" s="101" t="e">
        <f>VLOOKUP(A23,'データシート（高１男子）'!$A$10:$AZ$165,44,FALSE)</f>
        <v>#N/A</v>
      </c>
    </row>
    <row r="24" spans="1:11" ht="20.25" customHeight="1" thickBot="1">
      <c r="A24" s="395"/>
      <c r="B24" s="393"/>
      <c r="C24" s="109" t="s">
        <v>25</v>
      </c>
      <c r="D24" s="121" t="e">
        <f>VLOOKUP(A23,'データシート（高１男子）'!$A$10:$AR$165,13,FALSE)</f>
        <v>#N/A</v>
      </c>
      <c r="E24" s="122" t="e">
        <f>VLOOKUP(A23,'データシート（高１男子）'!$A$10:$AR$165,17,FALSE)</f>
        <v>#N/A</v>
      </c>
      <c r="F24" s="122" t="e">
        <f>VLOOKUP(A23,'データシート（高１男子）'!$A$10:$AR$165,21,FALSE)</f>
        <v>#N/A</v>
      </c>
      <c r="G24" s="122" t="e">
        <f>VLOOKUP(A23,'データシート（高１男子）'!$A$10:$AR$165,25,FALSE)</f>
        <v>#N/A</v>
      </c>
      <c r="H24" s="122" t="e">
        <f>VLOOKUP(A23,'データシート（高１男子）'!$A$10:$AR$165,35,FALSE)</f>
        <v>#N/A</v>
      </c>
      <c r="I24" s="122" t="e">
        <f>VLOOKUP(A23,'データシート（高１男子）'!$A$10:$AR$165,39,FALSE)</f>
        <v>#N/A</v>
      </c>
      <c r="J24" s="122" t="e">
        <f>VLOOKUP(A23,'データシート（高１男子）'!$A$10:$AR$165,43,FALSE)</f>
        <v>#N/A</v>
      </c>
      <c r="K24" s="122" t="e">
        <f>VLOOKUP(A23,'データシート（高１男子）'!$A$10:$AZ$165,47,FALSE)</f>
        <v>#N/A</v>
      </c>
    </row>
    <row r="25" spans="1:11" ht="23.25" customHeight="1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t="23.25" customHeight="1" thickBot="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t="27" customHeight="1" thickBot="1">
      <c r="A27" s="97" t="s">
        <v>37</v>
      </c>
      <c r="B27" s="104" t="s">
        <v>69</v>
      </c>
      <c r="C27" s="107" t="s">
        <v>74</v>
      </c>
      <c r="D27" s="98" t="s">
        <v>31</v>
      </c>
      <c r="E27" s="99" t="s">
        <v>33</v>
      </c>
      <c r="F27" s="98" t="s">
        <v>32</v>
      </c>
      <c r="G27" s="99" t="s">
        <v>99</v>
      </c>
      <c r="H27" s="98" t="s">
        <v>35</v>
      </c>
      <c r="I27" s="99" t="s">
        <v>34</v>
      </c>
      <c r="J27" s="98" t="s">
        <v>100</v>
      </c>
      <c r="K27" s="99" t="s">
        <v>101</v>
      </c>
    </row>
    <row r="28" spans="1:11" ht="20.25" customHeight="1">
      <c r="A28" s="394">
        <f>A23+1</f>
        <v>5</v>
      </c>
      <c r="B28" s="392" t="e">
        <f>VLOOKUP(A28,'データシート（高１男子）'!$A$10:$AR$165,2,FALSE)</f>
        <v>#N/A</v>
      </c>
      <c r="C28" s="108" t="s">
        <v>39</v>
      </c>
      <c r="D28" s="105" t="e">
        <f>VLOOKUP(A28,'データシート（高１男子）'!$A$10:$AR$165,10,FALSE)</f>
        <v>#N/A</v>
      </c>
      <c r="E28" s="101" t="e">
        <f>VLOOKUP(A28,'データシート（高１男子）'!$A$10:$AR$165,14,FALSE)</f>
        <v>#N/A</v>
      </c>
      <c r="F28" s="101" t="e">
        <f>VLOOKUP(A28,'データシート（高１男子）'!$A$10:$AR$165,18,FALSE)</f>
        <v>#N/A</v>
      </c>
      <c r="G28" s="101" t="e">
        <f>VLOOKUP(A28,'データシート（高１男子）'!$A$10:$AR$165,22,FALSE)</f>
        <v>#N/A</v>
      </c>
      <c r="H28" s="101" t="e">
        <f>VLOOKUP(A28,'データシート（高１男子）'!$A$10:$AR$165,32,FALSE)</f>
        <v>#N/A</v>
      </c>
      <c r="I28" s="101" t="e">
        <f>VLOOKUP(A28,'データシート（高１男子）'!$A$10:$AR$165,36,FALSE)</f>
        <v>#N/A</v>
      </c>
      <c r="J28" s="101" t="e">
        <f>VLOOKUP(A28,'データシート（高１男子）'!$A$10:$AR$165,40,FALSE)</f>
        <v>#N/A</v>
      </c>
      <c r="K28" s="101" t="e">
        <f>VLOOKUP(A28,'データシート（高１男子）'!$A$10:$AZ$165,44,FALSE)</f>
        <v>#N/A</v>
      </c>
    </row>
    <row r="29" spans="1:11" ht="20.25" customHeight="1" thickBot="1">
      <c r="A29" s="395"/>
      <c r="B29" s="393"/>
      <c r="C29" s="109" t="s">
        <v>25</v>
      </c>
      <c r="D29" s="121" t="e">
        <f>VLOOKUP(A28,'データシート（高１男子）'!$A$10:$AR$165,13,FALSE)</f>
        <v>#N/A</v>
      </c>
      <c r="E29" s="122" t="e">
        <f>VLOOKUP(A28,'データシート（高１男子）'!$A$10:$AR$165,17,FALSE)</f>
        <v>#N/A</v>
      </c>
      <c r="F29" s="122" t="e">
        <f>VLOOKUP(A28,'データシート（高１男子）'!$A$10:$AR$165,21,FALSE)</f>
        <v>#N/A</v>
      </c>
      <c r="G29" s="122" t="e">
        <f>VLOOKUP(A28,'データシート（高１男子）'!$A$10:$AR$165,25,FALSE)</f>
        <v>#N/A</v>
      </c>
      <c r="H29" s="122" t="e">
        <f>VLOOKUP(A28,'データシート（高１男子）'!$A$10:$AR$165,35,FALSE)</f>
        <v>#N/A</v>
      </c>
      <c r="I29" s="122" t="e">
        <f>VLOOKUP(A28,'データシート（高１男子）'!$A$10:$AR$165,39,FALSE)</f>
        <v>#N/A</v>
      </c>
      <c r="J29" s="122" t="e">
        <f>VLOOKUP(A28,'データシート（高１男子）'!$A$10:$AR$165,43,FALSE)</f>
        <v>#N/A</v>
      </c>
      <c r="K29" s="122" t="e">
        <f>VLOOKUP(A28,'データシート（高１男子）'!$A$10:$AZ$165,47,FALSE)</f>
        <v>#N/A</v>
      </c>
    </row>
    <row r="30" spans="1:11" ht="23.25" customHeight="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3.25" customHeight="1" thickBot="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t="27" customHeight="1" thickBot="1">
      <c r="A32" s="97" t="s">
        <v>37</v>
      </c>
      <c r="B32" s="104" t="s">
        <v>69</v>
      </c>
      <c r="C32" s="107" t="s">
        <v>74</v>
      </c>
      <c r="D32" s="98" t="s">
        <v>31</v>
      </c>
      <c r="E32" s="99" t="s">
        <v>33</v>
      </c>
      <c r="F32" s="98" t="s">
        <v>32</v>
      </c>
      <c r="G32" s="99" t="s">
        <v>99</v>
      </c>
      <c r="H32" s="98" t="s">
        <v>35</v>
      </c>
      <c r="I32" s="99" t="s">
        <v>34</v>
      </c>
      <c r="J32" s="98" t="s">
        <v>100</v>
      </c>
      <c r="K32" s="99" t="s">
        <v>101</v>
      </c>
    </row>
    <row r="33" spans="1:11" ht="20.25" customHeight="1">
      <c r="A33" s="394">
        <f>A28+1</f>
        <v>6</v>
      </c>
      <c r="B33" s="392" t="e">
        <f>VLOOKUP(A33,'データシート（高１男子）'!$A$10:$AR$165,2,FALSE)</f>
        <v>#N/A</v>
      </c>
      <c r="C33" s="108" t="s">
        <v>39</v>
      </c>
      <c r="D33" s="105" t="e">
        <f>VLOOKUP(A33,'データシート（高１男子）'!$A$10:$AR$165,10,FALSE)</f>
        <v>#N/A</v>
      </c>
      <c r="E33" s="101" t="e">
        <f>VLOOKUP(A33,'データシート（高１男子）'!$A$10:$AR$165,14,FALSE)</f>
        <v>#N/A</v>
      </c>
      <c r="F33" s="101" t="e">
        <f>VLOOKUP(A33,'データシート（高１男子）'!$A$10:$AR$165,18,FALSE)</f>
        <v>#N/A</v>
      </c>
      <c r="G33" s="101" t="e">
        <f>VLOOKUP(A33,'データシート（高１男子）'!$A$10:$AR$165,22,FALSE)</f>
        <v>#N/A</v>
      </c>
      <c r="H33" s="101" t="e">
        <f>VLOOKUP(A33,'データシート（高１男子）'!$A$10:$AR$165,32,FALSE)</f>
        <v>#N/A</v>
      </c>
      <c r="I33" s="101" t="e">
        <f>VLOOKUP(A33,'データシート（高１男子）'!$A$10:$AR$165,36,FALSE)</f>
        <v>#N/A</v>
      </c>
      <c r="J33" s="101" t="e">
        <f>VLOOKUP(A33,'データシート（高１男子）'!$A$10:$AR$165,40,FALSE)</f>
        <v>#N/A</v>
      </c>
      <c r="K33" s="101" t="e">
        <f>VLOOKUP(A33,'データシート（高１男子）'!$A$10:$AZ$165,44,FALSE)</f>
        <v>#N/A</v>
      </c>
    </row>
    <row r="34" spans="1:11" ht="20.25" customHeight="1" thickBot="1">
      <c r="A34" s="395"/>
      <c r="B34" s="393"/>
      <c r="C34" s="109" t="s">
        <v>25</v>
      </c>
      <c r="D34" s="121" t="e">
        <f>VLOOKUP(A33,'データシート（高１男子）'!$A$10:$AR$165,13,FALSE)</f>
        <v>#N/A</v>
      </c>
      <c r="E34" s="122" t="e">
        <f>VLOOKUP(A33,'データシート（高１男子）'!$A$10:$AR$165,17,FALSE)</f>
        <v>#N/A</v>
      </c>
      <c r="F34" s="122" t="e">
        <f>VLOOKUP(A33,'データシート（高１男子）'!$A$10:$AR$165,21,FALSE)</f>
        <v>#N/A</v>
      </c>
      <c r="G34" s="122" t="e">
        <f>VLOOKUP(A33,'データシート（高１男子）'!$A$10:$AR$165,25,FALSE)</f>
        <v>#N/A</v>
      </c>
      <c r="H34" s="122" t="e">
        <f>VLOOKUP(A33,'データシート（高１男子）'!$A$10:$AR$165,35,FALSE)</f>
        <v>#N/A</v>
      </c>
      <c r="I34" s="122" t="e">
        <f>VLOOKUP(A33,'データシート（高１男子）'!$A$10:$AR$165,39,FALSE)</f>
        <v>#N/A</v>
      </c>
      <c r="J34" s="122" t="e">
        <f>VLOOKUP(A33,'データシート（高１男子）'!$A$10:$AR$165,43,FALSE)</f>
        <v>#N/A</v>
      </c>
      <c r="K34" s="122" t="e">
        <f>VLOOKUP(A33,'データシート（高１男子）'!$A$10:$AZ$165,47,FALSE)</f>
        <v>#N/A</v>
      </c>
    </row>
    <row r="35" spans="1:11" ht="23.25" customHeight="1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23.25" customHeight="1" thickBot="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ht="27" customHeight="1" thickBot="1">
      <c r="A37" s="97" t="s">
        <v>37</v>
      </c>
      <c r="B37" s="104" t="s">
        <v>69</v>
      </c>
      <c r="C37" s="107" t="s">
        <v>74</v>
      </c>
      <c r="D37" s="98" t="s">
        <v>31</v>
      </c>
      <c r="E37" s="99" t="s">
        <v>33</v>
      </c>
      <c r="F37" s="98" t="s">
        <v>32</v>
      </c>
      <c r="G37" s="99" t="s">
        <v>99</v>
      </c>
      <c r="H37" s="98" t="s">
        <v>35</v>
      </c>
      <c r="I37" s="99" t="s">
        <v>34</v>
      </c>
      <c r="J37" s="98" t="s">
        <v>100</v>
      </c>
      <c r="K37" s="99" t="s">
        <v>101</v>
      </c>
    </row>
    <row r="38" spans="1:11" ht="20.25" customHeight="1">
      <c r="A38" s="394">
        <f>A33+1</f>
        <v>7</v>
      </c>
      <c r="B38" s="392" t="e">
        <f>VLOOKUP(A38,'データシート（高１男子）'!$A$10:$AR$165,2,FALSE)</f>
        <v>#N/A</v>
      </c>
      <c r="C38" s="108" t="s">
        <v>39</v>
      </c>
      <c r="D38" s="105" t="e">
        <f>VLOOKUP(A38,'データシート（高１男子）'!$A$10:$AR$165,10,FALSE)</f>
        <v>#N/A</v>
      </c>
      <c r="E38" s="101" t="e">
        <f>VLOOKUP(A38,'データシート（高１男子）'!$A$10:$AR$165,14,FALSE)</f>
        <v>#N/A</v>
      </c>
      <c r="F38" s="101" t="e">
        <f>VLOOKUP(A38,'データシート（高１男子）'!$A$10:$AR$165,18,FALSE)</f>
        <v>#N/A</v>
      </c>
      <c r="G38" s="101" t="e">
        <f>VLOOKUP(A38,'データシート（高１男子）'!$A$10:$AR$165,22,FALSE)</f>
        <v>#N/A</v>
      </c>
      <c r="H38" s="101" t="e">
        <f>VLOOKUP(A38,'データシート（高１男子）'!$A$10:$AR$165,32,FALSE)</f>
        <v>#N/A</v>
      </c>
      <c r="I38" s="101" t="e">
        <f>VLOOKUP(A38,'データシート（高１男子）'!$A$10:$AR$165,36,FALSE)</f>
        <v>#N/A</v>
      </c>
      <c r="J38" s="101" t="e">
        <f>VLOOKUP(A38,'データシート（高１男子）'!$A$10:$AR$165,40,FALSE)</f>
        <v>#N/A</v>
      </c>
      <c r="K38" s="101" t="e">
        <f>VLOOKUP(A38,'データシート（高１男子）'!$A$10:$AZ$165,44,FALSE)</f>
        <v>#N/A</v>
      </c>
    </row>
    <row r="39" spans="1:11" ht="20.25" customHeight="1" thickBot="1">
      <c r="A39" s="395"/>
      <c r="B39" s="393"/>
      <c r="C39" s="109" t="s">
        <v>25</v>
      </c>
      <c r="D39" s="121" t="e">
        <f>VLOOKUP(A38,'データシート（高１男子）'!$A$10:$AR$165,13,FALSE)</f>
        <v>#N/A</v>
      </c>
      <c r="E39" s="122" t="e">
        <f>VLOOKUP(A38,'データシート（高１男子）'!$A$10:$AR$165,17,FALSE)</f>
        <v>#N/A</v>
      </c>
      <c r="F39" s="122" t="e">
        <f>VLOOKUP(A38,'データシート（高１男子）'!$A$10:$AR$165,21,FALSE)</f>
        <v>#N/A</v>
      </c>
      <c r="G39" s="122" t="e">
        <f>VLOOKUP(A38,'データシート（高１男子）'!$A$10:$AR$165,25,FALSE)</f>
        <v>#N/A</v>
      </c>
      <c r="H39" s="122" t="e">
        <f>VLOOKUP(A38,'データシート（高１男子）'!$A$10:$AR$165,35,FALSE)</f>
        <v>#N/A</v>
      </c>
      <c r="I39" s="122" t="e">
        <f>VLOOKUP(A38,'データシート（高１男子）'!$A$10:$AR$165,39,FALSE)</f>
        <v>#N/A</v>
      </c>
      <c r="J39" s="122" t="e">
        <f>VLOOKUP(A38,'データシート（高１男子）'!$A$10:$AR$165,43,FALSE)</f>
        <v>#N/A</v>
      </c>
      <c r="K39" s="122" t="e">
        <f>VLOOKUP(A38,'データシート（高１男子）'!$A$10:$AZ$165,47,FALSE)</f>
        <v>#N/A</v>
      </c>
    </row>
    <row r="40" spans="1:11" ht="23.2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1" ht="23.25" customHeight="1" thickBot="1"/>
    <row r="42" spans="1:11" ht="27" customHeight="1" thickBot="1">
      <c r="A42" s="97" t="s">
        <v>37</v>
      </c>
      <c r="B42" s="104" t="s">
        <v>69</v>
      </c>
      <c r="C42" s="107" t="s">
        <v>74</v>
      </c>
      <c r="D42" s="98" t="s">
        <v>31</v>
      </c>
      <c r="E42" s="99" t="s">
        <v>33</v>
      </c>
      <c r="F42" s="98" t="s">
        <v>32</v>
      </c>
      <c r="G42" s="99" t="s">
        <v>99</v>
      </c>
      <c r="H42" s="98" t="s">
        <v>35</v>
      </c>
      <c r="I42" s="99" t="s">
        <v>34</v>
      </c>
      <c r="J42" s="98" t="s">
        <v>100</v>
      </c>
      <c r="K42" s="99" t="s">
        <v>101</v>
      </c>
    </row>
    <row r="43" spans="1:11" ht="20.25" customHeight="1">
      <c r="A43" s="394">
        <f>A38+1</f>
        <v>8</v>
      </c>
      <c r="B43" s="392" t="e">
        <f>VLOOKUP(A43,'データシート（高１男子）'!$A$10:$AR$165,2,FALSE)</f>
        <v>#N/A</v>
      </c>
      <c r="C43" s="108" t="s">
        <v>39</v>
      </c>
      <c r="D43" s="105" t="e">
        <f>VLOOKUP(A43,'データシート（高１男子）'!$A$10:$AR$165,10,FALSE)</f>
        <v>#N/A</v>
      </c>
      <c r="E43" s="101" t="e">
        <f>VLOOKUP(A43,'データシート（高１男子）'!$A$10:$AR$165,14,FALSE)</f>
        <v>#N/A</v>
      </c>
      <c r="F43" s="101" t="e">
        <f>VLOOKUP(A43,'データシート（高１男子）'!$A$10:$AR$165,18,FALSE)</f>
        <v>#N/A</v>
      </c>
      <c r="G43" s="101" t="e">
        <f>VLOOKUP(A43,'データシート（高１男子）'!$A$10:$AR$165,22,FALSE)</f>
        <v>#N/A</v>
      </c>
      <c r="H43" s="101" t="e">
        <f>VLOOKUP(A43,'データシート（高１男子）'!$A$10:$AR$165,32,FALSE)</f>
        <v>#N/A</v>
      </c>
      <c r="I43" s="101" t="e">
        <f>VLOOKUP(A43,'データシート（高１男子）'!$A$10:$AR$165,36,FALSE)</f>
        <v>#N/A</v>
      </c>
      <c r="J43" s="101" t="e">
        <f>VLOOKUP(A43,'データシート（高１男子）'!$A$10:$AR$165,40,FALSE)</f>
        <v>#N/A</v>
      </c>
      <c r="K43" s="101" t="e">
        <f>VLOOKUP(A43,'データシート（高１男子）'!$A$10:$AZ$165,44,FALSE)</f>
        <v>#N/A</v>
      </c>
    </row>
    <row r="44" spans="1:11" ht="20.25" customHeight="1" thickBot="1">
      <c r="A44" s="395"/>
      <c r="B44" s="393"/>
      <c r="C44" s="109" t="s">
        <v>25</v>
      </c>
      <c r="D44" s="121" t="e">
        <f>VLOOKUP(A43,'データシート（高１男子）'!$A$10:$AR$165,13,FALSE)</f>
        <v>#N/A</v>
      </c>
      <c r="E44" s="122" t="e">
        <f>VLOOKUP(A43,'データシート（高１男子）'!$A$10:$AR$165,17,FALSE)</f>
        <v>#N/A</v>
      </c>
      <c r="F44" s="122" t="e">
        <f>VLOOKUP(A43,'データシート（高１男子）'!$A$10:$AR$165,21,FALSE)</f>
        <v>#N/A</v>
      </c>
      <c r="G44" s="122" t="e">
        <f>VLOOKUP(A43,'データシート（高１男子）'!$A$10:$AR$165,25,FALSE)</f>
        <v>#N/A</v>
      </c>
      <c r="H44" s="122" t="e">
        <f>VLOOKUP(A43,'データシート（高１男子）'!$A$10:$AR$165,35,FALSE)</f>
        <v>#N/A</v>
      </c>
      <c r="I44" s="122" t="e">
        <f>VLOOKUP(A43,'データシート（高１男子）'!$A$10:$AR$165,39,FALSE)</f>
        <v>#N/A</v>
      </c>
      <c r="J44" s="122" t="e">
        <f>VLOOKUP(A43,'データシート（高１男子）'!$A$10:$AR$165,43,FALSE)</f>
        <v>#N/A</v>
      </c>
      <c r="K44" s="122" t="e">
        <f>VLOOKUP(A43,'データシート（高１男子）'!$A$10:$AZ$165,47,FALSE)</f>
        <v>#N/A</v>
      </c>
    </row>
    <row r="45" spans="1:11" ht="23.25" customHeight="1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23.25" customHeight="1" thickBot="1"/>
    <row r="47" spans="1:11" ht="23.25" thickBot="1">
      <c r="A47" s="97" t="s">
        <v>37</v>
      </c>
      <c r="B47" s="104" t="s">
        <v>69</v>
      </c>
      <c r="C47" s="107" t="s">
        <v>74</v>
      </c>
      <c r="D47" s="98" t="s">
        <v>31</v>
      </c>
      <c r="E47" s="99" t="s">
        <v>33</v>
      </c>
      <c r="F47" s="98" t="s">
        <v>32</v>
      </c>
      <c r="G47" s="99" t="s">
        <v>99</v>
      </c>
      <c r="H47" s="98" t="s">
        <v>35</v>
      </c>
      <c r="I47" s="99" t="s">
        <v>34</v>
      </c>
      <c r="J47" s="98" t="s">
        <v>100</v>
      </c>
      <c r="K47" s="99" t="s">
        <v>101</v>
      </c>
    </row>
    <row r="48" spans="1:11" ht="20.25" customHeight="1">
      <c r="A48" s="394">
        <f>A43+1</f>
        <v>9</v>
      </c>
      <c r="B48" s="392" t="e">
        <f>VLOOKUP(A48,'データシート（高１男子）'!$A$10:$AR$165,2,FALSE)</f>
        <v>#N/A</v>
      </c>
      <c r="C48" s="108" t="s">
        <v>39</v>
      </c>
      <c r="D48" s="105" t="e">
        <f>VLOOKUP(A48,'データシート（高１男子）'!$A$10:$AR$165,10,FALSE)</f>
        <v>#N/A</v>
      </c>
      <c r="E48" s="101" t="e">
        <f>VLOOKUP(A48,'データシート（高１男子）'!$A$10:$AR$165,14,FALSE)</f>
        <v>#N/A</v>
      </c>
      <c r="F48" s="101" t="e">
        <f>VLOOKUP(A48,'データシート（高１男子）'!$A$10:$AR$165,18,FALSE)</f>
        <v>#N/A</v>
      </c>
      <c r="G48" s="101" t="e">
        <f>VLOOKUP(A48,'データシート（高１男子）'!$A$10:$AR$165,22,FALSE)</f>
        <v>#N/A</v>
      </c>
      <c r="H48" s="101" t="e">
        <f>VLOOKUP(A48,'データシート（高１男子）'!$A$10:$AR$165,32,FALSE)</f>
        <v>#N/A</v>
      </c>
      <c r="I48" s="101" t="e">
        <f>VLOOKUP(A48,'データシート（高１男子）'!$A$10:$AR$165,36,FALSE)</f>
        <v>#N/A</v>
      </c>
      <c r="J48" s="101" t="e">
        <f>VLOOKUP(A48,'データシート（高１男子）'!$A$10:$AR$165,40,FALSE)</f>
        <v>#N/A</v>
      </c>
      <c r="K48" s="101" t="e">
        <f>VLOOKUP(A48,'データシート（高１男子）'!$A$10:$AZ$165,44,FALSE)</f>
        <v>#N/A</v>
      </c>
    </row>
    <row r="49" spans="1:11" ht="20.25" customHeight="1" thickBot="1">
      <c r="A49" s="395"/>
      <c r="B49" s="393"/>
      <c r="C49" s="109" t="s">
        <v>25</v>
      </c>
      <c r="D49" s="121" t="e">
        <f>VLOOKUP(A48,'データシート（高１男子）'!$A$10:$AR$165,13,FALSE)</f>
        <v>#N/A</v>
      </c>
      <c r="E49" s="122" t="e">
        <f>VLOOKUP(A48,'データシート（高１男子）'!$A$10:$AR$165,17,FALSE)</f>
        <v>#N/A</v>
      </c>
      <c r="F49" s="122" t="e">
        <f>VLOOKUP(A48,'データシート（高１男子）'!$A$10:$AR$165,21,FALSE)</f>
        <v>#N/A</v>
      </c>
      <c r="G49" s="122" t="e">
        <f>VLOOKUP(A48,'データシート（高１男子）'!$A$10:$AR$165,25,FALSE)</f>
        <v>#N/A</v>
      </c>
      <c r="H49" s="122" t="e">
        <f>VLOOKUP(A48,'データシート（高１男子）'!$A$10:$AR$165,35,FALSE)</f>
        <v>#N/A</v>
      </c>
      <c r="I49" s="122" t="e">
        <f>VLOOKUP(A48,'データシート（高１男子）'!$A$10:$AR$165,39,FALSE)</f>
        <v>#N/A</v>
      </c>
      <c r="J49" s="122" t="e">
        <f>VLOOKUP(A48,'データシート（高１男子）'!$A$10:$AR$165,43,FALSE)</f>
        <v>#N/A</v>
      </c>
      <c r="K49" s="122" t="e">
        <f>VLOOKUP(A48,'データシート（高１男子）'!$A$10:$AZ$165,47,FALSE)</f>
        <v>#N/A</v>
      </c>
    </row>
    <row r="50" spans="1:11" ht="23.25" customHeight="1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1" ht="23.25" customHeight="1" thickBot="1"/>
    <row r="52" spans="1:11" ht="23.25" thickBot="1">
      <c r="A52" s="97" t="s">
        <v>37</v>
      </c>
      <c r="B52" s="104" t="s">
        <v>69</v>
      </c>
      <c r="C52" s="107" t="s">
        <v>74</v>
      </c>
      <c r="D52" s="98" t="s">
        <v>31</v>
      </c>
      <c r="E52" s="99" t="s">
        <v>33</v>
      </c>
      <c r="F52" s="98" t="s">
        <v>32</v>
      </c>
      <c r="G52" s="99" t="s">
        <v>99</v>
      </c>
      <c r="H52" s="98" t="s">
        <v>35</v>
      </c>
      <c r="I52" s="99" t="s">
        <v>34</v>
      </c>
      <c r="J52" s="98" t="s">
        <v>100</v>
      </c>
      <c r="K52" s="99" t="s">
        <v>101</v>
      </c>
    </row>
    <row r="53" spans="1:11" ht="20.25" customHeight="1">
      <c r="A53" s="394">
        <f>A48+1</f>
        <v>10</v>
      </c>
      <c r="B53" s="392" t="e">
        <f>VLOOKUP(A53,'データシート（高１男子）'!$A$10:$AR$165,2,FALSE)</f>
        <v>#N/A</v>
      </c>
      <c r="C53" s="108" t="s">
        <v>39</v>
      </c>
      <c r="D53" s="105" t="e">
        <f>VLOOKUP(A53,'データシート（高１男子）'!$A$10:$AR$165,10,FALSE)</f>
        <v>#N/A</v>
      </c>
      <c r="E53" s="101" t="e">
        <f>VLOOKUP(A53,'データシート（高１男子）'!$A$10:$AR$165,14,FALSE)</f>
        <v>#N/A</v>
      </c>
      <c r="F53" s="101" t="e">
        <f>VLOOKUP(A53,'データシート（高１男子）'!$A$10:$AR$165,18,FALSE)</f>
        <v>#N/A</v>
      </c>
      <c r="G53" s="101" t="e">
        <f>VLOOKUP(A53,'データシート（高１男子）'!$A$10:$AR$165,22,FALSE)</f>
        <v>#N/A</v>
      </c>
      <c r="H53" s="101" t="e">
        <f>VLOOKUP(A53,'データシート（高１男子）'!$A$10:$AR$165,32,FALSE)</f>
        <v>#N/A</v>
      </c>
      <c r="I53" s="101" t="e">
        <f>VLOOKUP(A53,'データシート（高１男子）'!$A$10:$AR$165,36,FALSE)</f>
        <v>#N/A</v>
      </c>
      <c r="J53" s="101" t="e">
        <f>VLOOKUP(A53,'データシート（高１男子）'!$A$10:$AR$165,40,FALSE)</f>
        <v>#N/A</v>
      </c>
      <c r="K53" s="101" t="e">
        <f>VLOOKUP(A53,'データシート（高１男子）'!$A$10:$AZ$165,44,FALSE)</f>
        <v>#N/A</v>
      </c>
    </row>
    <row r="54" spans="1:11" ht="20.25" customHeight="1" thickBot="1">
      <c r="A54" s="395"/>
      <c r="B54" s="393"/>
      <c r="C54" s="109" t="s">
        <v>25</v>
      </c>
      <c r="D54" s="121" t="e">
        <f>VLOOKUP(A53,'データシート（高１男子）'!$A$10:$AR$165,13,FALSE)</f>
        <v>#N/A</v>
      </c>
      <c r="E54" s="122" t="e">
        <f>VLOOKUP(A53,'データシート（高１男子）'!$A$10:$AR$165,17,FALSE)</f>
        <v>#N/A</v>
      </c>
      <c r="F54" s="122" t="e">
        <f>VLOOKUP(A53,'データシート（高１男子）'!$A$10:$AR$165,21,FALSE)</f>
        <v>#N/A</v>
      </c>
      <c r="G54" s="122" t="e">
        <f>VLOOKUP(A53,'データシート（高１男子）'!$A$10:$AR$165,25,FALSE)</f>
        <v>#N/A</v>
      </c>
      <c r="H54" s="122" t="e">
        <f>VLOOKUP(A53,'データシート（高１男子）'!$A$10:$AR$165,35,FALSE)</f>
        <v>#N/A</v>
      </c>
      <c r="I54" s="122" t="e">
        <f>VLOOKUP(A53,'データシート（高１男子）'!$A$10:$AR$165,39,FALSE)</f>
        <v>#N/A</v>
      </c>
      <c r="J54" s="122" t="e">
        <f>VLOOKUP(A53,'データシート（高１男子）'!$A$10:$AR$165,43,FALSE)</f>
        <v>#N/A</v>
      </c>
      <c r="K54" s="122" t="e">
        <f>VLOOKUP(A53,'データシート（高１男子）'!$A$10:$AZ$165,47,FALSE)</f>
        <v>#N/A</v>
      </c>
    </row>
    <row r="55" spans="1:11" ht="23.25" customHeight="1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1" ht="23.25" customHeight="1" thickBot="1"/>
    <row r="57" spans="1:11" ht="23.25" thickBot="1">
      <c r="A57" s="97" t="s">
        <v>37</v>
      </c>
      <c r="B57" s="104" t="s">
        <v>69</v>
      </c>
      <c r="C57" s="107" t="s">
        <v>74</v>
      </c>
      <c r="D57" s="98" t="s">
        <v>31</v>
      </c>
      <c r="E57" s="99" t="s">
        <v>33</v>
      </c>
      <c r="F57" s="98" t="s">
        <v>32</v>
      </c>
      <c r="G57" s="99" t="s">
        <v>99</v>
      </c>
      <c r="H57" s="98" t="s">
        <v>35</v>
      </c>
      <c r="I57" s="99" t="s">
        <v>34</v>
      </c>
      <c r="J57" s="98" t="s">
        <v>100</v>
      </c>
      <c r="K57" s="99" t="s">
        <v>101</v>
      </c>
    </row>
    <row r="58" spans="1:11" ht="20.25" customHeight="1">
      <c r="A58" s="394">
        <f>A53+1</f>
        <v>11</v>
      </c>
      <c r="B58" s="392" t="e">
        <f>VLOOKUP(A58,'データシート（高１男子）'!$A$10:$AR$165,2,FALSE)</f>
        <v>#N/A</v>
      </c>
      <c r="C58" s="108" t="s">
        <v>39</v>
      </c>
      <c r="D58" s="105" t="e">
        <f>VLOOKUP(A58,'データシート（高１男子）'!$A$10:$AR$165,10,FALSE)</f>
        <v>#N/A</v>
      </c>
      <c r="E58" s="101" t="e">
        <f>VLOOKUP(A58,'データシート（高１男子）'!$A$10:$AR$165,14,FALSE)</f>
        <v>#N/A</v>
      </c>
      <c r="F58" s="101" t="e">
        <f>VLOOKUP(A58,'データシート（高１男子）'!$A$10:$AR$165,18,FALSE)</f>
        <v>#N/A</v>
      </c>
      <c r="G58" s="101" t="e">
        <f>VLOOKUP(A58,'データシート（高１男子）'!$A$10:$AR$165,22,FALSE)</f>
        <v>#N/A</v>
      </c>
      <c r="H58" s="101" t="e">
        <f>VLOOKUP(A58,'データシート（高１男子）'!$A$10:$AR$165,32,FALSE)</f>
        <v>#N/A</v>
      </c>
      <c r="I58" s="101" t="e">
        <f>VLOOKUP(A58,'データシート（高１男子）'!$A$10:$AR$165,36,FALSE)</f>
        <v>#N/A</v>
      </c>
      <c r="J58" s="101" t="e">
        <f>VLOOKUP(A58,'データシート（高１男子）'!$A$10:$AR$165,40,FALSE)</f>
        <v>#N/A</v>
      </c>
      <c r="K58" s="101" t="e">
        <f>VLOOKUP(A58,'データシート（高１男子）'!$A$10:$AZ$165,44,FALSE)</f>
        <v>#N/A</v>
      </c>
    </row>
    <row r="59" spans="1:11" ht="20.25" customHeight="1" thickBot="1">
      <c r="A59" s="395"/>
      <c r="B59" s="393"/>
      <c r="C59" s="109" t="s">
        <v>25</v>
      </c>
      <c r="D59" s="121" t="e">
        <f>VLOOKUP(A58,'データシート（高１男子）'!$A$10:$AR$165,13,FALSE)</f>
        <v>#N/A</v>
      </c>
      <c r="E59" s="122" t="e">
        <f>VLOOKUP(A58,'データシート（高１男子）'!$A$10:$AR$165,17,FALSE)</f>
        <v>#N/A</v>
      </c>
      <c r="F59" s="122" t="e">
        <f>VLOOKUP(A58,'データシート（高１男子）'!$A$10:$AR$165,21,FALSE)</f>
        <v>#N/A</v>
      </c>
      <c r="G59" s="122" t="e">
        <f>VLOOKUP(A58,'データシート（高１男子）'!$A$10:$AR$165,25,FALSE)</f>
        <v>#N/A</v>
      </c>
      <c r="H59" s="122" t="e">
        <f>VLOOKUP(A58,'データシート（高１男子）'!$A$10:$AR$165,35,FALSE)</f>
        <v>#N/A</v>
      </c>
      <c r="I59" s="122" t="e">
        <f>VLOOKUP(A58,'データシート（高１男子）'!$A$10:$AR$165,39,FALSE)</f>
        <v>#N/A</v>
      </c>
      <c r="J59" s="122" t="e">
        <f>VLOOKUP(A58,'データシート（高１男子）'!$A$10:$AR$165,43,FALSE)</f>
        <v>#N/A</v>
      </c>
      <c r="K59" s="122" t="e">
        <f>VLOOKUP(A58,'データシート（高１男子）'!$A$10:$AZ$165,47,FALSE)</f>
        <v>#N/A</v>
      </c>
    </row>
    <row r="60" spans="1:11" ht="23.25" customHeigh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ht="23.25" customHeight="1" thickBot="1"/>
    <row r="62" spans="1:11" ht="23.25" thickBot="1">
      <c r="A62" s="97" t="s">
        <v>37</v>
      </c>
      <c r="B62" s="104" t="s">
        <v>69</v>
      </c>
      <c r="C62" s="107" t="s">
        <v>74</v>
      </c>
      <c r="D62" s="98" t="s">
        <v>31</v>
      </c>
      <c r="E62" s="99" t="s">
        <v>33</v>
      </c>
      <c r="F62" s="98" t="s">
        <v>32</v>
      </c>
      <c r="G62" s="99" t="s">
        <v>99</v>
      </c>
      <c r="H62" s="98" t="s">
        <v>35</v>
      </c>
      <c r="I62" s="99" t="s">
        <v>34</v>
      </c>
      <c r="J62" s="98" t="s">
        <v>100</v>
      </c>
      <c r="K62" s="99" t="s">
        <v>101</v>
      </c>
    </row>
    <row r="63" spans="1:11" ht="20.25" customHeight="1">
      <c r="A63" s="394">
        <f>A58+1</f>
        <v>12</v>
      </c>
      <c r="B63" s="392" t="e">
        <f>VLOOKUP(A63,'データシート（高１男子）'!$A$10:$AR$165,2,FALSE)</f>
        <v>#N/A</v>
      </c>
      <c r="C63" s="108" t="s">
        <v>39</v>
      </c>
      <c r="D63" s="105" t="e">
        <f>VLOOKUP(A63,'データシート（高１男子）'!$A$10:$AR$165,10,FALSE)</f>
        <v>#N/A</v>
      </c>
      <c r="E63" s="101" t="e">
        <f>VLOOKUP(A63,'データシート（高１男子）'!$A$10:$AR$165,14,FALSE)</f>
        <v>#N/A</v>
      </c>
      <c r="F63" s="101" t="e">
        <f>VLOOKUP(A63,'データシート（高１男子）'!$A$10:$AR$165,18,FALSE)</f>
        <v>#N/A</v>
      </c>
      <c r="G63" s="101" t="e">
        <f>VLOOKUP(A63,'データシート（高１男子）'!$A$10:$AR$165,22,FALSE)</f>
        <v>#N/A</v>
      </c>
      <c r="H63" s="101" t="e">
        <f>VLOOKUP(A63,'データシート（高１男子）'!$A$10:$AR$165,32,FALSE)</f>
        <v>#N/A</v>
      </c>
      <c r="I63" s="101" t="e">
        <f>VLOOKUP(A63,'データシート（高１男子）'!$A$10:$AR$165,36,FALSE)</f>
        <v>#N/A</v>
      </c>
      <c r="J63" s="101" t="e">
        <f>VLOOKUP(A63,'データシート（高１男子）'!$A$10:$AR$165,40,FALSE)</f>
        <v>#N/A</v>
      </c>
      <c r="K63" s="101" t="e">
        <f>VLOOKUP(A63,'データシート（高１男子）'!$A$10:$AZ$165,44,FALSE)</f>
        <v>#N/A</v>
      </c>
    </row>
    <row r="64" spans="1:11" ht="20.25" customHeight="1" thickBot="1">
      <c r="A64" s="395"/>
      <c r="B64" s="393"/>
      <c r="C64" s="109" t="s">
        <v>25</v>
      </c>
      <c r="D64" s="121" t="e">
        <f>VLOOKUP(A63,'データシート（高１男子）'!$A$10:$AR$165,13,FALSE)</f>
        <v>#N/A</v>
      </c>
      <c r="E64" s="122" t="e">
        <f>VLOOKUP(A63,'データシート（高１男子）'!$A$10:$AR$165,17,FALSE)</f>
        <v>#N/A</v>
      </c>
      <c r="F64" s="122" t="e">
        <f>VLOOKUP(A63,'データシート（高１男子）'!$A$10:$AR$165,21,FALSE)</f>
        <v>#N/A</v>
      </c>
      <c r="G64" s="122" t="e">
        <f>VLOOKUP(A63,'データシート（高１男子）'!$A$10:$AR$165,25,FALSE)</f>
        <v>#N/A</v>
      </c>
      <c r="H64" s="122" t="e">
        <f>VLOOKUP(A63,'データシート（高１男子）'!$A$10:$AR$165,35,FALSE)</f>
        <v>#N/A</v>
      </c>
      <c r="I64" s="122" t="e">
        <f>VLOOKUP(A63,'データシート（高１男子）'!$A$10:$AR$165,39,FALSE)</f>
        <v>#N/A</v>
      </c>
      <c r="J64" s="122" t="e">
        <f>VLOOKUP(A63,'データシート（高１男子）'!$A$10:$AR$165,43,FALSE)</f>
        <v>#N/A</v>
      </c>
      <c r="K64" s="122" t="e">
        <f>VLOOKUP(A63,'データシート（高１男子）'!$A$10:$AZ$165,47,FALSE)</f>
        <v>#N/A</v>
      </c>
    </row>
    <row r="65" spans="1:11" ht="23.25" customHeight="1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ht="23.25" customHeight="1" thickBot="1"/>
    <row r="67" spans="1:11" ht="23.25" thickBot="1">
      <c r="A67" s="97" t="s">
        <v>37</v>
      </c>
      <c r="B67" s="104" t="s">
        <v>69</v>
      </c>
      <c r="C67" s="107" t="s">
        <v>74</v>
      </c>
      <c r="D67" s="98" t="s">
        <v>31</v>
      </c>
      <c r="E67" s="99" t="s">
        <v>33</v>
      </c>
      <c r="F67" s="98" t="s">
        <v>32</v>
      </c>
      <c r="G67" s="99" t="s">
        <v>99</v>
      </c>
      <c r="H67" s="98" t="s">
        <v>35</v>
      </c>
      <c r="I67" s="99" t="s">
        <v>34</v>
      </c>
      <c r="J67" s="98" t="s">
        <v>100</v>
      </c>
      <c r="K67" s="99" t="s">
        <v>101</v>
      </c>
    </row>
    <row r="68" spans="1:11" ht="20.25" customHeight="1">
      <c r="A68" s="394">
        <f>A63+1</f>
        <v>13</v>
      </c>
      <c r="B68" s="392" t="e">
        <f>VLOOKUP(A68,'データシート（高１男子）'!$A$10:$AR$165,2,FALSE)</f>
        <v>#N/A</v>
      </c>
      <c r="C68" s="108" t="s">
        <v>39</v>
      </c>
      <c r="D68" s="105" t="e">
        <f>VLOOKUP(A68,'データシート（高１男子）'!$A$10:$AR$165,10,FALSE)</f>
        <v>#N/A</v>
      </c>
      <c r="E68" s="101" t="e">
        <f>VLOOKUP(A68,'データシート（高１男子）'!$A$10:$AR$165,14,FALSE)</f>
        <v>#N/A</v>
      </c>
      <c r="F68" s="101" t="e">
        <f>VLOOKUP(A68,'データシート（高１男子）'!$A$10:$AR$165,18,FALSE)</f>
        <v>#N/A</v>
      </c>
      <c r="G68" s="101" t="e">
        <f>VLOOKUP(A68,'データシート（高１男子）'!$A$10:$AR$165,22,FALSE)</f>
        <v>#N/A</v>
      </c>
      <c r="H68" s="101" t="e">
        <f>VLOOKUP(A68,'データシート（高１男子）'!$A$10:$AR$165,32,FALSE)</f>
        <v>#N/A</v>
      </c>
      <c r="I68" s="101" t="e">
        <f>VLOOKUP(A68,'データシート（高１男子）'!$A$10:$AR$165,36,FALSE)</f>
        <v>#N/A</v>
      </c>
      <c r="J68" s="101" t="e">
        <f>VLOOKUP(A68,'データシート（高１男子）'!$A$10:$AR$165,40,FALSE)</f>
        <v>#N/A</v>
      </c>
      <c r="K68" s="101" t="e">
        <f>VLOOKUP(A68,'データシート（高１男子）'!$A$10:$AZ$165,44,FALSE)</f>
        <v>#N/A</v>
      </c>
    </row>
    <row r="69" spans="1:11" ht="20.25" customHeight="1" thickBot="1">
      <c r="A69" s="395"/>
      <c r="B69" s="393"/>
      <c r="C69" s="109" t="s">
        <v>25</v>
      </c>
      <c r="D69" s="121" t="e">
        <f>VLOOKUP(A68,'データシート（高１男子）'!$A$10:$AR$165,13,FALSE)</f>
        <v>#N/A</v>
      </c>
      <c r="E69" s="122" t="e">
        <f>VLOOKUP(A68,'データシート（高１男子）'!$A$10:$AR$165,17,FALSE)</f>
        <v>#N/A</v>
      </c>
      <c r="F69" s="122" t="e">
        <f>VLOOKUP(A68,'データシート（高１男子）'!$A$10:$AR$165,21,FALSE)</f>
        <v>#N/A</v>
      </c>
      <c r="G69" s="122" t="e">
        <f>VLOOKUP(A68,'データシート（高１男子）'!$A$10:$AR$165,25,FALSE)</f>
        <v>#N/A</v>
      </c>
      <c r="H69" s="122" t="e">
        <f>VLOOKUP(A68,'データシート（高１男子）'!$A$10:$AR$165,35,FALSE)</f>
        <v>#N/A</v>
      </c>
      <c r="I69" s="122" t="e">
        <f>VLOOKUP(A68,'データシート（高１男子）'!$A$10:$AR$165,39,FALSE)</f>
        <v>#N/A</v>
      </c>
      <c r="J69" s="122" t="e">
        <f>VLOOKUP(A68,'データシート（高１男子）'!$A$10:$AR$165,43,FALSE)</f>
        <v>#N/A</v>
      </c>
      <c r="K69" s="122" t="e">
        <f>VLOOKUP(A68,'データシート（高１男子）'!$A$10:$AZ$165,47,FALSE)</f>
        <v>#N/A</v>
      </c>
    </row>
    <row r="70" spans="1:11" ht="23.25" customHeight="1">
      <c r="A70" s="102"/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  <row r="71" spans="1:11" ht="23.25" customHeight="1" thickBot="1"/>
    <row r="72" spans="1:11" ht="23.25" thickBot="1">
      <c r="A72" s="97" t="s">
        <v>37</v>
      </c>
      <c r="B72" s="104" t="s">
        <v>69</v>
      </c>
      <c r="C72" s="107" t="s">
        <v>74</v>
      </c>
      <c r="D72" s="98" t="s">
        <v>31</v>
      </c>
      <c r="E72" s="99" t="s">
        <v>33</v>
      </c>
      <c r="F72" s="98" t="s">
        <v>32</v>
      </c>
      <c r="G72" s="99" t="s">
        <v>99</v>
      </c>
      <c r="H72" s="98" t="s">
        <v>35</v>
      </c>
      <c r="I72" s="99" t="s">
        <v>34</v>
      </c>
      <c r="J72" s="98" t="s">
        <v>100</v>
      </c>
      <c r="K72" s="99" t="s">
        <v>101</v>
      </c>
    </row>
    <row r="73" spans="1:11" ht="20.25" customHeight="1">
      <c r="A73" s="394">
        <f>A68+1</f>
        <v>14</v>
      </c>
      <c r="B73" s="392" t="e">
        <f>VLOOKUP(A73,'データシート（高１男子）'!$A$10:$AR$165,2,FALSE)</f>
        <v>#N/A</v>
      </c>
      <c r="C73" s="108" t="s">
        <v>39</v>
      </c>
      <c r="D73" s="105" t="e">
        <f>VLOOKUP(A73,'データシート（高１男子）'!$A$10:$AR$165,10,FALSE)</f>
        <v>#N/A</v>
      </c>
      <c r="E73" s="101" t="e">
        <f>VLOOKUP(A73,'データシート（高１男子）'!$A$10:$AR$165,14,FALSE)</f>
        <v>#N/A</v>
      </c>
      <c r="F73" s="101" t="e">
        <f>VLOOKUP(A73,'データシート（高１男子）'!$A$10:$AR$165,18,FALSE)</f>
        <v>#N/A</v>
      </c>
      <c r="G73" s="101" t="e">
        <f>VLOOKUP(A73,'データシート（高１男子）'!$A$10:$AR$165,22,FALSE)</f>
        <v>#N/A</v>
      </c>
      <c r="H73" s="101" t="e">
        <f>VLOOKUP(A73,'データシート（高１男子）'!$A$10:$AR$165,32,FALSE)</f>
        <v>#N/A</v>
      </c>
      <c r="I73" s="101" t="e">
        <f>VLOOKUP(A73,'データシート（高１男子）'!$A$10:$AR$165,36,FALSE)</f>
        <v>#N/A</v>
      </c>
      <c r="J73" s="101" t="e">
        <f>VLOOKUP(A73,'データシート（高１男子）'!$A$10:$AR$165,40,FALSE)</f>
        <v>#N/A</v>
      </c>
      <c r="K73" s="101" t="e">
        <f>VLOOKUP(A73,'データシート（高１男子）'!$A$10:$AZ$165,44,FALSE)</f>
        <v>#N/A</v>
      </c>
    </row>
    <row r="74" spans="1:11" ht="20.25" customHeight="1" thickBot="1">
      <c r="A74" s="395"/>
      <c r="B74" s="393"/>
      <c r="C74" s="109" t="s">
        <v>25</v>
      </c>
      <c r="D74" s="121" t="e">
        <f>VLOOKUP(A73,'データシート（高１男子）'!$A$10:$AR$165,13,FALSE)</f>
        <v>#N/A</v>
      </c>
      <c r="E74" s="122" t="e">
        <f>VLOOKUP(A73,'データシート（高１男子）'!$A$10:$AR$165,17,FALSE)</f>
        <v>#N/A</v>
      </c>
      <c r="F74" s="122" t="e">
        <f>VLOOKUP(A73,'データシート（高１男子）'!$A$10:$AR$165,21,FALSE)</f>
        <v>#N/A</v>
      </c>
      <c r="G74" s="122" t="e">
        <f>VLOOKUP(A73,'データシート（高１男子）'!$A$10:$AR$165,25,FALSE)</f>
        <v>#N/A</v>
      </c>
      <c r="H74" s="122" t="e">
        <f>VLOOKUP(A73,'データシート（高１男子）'!$A$10:$AR$165,35,FALSE)</f>
        <v>#N/A</v>
      </c>
      <c r="I74" s="122" t="e">
        <f>VLOOKUP(A73,'データシート（高１男子）'!$A$10:$AR$165,39,FALSE)</f>
        <v>#N/A</v>
      </c>
      <c r="J74" s="122" t="e">
        <f>VLOOKUP(A73,'データシート（高１男子）'!$A$10:$AR$165,43,FALSE)</f>
        <v>#N/A</v>
      </c>
      <c r="K74" s="122" t="e">
        <f>VLOOKUP(A73,'データシート（高１男子）'!$A$10:$AZ$165,47,FALSE)</f>
        <v>#N/A</v>
      </c>
    </row>
    <row r="75" spans="1:11" ht="23.25" customHeight="1">
      <c r="A75" s="102"/>
      <c r="B75" s="103"/>
      <c r="C75" s="103"/>
      <c r="D75" s="103"/>
      <c r="E75" s="103"/>
      <c r="F75" s="103"/>
      <c r="G75" s="103"/>
      <c r="H75" s="103"/>
      <c r="I75" s="103"/>
      <c r="J75" s="103"/>
      <c r="K75" s="103"/>
    </row>
    <row r="76" spans="1:11" ht="23.25" customHeight="1" thickBot="1"/>
    <row r="77" spans="1:11" ht="23.25" thickBot="1">
      <c r="A77" s="97" t="s">
        <v>37</v>
      </c>
      <c r="B77" s="104" t="s">
        <v>69</v>
      </c>
      <c r="C77" s="107" t="s">
        <v>74</v>
      </c>
      <c r="D77" s="98" t="s">
        <v>31</v>
      </c>
      <c r="E77" s="99" t="s">
        <v>33</v>
      </c>
      <c r="F77" s="98" t="s">
        <v>32</v>
      </c>
      <c r="G77" s="99" t="s">
        <v>99</v>
      </c>
      <c r="H77" s="98" t="s">
        <v>35</v>
      </c>
      <c r="I77" s="99" t="s">
        <v>34</v>
      </c>
      <c r="J77" s="98" t="s">
        <v>100</v>
      </c>
      <c r="K77" s="99" t="s">
        <v>101</v>
      </c>
    </row>
    <row r="78" spans="1:11" ht="20.25" customHeight="1">
      <c r="A78" s="394">
        <f>A73+1</f>
        <v>15</v>
      </c>
      <c r="B78" s="392" t="e">
        <f>VLOOKUP(A78,'データシート（高１男子）'!$A$10:$AR$165,2,FALSE)</f>
        <v>#N/A</v>
      </c>
      <c r="C78" s="108" t="s">
        <v>39</v>
      </c>
      <c r="D78" s="105" t="e">
        <f>VLOOKUP(A78,'データシート（高１男子）'!$A$10:$AR$165,10,FALSE)</f>
        <v>#N/A</v>
      </c>
      <c r="E78" s="101" t="e">
        <f>VLOOKUP(A78,'データシート（高１男子）'!$A$10:$AR$165,14,FALSE)</f>
        <v>#N/A</v>
      </c>
      <c r="F78" s="101" t="e">
        <f>VLOOKUP(A78,'データシート（高１男子）'!$A$10:$AR$165,18,FALSE)</f>
        <v>#N/A</v>
      </c>
      <c r="G78" s="101" t="e">
        <f>VLOOKUP(A78,'データシート（高１男子）'!$A$10:$AR$165,22,FALSE)</f>
        <v>#N/A</v>
      </c>
      <c r="H78" s="101" t="e">
        <f>VLOOKUP(A78,'データシート（高１男子）'!$A$10:$AR$165,32,FALSE)</f>
        <v>#N/A</v>
      </c>
      <c r="I78" s="101" t="e">
        <f>VLOOKUP(A78,'データシート（高１男子）'!$A$10:$AR$165,36,FALSE)</f>
        <v>#N/A</v>
      </c>
      <c r="J78" s="101" t="e">
        <f>VLOOKUP(A78,'データシート（高１男子）'!$A$10:$AR$165,40,FALSE)</f>
        <v>#N/A</v>
      </c>
      <c r="K78" s="101" t="e">
        <f>VLOOKUP(A78,'データシート（高１男子）'!$A$10:$AZ$165,44,FALSE)</f>
        <v>#N/A</v>
      </c>
    </row>
    <row r="79" spans="1:11" ht="20.25" customHeight="1" thickBot="1">
      <c r="A79" s="395"/>
      <c r="B79" s="393"/>
      <c r="C79" s="109" t="s">
        <v>25</v>
      </c>
      <c r="D79" s="121" t="e">
        <f>VLOOKUP(A78,'データシート（高１男子）'!$A$10:$AR$165,13,FALSE)</f>
        <v>#N/A</v>
      </c>
      <c r="E79" s="122" t="e">
        <f>VLOOKUP(A78,'データシート（高１男子）'!$A$10:$AR$165,17,FALSE)</f>
        <v>#N/A</v>
      </c>
      <c r="F79" s="122" t="e">
        <f>VLOOKUP(A78,'データシート（高１男子）'!$A$10:$AR$165,21,FALSE)</f>
        <v>#N/A</v>
      </c>
      <c r="G79" s="122" t="e">
        <f>VLOOKUP(A78,'データシート（高１男子）'!$A$10:$AR$165,25,FALSE)</f>
        <v>#N/A</v>
      </c>
      <c r="H79" s="122" t="e">
        <f>VLOOKUP(A78,'データシート（高１男子）'!$A$10:$AR$165,35,FALSE)</f>
        <v>#N/A</v>
      </c>
      <c r="I79" s="122" t="e">
        <f>VLOOKUP(A78,'データシート（高１男子）'!$A$10:$AR$165,39,FALSE)</f>
        <v>#N/A</v>
      </c>
      <c r="J79" s="122" t="e">
        <f>VLOOKUP(A78,'データシート（高１男子）'!$A$10:$AR$165,43,FALSE)</f>
        <v>#N/A</v>
      </c>
      <c r="K79" s="122" t="e">
        <f>VLOOKUP(A78,'データシート（高１男子）'!$A$10:$AZ$165,47,FALSE)</f>
        <v>#N/A</v>
      </c>
    </row>
    <row r="80" spans="1:11" ht="23.25" customHeight="1">
      <c r="A80" s="102"/>
      <c r="B80" s="103"/>
      <c r="C80" s="103"/>
      <c r="D80" s="103"/>
      <c r="E80" s="103"/>
      <c r="F80" s="103"/>
      <c r="G80" s="103"/>
      <c r="H80" s="103"/>
      <c r="I80" s="103"/>
      <c r="J80" s="103"/>
      <c r="K80" s="103"/>
    </row>
    <row r="81" spans="1:11" ht="23.25" customHeight="1" thickBot="1"/>
    <row r="82" spans="1:11" ht="23.25" thickBot="1">
      <c r="A82" s="97" t="s">
        <v>37</v>
      </c>
      <c r="B82" s="104" t="s">
        <v>69</v>
      </c>
      <c r="C82" s="107" t="s">
        <v>74</v>
      </c>
      <c r="D82" s="98" t="s">
        <v>31</v>
      </c>
      <c r="E82" s="99" t="s">
        <v>33</v>
      </c>
      <c r="F82" s="98" t="s">
        <v>32</v>
      </c>
      <c r="G82" s="99" t="s">
        <v>99</v>
      </c>
      <c r="H82" s="98" t="s">
        <v>35</v>
      </c>
      <c r="I82" s="99" t="s">
        <v>34</v>
      </c>
      <c r="J82" s="98" t="s">
        <v>100</v>
      </c>
      <c r="K82" s="99" t="s">
        <v>101</v>
      </c>
    </row>
    <row r="83" spans="1:11" ht="20.25" customHeight="1">
      <c r="A83" s="394">
        <f>A78+1</f>
        <v>16</v>
      </c>
      <c r="B83" s="392" t="e">
        <f>VLOOKUP(A83,'データシート（高１男子）'!$A$10:$AR$165,2,FALSE)</f>
        <v>#N/A</v>
      </c>
      <c r="C83" s="108" t="s">
        <v>39</v>
      </c>
      <c r="D83" s="105" t="e">
        <f>VLOOKUP(A83,'データシート（高１男子）'!$A$10:$AR$165,10,FALSE)</f>
        <v>#N/A</v>
      </c>
      <c r="E83" s="101" t="e">
        <f>VLOOKUP(A83,'データシート（高１男子）'!$A$10:$AR$165,14,FALSE)</f>
        <v>#N/A</v>
      </c>
      <c r="F83" s="101" t="e">
        <f>VLOOKUP(A83,'データシート（高１男子）'!$A$10:$AR$165,18,FALSE)</f>
        <v>#N/A</v>
      </c>
      <c r="G83" s="101" t="e">
        <f>VLOOKUP(A83,'データシート（高１男子）'!$A$10:$AR$165,22,FALSE)</f>
        <v>#N/A</v>
      </c>
      <c r="H83" s="101" t="e">
        <f>VLOOKUP(A83,'データシート（高１男子）'!$A$10:$AR$165,32,FALSE)</f>
        <v>#N/A</v>
      </c>
      <c r="I83" s="101" t="e">
        <f>VLOOKUP(A83,'データシート（高１男子）'!$A$10:$AR$165,36,FALSE)</f>
        <v>#N/A</v>
      </c>
      <c r="J83" s="101" t="e">
        <f>VLOOKUP(A83,'データシート（高１男子）'!$A$10:$AR$165,40,FALSE)</f>
        <v>#N/A</v>
      </c>
      <c r="K83" s="101" t="e">
        <f>VLOOKUP(A83,'データシート（高１男子）'!$A$10:$AZ$165,44,FALSE)</f>
        <v>#N/A</v>
      </c>
    </row>
    <row r="84" spans="1:11" ht="20.25" customHeight="1" thickBot="1">
      <c r="A84" s="395"/>
      <c r="B84" s="393"/>
      <c r="C84" s="109" t="s">
        <v>25</v>
      </c>
      <c r="D84" s="121" t="e">
        <f>VLOOKUP(A83,'データシート（高１男子）'!$A$10:$AR$165,13,FALSE)</f>
        <v>#N/A</v>
      </c>
      <c r="E84" s="122" t="e">
        <f>VLOOKUP(A83,'データシート（高１男子）'!$A$10:$AR$165,17,FALSE)</f>
        <v>#N/A</v>
      </c>
      <c r="F84" s="122" t="e">
        <f>VLOOKUP(A83,'データシート（高１男子）'!$A$10:$AR$165,21,FALSE)</f>
        <v>#N/A</v>
      </c>
      <c r="G84" s="122" t="e">
        <f>VLOOKUP(A83,'データシート（高１男子）'!$A$10:$AR$165,25,FALSE)</f>
        <v>#N/A</v>
      </c>
      <c r="H84" s="122" t="e">
        <f>VLOOKUP(A83,'データシート（高１男子）'!$A$10:$AR$165,35,FALSE)</f>
        <v>#N/A</v>
      </c>
      <c r="I84" s="122" t="e">
        <f>VLOOKUP(A83,'データシート（高１男子）'!$A$10:$AR$165,39,FALSE)</f>
        <v>#N/A</v>
      </c>
      <c r="J84" s="122" t="e">
        <f>VLOOKUP(A83,'データシート（高１男子）'!$A$10:$AR$165,43,FALSE)</f>
        <v>#N/A</v>
      </c>
      <c r="K84" s="122" t="e">
        <f>VLOOKUP(A83,'データシート（高１男子）'!$A$10:$AZ$165,47,FALSE)</f>
        <v>#N/A</v>
      </c>
    </row>
    <row r="85" spans="1:11" ht="23.25" customHeight="1">
      <c r="A85" s="102"/>
      <c r="B85" s="103"/>
      <c r="C85" s="103"/>
      <c r="D85" s="103"/>
      <c r="E85" s="103"/>
      <c r="F85" s="103"/>
      <c r="G85" s="103"/>
      <c r="H85" s="103"/>
      <c r="I85" s="103"/>
      <c r="J85" s="103"/>
      <c r="K85" s="103"/>
    </row>
    <row r="86" spans="1:11" ht="23.25" customHeight="1" thickBot="1"/>
    <row r="87" spans="1:11" ht="23.25" thickBot="1">
      <c r="A87" s="97" t="s">
        <v>37</v>
      </c>
      <c r="B87" s="104" t="s">
        <v>69</v>
      </c>
      <c r="C87" s="107" t="s">
        <v>74</v>
      </c>
      <c r="D87" s="98" t="s">
        <v>31</v>
      </c>
      <c r="E87" s="99" t="s">
        <v>33</v>
      </c>
      <c r="F87" s="98" t="s">
        <v>32</v>
      </c>
      <c r="G87" s="99" t="s">
        <v>99</v>
      </c>
      <c r="H87" s="98" t="s">
        <v>35</v>
      </c>
      <c r="I87" s="99" t="s">
        <v>34</v>
      </c>
      <c r="J87" s="98" t="s">
        <v>100</v>
      </c>
      <c r="K87" s="99" t="s">
        <v>101</v>
      </c>
    </row>
    <row r="88" spans="1:11" ht="20.25" customHeight="1">
      <c r="A88" s="394">
        <f>A83+1</f>
        <v>17</v>
      </c>
      <c r="B88" s="392" t="e">
        <f>VLOOKUP(A88,'データシート（高１男子）'!$A$10:$AR$165,2,FALSE)</f>
        <v>#N/A</v>
      </c>
      <c r="C88" s="108" t="s">
        <v>39</v>
      </c>
      <c r="D88" s="105" t="e">
        <f>VLOOKUP(A88,'データシート（高１男子）'!$A$10:$AR$165,10,FALSE)</f>
        <v>#N/A</v>
      </c>
      <c r="E88" s="101" t="e">
        <f>VLOOKUP(A88,'データシート（高１男子）'!$A$10:$AR$165,14,FALSE)</f>
        <v>#N/A</v>
      </c>
      <c r="F88" s="101" t="e">
        <f>VLOOKUP(A88,'データシート（高１男子）'!$A$10:$AR$165,18,FALSE)</f>
        <v>#N/A</v>
      </c>
      <c r="G88" s="101" t="e">
        <f>VLOOKUP(A88,'データシート（高１男子）'!$A$10:$AR$165,22,FALSE)</f>
        <v>#N/A</v>
      </c>
      <c r="H88" s="101" t="e">
        <f>VLOOKUP(A88,'データシート（高１男子）'!$A$10:$AR$165,32,FALSE)</f>
        <v>#N/A</v>
      </c>
      <c r="I88" s="101" t="e">
        <f>VLOOKUP(A88,'データシート（高１男子）'!$A$10:$AR$165,36,FALSE)</f>
        <v>#N/A</v>
      </c>
      <c r="J88" s="101" t="e">
        <f>VLOOKUP(A88,'データシート（高１男子）'!$A$10:$AR$165,40,FALSE)</f>
        <v>#N/A</v>
      </c>
      <c r="K88" s="101" t="e">
        <f>VLOOKUP(A88,'データシート（高１男子）'!$A$10:$AZ$165,44,FALSE)</f>
        <v>#N/A</v>
      </c>
    </row>
    <row r="89" spans="1:11" ht="20.25" customHeight="1" thickBot="1">
      <c r="A89" s="395"/>
      <c r="B89" s="393"/>
      <c r="C89" s="109" t="s">
        <v>25</v>
      </c>
      <c r="D89" s="121" t="e">
        <f>VLOOKUP(A88,'データシート（高１男子）'!$A$10:$AR$165,13,FALSE)</f>
        <v>#N/A</v>
      </c>
      <c r="E89" s="122" t="e">
        <f>VLOOKUP(A88,'データシート（高１男子）'!$A$10:$AR$165,17,FALSE)</f>
        <v>#N/A</v>
      </c>
      <c r="F89" s="122" t="e">
        <f>VLOOKUP(A88,'データシート（高１男子）'!$A$10:$AR$165,21,FALSE)</f>
        <v>#N/A</v>
      </c>
      <c r="G89" s="122" t="e">
        <f>VLOOKUP(A88,'データシート（高１男子）'!$A$10:$AR$165,25,FALSE)</f>
        <v>#N/A</v>
      </c>
      <c r="H89" s="122" t="e">
        <f>VLOOKUP(A88,'データシート（高１男子）'!$A$10:$AR$165,35,FALSE)</f>
        <v>#N/A</v>
      </c>
      <c r="I89" s="122" t="e">
        <f>VLOOKUP(A88,'データシート（高１男子）'!$A$10:$AR$165,39,FALSE)</f>
        <v>#N/A</v>
      </c>
      <c r="J89" s="122" t="e">
        <f>VLOOKUP(A88,'データシート（高１男子）'!$A$10:$AR$165,43,FALSE)</f>
        <v>#N/A</v>
      </c>
      <c r="K89" s="122" t="e">
        <f>VLOOKUP(A88,'データシート（高１男子）'!$A$10:$AZ$165,47,FALSE)</f>
        <v>#N/A</v>
      </c>
    </row>
    <row r="90" spans="1:11" ht="23.25" customHeight="1">
      <c r="A90" s="102"/>
      <c r="B90" s="103"/>
      <c r="C90" s="103"/>
      <c r="D90" s="103"/>
      <c r="E90" s="103"/>
      <c r="F90" s="103"/>
      <c r="G90" s="103"/>
      <c r="H90" s="103"/>
      <c r="I90" s="103"/>
      <c r="J90" s="103"/>
      <c r="K90" s="103"/>
    </row>
    <row r="91" spans="1:11" ht="23.25" customHeight="1" thickBot="1"/>
    <row r="92" spans="1:11" ht="23.25" thickBot="1">
      <c r="A92" s="97" t="s">
        <v>37</v>
      </c>
      <c r="B92" s="104" t="s">
        <v>69</v>
      </c>
      <c r="C92" s="107" t="s">
        <v>74</v>
      </c>
      <c r="D92" s="98" t="s">
        <v>31</v>
      </c>
      <c r="E92" s="99" t="s">
        <v>33</v>
      </c>
      <c r="F92" s="98" t="s">
        <v>32</v>
      </c>
      <c r="G92" s="99" t="s">
        <v>99</v>
      </c>
      <c r="H92" s="98" t="s">
        <v>35</v>
      </c>
      <c r="I92" s="99" t="s">
        <v>34</v>
      </c>
      <c r="J92" s="98" t="s">
        <v>100</v>
      </c>
      <c r="K92" s="99" t="s">
        <v>101</v>
      </c>
    </row>
    <row r="93" spans="1:11" ht="20.25" customHeight="1">
      <c r="A93" s="394">
        <f>A88+1</f>
        <v>18</v>
      </c>
      <c r="B93" s="392" t="e">
        <f>VLOOKUP(A93,'データシート（高１男子）'!$A$10:$AR$165,2,FALSE)</f>
        <v>#N/A</v>
      </c>
      <c r="C93" s="108" t="s">
        <v>39</v>
      </c>
      <c r="D93" s="105" t="e">
        <f>VLOOKUP(A93,'データシート（高１男子）'!$A$10:$AR$165,10,FALSE)</f>
        <v>#N/A</v>
      </c>
      <c r="E93" s="101" t="e">
        <f>VLOOKUP(A93,'データシート（高１男子）'!$A$10:$AR$165,14,FALSE)</f>
        <v>#N/A</v>
      </c>
      <c r="F93" s="101" t="e">
        <f>VLOOKUP(A93,'データシート（高１男子）'!$A$10:$AR$165,18,FALSE)</f>
        <v>#N/A</v>
      </c>
      <c r="G93" s="101" t="e">
        <f>VLOOKUP(A93,'データシート（高１男子）'!$A$10:$AR$165,22,FALSE)</f>
        <v>#N/A</v>
      </c>
      <c r="H93" s="101" t="e">
        <f>VLOOKUP(A93,'データシート（高１男子）'!$A$10:$AR$165,32,FALSE)</f>
        <v>#N/A</v>
      </c>
      <c r="I93" s="101" t="e">
        <f>VLOOKUP(A93,'データシート（高１男子）'!$A$10:$AR$165,36,FALSE)</f>
        <v>#N/A</v>
      </c>
      <c r="J93" s="101" t="e">
        <f>VLOOKUP(A93,'データシート（高１男子）'!$A$10:$AR$165,40,FALSE)</f>
        <v>#N/A</v>
      </c>
      <c r="K93" s="101" t="e">
        <f>VLOOKUP(A93,'データシート（高１男子）'!$A$10:$AZ$165,44,FALSE)</f>
        <v>#N/A</v>
      </c>
    </row>
    <row r="94" spans="1:11" ht="20.25" customHeight="1" thickBot="1">
      <c r="A94" s="395"/>
      <c r="B94" s="393"/>
      <c r="C94" s="109" t="s">
        <v>25</v>
      </c>
      <c r="D94" s="121" t="e">
        <f>VLOOKUP(A93,'データシート（高１男子）'!$A$10:$AR$165,13,FALSE)</f>
        <v>#N/A</v>
      </c>
      <c r="E94" s="122" t="e">
        <f>VLOOKUP(A93,'データシート（高１男子）'!$A$10:$AR$165,17,FALSE)</f>
        <v>#N/A</v>
      </c>
      <c r="F94" s="122" t="e">
        <f>VLOOKUP(A93,'データシート（高１男子）'!$A$10:$AR$165,21,FALSE)</f>
        <v>#N/A</v>
      </c>
      <c r="G94" s="122" t="e">
        <f>VLOOKUP(A93,'データシート（高１男子）'!$A$10:$AR$165,25,FALSE)</f>
        <v>#N/A</v>
      </c>
      <c r="H94" s="122" t="e">
        <f>VLOOKUP(A93,'データシート（高１男子）'!$A$10:$AR$165,35,FALSE)</f>
        <v>#N/A</v>
      </c>
      <c r="I94" s="122" t="e">
        <f>VLOOKUP(A93,'データシート（高１男子）'!$A$10:$AR$165,39,FALSE)</f>
        <v>#N/A</v>
      </c>
      <c r="J94" s="122" t="e">
        <f>VLOOKUP(A93,'データシート（高１男子）'!$A$10:$AR$165,43,FALSE)</f>
        <v>#N/A</v>
      </c>
      <c r="K94" s="122" t="e">
        <f>VLOOKUP(A93,'データシート（高１男子）'!$A$10:$AZ$165,47,FALSE)</f>
        <v>#N/A</v>
      </c>
    </row>
    <row r="95" spans="1:11" ht="23.25" customHeight="1">
      <c r="A95" s="102"/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1:11" ht="23.25" customHeight="1" thickBot="1"/>
    <row r="97" spans="1:11" ht="23.25" thickBot="1">
      <c r="A97" s="97" t="s">
        <v>37</v>
      </c>
      <c r="B97" s="104" t="s">
        <v>69</v>
      </c>
      <c r="C97" s="107" t="s">
        <v>74</v>
      </c>
      <c r="D97" s="98" t="s">
        <v>31</v>
      </c>
      <c r="E97" s="99" t="s">
        <v>33</v>
      </c>
      <c r="F97" s="98" t="s">
        <v>32</v>
      </c>
      <c r="G97" s="99" t="s">
        <v>99</v>
      </c>
      <c r="H97" s="98" t="s">
        <v>35</v>
      </c>
      <c r="I97" s="99" t="s">
        <v>34</v>
      </c>
      <c r="J97" s="98" t="s">
        <v>100</v>
      </c>
      <c r="K97" s="99" t="s">
        <v>101</v>
      </c>
    </row>
    <row r="98" spans="1:11" ht="20.25" customHeight="1">
      <c r="A98" s="394">
        <f>A93+1</f>
        <v>19</v>
      </c>
      <c r="B98" s="392" t="e">
        <f>VLOOKUP(A98,'データシート（高１男子）'!$A$10:$AR$165,2,FALSE)</f>
        <v>#N/A</v>
      </c>
      <c r="C98" s="108" t="s">
        <v>39</v>
      </c>
      <c r="D98" s="105" t="e">
        <f>VLOOKUP(A98,'データシート（高１男子）'!$A$10:$AR$165,10,FALSE)</f>
        <v>#N/A</v>
      </c>
      <c r="E98" s="101" t="e">
        <f>VLOOKUP(A98,'データシート（高１男子）'!$A$10:$AR$165,14,FALSE)</f>
        <v>#N/A</v>
      </c>
      <c r="F98" s="101" t="e">
        <f>VLOOKUP(A98,'データシート（高１男子）'!$A$10:$AR$165,18,FALSE)</f>
        <v>#N/A</v>
      </c>
      <c r="G98" s="101" t="e">
        <f>VLOOKUP(A98,'データシート（高１男子）'!$A$10:$AR$165,22,FALSE)</f>
        <v>#N/A</v>
      </c>
      <c r="H98" s="101" t="e">
        <f>VLOOKUP(A98,'データシート（高１男子）'!$A$10:$AR$165,32,FALSE)</f>
        <v>#N/A</v>
      </c>
      <c r="I98" s="101" t="e">
        <f>VLOOKUP(A98,'データシート（高１男子）'!$A$10:$AR$165,36,FALSE)</f>
        <v>#N/A</v>
      </c>
      <c r="J98" s="101" t="e">
        <f>VLOOKUP(A98,'データシート（高１男子）'!$A$10:$AR$165,40,FALSE)</f>
        <v>#N/A</v>
      </c>
      <c r="K98" s="101" t="e">
        <f>VLOOKUP(A98,'データシート（高１男子）'!$A$10:$AZ$165,44,FALSE)</f>
        <v>#N/A</v>
      </c>
    </row>
    <row r="99" spans="1:11" ht="20.25" customHeight="1" thickBot="1">
      <c r="A99" s="395"/>
      <c r="B99" s="393"/>
      <c r="C99" s="109" t="s">
        <v>25</v>
      </c>
      <c r="D99" s="121" t="e">
        <f>VLOOKUP(A98,'データシート（高１男子）'!$A$10:$AR$165,13,FALSE)</f>
        <v>#N/A</v>
      </c>
      <c r="E99" s="122" t="e">
        <f>VLOOKUP(A98,'データシート（高１男子）'!$A$10:$AR$165,17,FALSE)</f>
        <v>#N/A</v>
      </c>
      <c r="F99" s="122" t="e">
        <f>VLOOKUP(A98,'データシート（高１男子）'!$A$10:$AR$165,21,FALSE)</f>
        <v>#N/A</v>
      </c>
      <c r="G99" s="122" t="e">
        <f>VLOOKUP(A98,'データシート（高１男子）'!$A$10:$AR$165,25,FALSE)</f>
        <v>#N/A</v>
      </c>
      <c r="H99" s="122" t="e">
        <f>VLOOKUP(A98,'データシート（高１男子）'!$A$10:$AR$165,35,FALSE)</f>
        <v>#N/A</v>
      </c>
      <c r="I99" s="122" t="e">
        <f>VLOOKUP(A98,'データシート（高１男子）'!$A$10:$AR$165,39,FALSE)</f>
        <v>#N/A</v>
      </c>
      <c r="J99" s="122" t="e">
        <f>VLOOKUP(A98,'データシート（高１男子）'!$A$10:$AR$165,43,FALSE)</f>
        <v>#N/A</v>
      </c>
      <c r="K99" s="122" t="e">
        <f>VLOOKUP(A98,'データシート（高１男子）'!$A$10:$AZ$165,47,FALSE)</f>
        <v>#N/A</v>
      </c>
    </row>
  </sheetData>
  <mergeCells count="40">
    <mergeCell ref="A83:A84"/>
    <mergeCell ref="A88:A89"/>
    <mergeCell ref="B83:B84"/>
    <mergeCell ref="B88:B89"/>
    <mergeCell ref="A98:A99"/>
    <mergeCell ref="A93:A94"/>
    <mergeCell ref="B93:B94"/>
    <mergeCell ref="B98:B99"/>
    <mergeCell ref="A68:A69"/>
    <mergeCell ref="A73:A74"/>
    <mergeCell ref="B68:B69"/>
    <mergeCell ref="B73:B74"/>
    <mergeCell ref="A78:A79"/>
    <mergeCell ref="B78:B79"/>
    <mergeCell ref="B48:B49"/>
    <mergeCell ref="A53:A54"/>
    <mergeCell ref="A58:A59"/>
    <mergeCell ref="B53:B54"/>
    <mergeCell ref="B58:B5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18:B19"/>
    <mergeCell ref="B23:B24"/>
    <mergeCell ref="B28:B29"/>
    <mergeCell ref="B33:B34"/>
    <mergeCell ref="B38:B3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データシート（高１男子）</vt:lpstr>
      <vt:lpstr>データシート（高２男子）</vt:lpstr>
      <vt:lpstr>データシート（高３男子）</vt:lpstr>
      <vt:lpstr>データシート（高1女子）</vt:lpstr>
      <vt:lpstr>データシート （高２女子）</vt:lpstr>
      <vt:lpstr>データシート （高３女子）</vt:lpstr>
      <vt:lpstr>グラフ（高1男子）</vt:lpstr>
      <vt:lpstr>グラフ（高２男子）</vt:lpstr>
      <vt:lpstr>グラフ（高３男子）</vt:lpstr>
      <vt:lpstr>グラフ（高1女子)</vt:lpstr>
      <vt:lpstr>グラフ（高２女子)</vt:lpstr>
      <vt:lpstr>グラフ（高３女子)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2024-05-01T05:46:20Z</cp:lastPrinted>
  <dcterms:created xsi:type="dcterms:W3CDTF">2007-05-16T09:20:50Z</dcterms:created>
  <dcterms:modified xsi:type="dcterms:W3CDTF">2025-04-25T06:15:14Z</dcterms:modified>
</cp:coreProperties>
</file>