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530" tabRatio="683" firstSheet="1" activeTab="1"/>
  </bookViews>
  <sheets>
    <sheet name="実施要領様式第１号" sheetId="98" state="hidden" r:id="rId1"/>
    <sheet name="実施要領様式第２号" sheetId="102" r:id="rId2"/>
    <sheet name="実施要領様式第４号" sheetId="90" r:id="rId3"/>
    <sheet name="要領様式第9号" sheetId="103" r:id="rId4"/>
    <sheet name="要領様式第10号" sheetId="104" r:id="rId5"/>
    <sheet name="リスト" sheetId="86" state="hidden" r:id="rId6"/>
    <sheet name="リスト２" sheetId="105" state="hidden" r:id="rId7"/>
  </sheets>
  <externalReferences>
    <externalReference r:id="rId8"/>
  </externalReferences>
  <definedNames>
    <definedName name="Bタイプ">リスト!$D$5</definedName>
    <definedName name="_xlnm.Print_Area" localSheetId="0">実施要領様式第１号!$A$1:$F$44</definedName>
    <definedName name="_xlnm.Print_Area" localSheetId="1">実施要領様式第２号!$A$1:$V$67</definedName>
    <definedName name="_xlnm.Print_Area" localSheetId="2">実施要領様式第４号!$A$1:$E$31</definedName>
    <definedName name="_xlnm.Print_Area" localSheetId="4">要領様式第10号!$A$1:$F$31</definedName>
    <definedName name="_xlnm.Print_Area" localSheetId="3">要領様式第9号!$A$1:$E$31</definedName>
    <definedName name="アピアランス支援事業">リスト!$C$15:$G$15</definedName>
    <definedName name="アピアランス支援事業補助率">リスト!$I$15:$K$15</definedName>
    <definedName name="がん検診受診率向上促進事業">リスト!$C$14:$G$14</definedName>
    <definedName name="がん検診受診率向上促進事業補助率">リスト!$I$14:$K$14</definedName>
    <definedName name="コミュニティサロン設置運営事業">リスト!$C$24:$G$24</definedName>
    <definedName name="コミュニティサロン設置運営事業補助率">リスト!$I$24:$K$24</definedName>
    <definedName name="ごみ減量化・再資源化促進事業">リスト!$C$9:$G$9</definedName>
    <definedName name="ごみ減量化・再資源化促進事業補助率">リスト!$I$9:$K$9</definedName>
    <definedName name="システム名">[1]対象システム一覧!$H$3:$H$52</definedName>
    <definedName name="ふるさと緑の道整備事業">リスト!$C$41:$G$41</definedName>
    <definedName name="ふるさと緑の道整備事業補助率">リスト!$I$41:$K$41</definedName>
    <definedName name="みやぎの水田農業改革支援事業">リスト!$C$31:$G$31</definedName>
    <definedName name="みやぎの水田農業改革支援事業補助率">リスト!$I$31:$K$31</definedName>
    <definedName name="みやぎの豊かな森林づくり支援事業">リスト!$C$44:$G$44</definedName>
    <definedName name="みやぎの豊かな森林づくり支援事業補助率">リスト!$I$44:$K$44</definedName>
    <definedName name="みやぎ木と触れあう空間づくり支援事業">リスト!$C$42:$G$42</definedName>
    <definedName name="みやぎ木と触れあう空間づくり支援事業補助率">リスト!$I$42:$K$42</definedName>
    <definedName name="みやぎ路観光地整備事業">リスト!$C$28:$G$28</definedName>
    <definedName name="みやぎ路観光地整備事業補助率">リスト!$I$28:$K$28</definedName>
    <definedName name="安全・安心なまちづくりに向けた防犯カメラ設置事業">リスト!$C$11:$G$11</definedName>
    <definedName name="安全・安心なまちづくりに向けた防犯カメラ設置事業補助率">リスト!$I$11:$K$11</definedName>
    <definedName name="移住・定住・交流推進支援事業">リスト!$C$6:$G$6</definedName>
    <definedName name="移住・定住・交流推進支援事業補助率">リスト!$I$6:$K$6</definedName>
    <definedName name="園芸特産重点強化整備事業">リスト!$C$35:$G$35</definedName>
    <definedName name="園芸特産重点強化整備事業補助率">リスト!$I$35:$K$35</definedName>
    <definedName name="学生を核とした地域づくり支援事業">リスト!$C$5:$G$5</definedName>
    <definedName name="学生を核とした地域づくり支援事業補助率">リスト!$I$5:$K$5</definedName>
    <definedName name="宮城の松林健全化事業">リスト!$C$43:$G$43</definedName>
    <definedName name="宮城の松林健全化事業補助率">リスト!$I$43:$K$43</definedName>
    <definedName name="漁港改良助成事業">リスト!$C$38:$G$38</definedName>
    <definedName name="漁港改良助成事業補助率">リスト!$I$38:$K$38</definedName>
    <definedName name="漁船乗組員救急救命推進事業">リスト!$C$37:$G$37</definedName>
    <definedName name="漁船乗組員救急救命推進事業補助率">リスト!$I$37:$K$37</definedName>
    <definedName name="区分">リスト!$B$2:$B$46</definedName>
    <definedName name="公衆浴場安定確保対策事業">リスト!$C$8:$G$8</definedName>
    <definedName name="公衆浴場安定確保対策事業補助率">リスト!$I$8:$K$8</definedName>
    <definedName name="細目">リスト!$C$2:$G$46</definedName>
    <definedName name="在宅酸素療法者酸素濃縮器利用助成事業">リスト!$C$21:$G$21</definedName>
    <definedName name="在宅酸素療法者酸素濃縮器利用助成事業補助率">リスト!$I$21:$K$21</definedName>
    <definedName name="山の幸振興総合対策事業">リスト!$C$39:$G$39</definedName>
    <definedName name="山の幸振興総合対策事業補助率">リスト!$I$39:$K$39</definedName>
    <definedName name="市町村健康づくり推進事業">リスト!$C$13:$G$13</definedName>
    <definedName name="市町村健康づくり推進事業補助率">リスト!$I$13:$K$13</definedName>
    <definedName name="市町村献血推進事業">リスト!$C$25:$G$25</definedName>
    <definedName name="市町村献血推進事業補助率">リスト!$I$25:$K$25</definedName>
    <definedName name="市町村交通安全対策推進事業">リスト!$C$7:$G$7</definedName>
    <definedName name="市町村交通安全対策推進事業補助率">リスト!$I$7:$K$7</definedName>
    <definedName name="市町村地域福祉おこし事業">リスト!$C$12:$G$12</definedName>
    <definedName name="市町村地域福祉おこし事業補助率">リスト!$I$12:$K$12</definedName>
    <definedName name="市町村提案事業">リスト!$C$45:$G$45</definedName>
    <definedName name="市町村提案事業_特別枠">リスト!$C$46:$G$46</definedName>
    <definedName name="市町村提案事業_特別枠_補助率">リスト!$I$46:$K$46</definedName>
    <definedName name="市町村提案事業補助率">リスト!$I$45:$K$45</definedName>
    <definedName name="市町村等名">リスト!$R$2:$AI$8</definedName>
    <definedName name="事業所内保育施設助成事業">リスト!$C$17:$G$17</definedName>
    <definedName name="事業所内保育施設助成事業補助率">リスト!$I$17:$K$17</definedName>
    <definedName name="事業番号">リスト!$A$2:$A$44</definedName>
    <definedName name="事務所名">リスト!$Q$2:$Q$8</definedName>
    <definedName name="首都圏物産振興等支援事業">リスト!$C$29:$G$29</definedName>
    <definedName name="首都圏物産振興等支援事業補助率">リスト!$I$29:$K$29</definedName>
    <definedName name="重度身体障害者ケア付き住宅運営費補助事業">リスト!$C$20:$G$20</definedName>
    <definedName name="重度身体障害者ケア付き住宅運営費補助事業補助率">リスト!$I$20:$K$20</definedName>
    <definedName name="商店街施設整備支援事業">リスト!$C$27:$G$27</definedName>
    <definedName name="商店街施設整備支援事業補助率">リスト!$I$27:$K$27</definedName>
    <definedName name="小規模林道事業">リスト!$C$40:$G$40</definedName>
    <definedName name="小規模林道事業補助率">リスト!$I$40:$K$40</definedName>
    <definedName name="少年補導センター運営事業">リスト!$C$10:$G$10</definedName>
    <definedName name="少年補導センター運営事業補助率">リスト!$I$10:$K$10</definedName>
    <definedName name="消防・防災体制強化事業">リスト!$C$2:$G$2</definedName>
    <definedName name="消防・防災体制強化事業補助率">リスト!$I$2:$K$2</definedName>
    <definedName name="消防団員確保等充実強化事業">リスト!$C$3:$G$3</definedName>
    <definedName name="消防団員確保等充実強化事業補助率">リスト!$I$3:$K$3</definedName>
    <definedName name="障害児保育事業">リスト!$C$16:$G$16</definedName>
    <definedName name="障害児保育事業補助率">リスト!$I$16:$K$16</definedName>
    <definedName name="食育実践地域活動支援事業">リスト!$C$30:$G$30</definedName>
    <definedName name="食育実践地域活動支援事業補助率">リスト!$I$30:$K$30</definedName>
    <definedName name="大規模水稲直播栽培団地育成事業">リスト!$C$32:$G$32</definedName>
    <definedName name="大規模水稲直播栽培団地育成事業補助率">リスト!$I$32:$K$32</definedName>
    <definedName name="知的障害者グループホーム体験ステイ推進事業">リスト!$C$22:$G$22</definedName>
    <definedName name="知的障害者グループホーム体験ステイ推進事業補助率">リスト!$I$22:$K$22</definedName>
    <definedName name="地域産業振興事業">リスト!$C$26:$G$26</definedName>
    <definedName name="地域産業振興事業補助率">リスト!$I$26:$K$26</definedName>
    <definedName name="地域子育て支援センター事業">リスト!$C$19:$G$19</definedName>
    <definedName name="地域子育て支援センター事業補助率">リスト!$I$19:$K$19</definedName>
    <definedName name="低年齢児保育施設助成事業">リスト!$C$18:$G$18</definedName>
    <definedName name="低年齢児保育施設助成事業補助率">リスト!$I$18:$K$18</definedName>
    <definedName name="都市と農山漁村の交流拡大事業">リスト!$C$33:$G$33</definedName>
    <definedName name="都市と農山漁村の交流拡大事業補助率">リスト!$I$33:$K$33</definedName>
    <definedName name="難聴児補聴器購入助成事業">リスト!$C$23:$G$23</definedName>
    <definedName name="難聴児補聴器購入助成事業補助率">リスト!$I$23:$K$23</definedName>
    <definedName name="番号">リスト!$A$2:$A$45</definedName>
    <definedName name="部局名">[1]対象システム一覧!$J$2:$X$2</definedName>
    <definedName name="補助率">リスト!$I$2:$K$46</definedName>
    <definedName name="豊かなふる里保全整備事業">リスト!$C$34:$G$34</definedName>
    <definedName name="豊かなふる里保全整備事業補助率">リスト!$I$34:$K$34</definedName>
    <definedName name="魅力ある地域づくり事業">リスト!$C$4:$G$4</definedName>
    <definedName name="魅力ある地域づくり事業補助率">リスト!$I$4:$K$4</definedName>
    <definedName name="遊休農地再生利用支援事業">リスト!$C$36:$G$36</definedName>
    <definedName name="遊休農地再生利用支援事業補助率">リスト!$I$36:$K$36</definedName>
  </definedNames>
  <calcPr calcId="162913"/>
</workbook>
</file>

<file path=xl/calcChain.xml><?xml version="1.0" encoding="utf-8"?>
<calcChain xmlns="http://schemas.openxmlformats.org/spreadsheetml/2006/main">
  <c r="P5" i="102" l="1"/>
  <c r="Z29" i="102" l="1"/>
  <c r="A30" i="104" l="1"/>
  <c r="A29" i="104"/>
  <c r="A28" i="104"/>
  <c r="A27" i="104"/>
  <c r="A26" i="104"/>
  <c r="A25" i="104"/>
  <c r="A24" i="104"/>
  <c r="A23" i="104"/>
  <c r="A22" i="104"/>
  <c r="A21" i="104"/>
  <c r="A20" i="104"/>
  <c r="A19" i="104"/>
  <c r="A18" i="104"/>
  <c r="A17" i="104"/>
  <c r="A16" i="104"/>
  <c r="A15" i="104"/>
  <c r="A14" i="104"/>
  <c r="A13" i="104"/>
  <c r="A30" i="103"/>
  <c r="A29" i="103"/>
  <c r="A28" i="103"/>
  <c r="A27" i="103"/>
  <c r="A26" i="103"/>
  <c r="A25" i="103"/>
  <c r="A24" i="103"/>
  <c r="A23" i="103"/>
  <c r="A22" i="103"/>
  <c r="A21" i="103"/>
  <c r="A20" i="103"/>
  <c r="A19" i="103"/>
  <c r="A18" i="103"/>
  <c r="A17" i="103"/>
  <c r="A16" i="103"/>
  <c r="A15" i="103"/>
  <c r="A14" i="103"/>
  <c r="A13" i="103"/>
  <c r="A30" i="90"/>
  <c r="A29" i="90"/>
  <c r="A28" i="90"/>
  <c r="A27" i="90"/>
  <c r="A26" i="90"/>
  <c r="A25" i="90"/>
  <c r="A24" i="90"/>
  <c r="A23" i="90"/>
  <c r="A22" i="90"/>
  <c r="A21" i="90"/>
  <c r="A20" i="90"/>
  <c r="A19" i="90"/>
  <c r="A18" i="90"/>
  <c r="A17" i="90"/>
  <c r="A16" i="90"/>
  <c r="A15" i="90"/>
  <c r="A14" i="90"/>
  <c r="A13" i="90"/>
  <c r="D31" i="103" l="1"/>
  <c r="E17" i="102"/>
  <c r="H46" i="86"/>
  <c r="H45" i="86"/>
  <c r="H44" i="86"/>
  <c r="H43" i="86"/>
  <c r="H42" i="86"/>
  <c r="H41" i="86"/>
  <c r="H40" i="86"/>
  <c r="H39" i="86"/>
  <c r="H38" i="86"/>
  <c r="H37" i="86"/>
  <c r="H36" i="86"/>
  <c r="H35" i="86"/>
  <c r="H34" i="86"/>
  <c r="H33" i="86"/>
  <c r="H32" i="86"/>
  <c r="H31" i="86"/>
  <c r="H30" i="86"/>
  <c r="H29" i="86"/>
  <c r="H28" i="86"/>
  <c r="H27" i="86"/>
  <c r="H26" i="86"/>
  <c r="H25" i="86"/>
  <c r="H24" i="86"/>
  <c r="H23" i="86"/>
  <c r="H22" i="86"/>
  <c r="H21" i="86"/>
  <c r="H20" i="86"/>
  <c r="H19" i="86"/>
  <c r="H18" i="86"/>
  <c r="H17" i="86"/>
  <c r="H16" i="86"/>
  <c r="H15" i="86"/>
  <c r="H14" i="86"/>
  <c r="H13" i="86"/>
  <c r="H12" i="86"/>
  <c r="H11" i="86"/>
  <c r="H10" i="86"/>
  <c r="H9" i="86"/>
  <c r="H8" i="86"/>
  <c r="H7" i="86"/>
  <c r="H6" i="86"/>
  <c r="H5" i="86"/>
  <c r="H4" i="86"/>
  <c r="H3" i="86"/>
  <c r="H2" i="86"/>
  <c r="E31" i="104" l="1"/>
  <c r="C7" i="104" s="1"/>
  <c r="C31" i="104"/>
  <c r="D31" i="104"/>
  <c r="C31" i="103"/>
  <c r="D31" i="90"/>
  <c r="C8" i="103"/>
  <c r="C31" i="90" l="1"/>
  <c r="E43" i="98" l="1"/>
  <c r="F43" i="98"/>
  <c r="B39" i="98"/>
  <c r="B19" i="98"/>
  <c r="B35" i="98"/>
  <c r="B15" i="98"/>
  <c r="B23" i="98"/>
  <c r="B17" i="98"/>
  <c r="B27" i="98"/>
  <c r="B37" i="98"/>
  <c r="B41" i="98"/>
  <c r="B25" i="98"/>
  <c r="B29" i="98"/>
  <c r="B31" i="98"/>
  <c r="B21" i="98"/>
  <c r="B33" i="98"/>
  <c r="H47" i="102" l="1"/>
  <c r="A45" i="102"/>
  <c r="C8" i="90" l="1"/>
  <c r="W57" i="102" l="1"/>
  <c r="M41" i="102"/>
  <c r="M43" i="102" l="1"/>
  <c r="C8" i="98"/>
  <c r="Z15" i="102" l="1"/>
  <c r="E15" i="102"/>
  <c r="AD15" i="102"/>
</calcChain>
</file>

<file path=xl/comments1.xml><?xml version="1.0" encoding="utf-8"?>
<comments xmlns="http://schemas.openxmlformats.org/spreadsheetml/2006/main">
  <authors>
    <author>作成者</author>
  </authors>
  <commentList>
    <comment ref="C5" authorId="0" shapeId="0">
      <text>
        <r>
          <rPr>
            <b/>
            <sz val="9"/>
            <color indexed="81"/>
            <rFont val="MS P ゴシック"/>
            <family val="3"/>
            <charset val="128"/>
          </rPr>
          <t>プルダウンから選択</t>
        </r>
      </text>
    </comment>
    <comment ref="C8" authorId="0" shapeId="0">
      <text>
        <r>
          <rPr>
            <b/>
            <sz val="9"/>
            <color indexed="81"/>
            <rFont val="ＭＳ Ｐゴシック"/>
            <family val="3"/>
            <charset val="128"/>
          </rPr>
          <t>自動転記</t>
        </r>
      </text>
    </comment>
    <comment ref="A15" authorId="0" shapeId="0">
      <text>
        <r>
          <rPr>
            <b/>
            <sz val="9"/>
            <color indexed="81"/>
            <rFont val="ＭＳ Ｐゴシック"/>
            <family val="3"/>
            <charset val="128"/>
          </rPr>
          <t>要望上限額を超過する場合のみ入力</t>
        </r>
      </text>
    </comment>
    <comment ref="B15" authorId="0" shapeId="0">
      <text>
        <r>
          <rPr>
            <b/>
            <sz val="9"/>
            <color indexed="81"/>
            <rFont val="MS P ゴシック"/>
            <family val="3"/>
            <charset val="128"/>
          </rPr>
          <t>自動入力</t>
        </r>
      </text>
    </comment>
    <comment ref="C15" authorId="0" shapeId="0">
      <text>
        <r>
          <rPr>
            <b/>
            <sz val="9"/>
            <color indexed="81"/>
            <rFont val="MS P ゴシック"/>
            <family val="3"/>
            <charset val="128"/>
          </rPr>
          <t>プルダウンから選択</t>
        </r>
      </text>
    </comment>
    <comment ref="C16" authorId="0" shapeId="0">
      <text>
        <r>
          <rPr>
            <b/>
            <sz val="9"/>
            <color indexed="81"/>
            <rFont val="MS P ゴシック"/>
            <family val="3"/>
            <charset val="128"/>
          </rPr>
          <t>プルダウンから選択</t>
        </r>
      </text>
    </comment>
  </commentList>
</comments>
</file>

<file path=xl/comments2.xml><?xml version="1.0" encoding="utf-8"?>
<comments xmlns="http://schemas.openxmlformats.org/spreadsheetml/2006/main">
  <authors>
    <author>作成者</author>
  </authors>
  <commentList>
    <comment ref="L3" authorId="0" shapeId="0">
      <text>
        <r>
          <rPr>
            <b/>
            <sz val="9"/>
            <color indexed="81"/>
            <rFont val="MS P ゴシック"/>
            <family val="3"/>
            <charset val="128"/>
          </rPr>
          <t>いずれかを選択</t>
        </r>
      </text>
    </comment>
    <comment ref="E5" authorId="0" shapeId="0">
      <text>
        <r>
          <rPr>
            <b/>
            <sz val="9"/>
            <color indexed="81"/>
            <rFont val="MS P ゴシック"/>
            <family val="3"/>
            <charset val="128"/>
          </rPr>
          <t>プルダウンから選択</t>
        </r>
      </text>
    </comment>
    <comment ref="P5" authorId="0" shapeId="0">
      <text>
        <r>
          <rPr>
            <b/>
            <sz val="9"/>
            <color indexed="81"/>
            <rFont val="MS P ゴシック"/>
            <family val="3"/>
            <charset val="128"/>
          </rPr>
          <t>自動入力</t>
        </r>
      </text>
    </comment>
    <comment ref="E7" authorId="0" shapeId="0">
      <text>
        <r>
          <rPr>
            <b/>
            <sz val="9"/>
            <color indexed="81"/>
            <rFont val="MS P ゴシック"/>
            <family val="3"/>
            <charset val="128"/>
          </rPr>
          <t>プルダウンから選択</t>
        </r>
      </text>
    </comment>
    <comment ref="E9" authorId="0" shapeId="0">
      <text>
        <r>
          <rPr>
            <b/>
            <sz val="9"/>
            <color indexed="81"/>
            <rFont val="MS P ゴシック"/>
            <family val="3"/>
            <charset val="128"/>
          </rPr>
          <t>細目がある場合は、プルダウンから選択</t>
        </r>
      </text>
    </comment>
    <comment ref="E15" authorId="0" shapeId="0">
      <text>
        <r>
          <rPr>
            <b/>
            <sz val="9"/>
            <color indexed="81"/>
            <rFont val="MS P ゴシック"/>
            <family val="3"/>
            <charset val="128"/>
          </rPr>
          <t>自動入力</t>
        </r>
      </text>
    </comment>
    <comment ref="P15" authorId="0" shapeId="0">
      <text>
        <r>
          <rPr>
            <b/>
            <sz val="9"/>
            <color indexed="81"/>
            <rFont val="MS P ゴシック"/>
            <family val="3"/>
            <charset val="128"/>
          </rPr>
          <t>変更申請</t>
        </r>
        <r>
          <rPr>
            <b/>
            <u/>
            <sz val="11"/>
            <color indexed="81"/>
            <rFont val="MS P ゴシック"/>
            <family val="3"/>
            <charset val="128"/>
          </rPr>
          <t>及び実績報告時</t>
        </r>
        <r>
          <rPr>
            <b/>
            <sz val="9"/>
            <color indexed="81"/>
            <rFont val="MS P ゴシック"/>
            <family val="3"/>
            <charset val="128"/>
          </rPr>
          <t>に要入力</t>
        </r>
      </text>
    </comment>
    <comment ref="E17" authorId="0" shapeId="0">
      <text>
        <r>
          <rPr>
            <b/>
            <sz val="9"/>
            <color indexed="81"/>
            <rFont val="MS P ゴシック"/>
            <family val="3"/>
            <charset val="128"/>
          </rPr>
          <t>自動入力</t>
        </r>
      </text>
    </comment>
    <comment ref="P17" authorId="0" shapeId="0">
      <text>
        <r>
          <rPr>
            <b/>
            <sz val="9"/>
            <color indexed="81"/>
            <rFont val="MS P ゴシック"/>
            <family val="3"/>
            <charset val="128"/>
          </rPr>
          <t>変更申請</t>
        </r>
        <r>
          <rPr>
            <b/>
            <u/>
            <sz val="11"/>
            <color indexed="81"/>
            <rFont val="MS P ゴシック"/>
            <family val="3"/>
            <charset val="128"/>
          </rPr>
          <t>及び実績報告時</t>
        </r>
        <r>
          <rPr>
            <b/>
            <sz val="9"/>
            <color indexed="81"/>
            <rFont val="MS P ゴシック"/>
            <family val="3"/>
            <charset val="128"/>
          </rPr>
          <t>に要入力</t>
        </r>
      </text>
    </comment>
    <comment ref="P19" authorId="0" shapeId="0">
      <text>
        <r>
          <rPr>
            <b/>
            <sz val="9"/>
            <color indexed="81"/>
            <rFont val="MS P ゴシック"/>
            <family val="3"/>
            <charset val="128"/>
          </rPr>
          <t>プルダウンから選択</t>
        </r>
      </text>
    </comment>
    <comment ref="N49" authorId="0" shapeId="0">
      <text>
        <r>
          <rPr>
            <b/>
            <sz val="9"/>
            <color indexed="81"/>
            <rFont val="MS P ゴシック"/>
            <family val="3"/>
            <charset val="128"/>
          </rPr>
          <t>「区分」欄には適切な区部名を入力願います。</t>
        </r>
      </text>
    </comment>
  </commentList>
</comments>
</file>

<file path=xl/comments3.xml><?xml version="1.0" encoding="utf-8"?>
<comments xmlns="http://schemas.openxmlformats.org/spreadsheetml/2006/main">
  <authors>
    <author>作成者</author>
  </authors>
  <commentList>
    <comment ref="C5" authorId="0" shapeId="0">
      <text>
        <r>
          <rPr>
            <b/>
            <sz val="9"/>
            <color indexed="81"/>
            <rFont val="MS P ゴシック"/>
            <family val="3"/>
            <charset val="128"/>
          </rPr>
          <t>プルダウンから選択</t>
        </r>
      </text>
    </comment>
    <comment ref="C8" authorId="0" shapeId="0">
      <text>
        <r>
          <rPr>
            <b/>
            <sz val="9"/>
            <color indexed="81"/>
            <rFont val="MS P ゴシック"/>
            <family val="3"/>
            <charset val="128"/>
          </rPr>
          <t>自動転記</t>
        </r>
      </text>
    </comment>
    <comment ref="C13" authorId="0" shapeId="0">
      <text>
        <r>
          <rPr>
            <b/>
            <sz val="9"/>
            <color indexed="81"/>
            <rFont val="MS P ゴシック"/>
            <family val="3"/>
            <charset val="128"/>
          </rPr>
          <t>活用がない場合、
「0」を入力</t>
        </r>
      </text>
    </comment>
  </commentList>
</comments>
</file>

<file path=xl/comments4.xml><?xml version="1.0" encoding="utf-8"?>
<comments xmlns="http://schemas.openxmlformats.org/spreadsheetml/2006/main">
  <authors>
    <author>作成者</author>
  </authors>
  <commentList>
    <comment ref="C5" authorId="0" shapeId="0">
      <text>
        <r>
          <rPr>
            <b/>
            <sz val="9"/>
            <color indexed="81"/>
            <rFont val="MS P ゴシック"/>
            <family val="3"/>
            <charset val="128"/>
          </rPr>
          <t>プルダウンから選択</t>
        </r>
      </text>
    </comment>
    <comment ref="C8" authorId="0" shapeId="0">
      <text>
        <r>
          <rPr>
            <b/>
            <sz val="9"/>
            <color indexed="81"/>
            <rFont val="ＭＳ Ｐゴシック"/>
            <family val="3"/>
            <charset val="128"/>
          </rPr>
          <t>入力不要</t>
        </r>
      </text>
    </comment>
    <comment ref="C13" authorId="0" shapeId="0">
      <text>
        <r>
          <rPr>
            <b/>
            <sz val="9"/>
            <color indexed="81"/>
            <rFont val="MS P ゴシック"/>
            <family val="3"/>
            <charset val="128"/>
          </rPr>
          <t>活用がない場合、
「0」を入力</t>
        </r>
      </text>
    </comment>
    <comment ref="D13" authorId="0" shapeId="0">
      <text>
        <r>
          <rPr>
            <b/>
            <sz val="9"/>
            <color indexed="81"/>
            <rFont val="MS P ゴシック"/>
            <family val="3"/>
            <charset val="128"/>
          </rPr>
          <t>活用がない場合、
「0」を入力</t>
        </r>
      </text>
    </comment>
  </commentList>
</comments>
</file>

<file path=xl/comments5.xml><?xml version="1.0" encoding="utf-8"?>
<comments xmlns="http://schemas.openxmlformats.org/spreadsheetml/2006/main">
  <authors>
    <author>作成者</author>
  </authors>
  <commentList>
    <comment ref="C4" authorId="0" shapeId="0">
      <text>
        <r>
          <rPr>
            <b/>
            <sz val="9"/>
            <color indexed="81"/>
            <rFont val="MS P ゴシック"/>
            <family val="3"/>
            <charset val="128"/>
          </rPr>
          <t>プルダウンから選択</t>
        </r>
      </text>
    </comment>
    <comment ref="C7" authorId="0" shapeId="0">
      <text>
        <r>
          <rPr>
            <b/>
            <sz val="9"/>
            <color indexed="81"/>
            <rFont val="ＭＳ Ｐゴシック"/>
            <family val="3"/>
            <charset val="128"/>
          </rPr>
          <t>入力不要</t>
        </r>
      </text>
    </comment>
    <comment ref="D13" authorId="0" shapeId="0">
      <text>
        <r>
          <rPr>
            <b/>
            <sz val="9"/>
            <color indexed="81"/>
            <rFont val="MS P ゴシック"/>
            <family val="3"/>
            <charset val="128"/>
          </rPr>
          <t>活用がない場合、
「0」を入力</t>
        </r>
      </text>
    </comment>
    <comment ref="E13" authorId="0" shapeId="0">
      <text>
        <r>
          <rPr>
            <b/>
            <sz val="9"/>
            <color indexed="81"/>
            <rFont val="MS P ゴシック"/>
            <family val="3"/>
            <charset val="128"/>
          </rPr>
          <t>活用がない場合、
「0」を入力</t>
        </r>
      </text>
    </comment>
  </commentList>
</comments>
</file>

<file path=xl/sharedStrings.xml><?xml version="1.0" encoding="utf-8"?>
<sst xmlns="http://schemas.openxmlformats.org/spreadsheetml/2006/main" count="494" uniqueCount="267">
  <si>
    <t>市町村等名</t>
    <rPh sb="0" eb="3">
      <t>シチョウソン</t>
    </rPh>
    <rPh sb="3" eb="4">
      <t>トウ</t>
    </rPh>
    <rPh sb="4" eb="5">
      <t>メイ</t>
    </rPh>
    <phoneticPr fontId="33"/>
  </si>
  <si>
    <t>番号</t>
    <phoneticPr fontId="33"/>
  </si>
  <si>
    <t>番号</t>
    <rPh sb="0" eb="2">
      <t>バンゴウ</t>
    </rPh>
    <phoneticPr fontId="33"/>
  </si>
  <si>
    <t>白石市</t>
    <rPh sb="0" eb="3">
      <t>シロイシシ</t>
    </rPh>
    <phoneticPr fontId="38"/>
  </si>
  <si>
    <t>角田市</t>
    <rPh sb="0" eb="3">
      <t>カクダシ</t>
    </rPh>
    <phoneticPr fontId="38"/>
  </si>
  <si>
    <t>魅力ある地域づくり事業</t>
  </si>
  <si>
    <t>蔵王町</t>
    <rPh sb="0" eb="3">
      <t>ザオウチョウ</t>
    </rPh>
    <phoneticPr fontId="38"/>
  </si>
  <si>
    <t>七ヶ宿町</t>
    <rPh sb="0" eb="4">
      <t>シチカシュクマチ</t>
    </rPh>
    <phoneticPr fontId="38"/>
  </si>
  <si>
    <t>大河原町</t>
    <rPh sb="0" eb="3">
      <t>オオカワラ</t>
    </rPh>
    <rPh sb="3" eb="4">
      <t>マチ</t>
    </rPh>
    <phoneticPr fontId="38"/>
  </si>
  <si>
    <t>公衆浴場安定確保対策事業</t>
  </si>
  <si>
    <t>村田町</t>
    <rPh sb="0" eb="3">
      <t>ムラタマチ</t>
    </rPh>
    <phoneticPr fontId="38"/>
  </si>
  <si>
    <t>ごみ減量化・再資源化促進事業</t>
  </si>
  <si>
    <t>柴田町</t>
    <rPh sb="0" eb="3">
      <t>シバタマチ</t>
    </rPh>
    <phoneticPr fontId="38"/>
  </si>
  <si>
    <t>少年補導センター運営事業</t>
  </si>
  <si>
    <t>川崎町</t>
    <rPh sb="0" eb="3">
      <t>カワサキチョウ</t>
    </rPh>
    <phoneticPr fontId="38"/>
  </si>
  <si>
    <t>丸森町</t>
    <rPh sb="0" eb="3">
      <t>マルモリマチ</t>
    </rPh>
    <phoneticPr fontId="38"/>
  </si>
  <si>
    <t>市町村地域福祉おこし事業</t>
  </si>
  <si>
    <t>仙南地域広域行政事務組合</t>
    <rPh sb="0" eb="2">
      <t>センナン</t>
    </rPh>
    <rPh sb="2" eb="4">
      <t>チイキ</t>
    </rPh>
    <rPh sb="4" eb="6">
      <t>コウイキ</t>
    </rPh>
    <rPh sb="6" eb="8">
      <t>ギョウセイ</t>
    </rPh>
    <rPh sb="8" eb="10">
      <t>ジム</t>
    </rPh>
    <rPh sb="10" eb="12">
      <t>クミアイ</t>
    </rPh>
    <phoneticPr fontId="38"/>
  </si>
  <si>
    <t>市町村健康づくり推進事業</t>
    <rPh sb="0" eb="3">
      <t>シチョウソン</t>
    </rPh>
    <rPh sb="3" eb="5">
      <t>ケンコウ</t>
    </rPh>
    <rPh sb="8" eb="10">
      <t>スイシン</t>
    </rPh>
    <rPh sb="10" eb="12">
      <t>ジギョウ</t>
    </rPh>
    <phoneticPr fontId="33"/>
  </si>
  <si>
    <t>仙台市</t>
    <rPh sb="0" eb="3">
      <t>センダイシ</t>
    </rPh>
    <phoneticPr fontId="38"/>
  </si>
  <si>
    <t>がん検診受診率向上促進事業</t>
  </si>
  <si>
    <t>塩竈市</t>
    <rPh sb="0" eb="3">
      <t>シオガマシ</t>
    </rPh>
    <phoneticPr fontId="38"/>
  </si>
  <si>
    <t>障害児保育事業</t>
  </si>
  <si>
    <t>名取市</t>
    <rPh sb="0" eb="3">
      <t>ナトリシ</t>
    </rPh>
    <phoneticPr fontId="38"/>
  </si>
  <si>
    <t>事業所内保育施設助成事業</t>
  </si>
  <si>
    <t>多賀城市</t>
    <rPh sb="0" eb="4">
      <t>タガジョウシ</t>
    </rPh>
    <phoneticPr fontId="38"/>
  </si>
  <si>
    <t>低年齢児保育施設助成事業</t>
  </si>
  <si>
    <t>岩沼市</t>
    <rPh sb="0" eb="3">
      <t>イワヌマシ</t>
    </rPh>
    <phoneticPr fontId="38"/>
  </si>
  <si>
    <t>地域子育て支援センター事業</t>
  </si>
  <si>
    <t>富谷市</t>
    <rPh sb="0" eb="2">
      <t>トミヤ</t>
    </rPh>
    <rPh sb="2" eb="3">
      <t>シ</t>
    </rPh>
    <phoneticPr fontId="38"/>
  </si>
  <si>
    <t>重度身体障害者ケア付き住宅運営費補助事業</t>
  </si>
  <si>
    <t>亘理町</t>
    <rPh sb="0" eb="3">
      <t>ワタリチョウ</t>
    </rPh>
    <phoneticPr fontId="38"/>
  </si>
  <si>
    <t>在宅酸素療法者酸素濃縮器利用助成事業</t>
  </si>
  <si>
    <t>山元町</t>
    <rPh sb="0" eb="3">
      <t>ヤマモトチョウ</t>
    </rPh>
    <phoneticPr fontId="38"/>
  </si>
  <si>
    <t>知的障害者グループホーム体験ステイ推進事業</t>
  </si>
  <si>
    <t>松島町</t>
    <rPh sb="0" eb="3">
      <t>マツシマチョウ</t>
    </rPh>
    <phoneticPr fontId="38"/>
  </si>
  <si>
    <t>難聴児補聴器購入助成事業</t>
    <phoneticPr fontId="33"/>
  </si>
  <si>
    <t>七ヶ浜町</t>
    <rPh sb="0" eb="4">
      <t>シチガハママチ</t>
    </rPh>
    <phoneticPr fontId="38"/>
  </si>
  <si>
    <t>コミュニティサロン設置運営事業</t>
    <phoneticPr fontId="33"/>
  </si>
  <si>
    <t>利府町</t>
    <rPh sb="0" eb="3">
      <t>リフチョウ</t>
    </rPh>
    <phoneticPr fontId="38"/>
  </si>
  <si>
    <t>市町村献血推進事業</t>
  </si>
  <si>
    <t>大和町</t>
    <rPh sb="0" eb="3">
      <t>タイワチョウ</t>
    </rPh>
    <phoneticPr fontId="38"/>
  </si>
  <si>
    <t>大郷町</t>
    <rPh sb="0" eb="3">
      <t>オオサトチョウ</t>
    </rPh>
    <phoneticPr fontId="38"/>
  </si>
  <si>
    <t>商店街施設整備支援事業</t>
    <rPh sb="0" eb="3">
      <t>ショウテンガイ</t>
    </rPh>
    <rPh sb="3" eb="5">
      <t>シセツ</t>
    </rPh>
    <rPh sb="5" eb="7">
      <t>セイビ</t>
    </rPh>
    <rPh sb="7" eb="9">
      <t>シエン</t>
    </rPh>
    <rPh sb="9" eb="11">
      <t>ジギョウ</t>
    </rPh>
    <phoneticPr fontId="33"/>
  </si>
  <si>
    <t>大衡村</t>
    <rPh sb="0" eb="3">
      <t>オオヒラムラ</t>
    </rPh>
    <phoneticPr fontId="38"/>
  </si>
  <si>
    <t>みやぎ路観光地整備事業</t>
  </si>
  <si>
    <t>亘理地区行政事務組合</t>
    <rPh sb="0" eb="2">
      <t>ワタリ</t>
    </rPh>
    <rPh sb="2" eb="4">
      <t>チク</t>
    </rPh>
    <rPh sb="4" eb="6">
      <t>ギョウセイ</t>
    </rPh>
    <rPh sb="6" eb="8">
      <t>ジム</t>
    </rPh>
    <rPh sb="8" eb="10">
      <t>クミアイ</t>
    </rPh>
    <phoneticPr fontId="38"/>
  </si>
  <si>
    <t>塩釜地区消防事務組合</t>
    <rPh sb="0" eb="2">
      <t>シオガマ</t>
    </rPh>
    <rPh sb="2" eb="4">
      <t>チク</t>
    </rPh>
    <rPh sb="4" eb="6">
      <t>ショウボウ</t>
    </rPh>
    <rPh sb="6" eb="8">
      <t>ジム</t>
    </rPh>
    <rPh sb="8" eb="10">
      <t>クミアイ</t>
    </rPh>
    <phoneticPr fontId="38"/>
  </si>
  <si>
    <t>大崎市</t>
    <rPh sb="0" eb="2">
      <t>オオサキ</t>
    </rPh>
    <rPh sb="2" eb="3">
      <t>シ</t>
    </rPh>
    <phoneticPr fontId="38"/>
  </si>
  <si>
    <t>色麻町</t>
    <rPh sb="0" eb="2">
      <t>シカマ</t>
    </rPh>
    <rPh sb="2" eb="3">
      <t>マチ</t>
    </rPh>
    <phoneticPr fontId="38"/>
  </si>
  <si>
    <t>加美町</t>
    <rPh sb="0" eb="3">
      <t>カミマチ</t>
    </rPh>
    <phoneticPr fontId="38"/>
  </si>
  <si>
    <t>大規模水稲直播栽培団地育成事業</t>
    <phoneticPr fontId="33"/>
  </si>
  <si>
    <t>涌谷町</t>
    <rPh sb="0" eb="3">
      <t>ワクヤチョウ</t>
    </rPh>
    <phoneticPr fontId="38"/>
  </si>
  <si>
    <t>美里町</t>
    <rPh sb="0" eb="3">
      <t>ミサトマチ</t>
    </rPh>
    <phoneticPr fontId="38"/>
  </si>
  <si>
    <t>豊かなふる里保全整備事業</t>
    <phoneticPr fontId="33"/>
  </si>
  <si>
    <t>大崎地域広域行政事務組合</t>
    <rPh sb="0" eb="2">
      <t>オオサキ</t>
    </rPh>
    <rPh sb="2" eb="4">
      <t>チイキ</t>
    </rPh>
    <rPh sb="4" eb="6">
      <t>コウイキ</t>
    </rPh>
    <rPh sb="6" eb="8">
      <t>ギョウセイ</t>
    </rPh>
    <rPh sb="8" eb="10">
      <t>ジム</t>
    </rPh>
    <rPh sb="10" eb="12">
      <t>クミアイ</t>
    </rPh>
    <phoneticPr fontId="38"/>
  </si>
  <si>
    <t>園芸特産重点強化整備事業</t>
    <phoneticPr fontId="33"/>
  </si>
  <si>
    <t>栗原市</t>
    <rPh sb="0" eb="3">
      <t>クリハラシ</t>
    </rPh>
    <phoneticPr fontId="38"/>
  </si>
  <si>
    <t>漁船乗組員救急救命推進事業</t>
  </si>
  <si>
    <t>登米市</t>
    <rPh sb="0" eb="2">
      <t>トヨマ</t>
    </rPh>
    <rPh sb="2" eb="3">
      <t>シ</t>
    </rPh>
    <phoneticPr fontId="38"/>
  </si>
  <si>
    <t>漁港改良助成事業</t>
  </si>
  <si>
    <t>石巻市</t>
    <rPh sb="0" eb="3">
      <t>イシノマキシ</t>
    </rPh>
    <phoneticPr fontId="38"/>
  </si>
  <si>
    <t>山の幸振興総合対策事業</t>
  </si>
  <si>
    <t>東松島市</t>
    <rPh sb="0" eb="3">
      <t>ヒガシマツシマ</t>
    </rPh>
    <rPh sb="3" eb="4">
      <t>シ</t>
    </rPh>
    <phoneticPr fontId="38"/>
  </si>
  <si>
    <t>小規模林道事業</t>
  </si>
  <si>
    <t>女川町</t>
    <rPh sb="0" eb="3">
      <t>オナガワチョウ</t>
    </rPh>
    <phoneticPr fontId="38"/>
  </si>
  <si>
    <t>ふるさと緑の道整備事業</t>
  </si>
  <si>
    <t>石巻地区広域行政事務組合</t>
    <rPh sb="0" eb="2">
      <t>イシノマキ</t>
    </rPh>
    <rPh sb="2" eb="4">
      <t>チク</t>
    </rPh>
    <rPh sb="4" eb="6">
      <t>コウイキ</t>
    </rPh>
    <rPh sb="6" eb="8">
      <t>ギョウセイ</t>
    </rPh>
    <rPh sb="8" eb="10">
      <t>ジム</t>
    </rPh>
    <rPh sb="10" eb="12">
      <t>クミアイ</t>
    </rPh>
    <phoneticPr fontId="38"/>
  </si>
  <si>
    <t>気仙沼市</t>
    <rPh sb="0" eb="4">
      <t>ケセンヌマシ</t>
    </rPh>
    <phoneticPr fontId="38"/>
  </si>
  <si>
    <t>宮城の松林健全化事業</t>
  </si>
  <si>
    <t>南三陸町</t>
    <rPh sb="0" eb="1">
      <t>ミナミ</t>
    </rPh>
    <rPh sb="1" eb="4">
      <t>サンリクチョウ</t>
    </rPh>
    <phoneticPr fontId="38"/>
  </si>
  <si>
    <t>みやぎの豊かな森林づくり支援事業</t>
  </si>
  <si>
    <t>気仙沼・本吉地域広域行政事務組合</t>
    <rPh sb="0" eb="3">
      <t>ケセンヌマ</t>
    </rPh>
    <rPh sb="4" eb="6">
      <t>モトヨシ</t>
    </rPh>
    <rPh sb="6" eb="8">
      <t>チイキ</t>
    </rPh>
    <rPh sb="8" eb="10">
      <t>コウイキ</t>
    </rPh>
    <rPh sb="10" eb="16">
      <t>ギョウセイジムクミアイ</t>
    </rPh>
    <phoneticPr fontId="38"/>
  </si>
  <si>
    <t>市町村提案事業</t>
  </si>
  <si>
    <t>補助金総額</t>
    <rPh sb="0" eb="3">
      <t>ホジョキン</t>
    </rPh>
    <rPh sb="3" eb="5">
      <t>ソウガク</t>
    </rPh>
    <phoneticPr fontId="33"/>
  </si>
  <si>
    <t>千円</t>
    <rPh sb="0" eb="2">
      <t>センエン</t>
    </rPh>
    <phoneticPr fontId="33"/>
  </si>
  <si>
    <t>（単位：千円）</t>
    <rPh sb="1" eb="3">
      <t>タンイ</t>
    </rPh>
    <rPh sb="4" eb="6">
      <t>センエン</t>
    </rPh>
    <phoneticPr fontId="33"/>
  </si>
  <si>
    <t>（実施要領）別記様式第４号</t>
    <rPh sb="1" eb="3">
      <t>ジッシ</t>
    </rPh>
    <rPh sb="3" eb="5">
      <t>ヨウリョウ</t>
    </rPh>
    <rPh sb="6" eb="8">
      <t>ベッキ</t>
    </rPh>
    <rPh sb="8" eb="10">
      <t>ヨウシキ</t>
    </rPh>
    <rPh sb="10" eb="11">
      <t>ダイ</t>
    </rPh>
    <rPh sb="12" eb="13">
      <t>ゴウ</t>
    </rPh>
    <phoneticPr fontId="33"/>
  </si>
  <si>
    <t>市町村振興総合補助金管内要望事業一覧表</t>
    <rPh sb="0" eb="3">
      <t>シチョウソン</t>
    </rPh>
    <rPh sb="3" eb="5">
      <t>シンコウ</t>
    </rPh>
    <rPh sb="5" eb="7">
      <t>ソウゴウ</t>
    </rPh>
    <rPh sb="7" eb="10">
      <t>ホジョキン</t>
    </rPh>
    <rPh sb="10" eb="12">
      <t>カンナイ</t>
    </rPh>
    <rPh sb="12" eb="14">
      <t>ヨウボウ</t>
    </rPh>
    <rPh sb="14" eb="16">
      <t>ジギョウ</t>
    </rPh>
    <rPh sb="16" eb="19">
      <t>イチランヒョウ</t>
    </rPh>
    <phoneticPr fontId="33"/>
  </si>
  <si>
    <t>事務所名</t>
    <rPh sb="0" eb="3">
      <t>ジムショ</t>
    </rPh>
    <rPh sb="3" eb="4">
      <t>メイ</t>
    </rPh>
    <phoneticPr fontId="33"/>
  </si>
  <si>
    <t>市町村等名</t>
    <rPh sb="0" eb="4">
      <t>シチョウソントウ</t>
    </rPh>
    <rPh sb="4" eb="5">
      <t>メイ</t>
    </rPh>
    <phoneticPr fontId="33"/>
  </si>
  <si>
    <t>メニュー数</t>
    <rPh sb="4" eb="5">
      <t>スウ</t>
    </rPh>
    <phoneticPr fontId="33"/>
  </si>
  <si>
    <t>補助金額</t>
    <rPh sb="0" eb="3">
      <t>ホジョキン</t>
    </rPh>
    <rPh sb="3" eb="4">
      <t>ガク</t>
    </rPh>
    <phoneticPr fontId="33"/>
  </si>
  <si>
    <t>備考</t>
    <rPh sb="0" eb="2">
      <t>ビコウ</t>
    </rPh>
    <phoneticPr fontId="33"/>
  </si>
  <si>
    <t>合計</t>
    <rPh sb="0" eb="2">
      <t>ゴウケイ</t>
    </rPh>
    <phoneticPr fontId="33"/>
  </si>
  <si>
    <t>事務所名</t>
    <rPh sb="0" eb="2">
      <t>ジム</t>
    </rPh>
    <rPh sb="2" eb="3">
      <t>ショ</t>
    </rPh>
    <rPh sb="3" eb="4">
      <t>メイ</t>
    </rPh>
    <phoneticPr fontId="13"/>
  </si>
  <si>
    <t>大河原地方振興事務所</t>
    <rPh sb="0" eb="10">
      <t>オオガワラチホウシンコウジムショ</t>
    </rPh>
    <phoneticPr fontId="13"/>
  </si>
  <si>
    <t>仙台地方振興事務所</t>
    <rPh sb="0" eb="2">
      <t>センダイ</t>
    </rPh>
    <rPh sb="2" eb="4">
      <t>チホウ</t>
    </rPh>
    <rPh sb="4" eb="6">
      <t>シンコウ</t>
    </rPh>
    <rPh sb="6" eb="8">
      <t>ジム</t>
    </rPh>
    <rPh sb="8" eb="9">
      <t>ショ</t>
    </rPh>
    <phoneticPr fontId="13"/>
  </si>
  <si>
    <t>北部地方振興事務所</t>
    <rPh sb="0" eb="9">
      <t>ホクブチホウシンコウジムショ</t>
    </rPh>
    <phoneticPr fontId="13"/>
  </si>
  <si>
    <t>北部地方振興事務所栗原地域事務所</t>
    <rPh sb="0" eb="9">
      <t>ホクブチホウシンコウジムショ</t>
    </rPh>
    <rPh sb="9" eb="11">
      <t>クリハラ</t>
    </rPh>
    <rPh sb="11" eb="13">
      <t>チイキ</t>
    </rPh>
    <rPh sb="13" eb="15">
      <t>ジム</t>
    </rPh>
    <rPh sb="15" eb="16">
      <t>ショ</t>
    </rPh>
    <phoneticPr fontId="13"/>
  </si>
  <si>
    <t>東部地方振興事務所登米地域事務所</t>
    <rPh sb="0" eb="9">
      <t>トウブチホウシンコウジムショ</t>
    </rPh>
    <rPh sb="9" eb="11">
      <t>トメ</t>
    </rPh>
    <rPh sb="11" eb="13">
      <t>チイキ</t>
    </rPh>
    <rPh sb="13" eb="15">
      <t>ジム</t>
    </rPh>
    <rPh sb="15" eb="16">
      <t>ショ</t>
    </rPh>
    <phoneticPr fontId="13"/>
  </si>
  <si>
    <t>東部地方振興事務所</t>
    <rPh sb="0" eb="2">
      <t>トウブ</t>
    </rPh>
    <rPh sb="2" eb="4">
      <t>チホウ</t>
    </rPh>
    <rPh sb="4" eb="6">
      <t>シンコウ</t>
    </rPh>
    <rPh sb="6" eb="8">
      <t>ジム</t>
    </rPh>
    <rPh sb="8" eb="9">
      <t>ショ</t>
    </rPh>
    <phoneticPr fontId="13"/>
  </si>
  <si>
    <t>気仙沼地方振興事務所</t>
    <rPh sb="0" eb="3">
      <t>ケセンヌマ</t>
    </rPh>
    <rPh sb="3" eb="5">
      <t>チホウ</t>
    </rPh>
    <rPh sb="5" eb="7">
      <t>シンコウ</t>
    </rPh>
    <rPh sb="7" eb="9">
      <t>ジム</t>
    </rPh>
    <rPh sb="9" eb="10">
      <t>ショ</t>
    </rPh>
    <phoneticPr fontId="13"/>
  </si>
  <si>
    <t>市町村提案事業（特別枠）</t>
    <rPh sb="8" eb="11">
      <t>トクベツワク</t>
    </rPh>
    <phoneticPr fontId="13"/>
  </si>
  <si>
    <t>黒川地域行政事務組合</t>
    <rPh sb="0" eb="2">
      <t>クロカワ</t>
    </rPh>
    <rPh sb="2" eb="4">
      <t>チイキ</t>
    </rPh>
    <rPh sb="4" eb="6">
      <t>ギョウセイ</t>
    </rPh>
    <rPh sb="6" eb="8">
      <t>ジム</t>
    </rPh>
    <rPh sb="8" eb="10">
      <t>クミアイ</t>
    </rPh>
    <phoneticPr fontId="13"/>
  </si>
  <si>
    <t>亘理名取共立衛生処理組合</t>
    <rPh sb="0" eb="2">
      <t>ワタリ</t>
    </rPh>
    <rPh sb="2" eb="4">
      <t>ナトリ</t>
    </rPh>
    <rPh sb="4" eb="6">
      <t>キョウリツ</t>
    </rPh>
    <rPh sb="6" eb="8">
      <t>エイセイ</t>
    </rPh>
    <rPh sb="8" eb="10">
      <t>ショリ</t>
    </rPh>
    <rPh sb="10" eb="12">
      <t>クミアイ</t>
    </rPh>
    <phoneticPr fontId="13"/>
  </si>
  <si>
    <t>（実施要領）別記様式第１号</t>
    <rPh sb="1" eb="3">
      <t>ジッシ</t>
    </rPh>
    <rPh sb="3" eb="5">
      <t>ヨウリョウ</t>
    </rPh>
    <rPh sb="6" eb="8">
      <t>ベッキ</t>
    </rPh>
    <rPh sb="8" eb="10">
      <t>ヨウシキ</t>
    </rPh>
    <rPh sb="10" eb="11">
      <t>ダイ</t>
    </rPh>
    <rPh sb="12" eb="13">
      <t>ゴウ</t>
    </rPh>
    <phoneticPr fontId="33"/>
  </si>
  <si>
    <t>市町村振興総合補助金実施計画協議総括表</t>
    <rPh sb="0" eb="3">
      <t>シチョウソン</t>
    </rPh>
    <rPh sb="3" eb="5">
      <t>シンコウ</t>
    </rPh>
    <rPh sb="5" eb="7">
      <t>ソウゴウ</t>
    </rPh>
    <rPh sb="7" eb="10">
      <t>ホジョキン</t>
    </rPh>
    <rPh sb="10" eb="12">
      <t>ジッシ</t>
    </rPh>
    <rPh sb="12" eb="14">
      <t>ケイカク</t>
    </rPh>
    <rPh sb="14" eb="16">
      <t>キョウギ</t>
    </rPh>
    <rPh sb="16" eb="18">
      <t>ソウカツ</t>
    </rPh>
    <rPh sb="18" eb="19">
      <t>ヒョウ</t>
    </rPh>
    <phoneticPr fontId="33"/>
  </si>
  <si>
    <t>【内訳】</t>
    <rPh sb="1" eb="3">
      <t>ウチワケ</t>
    </rPh>
    <phoneticPr fontId="33"/>
  </si>
  <si>
    <t>優先
順位</t>
    <phoneticPr fontId="33"/>
  </si>
  <si>
    <t>メニュー</t>
    <phoneticPr fontId="33"/>
  </si>
  <si>
    <t>補助対象
事業費</t>
    <phoneticPr fontId="33"/>
  </si>
  <si>
    <t>補助金額</t>
  </si>
  <si>
    <t>番号</t>
  </si>
  <si>
    <t>区分名</t>
    <phoneticPr fontId="33"/>
  </si>
  <si>
    <t>細目名</t>
    <phoneticPr fontId="33"/>
  </si>
  <si>
    <t>合　　計</t>
  </si>
  <si>
    <t>（実施要領）別記様式第２号</t>
    <rPh sb="1" eb="3">
      <t>ジッシ</t>
    </rPh>
    <rPh sb="3" eb="5">
      <t>ヨウリョウ</t>
    </rPh>
    <rPh sb="6" eb="8">
      <t>ベッキ</t>
    </rPh>
    <rPh sb="8" eb="10">
      <t>ヨウシキ</t>
    </rPh>
    <rPh sb="10" eb="11">
      <t>ダイ</t>
    </rPh>
    <rPh sb="12" eb="13">
      <t>ゴウ</t>
    </rPh>
    <phoneticPr fontId="33"/>
  </si>
  <si>
    <t>メニュー番号</t>
    <rPh sb="4" eb="6">
      <t>バンゴウ</t>
    </rPh>
    <phoneticPr fontId="33"/>
  </si>
  <si>
    <t>区　分</t>
    <rPh sb="0" eb="1">
      <t>ク</t>
    </rPh>
    <rPh sb="2" eb="3">
      <t>ブン</t>
    </rPh>
    <phoneticPr fontId="33"/>
  </si>
  <si>
    <t>細　目</t>
    <rPh sb="0" eb="1">
      <t>サイ</t>
    </rPh>
    <rPh sb="2" eb="3">
      <t>メ</t>
    </rPh>
    <phoneticPr fontId="33"/>
  </si>
  <si>
    <t>事業実施地域名</t>
    <rPh sb="0" eb="2">
      <t>ジギョウ</t>
    </rPh>
    <rPh sb="2" eb="4">
      <t>ジッシ</t>
    </rPh>
    <rPh sb="4" eb="7">
      <t>チイキメイ</t>
    </rPh>
    <phoneticPr fontId="33"/>
  </si>
  <si>
    <t>事業実施期間</t>
    <rPh sb="0" eb="2">
      <t>ジギョウ</t>
    </rPh>
    <rPh sb="2" eb="4">
      <t>ジッシ</t>
    </rPh>
    <rPh sb="4" eb="6">
      <t>キカン</t>
    </rPh>
    <phoneticPr fontId="33"/>
  </si>
  <si>
    <t>令和</t>
    <rPh sb="0" eb="2">
      <t>レイワ</t>
    </rPh>
    <phoneticPr fontId="33"/>
  </si>
  <si>
    <t>年</t>
    <rPh sb="0" eb="1">
      <t>ネン</t>
    </rPh>
    <phoneticPr fontId="33"/>
  </si>
  <si>
    <t>月</t>
    <rPh sb="0" eb="1">
      <t>ガツ</t>
    </rPh>
    <phoneticPr fontId="33"/>
  </si>
  <si>
    <t>日</t>
    <rPh sb="0" eb="1">
      <t>ヒ</t>
    </rPh>
    <phoneticPr fontId="33"/>
  </si>
  <si>
    <t>～</t>
    <phoneticPr fontId="33"/>
  </si>
  <si>
    <t>補助対象事業費</t>
    <rPh sb="0" eb="2">
      <t>ホジョ</t>
    </rPh>
    <rPh sb="2" eb="4">
      <t>タイショウ</t>
    </rPh>
    <rPh sb="4" eb="6">
      <t>ジギョウ</t>
    </rPh>
    <rPh sb="6" eb="7">
      <t>ヒ</t>
    </rPh>
    <phoneticPr fontId="33"/>
  </si>
  <si>
    <t>補助金額</t>
    <rPh sb="0" eb="2">
      <t>ホジョ</t>
    </rPh>
    <rPh sb="2" eb="4">
      <t>キンガク</t>
    </rPh>
    <phoneticPr fontId="33"/>
  </si>
  <si>
    <t>事業主体名</t>
    <rPh sb="0" eb="2">
      <t>ジギョウ</t>
    </rPh>
    <rPh sb="2" eb="4">
      <t>シュタイ</t>
    </rPh>
    <rPh sb="4" eb="5">
      <t>メイ</t>
    </rPh>
    <phoneticPr fontId="33"/>
  </si>
  <si>
    <t>補助率</t>
    <rPh sb="0" eb="3">
      <t>ホジョリツ</t>
    </rPh>
    <phoneticPr fontId="33"/>
  </si>
  <si>
    <t>必要性・目的</t>
    <rPh sb="0" eb="3">
      <t>ヒツヨウセイ</t>
    </rPh>
    <rPh sb="4" eb="6">
      <t>モクテキ</t>
    </rPh>
    <phoneticPr fontId="33"/>
  </si>
  <si>
    <t>内容・効果</t>
    <rPh sb="0" eb="2">
      <t>ナイヨウ</t>
    </rPh>
    <rPh sb="3" eb="5">
      <t>コウカ</t>
    </rPh>
    <phoneticPr fontId="33"/>
  </si>
  <si>
    <t>補助対象事業費内訳</t>
    <rPh sb="0" eb="2">
      <t>ホジョ</t>
    </rPh>
    <rPh sb="2" eb="4">
      <t>タイショウ</t>
    </rPh>
    <rPh sb="4" eb="6">
      <t>ジギョウ</t>
    </rPh>
    <rPh sb="6" eb="7">
      <t>ヒ</t>
    </rPh>
    <rPh sb="7" eb="9">
      <t>ウチワケ</t>
    </rPh>
    <phoneticPr fontId="33"/>
  </si>
  <si>
    <t>内　容</t>
    <rPh sb="0" eb="1">
      <t>ウチ</t>
    </rPh>
    <rPh sb="2" eb="3">
      <t>カタチ</t>
    </rPh>
    <phoneticPr fontId="33"/>
  </si>
  <si>
    <t>数　量</t>
    <rPh sb="0" eb="1">
      <t>カズ</t>
    </rPh>
    <rPh sb="2" eb="3">
      <t>リョウ</t>
    </rPh>
    <phoneticPr fontId="33"/>
  </si>
  <si>
    <t>金　額</t>
    <rPh sb="0" eb="1">
      <t>キン</t>
    </rPh>
    <rPh sb="2" eb="3">
      <t>ガク</t>
    </rPh>
    <phoneticPr fontId="33"/>
  </si>
  <si>
    <t>備　考</t>
    <rPh sb="0" eb="1">
      <t>ビ</t>
    </rPh>
    <rPh sb="2" eb="3">
      <t>コウ</t>
    </rPh>
    <phoneticPr fontId="33"/>
  </si>
  <si>
    <t>合　計</t>
    <rPh sb="0" eb="1">
      <t>アイ</t>
    </rPh>
    <rPh sb="2" eb="3">
      <t>ケイ</t>
    </rPh>
    <phoneticPr fontId="33"/>
  </si>
  <si>
    <t>算出基礎・説明</t>
    <rPh sb="0" eb="2">
      <t>サンシュツ</t>
    </rPh>
    <rPh sb="2" eb="4">
      <t>キソ</t>
    </rPh>
    <rPh sb="5" eb="7">
      <t>セツメイ</t>
    </rPh>
    <phoneticPr fontId="33"/>
  </si>
  <si>
    <t>収入・財源内訳</t>
    <rPh sb="0" eb="2">
      <t>シュウニュウ</t>
    </rPh>
    <rPh sb="3" eb="5">
      <t>ザイゲン</t>
    </rPh>
    <rPh sb="5" eb="7">
      <t>ウチワケ</t>
    </rPh>
    <phoneticPr fontId="33"/>
  </si>
  <si>
    <t>支出</t>
    <rPh sb="0" eb="2">
      <t>シシュツ</t>
    </rPh>
    <phoneticPr fontId="33"/>
  </si>
  <si>
    <t>担当課</t>
    <rPh sb="0" eb="2">
      <t>タントウ</t>
    </rPh>
    <rPh sb="2" eb="3">
      <t>カ</t>
    </rPh>
    <phoneticPr fontId="33"/>
  </si>
  <si>
    <t>担当者名</t>
    <rPh sb="0" eb="3">
      <t>タントウシャ</t>
    </rPh>
    <rPh sb="3" eb="4">
      <t>メイ</t>
    </rPh>
    <phoneticPr fontId="33"/>
  </si>
  <si>
    <t>連絡先</t>
    <rPh sb="0" eb="3">
      <t>レンラクサキ</t>
    </rPh>
    <phoneticPr fontId="33"/>
  </si>
  <si>
    <t>注）金額は円単位で記載すること。（補助金額は千円未満切捨て）</t>
    <phoneticPr fontId="33"/>
  </si>
  <si>
    <t>注）事業実績書の「内容・効果」欄には具体的な事業実施内容・事業効果を記載する。</t>
    <phoneticPr fontId="33"/>
  </si>
  <si>
    <t>Aタイプ</t>
    <phoneticPr fontId="13"/>
  </si>
  <si>
    <t>Bタイプ</t>
    <phoneticPr fontId="13"/>
  </si>
  <si>
    <t>交通安全指導員設置運営事業</t>
    <rPh sb="0" eb="2">
      <t>コウツウ</t>
    </rPh>
    <rPh sb="2" eb="4">
      <t>アンゼン</t>
    </rPh>
    <rPh sb="4" eb="7">
      <t>シドウイン</t>
    </rPh>
    <rPh sb="7" eb="9">
      <t>セッチ</t>
    </rPh>
    <rPh sb="9" eb="11">
      <t>ウンエイ</t>
    </rPh>
    <rPh sb="11" eb="13">
      <t>ジギョウ</t>
    </rPh>
    <phoneticPr fontId="13"/>
  </si>
  <si>
    <t>暴走族根絶・飲酒運転根絶・高齢者交通事故防止・自転車安全利用推進事業</t>
    <rPh sb="0" eb="2">
      <t>ボウソウ</t>
    </rPh>
    <rPh sb="2" eb="3">
      <t>ゾク</t>
    </rPh>
    <rPh sb="3" eb="5">
      <t>コンゼツ</t>
    </rPh>
    <rPh sb="6" eb="8">
      <t>インシュ</t>
    </rPh>
    <rPh sb="8" eb="10">
      <t>ウンテン</t>
    </rPh>
    <rPh sb="10" eb="12">
      <t>コンゼツ</t>
    </rPh>
    <rPh sb="13" eb="16">
      <t>コウレイシャ</t>
    </rPh>
    <rPh sb="16" eb="18">
      <t>コウツウ</t>
    </rPh>
    <rPh sb="18" eb="20">
      <t>ジコ</t>
    </rPh>
    <rPh sb="20" eb="22">
      <t>ボウシ</t>
    </rPh>
    <rPh sb="23" eb="26">
      <t>ジテンシャ</t>
    </rPh>
    <rPh sb="26" eb="28">
      <t>アンゼン</t>
    </rPh>
    <rPh sb="28" eb="30">
      <t>リヨウ</t>
    </rPh>
    <rPh sb="30" eb="32">
      <t>スイシン</t>
    </rPh>
    <rPh sb="32" eb="34">
      <t>ジギョウ</t>
    </rPh>
    <phoneticPr fontId="13"/>
  </si>
  <si>
    <t>食の体験学習の取組（タイプA　地域食材等の知識習得）</t>
    <rPh sb="0" eb="1">
      <t>ショク</t>
    </rPh>
    <rPh sb="2" eb="4">
      <t>タイケン</t>
    </rPh>
    <rPh sb="4" eb="6">
      <t>ガクシュウ</t>
    </rPh>
    <rPh sb="7" eb="9">
      <t>トリクミ</t>
    </rPh>
    <rPh sb="15" eb="17">
      <t>チイキ</t>
    </rPh>
    <rPh sb="17" eb="19">
      <t>ショクザイ</t>
    </rPh>
    <rPh sb="19" eb="20">
      <t>トウ</t>
    </rPh>
    <rPh sb="21" eb="23">
      <t>チシキ</t>
    </rPh>
    <rPh sb="23" eb="25">
      <t>シュウトク</t>
    </rPh>
    <phoneticPr fontId="13"/>
  </si>
  <si>
    <t>食の体験学習の取組（タイプB　健全な食生活の実践）</t>
    <rPh sb="0" eb="1">
      <t>ショク</t>
    </rPh>
    <rPh sb="2" eb="4">
      <t>タイケン</t>
    </rPh>
    <rPh sb="4" eb="6">
      <t>ガクシュウ</t>
    </rPh>
    <rPh sb="7" eb="9">
      <t>トリクミ</t>
    </rPh>
    <rPh sb="15" eb="17">
      <t>ケンゼン</t>
    </rPh>
    <rPh sb="18" eb="21">
      <t>ショクセイカツ</t>
    </rPh>
    <rPh sb="22" eb="24">
      <t>ジッセン</t>
    </rPh>
    <phoneticPr fontId="13"/>
  </si>
  <si>
    <t>食に関する正しい知識の普及</t>
    <rPh sb="0" eb="1">
      <t>ショク</t>
    </rPh>
    <rPh sb="2" eb="3">
      <t>カン</t>
    </rPh>
    <rPh sb="5" eb="6">
      <t>タダ</t>
    </rPh>
    <rPh sb="8" eb="10">
      <t>チシキ</t>
    </rPh>
    <rPh sb="11" eb="13">
      <t>フキュウ</t>
    </rPh>
    <phoneticPr fontId="13"/>
  </si>
  <si>
    <t>共同利用機械・施設整備（転作作物）タイプ</t>
    <rPh sb="0" eb="2">
      <t>キョウドウ</t>
    </rPh>
    <rPh sb="2" eb="4">
      <t>リヨウ</t>
    </rPh>
    <rPh sb="4" eb="6">
      <t>キカイ</t>
    </rPh>
    <rPh sb="7" eb="9">
      <t>シセツ</t>
    </rPh>
    <rPh sb="9" eb="11">
      <t>セイビ</t>
    </rPh>
    <rPh sb="12" eb="14">
      <t>テンサク</t>
    </rPh>
    <rPh sb="14" eb="16">
      <t>サクモツ</t>
    </rPh>
    <phoneticPr fontId="13"/>
  </si>
  <si>
    <t>共同利用機械整備（稲態様転作）タイプ</t>
    <rPh sb="0" eb="2">
      <t>キョウドウ</t>
    </rPh>
    <rPh sb="2" eb="4">
      <t>リヨウ</t>
    </rPh>
    <rPh sb="4" eb="6">
      <t>キカイ</t>
    </rPh>
    <rPh sb="6" eb="8">
      <t>セイビ</t>
    </rPh>
    <rPh sb="9" eb="10">
      <t>イネ</t>
    </rPh>
    <rPh sb="10" eb="12">
      <t>タイヨウ</t>
    </rPh>
    <rPh sb="12" eb="14">
      <t>テンサク</t>
    </rPh>
    <phoneticPr fontId="13"/>
  </si>
  <si>
    <t>伐倒駆除事業</t>
    <rPh sb="0" eb="2">
      <t>バットウ</t>
    </rPh>
    <rPh sb="2" eb="4">
      <t>クジョ</t>
    </rPh>
    <rPh sb="4" eb="6">
      <t>ジギョウ</t>
    </rPh>
    <phoneticPr fontId="13"/>
  </si>
  <si>
    <t>樹幹注入事業</t>
    <rPh sb="0" eb="2">
      <t>ジュカン</t>
    </rPh>
    <rPh sb="2" eb="4">
      <t>チュウニュウ</t>
    </rPh>
    <rPh sb="4" eb="6">
      <t>ジギョウ</t>
    </rPh>
    <phoneticPr fontId="13"/>
  </si>
  <si>
    <t>生立木除去事業</t>
    <rPh sb="0" eb="1">
      <t>セイ</t>
    </rPh>
    <rPh sb="1" eb="2">
      <t>リツ</t>
    </rPh>
    <rPh sb="2" eb="3">
      <t>ボク</t>
    </rPh>
    <rPh sb="3" eb="5">
      <t>ジョキョ</t>
    </rPh>
    <rPh sb="5" eb="7">
      <t>ジギョウ</t>
    </rPh>
    <phoneticPr fontId="13"/>
  </si>
  <si>
    <t>地上散布事業</t>
    <rPh sb="0" eb="2">
      <t>チジョウ</t>
    </rPh>
    <rPh sb="2" eb="4">
      <t>サンプ</t>
    </rPh>
    <rPh sb="4" eb="6">
      <t>ジギョウ</t>
    </rPh>
    <phoneticPr fontId="13"/>
  </si>
  <si>
    <t>市町村交通安全対策推進事業</t>
    <phoneticPr fontId="13"/>
  </si>
  <si>
    <t>地域産業振興事業</t>
    <phoneticPr fontId="13"/>
  </si>
  <si>
    <t>食育実践地域活動支援事業</t>
    <phoneticPr fontId="13"/>
  </si>
  <si>
    <t>みやぎの水田農業改革支援事業</t>
    <phoneticPr fontId="13"/>
  </si>
  <si>
    <t>細目</t>
    <rPh sb="0" eb="2">
      <t>サイモク</t>
    </rPh>
    <phoneticPr fontId="13"/>
  </si>
  <si>
    <t>市町村振興総合補助金</t>
    <rPh sb="0" eb="3">
      <t>シチョウソン</t>
    </rPh>
    <rPh sb="3" eb="5">
      <t>シンコウ</t>
    </rPh>
    <rPh sb="5" eb="7">
      <t>ソウゴウ</t>
    </rPh>
    <rPh sb="7" eb="10">
      <t>ホジョキン</t>
    </rPh>
    <phoneticPr fontId="13"/>
  </si>
  <si>
    <t>補助率</t>
    <rPh sb="0" eb="3">
      <t>ホジョリツ</t>
    </rPh>
    <phoneticPr fontId="13"/>
  </si>
  <si>
    <t>1/2</t>
    <phoneticPr fontId="13"/>
  </si>
  <si>
    <r>
      <t>1</t>
    </r>
    <r>
      <rPr>
        <sz val="11"/>
        <color theme="1"/>
        <rFont val="ＭＳ Ｐゴシック"/>
        <family val="3"/>
        <charset val="128"/>
      </rPr>
      <t>/3</t>
    </r>
    <phoneticPr fontId="13"/>
  </si>
  <si>
    <t>単価</t>
    <rPh sb="0" eb="2">
      <t>タンカ</t>
    </rPh>
    <phoneticPr fontId="13"/>
  </si>
  <si>
    <t>定額</t>
    <rPh sb="0" eb="2">
      <t>テイガク</t>
    </rPh>
    <phoneticPr fontId="13"/>
  </si>
  <si>
    <t>3/4</t>
    <phoneticPr fontId="13"/>
  </si>
  <si>
    <t>1/3</t>
    <phoneticPr fontId="13"/>
  </si>
  <si>
    <t>45/100</t>
    <phoneticPr fontId="13"/>
  </si>
  <si>
    <r>
      <t>1</t>
    </r>
    <r>
      <rPr>
        <sz val="11"/>
        <color theme="1"/>
        <rFont val="ＭＳ Ｐゴシック"/>
        <family val="3"/>
        <charset val="128"/>
      </rPr>
      <t>/2</t>
    </r>
    <r>
      <rPr>
        <sz val="11"/>
        <color theme="1"/>
        <rFont val="ＭＳ Ｐゴシック"/>
        <family val="2"/>
        <charset val="128"/>
        <scheme val="minor"/>
      </rPr>
      <t/>
    </r>
    <phoneticPr fontId="13"/>
  </si>
  <si>
    <t>1/4</t>
    <phoneticPr fontId="13"/>
  </si>
  <si>
    <t>4/10</t>
    <phoneticPr fontId="13"/>
  </si>
  <si>
    <t>63/100</t>
    <phoneticPr fontId="13"/>
  </si>
  <si>
    <r>
      <t>9</t>
    </r>
    <r>
      <rPr>
        <sz val="11"/>
        <color theme="1"/>
        <rFont val="ＭＳ Ｐゴシック"/>
        <family val="2"/>
        <charset val="128"/>
        <scheme val="minor"/>
      </rPr>
      <t>-1</t>
    </r>
    <phoneticPr fontId="13"/>
  </si>
  <si>
    <r>
      <t>2</t>
    </r>
    <r>
      <rPr>
        <sz val="11"/>
        <color theme="1"/>
        <rFont val="ＭＳ Ｐゴシック"/>
        <family val="2"/>
        <charset val="128"/>
        <scheme val="minor"/>
      </rPr>
      <t>3-1</t>
    </r>
    <phoneticPr fontId="33"/>
  </si>
  <si>
    <r>
      <t>2</t>
    </r>
    <r>
      <rPr>
        <sz val="11"/>
        <color theme="1"/>
        <rFont val="ＭＳ Ｐゴシック"/>
        <family val="2"/>
        <charset val="128"/>
        <scheme val="minor"/>
      </rPr>
      <t>3-2</t>
    </r>
    <phoneticPr fontId="33"/>
  </si>
  <si>
    <r>
      <t>2</t>
    </r>
    <r>
      <rPr>
        <sz val="11"/>
        <color theme="1"/>
        <rFont val="ＭＳ Ｐゴシック"/>
        <family val="2"/>
        <charset val="128"/>
        <scheme val="minor"/>
      </rPr>
      <t>3-3</t>
    </r>
    <phoneticPr fontId="13"/>
  </si>
  <si>
    <r>
      <t>2</t>
    </r>
    <r>
      <rPr>
        <sz val="11"/>
        <color theme="1"/>
        <rFont val="ＭＳ Ｐゴシック"/>
        <family val="2"/>
        <charset val="128"/>
        <scheme val="minor"/>
      </rPr>
      <t>3-4</t>
    </r>
    <phoneticPr fontId="13"/>
  </si>
  <si>
    <r>
      <t>2</t>
    </r>
    <r>
      <rPr>
        <sz val="11"/>
        <color theme="1"/>
        <rFont val="ＭＳ Ｐゴシック"/>
        <family val="2"/>
        <charset val="128"/>
        <scheme val="minor"/>
      </rPr>
      <t>8-1</t>
    </r>
    <phoneticPr fontId="13"/>
  </si>
  <si>
    <t>33-1</t>
    <phoneticPr fontId="13"/>
  </si>
  <si>
    <r>
      <t>3</t>
    </r>
    <r>
      <rPr>
        <sz val="11"/>
        <color theme="1"/>
        <rFont val="ＭＳ Ｐゴシック"/>
        <family val="2"/>
        <charset val="128"/>
        <scheme val="minor"/>
      </rPr>
      <t>5-1</t>
    </r>
    <phoneticPr fontId="13"/>
  </si>
  <si>
    <t>移住・定住・交流推進支援事業</t>
  </si>
  <si>
    <t>安全・安心なまちづくりに向けた防犯カメラ設置事業</t>
    <rPh sb="0" eb="2">
      <t>アンゼン</t>
    </rPh>
    <rPh sb="3" eb="5">
      <t>アンシン</t>
    </rPh>
    <rPh sb="12" eb="13">
      <t>ム</t>
    </rPh>
    <rPh sb="15" eb="17">
      <t>ボウハン</t>
    </rPh>
    <rPh sb="20" eb="22">
      <t>セッチ</t>
    </rPh>
    <rPh sb="22" eb="24">
      <t>ジギョウ</t>
    </rPh>
    <phoneticPr fontId="33"/>
  </si>
  <si>
    <t>注）優先順位欄は、補助金総額が要望上限額を超える場合に記載すること。</t>
    <phoneticPr fontId="13"/>
  </si>
  <si>
    <t>注）メニューによっては、附属資料を添付すること。</t>
    <phoneticPr fontId="33"/>
  </si>
  <si>
    <t>消防防災施設等整備事業</t>
    <rPh sb="0" eb="11">
      <t>ショウボウボウサイシセツトウセイビジギョウ</t>
    </rPh>
    <phoneticPr fontId="13"/>
  </si>
  <si>
    <t>備蓄体制整備事業</t>
    <rPh sb="0" eb="8">
      <t>ビチクタイセイセイビジギョウ</t>
    </rPh>
    <phoneticPr fontId="13"/>
  </si>
  <si>
    <t>消防団員確保等充実強化事業</t>
    <rPh sb="0" eb="3">
      <t>ショウボウダン</t>
    </rPh>
    <rPh sb="3" eb="4">
      <t>イン</t>
    </rPh>
    <rPh sb="4" eb="6">
      <t>カクホ</t>
    </rPh>
    <rPh sb="6" eb="7">
      <t>トウ</t>
    </rPh>
    <rPh sb="7" eb="9">
      <t>ジュウジツ</t>
    </rPh>
    <rPh sb="9" eb="11">
      <t>キョウカ</t>
    </rPh>
    <rPh sb="11" eb="13">
      <t>ジギョウ</t>
    </rPh>
    <phoneticPr fontId="33"/>
  </si>
  <si>
    <t>学生を核とした地域づくり支援事業</t>
    <phoneticPr fontId="13"/>
  </si>
  <si>
    <t>アピアランス支援事業</t>
    <phoneticPr fontId="13"/>
  </si>
  <si>
    <t>首都圏物産振興等支援事業</t>
    <phoneticPr fontId="13"/>
  </si>
  <si>
    <t>都市と農山漁村の交流拡大事業</t>
    <phoneticPr fontId="13"/>
  </si>
  <si>
    <t>遊休農地再生利用支援事業</t>
    <phoneticPr fontId="13"/>
  </si>
  <si>
    <t>みやぎ木と触れあう空間づくり支援事業</t>
    <rPh sb="3" eb="4">
      <t>キ</t>
    </rPh>
    <rPh sb="5" eb="6">
      <t>フ</t>
    </rPh>
    <rPh sb="9" eb="11">
      <t>クウカン</t>
    </rPh>
    <rPh sb="14" eb="18">
      <t>シエンジギョウ</t>
    </rPh>
    <phoneticPr fontId="13"/>
  </si>
  <si>
    <t>事業実施年度</t>
    <rPh sb="0" eb="2">
      <t>ジギョウ</t>
    </rPh>
    <rPh sb="2" eb="4">
      <t>ジッシ</t>
    </rPh>
    <rPh sb="4" eb="6">
      <t>ネンド</t>
    </rPh>
    <phoneticPr fontId="33"/>
  </si>
  <si>
    <t>令和7年度</t>
    <rPh sb="0" eb="2">
      <t>レイワ</t>
    </rPh>
    <rPh sb="3" eb="5">
      <t>ネンド</t>
    </rPh>
    <phoneticPr fontId="13"/>
  </si>
  <si>
    <t>単価</t>
    <rPh sb="0" eb="2">
      <t>タンカ</t>
    </rPh>
    <phoneticPr fontId="33"/>
  </si>
  <si>
    <t>区分</t>
    <rPh sb="0" eb="2">
      <t>クブン</t>
    </rPh>
    <phoneticPr fontId="33"/>
  </si>
  <si>
    <t>委託料</t>
    <rPh sb="0" eb="3">
      <t>イタクリョウ</t>
    </rPh>
    <phoneticPr fontId="13"/>
  </si>
  <si>
    <t>消防・防災体制強化事業</t>
    <phoneticPr fontId="13"/>
  </si>
  <si>
    <t>市町村振興総合補助金</t>
    <rPh sb="0" eb="10">
      <t>シチョウソンシンコウソウゴウホジョキン</t>
    </rPh>
    <phoneticPr fontId="13"/>
  </si>
  <si>
    <t>○○</t>
    <phoneticPr fontId="13"/>
  </si>
  <si>
    <t>〇〇</t>
    <phoneticPr fontId="13"/>
  </si>
  <si>
    <t>自己資金</t>
    <rPh sb="0" eb="4">
      <t>ジコシキン</t>
    </rPh>
    <phoneticPr fontId="13"/>
  </si>
  <si>
    <t>○○補助金</t>
    <rPh sb="2" eb="5">
      <t>ホジョキン</t>
    </rPh>
    <phoneticPr fontId="13"/>
  </si>
  <si>
    <t>実施計画協議書</t>
    <rPh sb="0" eb="2">
      <t>ジッシ</t>
    </rPh>
    <rPh sb="2" eb="4">
      <t>ケイカク</t>
    </rPh>
    <rPh sb="4" eb="7">
      <t>キョウギショ</t>
    </rPh>
    <phoneticPr fontId="13"/>
  </si>
  <si>
    <t>事業計画書</t>
    <rPh sb="0" eb="2">
      <t>ジギョウ</t>
    </rPh>
    <rPh sb="2" eb="5">
      <t>ケイカクショ</t>
    </rPh>
    <phoneticPr fontId="13"/>
  </si>
  <si>
    <t>事業実績書</t>
    <rPh sb="0" eb="2">
      <t>ジギョウ</t>
    </rPh>
    <rPh sb="2" eb="5">
      <t>ジッセキショ</t>
    </rPh>
    <phoneticPr fontId="13"/>
  </si>
  <si>
    <t>収支予算</t>
    <rPh sb="0" eb="2">
      <t>シュウシ</t>
    </rPh>
    <rPh sb="2" eb="4">
      <t>ヨサン</t>
    </rPh>
    <phoneticPr fontId="13"/>
  </si>
  <si>
    <t>収支精算</t>
    <rPh sb="0" eb="2">
      <t>シュウシ</t>
    </rPh>
    <rPh sb="2" eb="4">
      <t>セイサン</t>
    </rPh>
    <phoneticPr fontId="13"/>
  </si>
  <si>
    <t>予算額</t>
    <rPh sb="0" eb="3">
      <t>ヨサンガク</t>
    </rPh>
    <phoneticPr fontId="13"/>
  </si>
  <si>
    <t>精算額</t>
    <rPh sb="0" eb="3">
      <t>セイサンガク</t>
    </rPh>
    <phoneticPr fontId="13"/>
  </si>
  <si>
    <t>補助対象事業費（既交付決定）</t>
    <rPh sb="0" eb="2">
      <t>ホジョ</t>
    </rPh>
    <rPh sb="2" eb="4">
      <t>タイショウ</t>
    </rPh>
    <rPh sb="4" eb="6">
      <t>ジギョウ</t>
    </rPh>
    <rPh sb="6" eb="7">
      <t>ヒ</t>
    </rPh>
    <rPh sb="8" eb="9">
      <t>スデ</t>
    </rPh>
    <rPh sb="9" eb="13">
      <t>コウフケッテイ</t>
    </rPh>
    <phoneticPr fontId="33"/>
  </si>
  <si>
    <t>補助金額（既交付決定）</t>
    <rPh sb="0" eb="2">
      <t>ホジョ</t>
    </rPh>
    <rPh sb="2" eb="4">
      <t>キンガク</t>
    </rPh>
    <rPh sb="5" eb="6">
      <t>スデ</t>
    </rPh>
    <rPh sb="6" eb="10">
      <t>コウフケッテイ</t>
    </rPh>
    <phoneticPr fontId="33"/>
  </si>
  <si>
    <t>20% ＆ 20万増</t>
    <rPh sb="8" eb="9">
      <t>マン</t>
    </rPh>
    <rPh sb="9" eb="10">
      <t>ゾウ</t>
    </rPh>
    <phoneticPr fontId="13"/>
  </si>
  <si>
    <t>20% ＆ 20万減</t>
    <rPh sb="8" eb="9">
      <t>マン</t>
    </rPh>
    <rPh sb="9" eb="10">
      <t>ゲン</t>
    </rPh>
    <phoneticPr fontId="13"/>
  </si>
  <si>
    <t>↓本シート単体で見て変更承認申請が必要の場合、「要確認」が表示されます。</t>
    <rPh sb="1" eb="2">
      <t>ホン</t>
    </rPh>
    <rPh sb="5" eb="7">
      <t>タンタイ</t>
    </rPh>
    <rPh sb="8" eb="9">
      <t>ミ</t>
    </rPh>
    <rPh sb="10" eb="14">
      <t>ヘンコウショウニン</t>
    </rPh>
    <rPh sb="14" eb="16">
      <t>シンセイ</t>
    </rPh>
    <rPh sb="17" eb="19">
      <t>ヒツヨウ</t>
    </rPh>
    <rPh sb="20" eb="22">
      <t>バアイ</t>
    </rPh>
    <phoneticPr fontId="13"/>
  </si>
  <si>
    <t>市町村振興総合補助金管内交付決定一覧表</t>
    <rPh sb="0" eb="3">
      <t>シチョウソン</t>
    </rPh>
    <rPh sb="3" eb="5">
      <t>シンコウ</t>
    </rPh>
    <rPh sb="5" eb="7">
      <t>ソウゴウ</t>
    </rPh>
    <rPh sb="7" eb="10">
      <t>ホジョキン</t>
    </rPh>
    <rPh sb="10" eb="12">
      <t>カンナイ</t>
    </rPh>
    <rPh sb="12" eb="14">
      <t>コウフ</t>
    </rPh>
    <rPh sb="14" eb="16">
      <t>ケッテイ</t>
    </rPh>
    <rPh sb="16" eb="19">
      <t>イチランヒョウ</t>
    </rPh>
    <phoneticPr fontId="13"/>
  </si>
  <si>
    <t>事務所名</t>
    <rPh sb="0" eb="3">
      <t>ジムショ</t>
    </rPh>
    <rPh sb="3" eb="4">
      <t>メイ</t>
    </rPh>
    <phoneticPr fontId="13"/>
  </si>
  <si>
    <t>補助金総額</t>
    <rPh sb="0" eb="3">
      <t>ホジョキン</t>
    </rPh>
    <rPh sb="3" eb="5">
      <t>ソウガク</t>
    </rPh>
    <phoneticPr fontId="13"/>
  </si>
  <si>
    <t>千円</t>
    <rPh sb="0" eb="2">
      <t>センエン</t>
    </rPh>
    <phoneticPr fontId="13"/>
  </si>
  <si>
    <t>（単位：千円）</t>
    <rPh sb="1" eb="3">
      <t>タンイ</t>
    </rPh>
    <rPh sb="4" eb="6">
      <t>センエン</t>
    </rPh>
    <phoneticPr fontId="13"/>
  </si>
  <si>
    <t>市町村等名</t>
    <rPh sb="0" eb="4">
      <t>シチョウソントウ</t>
    </rPh>
    <rPh sb="4" eb="5">
      <t>メイ</t>
    </rPh>
    <phoneticPr fontId="13"/>
  </si>
  <si>
    <t>メニュー数</t>
    <rPh sb="4" eb="5">
      <t>スウ</t>
    </rPh>
    <phoneticPr fontId="13"/>
  </si>
  <si>
    <t>補助金額</t>
    <rPh sb="0" eb="3">
      <t>ホジョキン</t>
    </rPh>
    <rPh sb="3" eb="4">
      <t>ガク</t>
    </rPh>
    <phoneticPr fontId="13"/>
  </si>
  <si>
    <t>備考</t>
    <rPh sb="0" eb="2">
      <t>ビコウ</t>
    </rPh>
    <phoneticPr fontId="13"/>
  </si>
  <si>
    <t>合計</t>
    <rPh sb="0" eb="2">
      <t>ゴウケイ</t>
    </rPh>
    <phoneticPr fontId="13"/>
  </si>
  <si>
    <t>実績額</t>
    <rPh sb="0" eb="3">
      <t>ジッセキガク</t>
    </rPh>
    <phoneticPr fontId="13"/>
  </si>
  <si>
    <t>決定額</t>
    <rPh sb="0" eb="3">
      <t>ケッテイガク</t>
    </rPh>
    <phoneticPr fontId="13"/>
  </si>
  <si>
    <t>市町村振興総合補助金管内完了事業一覧表</t>
    <rPh sb="0" eb="3">
      <t>シチョウソン</t>
    </rPh>
    <rPh sb="3" eb="5">
      <t>シンコウ</t>
    </rPh>
    <rPh sb="5" eb="7">
      <t>ソウゴウ</t>
    </rPh>
    <rPh sb="7" eb="10">
      <t>ホジョキン</t>
    </rPh>
    <rPh sb="10" eb="12">
      <t>カンナイ</t>
    </rPh>
    <rPh sb="12" eb="14">
      <t>カンリョウ</t>
    </rPh>
    <rPh sb="14" eb="16">
      <t>ジギョウ</t>
    </rPh>
    <rPh sb="16" eb="19">
      <t>イチランヒョウ</t>
    </rPh>
    <phoneticPr fontId="13"/>
  </si>
  <si>
    <t>名前＋補助率</t>
    <rPh sb="0" eb="2">
      <t>ナマエ</t>
    </rPh>
    <rPh sb="3" eb="6">
      <t>ホジョリツ</t>
    </rPh>
    <phoneticPr fontId="13"/>
  </si>
  <si>
    <t>白石市</t>
    <rPh sb="0" eb="3">
      <t>シロイシシ</t>
    </rPh>
    <phoneticPr fontId="13"/>
  </si>
  <si>
    <t>角田市</t>
    <rPh sb="0" eb="3">
      <t>カクダシ</t>
    </rPh>
    <phoneticPr fontId="13"/>
  </si>
  <si>
    <t>蔵王町</t>
    <rPh sb="0" eb="3">
      <t>ザオウマチ</t>
    </rPh>
    <phoneticPr fontId="13"/>
  </si>
  <si>
    <t>七ヶ宿町</t>
    <rPh sb="0" eb="4">
      <t>シチカシュクマチ</t>
    </rPh>
    <phoneticPr fontId="13"/>
  </si>
  <si>
    <t>大河原町</t>
    <rPh sb="0" eb="4">
      <t>オオガワラマチ</t>
    </rPh>
    <phoneticPr fontId="13"/>
  </si>
  <si>
    <t>村田町</t>
    <rPh sb="0" eb="3">
      <t>ムラタマチ</t>
    </rPh>
    <phoneticPr fontId="13"/>
  </si>
  <si>
    <t>柴田町</t>
    <rPh sb="0" eb="3">
      <t>シバタマチ</t>
    </rPh>
    <phoneticPr fontId="13"/>
  </si>
  <si>
    <t>川崎町</t>
    <rPh sb="0" eb="3">
      <t>カワサキマチ</t>
    </rPh>
    <phoneticPr fontId="13"/>
  </si>
  <si>
    <t>仙南</t>
    <rPh sb="0" eb="2">
      <t>センナン</t>
    </rPh>
    <phoneticPr fontId="13"/>
  </si>
  <si>
    <t>　</t>
    <phoneticPr fontId="38"/>
  </si>
  <si>
    <t>（実施要領）別記様式第9号</t>
    <rPh sb="1" eb="3">
      <t>ジッシ</t>
    </rPh>
    <rPh sb="3" eb="5">
      <t>ヨウリョウ</t>
    </rPh>
    <rPh sb="6" eb="8">
      <t>ベッキ</t>
    </rPh>
    <rPh sb="8" eb="10">
      <t>ヨウシキ</t>
    </rPh>
    <rPh sb="10" eb="11">
      <t>ダイ</t>
    </rPh>
    <rPh sb="12" eb="13">
      <t>ゴウ</t>
    </rPh>
    <phoneticPr fontId="13"/>
  </si>
  <si>
    <t>（実施要領）別記様式第10号</t>
    <rPh sb="1" eb="3">
      <t>ジッシ</t>
    </rPh>
    <rPh sb="3" eb="5">
      <t>ヨウリョウ</t>
    </rPh>
    <rPh sb="6" eb="8">
      <t>ベッキ</t>
    </rPh>
    <rPh sb="8" eb="10">
      <t>ヨウシキ</t>
    </rPh>
    <rPh sb="10" eb="11">
      <t>ダイ</t>
    </rPh>
    <rPh sb="13" eb="14">
      <t>ゴウ</t>
    </rPh>
    <phoneticPr fontId="13"/>
  </si>
  <si>
    <t>【上限額】
  市町村　9,500千円
  一部事務組合
            20,000千円
　ただし、平成15年4月1日以降に合併した市町については、20,000千円と合併前市町村数に9,500千円を乗じて得た金額とを比較して少ない方の額とする。
【下限額】 500千円
　ただし、実施要領別表2に下限額の定めがある場合は、その額とする。</t>
    <phoneticPr fontId="13"/>
  </si>
  <si>
    <t>実施要領別表2　2 補助対象経費⑷及び⑸の補助限度額は、200千円とする。</t>
    <phoneticPr fontId="33"/>
  </si>
  <si>
    <t>　1事業につき、500千円（民間団体が行う事業については、地方振興事務所長が特に必要と認める場合は300千円）を下限とする。
　民間団体は5,000千円を上限とする。
　元利償還費が地方交付税で措置される地方債を財源に充当する事業に係る補助限度額は、補助対象経費から当該地方債を控除した額を上限とする。</t>
    <phoneticPr fontId="33"/>
  </si>
  <si>
    <t>（１）から（４）合計下限500千円（１年度当たり）
（ただし、地域課題解決に特に資する事業と認められる場合は、この限りではない。）
（５）下限1,000千円（提案１件当たり）
　</t>
    <rPh sb="8" eb="10">
      <t>ゴウケイ</t>
    </rPh>
    <rPh sb="10" eb="12">
      <t>カゲン</t>
    </rPh>
    <rPh sb="15" eb="17">
      <t>センエン</t>
    </rPh>
    <rPh sb="19" eb="21">
      <t>ネンド</t>
    </rPh>
    <rPh sb="21" eb="22">
      <t>ア</t>
    </rPh>
    <rPh sb="33" eb="35">
      <t>カダイ</t>
    </rPh>
    <rPh sb="35" eb="37">
      <t>カイケツ</t>
    </rPh>
    <rPh sb="38" eb="39">
      <t>トク</t>
    </rPh>
    <rPh sb="40" eb="41">
      <t>シ</t>
    </rPh>
    <rPh sb="43" eb="45">
      <t>ジギョウ</t>
    </rPh>
    <rPh sb="69" eb="71">
      <t>カゲン</t>
    </rPh>
    <rPh sb="76" eb="78">
      <t>センエン</t>
    </rPh>
    <rPh sb="79" eb="81">
      <t>テイアン</t>
    </rPh>
    <rPh sb="82" eb="83">
      <t>ケン</t>
    </rPh>
    <rPh sb="83" eb="84">
      <t>ア</t>
    </rPh>
    <phoneticPr fontId="33"/>
  </si>
  <si>
    <t>【Aタイプ】300千円を下限とする。
【Bタイプ】要領別表2 1(2)に定める事業については、500千円を下限とし、2,000千円を上限とする。</t>
    <phoneticPr fontId="13"/>
  </si>
  <si>
    <t>[風呂釜]　　　　　　380千円
[ろ過器]　　　　　　190千円
[温水器]　　　　　　130千円
[太陽熱利用施設]　3,300千円
[重油（廃油）及びガス燃焼施設] 
　　　　　　　　　　150千円
[給湯給水配管施設補修工事]
　　　　　　　　　　400千円 
[浴室の3分の1以上のタイルの補修工事] 
　　　　　  　　　　 300千円</t>
    <phoneticPr fontId="33"/>
  </si>
  <si>
    <t>使用済小型電子機器等，プラスチック廃棄物及び食品廃棄物等に関する事業
　　　　　　2,000千円
それ以外の事業
　　　　　　1,000千円</t>
    <phoneticPr fontId="33"/>
  </si>
  <si>
    <t>　300千円</t>
  </si>
  <si>
    <r>
      <t>市町村が設置する場合は、1台あたり200千円以内とする。
※ただし、</t>
    </r>
    <r>
      <rPr>
        <u/>
        <sz val="10"/>
        <color rgb="FF0070C0"/>
        <rFont val="メイリオ"/>
        <family val="3"/>
        <charset val="128"/>
      </rPr>
      <t>１市町村当たりの</t>
    </r>
    <r>
      <rPr>
        <sz val="10"/>
        <color theme="1"/>
        <rFont val="メイリオ"/>
        <family val="3"/>
        <charset val="128"/>
      </rPr>
      <t>補助総額が500千円未満の場合は、対象外。</t>
    </r>
    <rPh sb="35" eb="38">
      <t>シチョウソン</t>
    </rPh>
    <rPh sb="38" eb="39">
      <t>ア</t>
    </rPh>
    <phoneticPr fontId="33"/>
  </si>
  <si>
    <t>　1市町村あたり　1,500千円以内</t>
    <phoneticPr fontId="33"/>
  </si>
  <si>
    <t>市：250千円以上1,000千円以下とする。
町村：150千円以上600千円以下とする。</t>
    <phoneticPr fontId="33"/>
  </si>
  <si>
    <t>市：3,000千円
町村：2,000千円</t>
    <phoneticPr fontId="33"/>
  </si>
  <si>
    <t xml:space="preserve">1間接補助事業者あたり１品目につき1万円 </t>
    <rPh sb="12" eb="14">
      <t>ヒンモク</t>
    </rPh>
    <phoneticPr fontId="33"/>
  </si>
  <si>
    <t>市町村の実助成額の10/10を上限とする。</t>
  </si>
  <si>
    <t>　標準事業費：1,500千円
（ただし、地域産業振興のために重点的に取り組むべき事業と地方振興事務所長（地域事務所長）が認める場合は、この限りではない。）</t>
    <phoneticPr fontId="33"/>
  </si>
  <si>
    <t>　1間接補助事業者当たり300千円以上10,000千円以内</t>
  </si>
  <si>
    <t>　1市町村あたり15,000千円以内
　ただし、要領別表2の1(1)及び(3)に定める事業は2,500千円を、(2)及び(4)に定める事業は1,000千円を下限とする。</t>
    <phoneticPr fontId="33"/>
  </si>
  <si>
    <t>　1事業実施主体当たりの補助金が500千円以上の事業を対象とする。</t>
    <phoneticPr fontId="13"/>
  </si>
  <si>
    <t>1事業実施主体当たりの補助金が500千円以上の事業を対象とする。</t>
  </si>
  <si>
    <t>　総事業費が1,500千円以上50,000千円未満
　なお，整備事業は1,500千円以上，調査計画は1,250千円以上であること。</t>
    <phoneticPr fontId="33"/>
  </si>
  <si>
    <r>
      <t>実施要領別表2
・補助対象経費No.1～</t>
    </r>
    <r>
      <rPr>
        <u/>
        <sz val="10"/>
        <color rgb="FF0070C0"/>
        <rFont val="メイリオ"/>
        <family val="3"/>
        <charset val="128"/>
      </rPr>
      <t>8</t>
    </r>
    <r>
      <rPr>
        <sz val="10"/>
        <color theme="1"/>
        <rFont val="メイリオ"/>
        <family val="3"/>
        <charset val="128"/>
      </rPr>
      <t xml:space="preserve">
　1事業実施主体当たりの補助金が500千円以上の事業を対象とする。
・補助対象経費No.</t>
    </r>
    <r>
      <rPr>
        <u/>
        <sz val="10"/>
        <color rgb="FF0070C0"/>
        <rFont val="メイリオ"/>
        <family val="3"/>
        <charset val="128"/>
      </rPr>
      <t>9</t>
    </r>
    <r>
      <rPr>
        <sz val="10"/>
        <color theme="1"/>
        <rFont val="メイリオ"/>
        <family val="3"/>
        <charset val="128"/>
      </rPr>
      <t xml:space="preserve">
　1事業実施主体当たりの補助金額の上限を500千円とする。</t>
    </r>
    <phoneticPr fontId="33"/>
  </si>
  <si>
    <t>上限10,000千円（下限500千円）</t>
    <phoneticPr fontId="13"/>
  </si>
  <si>
    <t>　1事業主体当たりの補助対象事業費が300千円以上の事業を対象とする。</t>
    <phoneticPr fontId="13"/>
  </si>
  <si>
    <t>内装木質化：上限2,000千円
木製品購入：上限1,000千円
下限　500千円（１市町村当たり）</t>
    <phoneticPr fontId="13"/>
  </si>
  <si>
    <t>　500千円以上15,000千円以内
　なお，複数年度継続事業は単年度あたり500千円以上1,000千円以内であること。</t>
    <phoneticPr fontId="13"/>
  </si>
  <si>
    <t>　500千円以上2,000千円以内
　なお，複数年度継続事業は単年度あたり500千円以上1,000千円以内であること。</t>
    <phoneticPr fontId="13"/>
  </si>
  <si>
    <t>補助限度額</t>
    <rPh sb="0" eb="2">
      <t>ホジョ</t>
    </rPh>
    <rPh sb="2" eb="5">
      <t>ゲンドガク</t>
    </rPh>
    <phoneticPr fontId="13"/>
  </si>
  <si>
    <t>番号</t>
    <rPh sb="0" eb="2">
      <t>バンゴウ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</si>
</sst>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年&quot;"/>
    <numFmt numFmtId="177" formatCode="0&quot;月&quot;"/>
    <numFmt numFmtId="178" formatCode="0&quot;日&quot;"/>
    <numFmt numFmtId="179" formatCode="###,###,###,###&quot;円&quot;"/>
    <numFmt numFmtId="180" formatCode="#,##0&quot;円&quot;;&quot;△ &quot;#,##0&quot;円&quot;"/>
    <numFmt numFmtId="181" formatCode="#,##0&quot; 円&quot;;&quot;△ &quot;#,##0&quot; 円&quot;"/>
  </numFmts>
  <fonts count="5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u/>
      <sz val="11"/>
      <color theme="10"/>
      <name val="ＭＳ Ｐゴシック"/>
      <family val="3"/>
      <charset val="128"/>
    </font>
    <font>
      <sz val="6"/>
      <name val="ＭＳ Ｐゴシック"/>
      <family val="2"/>
      <charset val="128"/>
      <scheme val="minor"/>
    </font>
    <font>
      <sz val="11"/>
      <color theme="1"/>
      <name val="ＭＳ Ｐゴシック"/>
      <family val="2"/>
      <scheme val="minor"/>
    </font>
    <font>
      <sz val="11"/>
      <name val="ＭＳ Ｐゴシック"/>
      <family val="3"/>
      <charset val="128"/>
    </font>
    <font>
      <u/>
      <sz val="11"/>
      <color theme="10"/>
      <name val="ＭＳ Ｐゴシック"/>
      <family val="2"/>
      <charset val="128"/>
      <scheme val="minor"/>
    </font>
    <font>
      <sz val="11"/>
      <name val="ＭＳ ゴシック"/>
      <family val="3"/>
      <charset val="128"/>
    </font>
    <font>
      <sz val="10"/>
      <color theme="1"/>
      <name val="ＭＳ 明朝"/>
      <family val="1"/>
      <charset val="128"/>
    </font>
    <font>
      <b/>
      <sz val="9"/>
      <color indexed="81"/>
      <name val="ＭＳ Ｐゴシック"/>
      <family val="3"/>
      <charset val="128"/>
    </font>
    <font>
      <b/>
      <sz val="9"/>
      <color indexed="81"/>
      <name val="MS P ゴシック"/>
      <family val="3"/>
      <charset val="128"/>
    </font>
    <font>
      <sz val="11"/>
      <color theme="1"/>
      <name val="ＭＳ Ｐゴシック"/>
      <family val="3"/>
      <charset val="128"/>
    </font>
    <font>
      <sz val="11"/>
      <color theme="1"/>
      <name val="游ゴシック"/>
      <family val="3"/>
      <charset val="128"/>
    </font>
    <font>
      <sz val="10"/>
      <color theme="1"/>
      <name val="游ゴシック"/>
      <family val="3"/>
      <charset val="128"/>
    </font>
    <font>
      <sz val="10"/>
      <name val="游ゴシック"/>
      <family val="3"/>
      <charset val="128"/>
    </font>
    <font>
      <b/>
      <sz val="10"/>
      <color rgb="FFFF0000"/>
      <name val="游ゴシック"/>
      <family val="3"/>
      <charset val="128"/>
    </font>
    <font>
      <sz val="10"/>
      <color rgb="FF000000"/>
      <name val="游ゴシック"/>
      <family val="3"/>
      <charset val="128"/>
    </font>
    <font>
      <b/>
      <sz val="10"/>
      <color theme="1"/>
      <name val="游ゴシック"/>
      <family val="3"/>
      <charset val="128"/>
    </font>
    <font>
      <b/>
      <u/>
      <sz val="11"/>
      <color indexed="81"/>
      <name val="MS P ゴシック"/>
      <family val="3"/>
      <charset val="128"/>
    </font>
    <font>
      <b/>
      <sz val="12"/>
      <color rgb="FFFF0000"/>
      <name val="ＭＳ ゴシック"/>
      <family val="3"/>
      <charset val="128"/>
    </font>
    <font>
      <sz val="10.5"/>
      <color theme="1"/>
      <name val="ＭＳ 明朝"/>
      <family val="1"/>
      <charset val="128"/>
    </font>
    <font>
      <sz val="10"/>
      <color theme="1"/>
      <name val="メイリオ"/>
      <family val="3"/>
      <charset val="128"/>
    </font>
    <font>
      <u/>
      <sz val="10"/>
      <color rgb="FF0070C0"/>
      <name val="メイリオ"/>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7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right style="thin">
        <color indexed="64"/>
      </right>
      <top style="thin">
        <color indexed="64"/>
      </top>
      <bottom/>
      <diagonal/>
    </border>
    <border>
      <left style="thin">
        <color auto="1"/>
      </left>
      <right style="thin">
        <color auto="1"/>
      </right>
      <top style="thin">
        <color auto="1"/>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double">
        <color auto="1"/>
      </bottom>
      <diagonal/>
    </border>
    <border>
      <left/>
      <right style="thin">
        <color indexed="64"/>
      </right>
      <top style="thin">
        <color indexed="64"/>
      </top>
      <bottom style="double">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top/>
      <bottom/>
      <diagonal/>
    </border>
    <border>
      <left/>
      <right style="thin">
        <color indexed="64"/>
      </right>
      <top/>
      <bottom/>
      <diagonal/>
    </border>
    <border>
      <left style="thin">
        <color rgb="FF000000"/>
      </left>
      <right style="thin">
        <color rgb="FF000000"/>
      </right>
      <top/>
      <bottom/>
      <diagonal/>
    </border>
    <border>
      <left style="thin">
        <color rgb="FF000000"/>
      </left>
      <right style="thin">
        <color rgb="FF000000"/>
      </right>
      <top style="thin">
        <color rgb="FF000000"/>
      </top>
      <bottom style="hair">
        <color indexed="64"/>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double">
        <color indexed="64"/>
      </bottom>
      <diagonal/>
    </border>
    <border>
      <left style="thin">
        <color rgb="FF000000"/>
      </left>
      <right/>
      <top/>
      <bottom style="hair">
        <color indexed="64"/>
      </bottom>
      <diagonal/>
    </border>
    <border>
      <left/>
      <right style="thin">
        <color rgb="FF000000"/>
      </right>
      <top/>
      <bottom style="hair">
        <color indexed="64"/>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style="thin">
        <color rgb="FF000000"/>
      </top>
      <bottom style="thin">
        <color indexed="64"/>
      </bottom>
      <diagonal/>
    </border>
    <border>
      <left style="thin">
        <color indexed="64"/>
      </left>
      <right style="thin">
        <color rgb="FF000000"/>
      </right>
      <top/>
      <bottom style="thin">
        <color rgb="FF000000"/>
      </bottom>
      <diagonal/>
    </border>
    <border>
      <left style="thin">
        <color rgb="FF000000"/>
      </left>
      <right style="thin">
        <color indexed="64"/>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style="double">
        <color indexed="64"/>
      </bottom>
      <diagonal/>
    </border>
    <border>
      <left/>
      <right style="thin">
        <color rgb="FF000000"/>
      </right>
      <top/>
      <bottom style="thin">
        <color indexed="64"/>
      </bottom>
      <diagonal/>
    </border>
    <border>
      <left style="thin">
        <color rgb="FF000000"/>
      </left>
      <right style="thin">
        <color indexed="64"/>
      </right>
      <top/>
      <bottom style="thin">
        <color indexed="64"/>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style="thin">
        <color auto="1"/>
      </bottom>
      <diagonal style="thin">
        <color auto="1"/>
      </diagonal>
    </border>
    <border>
      <left style="thin">
        <color auto="1"/>
      </left>
      <right style="thin">
        <color auto="1"/>
      </right>
      <top style="thin">
        <color auto="1"/>
      </top>
      <bottom style="double">
        <color indexed="64"/>
      </bottom>
      <diagonal/>
    </border>
    <border>
      <left style="thin">
        <color auto="1"/>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auto="1"/>
      </left>
      <right/>
      <top style="hair">
        <color indexed="64"/>
      </top>
      <bottom/>
      <diagonal/>
    </border>
    <border>
      <left/>
      <right/>
      <top style="hair">
        <color indexed="64"/>
      </top>
      <bottom/>
      <diagonal/>
    </border>
    <border>
      <left/>
      <right style="thin">
        <color indexed="64"/>
      </right>
      <top style="hair">
        <color indexed="64"/>
      </top>
      <bottom/>
      <diagonal/>
    </border>
    <border>
      <left style="thin">
        <color auto="1"/>
      </left>
      <right/>
      <top/>
      <bottom style="double">
        <color indexed="64"/>
      </bottom>
      <diagonal/>
    </border>
    <border>
      <left/>
      <right/>
      <top/>
      <bottom style="double">
        <color indexed="64"/>
      </bottom>
      <diagonal/>
    </border>
    <border>
      <left/>
      <right style="thin">
        <color auto="1"/>
      </right>
      <top/>
      <bottom style="double">
        <color indexed="64"/>
      </bottom>
      <diagonal/>
    </border>
    <border>
      <left style="thin">
        <color auto="1"/>
      </left>
      <right/>
      <top style="double">
        <color indexed="64"/>
      </top>
      <bottom/>
      <diagonal/>
    </border>
    <border>
      <left/>
      <right/>
      <top style="double">
        <color indexed="64"/>
      </top>
      <bottom/>
      <diagonal/>
    </border>
    <border>
      <left/>
      <right style="thin">
        <color auto="1"/>
      </right>
      <top style="double">
        <color indexed="64"/>
      </top>
      <bottom/>
      <diagonal/>
    </border>
    <border>
      <left style="thin">
        <color rgb="FF000000"/>
      </left>
      <right style="thin">
        <color indexed="64"/>
      </right>
      <top style="thin">
        <color rgb="FF000000"/>
      </top>
      <bottom style="double">
        <color indexed="64"/>
      </bottom>
      <diagonal/>
    </border>
    <border>
      <left style="thin">
        <color rgb="FF000000"/>
      </left>
      <right/>
      <top style="thin">
        <color rgb="FF000000"/>
      </top>
      <bottom style="hair">
        <color indexed="64"/>
      </bottom>
      <diagonal/>
    </border>
    <border>
      <left/>
      <right style="thin">
        <color rgb="FF000000"/>
      </right>
      <top style="thin">
        <color rgb="FF000000"/>
      </top>
      <bottom style="hair">
        <color indexed="64"/>
      </bottom>
      <diagonal/>
    </border>
    <border>
      <left style="thin">
        <color rgb="FF000000"/>
      </left>
      <right/>
      <top/>
      <bottom style="double">
        <color indexed="64"/>
      </bottom>
      <diagonal/>
    </border>
    <border>
      <left/>
      <right style="thin">
        <color rgb="FF000000"/>
      </right>
      <top/>
      <bottom style="double">
        <color indexed="64"/>
      </bottom>
      <diagonal/>
    </border>
    <border>
      <left style="thin">
        <color rgb="FF000000"/>
      </left>
      <right style="thin">
        <color rgb="FF000000"/>
      </right>
      <top style="thin">
        <color rgb="FF000000"/>
      </top>
      <bottom style="double">
        <color indexed="64"/>
      </bottom>
      <diagonal/>
    </border>
    <border>
      <left style="thin">
        <color auto="1"/>
      </left>
      <right style="thin">
        <color auto="1"/>
      </right>
      <top style="double">
        <color auto="1"/>
      </top>
      <bottom style="thin">
        <color auto="1"/>
      </bottom>
      <diagonal/>
    </border>
  </borders>
  <cellStyleXfs count="61">
    <xf numFmtId="0" fontId="0" fillId="0" borderId="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14"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31" fillId="0" borderId="0">
      <alignment vertical="center"/>
    </xf>
    <xf numFmtId="0" fontId="30" fillId="4" borderId="0" applyNumberFormat="0" applyBorder="0" applyAlignment="0" applyProtection="0">
      <alignment vertical="center"/>
    </xf>
    <xf numFmtId="0" fontId="12" fillId="0" borderId="0">
      <alignment vertical="center"/>
    </xf>
    <xf numFmtId="0" fontId="34" fillId="0" borderId="0"/>
    <xf numFmtId="0" fontId="35" fillId="0" borderId="0">
      <alignment vertical="center"/>
    </xf>
    <xf numFmtId="0" fontId="32" fillId="0" borderId="0" applyNumberFormat="0" applyFill="0" applyBorder="0" applyAlignment="0" applyProtection="0">
      <alignment vertical="center"/>
    </xf>
    <xf numFmtId="0" fontId="35" fillId="0" borderId="0">
      <alignment vertical="center"/>
    </xf>
    <xf numFmtId="0" fontId="36" fillId="0" borderId="0" applyNumberFormat="0" applyFill="0" applyBorder="0" applyAlignment="0" applyProtection="0">
      <alignment vertical="center"/>
    </xf>
    <xf numFmtId="38" fontId="35" fillId="0" borderId="0" applyFont="0" applyFill="0" applyBorder="0" applyAlignment="0" applyProtection="0">
      <alignment vertical="center"/>
    </xf>
    <xf numFmtId="0" fontId="37" fillId="0" borderId="0"/>
    <xf numFmtId="0" fontId="11" fillId="0" borderId="0">
      <alignment vertical="center"/>
    </xf>
    <xf numFmtId="38" fontId="35" fillId="0" borderId="0" applyFont="0" applyFill="0" applyBorder="0" applyAlignment="0" applyProtection="0">
      <alignment vertical="center"/>
    </xf>
    <xf numFmtId="0" fontId="10" fillId="0" borderId="0">
      <alignment vertical="center"/>
    </xf>
    <xf numFmtId="0" fontId="9" fillId="0" borderId="0">
      <alignment vertical="center"/>
    </xf>
    <xf numFmtId="38" fontId="9" fillId="0" borderId="0" applyFont="0" applyFill="0" applyBorder="0" applyAlignment="0" applyProtection="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1" fillId="0" borderId="0">
      <alignment vertical="center"/>
    </xf>
  </cellStyleXfs>
  <cellXfs count="345">
    <xf numFmtId="0" fontId="0" fillId="0" borderId="0" xfId="0"/>
    <xf numFmtId="0" fontId="11" fillId="0" borderId="0" xfId="51">
      <alignment vertical="center"/>
    </xf>
    <xf numFmtId="0" fontId="11" fillId="0" borderId="0" xfId="51" applyAlignment="1">
      <alignment horizontal="center" vertical="center"/>
    </xf>
    <xf numFmtId="0" fontId="11" fillId="0" borderId="0" xfId="51" applyAlignment="1">
      <alignment vertical="center"/>
    </xf>
    <xf numFmtId="49" fontId="41" fillId="0" borderId="0" xfId="0" applyNumberFormat="1" applyFont="1" applyAlignment="1">
      <alignment vertical="center"/>
    </xf>
    <xf numFmtId="0" fontId="0" fillId="0" borderId="0" xfId="0" applyAlignment="1">
      <alignment vertical="center"/>
    </xf>
    <xf numFmtId="0" fontId="11" fillId="0" borderId="0" xfId="51" applyAlignment="1">
      <alignment horizontal="center" vertical="center"/>
    </xf>
    <xf numFmtId="0" fontId="4" fillId="0" borderId="0" xfId="51" applyFont="1" applyAlignment="1">
      <alignment horizontal="center" vertical="center"/>
    </xf>
    <xf numFmtId="0" fontId="4" fillId="0" borderId="0" xfId="51" applyFont="1">
      <alignment vertical="center"/>
    </xf>
    <xf numFmtId="49" fontId="4" fillId="0" borderId="0" xfId="51" applyNumberFormat="1" applyFont="1" applyAlignment="1">
      <alignment horizontal="right" vertical="center"/>
    </xf>
    <xf numFmtId="0" fontId="43" fillId="0" borderId="0" xfId="58" applyFont="1">
      <alignment vertical="center"/>
    </xf>
    <xf numFmtId="0" fontId="42" fillId="0" borderId="0" xfId="58" applyFont="1">
      <alignment vertical="center"/>
    </xf>
    <xf numFmtId="0" fontId="43" fillId="0" borderId="0" xfId="58" applyFont="1" applyAlignment="1">
      <alignment vertical="center" wrapText="1"/>
    </xf>
    <xf numFmtId="0" fontId="43" fillId="0" borderId="0" xfId="58" applyFont="1" applyAlignment="1">
      <alignment vertical="center"/>
    </xf>
    <xf numFmtId="0" fontId="43" fillId="0" borderId="0" xfId="53" applyFont="1">
      <alignment vertical="center"/>
    </xf>
    <xf numFmtId="0" fontId="43" fillId="0" borderId="0" xfId="53" applyFont="1" applyAlignment="1">
      <alignment vertical="center"/>
    </xf>
    <xf numFmtId="0" fontId="43" fillId="0" borderId="0" xfId="53" applyFont="1" applyAlignment="1">
      <alignment horizontal="center" vertical="center" shrinkToFit="1"/>
    </xf>
    <xf numFmtId="0" fontId="43" fillId="0" borderId="0" xfId="53" applyFont="1" applyAlignment="1">
      <alignment horizontal="right" vertical="center"/>
    </xf>
    <xf numFmtId="0" fontId="43" fillId="24" borderId="10" xfId="53" applyFont="1" applyFill="1" applyBorder="1" applyAlignment="1">
      <alignment horizontal="center" vertical="center"/>
    </xf>
    <xf numFmtId="38" fontId="43" fillId="0" borderId="14" xfId="52" applyFont="1" applyBorder="1" applyAlignment="1">
      <alignment horizontal="right" vertical="center"/>
    </xf>
    <xf numFmtId="0" fontId="43" fillId="0" borderId="14" xfId="53" applyFont="1" applyBorder="1" applyAlignment="1">
      <alignment horizontal="center" vertical="center"/>
    </xf>
    <xf numFmtId="0" fontId="43" fillId="0" borderId="14" xfId="53" applyFont="1" applyBorder="1">
      <alignment vertical="center"/>
    </xf>
    <xf numFmtId="0" fontId="43" fillId="0" borderId="25" xfId="53" applyFont="1" applyBorder="1" applyAlignment="1" applyProtection="1">
      <alignment horizontal="center" vertical="center"/>
      <protection locked="0"/>
    </xf>
    <xf numFmtId="38" fontId="43" fillId="0" borderId="25" xfId="52" applyFont="1" applyBorder="1" applyAlignment="1" applyProtection="1">
      <alignment horizontal="right" vertical="center"/>
      <protection locked="0"/>
    </xf>
    <xf numFmtId="0" fontId="43" fillId="0" borderId="10" xfId="53" applyFont="1" applyBorder="1" applyProtection="1">
      <alignment vertical="center"/>
      <protection locked="0"/>
    </xf>
    <xf numFmtId="0" fontId="43" fillId="0" borderId="25" xfId="53" applyFont="1" applyBorder="1" applyProtection="1">
      <alignment vertical="center"/>
      <protection locked="0"/>
    </xf>
    <xf numFmtId="38" fontId="43" fillId="0" borderId="57" xfId="52" applyFont="1" applyBorder="1" applyAlignment="1" applyProtection="1">
      <alignment horizontal="right" vertical="center"/>
      <protection locked="0"/>
    </xf>
    <xf numFmtId="0" fontId="43" fillId="0" borderId="57" xfId="53" applyFont="1" applyBorder="1" applyProtection="1">
      <alignment vertical="center"/>
      <protection locked="0"/>
    </xf>
    <xf numFmtId="0" fontId="43" fillId="0" borderId="0" xfId="56" applyFont="1">
      <alignment vertical="center"/>
    </xf>
    <xf numFmtId="0" fontId="43" fillId="0" borderId="0" xfId="56" applyFont="1" applyAlignment="1">
      <alignment horizontal="center" vertical="center" shrinkToFit="1"/>
    </xf>
    <xf numFmtId="0" fontId="43" fillId="0" borderId="0" xfId="56" applyFont="1" applyAlignment="1">
      <alignment horizontal="right" vertical="center"/>
    </xf>
    <xf numFmtId="38" fontId="46" fillId="0" borderId="47" xfId="52" applyFont="1" applyBorder="1" applyAlignment="1">
      <alignment horizontal="right" vertical="center" wrapText="1"/>
    </xf>
    <xf numFmtId="38" fontId="46" fillId="0" borderId="54" xfId="52" applyFont="1" applyBorder="1" applyAlignment="1">
      <alignment horizontal="right" vertical="center" wrapText="1"/>
    </xf>
    <xf numFmtId="0" fontId="3" fillId="0" borderId="0" xfId="51" applyFont="1">
      <alignment vertical="center"/>
    </xf>
    <xf numFmtId="0" fontId="43" fillId="0" borderId="57" xfId="53" applyFont="1" applyBorder="1" applyAlignment="1" applyProtection="1">
      <alignment horizontal="center" vertical="center"/>
      <protection locked="0"/>
    </xf>
    <xf numFmtId="0" fontId="42" fillId="0" borderId="0" xfId="58" applyFont="1" applyAlignment="1" applyProtection="1">
      <alignment horizontal="center" vertical="center" wrapText="1"/>
      <protection locked="0"/>
    </xf>
    <xf numFmtId="2" fontId="43" fillId="0" borderId="0" xfId="58" applyNumberFormat="1" applyFont="1">
      <alignment vertical="center"/>
    </xf>
    <xf numFmtId="179" fontId="43" fillId="0" borderId="0" xfId="58" applyNumberFormat="1" applyFont="1">
      <alignment vertical="center"/>
    </xf>
    <xf numFmtId="0" fontId="50" fillId="0" borderId="0" xfId="60" applyFont="1">
      <alignment vertical="center"/>
    </xf>
    <xf numFmtId="0" fontId="50" fillId="0" borderId="0" xfId="60" applyFont="1" applyAlignment="1">
      <alignment vertical="center"/>
    </xf>
    <xf numFmtId="0" fontId="50" fillId="0" borderId="0" xfId="60" applyFont="1" applyAlignment="1">
      <alignment horizontal="center" vertical="center" shrinkToFit="1"/>
    </xf>
    <xf numFmtId="0" fontId="50" fillId="0" borderId="0" xfId="60" applyFont="1" applyAlignment="1">
      <alignment horizontal="right" vertical="center"/>
    </xf>
    <xf numFmtId="0" fontId="50" fillId="0" borderId="25" xfId="60" applyFont="1" applyBorder="1" applyAlignment="1">
      <alignment horizontal="center" vertical="center"/>
    </xf>
    <xf numFmtId="0" fontId="50" fillId="0" borderId="25" xfId="60" applyFont="1" applyBorder="1">
      <alignment vertical="center"/>
    </xf>
    <xf numFmtId="0" fontId="50" fillId="0" borderId="21" xfId="60" applyFont="1" applyBorder="1">
      <alignment vertical="center"/>
    </xf>
    <xf numFmtId="0" fontId="50" fillId="0" borderId="76" xfId="60" applyFont="1" applyBorder="1" applyAlignment="1">
      <alignment horizontal="center" vertical="center"/>
    </xf>
    <xf numFmtId="0" fontId="50" fillId="0" borderId="76" xfId="60" applyFont="1" applyBorder="1" applyAlignment="1">
      <alignment horizontal="right" vertical="center"/>
    </xf>
    <xf numFmtId="0" fontId="50" fillId="0" borderId="76" xfId="60" applyFont="1" applyBorder="1">
      <alignment vertical="center"/>
    </xf>
    <xf numFmtId="0" fontId="50" fillId="0" borderId="21" xfId="60" applyFont="1" applyBorder="1" applyAlignment="1">
      <alignment horizontal="center" vertical="center"/>
    </xf>
    <xf numFmtId="0" fontId="50" fillId="0" borderId="0" xfId="60" applyFont="1" applyBorder="1" applyAlignment="1">
      <alignment horizontal="center" vertical="center"/>
    </xf>
    <xf numFmtId="0" fontId="2" fillId="0" borderId="0" xfId="51" applyFont="1" applyAlignment="1">
      <alignment horizontal="center" vertical="center"/>
    </xf>
    <xf numFmtId="0" fontId="2" fillId="0" borderId="0" xfId="51" applyFont="1">
      <alignment vertical="center"/>
    </xf>
    <xf numFmtId="0" fontId="51" fillId="0" borderId="25" xfId="0" applyFont="1" applyBorder="1" applyAlignment="1">
      <alignment horizontal="left" vertical="center" wrapText="1"/>
    </xf>
    <xf numFmtId="0" fontId="0" fillId="0" borderId="0" xfId="0" applyAlignment="1">
      <alignment vertical="top"/>
    </xf>
    <xf numFmtId="0" fontId="51" fillId="0" borderId="25" xfId="0" applyFont="1" applyBorder="1" applyAlignment="1">
      <alignment horizontal="left" vertical="top" wrapText="1"/>
    </xf>
    <xf numFmtId="0" fontId="11" fillId="0" borderId="25" xfId="51" applyBorder="1" applyAlignment="1">
      <alignment horizontal="center" vertical="center"/>
    </xf>
    <xf numFmtId="0" fontId="4" fillId="0" borderId="25" xfId="51" applyFont="1" applyBorder="1" applyAlignment="1">
      <alignment horizontal="center" vertical="center"/>
    </xf>
    <xf numFmtId="0" fontId="0" fillId="0" borderId="25" xfId="0" applyBorder="1" applyAlignment="1">
      <alignment vertical="top"/>
    </xf>
    <xf numFmtId="0" fontId="11" fillId="0" borderId="25" xfId="51" applyBorder="1">
      <alignment vertical="center"/>
    </xf>
    <xf numFmtId="0" fontId="3" fillId="0" borderId="25" xfId="51" applyFont="1" applyBorder="1">
      <alignment vertical="center"/>
    </xf>
    <xf numFmtId="0" fontId="0" fillId="0" borderId="25" xfId="0" applyBorder="1" applyAlignment="1">
      <alignment vertical="top" wrapText="1"/>
    </xf>
    <xf numFmtId="0" fontId="4" fillId="0" borderId="25" xfId="51" applyFont="1" applyBorder="1">
      <alignment vertical="center"/>
    </xf>
    <xf numFmtId="38" fontId="46" fillId="0" borderId="50" xfId="52" applyFont="1" applyBorder="1" applyAlignment="1" applyProtection="1">
      <alignment horizontal="right" vertical="center" wrapText="1"/>
      <protection locked="0"/>
    </xf>
    <xf numFmtId="38" fontId="46" fillId="0" borderId="44" xfId="52" applyFont="1" applyBorder="1" applyAlignment="1" applyProtection="1">
      <alignment horizontal="right" vertical="center" wrapText="1"/>
      <protection locked="0"/>
    </xf>
    <xf numFmtId="0" fontId="46" fillId="0" borderId="35" xfId="56" applyFont="1" applyBorder="1" applyAlignment="1" applyProtection="1">
      <alignment horizontal="left" vertical="center" shrinkToFit="1"/>
      <protection locked="0"/>
    </xf>
    <xf numFmtId="0" fontId="46" fillId="0" borderId="36" xfId="56" applyFont="1" applyBorder="1" applyAlignment="1" applyProtection="1">
      <alignment horizontal="left" vertical="center" shrinkToFit="1"/>
      <protection locked="0"/>
    </xf>
    <xf numFmtId="0" fontId="46" fillId="0" borderId="43" xfId="56" applyFont="1" applyBorder="1" applyAlignment="1" applyProtection="1">
      <alignment horizontal="center" vertical="center" wrapText="1"/>
      <protection locked="0"/>
    </xf>
    <xf numFmtId="0" fontId="46" fillId="0" borderId="33" xfId="56" applyFont="1" applyBorder="1" applyAlignment="1">
      <alignment horizontal="center" vertical="center" wrapText="1"/>
    </xf>
    <xf numFmtId="0" fontId="46" fillId="0" borderId="30" xfId="56" applyFont="1" applyBorder="1" applyAlignment="1">
      <alignment horizontal="center" vertical="center" wrapText="1"/>
    </xf>
    <xf numFmtId="0" fontId="46" fillId="0" borderId="38" xfId="56" applyFont="1" applyBorder="1" applyAlignment="1" applyProtection="1">
      <alignment horizontal="left" vertical="center" shrinkToFit="1"/>
      <protection locked="0"/>
    </xf>
    <xf numFmtId="0" fontId="46" fillId="0" borderId="39" xfId="56" applyFont="1" applyBorder="1" applyAlignment="1" applyProtection="1">
      <alignment horizontal="left" vertical="center" shrinkToFit="1"/>
      <protection locked="0"/>
    </xf>
    <xf numFmtId="38" fontId="46" fillId="0" borderId="30" xfId="52" applyFont="1" applyBorder="1" applyAlignment="1" applyProtection="1">
      <alignment horizontal="right" vertical="center" wrapText="1"/>
      <protection locked="0"/>
    </xf>
    <xf numFmtId="38" fontId="46" fillId="0" borderId="28" xfId="52" applyFont="1" applyBorder="1" applyAlignment="1" applyProtection="1">
      <alignment horizontal="right" vertical="center" wrapText="1"/>
      <protection locked="0"/>
    </xf>
    <xf numFmtId="0" fontId="46" fillId="25" borderId="15" xfId="56" applyFont="1" applyFill="1" applyBorder="1" applyAlignment="1">
      <alignment horizontal="center" vertical="center" wrapText="1"/>
    </xf>
    <xf numFmtId="0" fontId="46" fillId="25" borderId="18" xfId="56" applyFont="1" applyFill="1" applyBorder="1" applyAlignment="1">
      <alignment horizontal="center" vertical="center" wrapText="1"/>
    </xf>
    <xf numFmtId="0" fontId="46" fillId="25" borderId="53" xfId="56" applyFont="1" applyFill="1" applyBorder="1" applyAlignment="1">
      <alignment horizontal="center" vertical="center" wrapText="1"/>
    </xf>
    <xf numFmtId="0" fontId="46" fillId="0" borderId="0" xfId="56" applyFont="1" applyAlignment="1">
      <alignment horizontal="left" vertical="center"/>
    </xf>
    <xf numFmtId="0" fontId="46" fillId="0" borderId="51" xfId="56" applyFont="1" applyBorder="1" applyAlignment="1" applyProtection="1">
      <alignment horizontal="center" vertical="center" wrapText="1"/>
      <protection locked="0"/>
    </xf>
    <xf numFmtId="0" fontId="46" fillId="0" borderId="52" xfId="56" applyFont="1" applyBorder="1" applyAlignment="1" applyProtection="1">
      <alignment horizontal="center" vertical="center" wrapText="1"/>
      <protection locked="0"/>
    </xf>
    <xf numFmtId="0" fontId="46" fillId="0" borderId="29" xfId="56" applyFont="1" applyBorder="1" applyAlignment="1">
      <alignment horizontal="center" vertical="center" wrapText="1"/>
    </xf>
    <xf numFmtId="0" fontId="46" fillId="0" borderId="37" xfId="56" applyFont="1" applyBorder="1" applyAlignment="1">
      <alignment horizontal="center" vertical="center" wrapText="1"/>
    </xf>
    <xf numFmtId="0" fontId="46" fillId="0" borderId="71" xfId="56" applyFont="1" applyBorder="1" applyAlignment="1" applyProtection="1">
      <alignment horizontal="left" vertical="center" shrinkToFit="1"/>
      <protection locked="0"/>
    </xf>
    <xf numFmtId="0" fontId="46" fillId="0" borderId="72" xfId="56" applyFont="1" applyBorder="1" applyAlignment="1" applyProtection="1">
      <alignment horizontal="left" vertical="center" shrinkToFit="1"/>
      <protection locked="0"/>
    </xf>
    <xf numFmtId="38" fontId="46" fillId="0" borderId="75" xfId="52" applyFont="1" applyBorder="1" applyAlignment="1" applyProtection="1">
      <alignment horizontal="right" vertical="center" wrapText="1"/>
      <protection locked="0"/>
    </xf>
    <xf numFmtId="38" fontId="46" fillId="0" borderId="70" xfId="52" applyFont="1" applyBorder="1" applyAlignment="1" applyProtection="1">
      <alignment horizontal="right" vertical="center" wrapText="1"/>
      <protection locked="0"/>
    </xf>
    <xf numFmtId="0" fontId="46" fillId="0" borderId="73" xfId="56" applyFont="1" applyBorder="1" applyAlignment="1" applyProtection="1">
      <alignment horizontal="left" vertical="center" shrinkToFit="1"/>
      <protection locked="0"/>
    </xf>
    <xf numFmtId="0" fontId="46" fillId="0" borderId="74" xfId="56" applyFont="1" applyBorder="1" applyAlignment="1" applyProtection="1">
      <alignment horizontal="left" vertical="center" shrinkToFit="1"/>
      <protection locked="0"/>
    </xf>
    <xf numFmtId="0" fontId="46" fillId="0" borderId="49" xfId="56" applyFont="1" applyBorder="1" applyAlignment="1" applyProtection="1">
      <alignment horizontal="center" vertical="center" wrapText="1"/>
      <protection locked="0"/>
    </xf>
    <xf numFmtId="0" fontId="42" fillId="0" borderId="0" xfId="56" applyFont="1" applyAlignment="1">
      <alignment horizontal="center" vertical="center"/>
    </xf>
    <xf numFmtId="0" fontId="43" fillId="24" borderId="21" xfId="56" applyFont="1" applyFill="1" applyBorder="1" applyAlignment="1">
      <alignment horizontal="center" vertical="center" shrinkToFit="1"/>
    </xf>
    <xf numFmtId="0" fontId="43" fillId="24" borderId="14" xfId="56" applyFont="1" applyFill="1" applyBorder="1" applyAlignment="1">
      <alignment horizontal="center" vertical="center" shrinkToFit="1"/>
    </xf>
    <xf numFmtId="0" fontId="43" fillId="0" borderId="19" xfId="56" applyFont="1" applyBorder="1" applyAlignment="1" applyProtection="1">
      <alignment horizontal="center" vertical="center"/>
      <protection locked="0"/>
    </xf>
    <xf numFmtId="0" fontId="43" fillId="0" borderId="20" xfId="56" applyFont="1" applyBorder="1" applyAlignment="1" applyProtection="1">
      <alignment horizontal="center" vertical="center"/>
      <protection locked="0"/>
    </xf>
    <xf numFmtId="0" fontId="43" fillId="0" borderId="15" xfId="56" applyFont="1" applyBorder="1" applyAlignment="1" applyProtection="1">
      <alignment horizontal="center" vertical="center"/>
      <protection locked="0"/>
    </xf>
    <xf numFmtId="0" fontId="43" fillId="0" borderId="16" xfId="56" applyFont="1" applyBorder="1" applyAlignment="1" applyProtection="1">
      <alignment horizontal="center" vertical="center"/>
      <protection locked="0"/>
    </xf>
    <xf numFmtId="38" fontId="43" fillId="0" borderId="19" xfId="56" applyNumberFormat="1" applyFont="1" applyBorder="1" applyAlignment="1">
      <alignment horizontal="right" vertical="center"/>
    </xf>
    <xf numFmtId="0" fontId="43" fillId="0" borderId="15" xfId="56" applyFont="1" applyBorder="1" applyAlignment="1">
      <alignment horizontal="right" vertical="center"/>
    </xf>
    <xf numFmtId="0" fontId="43" fillId="0" borderId="20" xfId="56" applyFont="1" applyBorder="1" applyAlignment="1">
      <alignment horizontal="left" vertical="center"/>
    </xf>
    <xf numFmtId="0" fontId="43" fillId="0" borderId="16" xfId="56" applyFont="1" applyBorder="1" applyAlignment="1">
      <alignment horizontal="left" vertical="center"/>
    </xf>
    <xf numFmtId="0" fontId="43" fillId="24" borderId="21" xfId="59" applyFont="1" applyFill="1" applyBorder="1" applyAlignment="1">
      <alignment horizontal="center" vertical="center" shrinkToFit="1"/>
    </xf>
    <xf numFmtId="0" fontId="43" fillId="24" borderId="14" xfId="59" applyFont="1" applyFill="1" applyBorder="1" applyAlignment="1">
      <alignment horizontal="center" vertical="center" shrinkToFit="1"/>
    </xf>
    <xf numFmtId="0" fontId="43" fillId="0" borderId="21" xfId="59" applyFont="1" applyBorder="1" applyAlignment="1">
      <alignment horizontal="center" vertical="center"/>
    </xf>
    <xf numFmtId="0" fontId="43" fillId="0" borderId="14" xfId="59" applyFont="1" applyBorder="1" applyAlignment="1">
      <alignment horizontal="center" vertical="center"/>
    </xf>
    <xf numFmtId="0" fontId="46" fillId="24" borderId="40" xfId="56" applyFont="1" applyFill="1" applyBorder="1" applyAlignment="1">
      <alignment horizontal="center" vertical="center" wrapText="1"/>
    </xf>
    <xf numFmtId="0" fontId="46" fillId="24" borderId="43" xfId="56" applyFont="1" applyFill="1" applyBorder="1" applyAlignment="1">
      <alignment horizontal="center" vertical="center" wrapText="1"/>
    </xf>
    <xf numFmtId="0" fontId="46" fillId="24" borderId="45" xfId="56" applyFont="1" applyFill="1" applyBorder="1" applyAlignment="1">
      <alignment horizontal="center" vertical="center" wrapText="1"/>
    </xf>
    <xf numFmtId="0" fontId="46" fillId="24" borderId="41" xfId="56" applyFont="1" applyFill="1" applyBorder="1" applyAlignment="1">
      <alignment horizontal="center" vertical="center" wrapText="1"/>
    </xf>
    <xf numFmtId="0" fontId="46" fillId="24" borderId="28" xfId="56" applyFont="1" applyFill="1" applyBorder="1" applyAlignment="1">
      <alignment horizontal="center" vertical="center" wrapText="1"/>
    </xf>
    <xf numFmtId="0" fontId="46" fillId="24" borderId="46" xfId="56" applyFont="1" applyFill="1" applyBorder="1" applyAlignment="1">
      <alignment horizontal="center" vertical="center" wrapText="1"/>
    </xf>
    <xf numFmtId="0" fontId="46" fillId="24" borderId="42" xfId="56" applyFont="1" applyFill="1" applyBorder="1" applyAlignment="1">
      <alignment horizontal="center" vertical="center" wrapText="1"/>
    </xf>
    <xf numFmtId="0" fontId="46" fillId="24" borderId="44" xfId="56" applyFont="1" applyFill="1" applyBorder="1" applyAlignment="1">
      <alignment horizontal="center" vertical="center" wrapText="1"/>
    </xf>
    <xf numFmtId="0" fontId="46" fillId="24" borderId="48" xfId="56" applyFont="1" applyFill="1" applyBorder="1" applyAlignment="1">
      <alignment horizontal="center" vertical="center" wrapText="1"/>
    </xf>
    <xf numFmtId="0" fontId="46" fillId="25" borderId="28" xfId="56" applyFont="1" applyFill="1" applyBorder="1" applyAlignment="1">
      <alignment horizontal="center" vertical="center" wrapText="1"/>
    </xf>
    <xf numFmtId="0" fontId="46" fillId="25" borderId="46" xfId="56" applyFont="1" applyFill="1" applyBorder="1" applyAlignment="1">
      <alignment horizontal="center" vertical="center" wrapText="1"/>
    </xf>
    <xf numFmtId="0" fontId="46" fillId="25" borderId="34" xfId="56" applyFont="1" applyFill="1" applyBorder="1" applyAlignment="1">
      <alignment horizontal="center" vertical="top" wrapText="1"/>
    </xf>
    <xf numFmtId="0" fontId="46" fillId="25" borderId="47" xfId="56" applyFont="1" applyFill="1" applyBorder="1" applyAlignment="1">
      <alignment horizontal="center" vertical="top" wrapText="1"/>
    </xf>
    <xf numFmtId="0" fontId="49" fillId="0" borderId="25" xfId="58" applyFont="1" applyBorder="1" applyAlignment="1">
      <alignment horizontal="center" vertical="center"/>
    </xf>
    <xf numFmtId="0" fontId="43" fillId="0" borderId="25" xfId="58" applyFont="1" applyBorder="1" applyAlignment="1">
      <alignment horizontal="center" vertical="center"/>
    </xf>
    <xf numFmtId="0" fontId="43" fillId="0" borderId="25" xfId="58" applyFont="1" applyBorder="1" applyAlignment="1">
      <alignment horizontal="center" vertical="center" wrapText="1"/>
    </xf>
    <xf numFmtId="0" fontId="43" fillId="0" borderId="19" xfId="58" applyFont="1" applyBorder="1" applyAlignment="1" applyProtection="1">
      <alignment horizontal="center" vertical="center"/>
      <protection locked="0"/>
    </xf>
    <xf numFmtId="0" fontId="43" fillId="0" borderId="22" xfId="58" applyFont="1" applyBorder="1" applyAlignment="1" applyProtection="1">
      <alignment horizontal="center" vertical="center"/>
      <protection locked="0"/>
    </xf>
    <xf numFmtId="0" fontId="43" fillId="0" borderId="20" xfId="58" applyFont="1" applyBorder="1" applyAlignment="1" applyProtection="1">
      <alignment horizontal="center" vertical="center"/>
      <protection locked="0"/>
    </xf>
    <xf numFmtId="0" fontId="43" fillId="0" borderId="15" xfId="58" applyFont="1" applyBorder="1" applyAlignment="1" applyProtection="1">
      <alignment horizontal="center" vertical="center"/>
      <protection locked="0"/>
    </xf>
    <xf numFmtId="0" fontId="43" fillId="0" borderId="18" xfId="58" applyFont="1" applyBorder="1" applyAlignment="1" applyProtection="1">
      <alignment horizontal="center" vertical="center"/>
      <protection locked="0"/>
    </xf>
    <xf numFmtId="0" fontId="43" fillId="0" borderId="16" xfId="58" applyFont="1" applyBorder="1" applyAlignment="1" applyProtection="1">
      <alignment horizontal="center" vertical="center"/>
      <protection locked="0"/>
    </xf>
    <xf numFmtId="0" fontId="43" fillId="24" borderId="19" xfId="58" applyFont="1" applyFill="1" applyBorder="1" applyAlignment="1">
      <alignment horizontal="center" vertical="center"/>
    </xf>
    <xf numFmtId="0" fontId="43" fillId="24" borderId="20" xfId="58" applyFont="1" applyFill="1" applyBorder="1" applyAlignment="1">
      <alignment horizontal="center" vertical="center"/>
    </xf>
    <xf numFmtId="0" fontId="43" fillId="24" borderId="15" xfId="58" applyFont="1" applyFill="1" applyBorder="1" applyAlignment="1">
      <alignment horizontal="center" vertical="center"/>
    </xf>
    <xf numFmtId="0" fontId="43" fillId="24" borderId="16" xfId="58" applyFont="1" applyFill="1" applyBorder="1" applyAlignment="1">
      <alignment horizontal="center" vertical="center"/>
    </xf>
    <xf numFmtId="0" fontId="43" fillId="24" borderId="22" xfId="58" applyFont="1" applyFill="1" applyBorder="1" applyAlignment="1">
      <alignment horizontal="center" vertical="center"/>
    </xf>
    <xf numFmtId="0" fontId="43" fillId="24" borderId="18" xfId="58" applyFont="1" applyFill="1" applyBorder="1" applyAlignment="1">
      <alignment horizontal="center" vertical="center"/>
    </xf>
    <xf numFmtId="0" fontId="43" fillId="25" borderId="25" xfId="58" applyFont="1" applyFill="1" applyBorder="1" applyAlignment="1">
      <alignment horizontal="center" vertical="center"/>
    </xf>
    <xf numFmtId="0" fontId="43" fillId="24" borderId="31" xfId="58" applyFont="1" applyFill="1" applyBorder="1" applyAlignment="1">
      <alignment horizontal="center" vertical="center"/>
    </xf>
    <xf numFmtId="0" fontId="43" fillId="24" borderId="0" xfId="58" applyFont="1" applyFill="1" applyBorder="1" applyAlignment="1">
      <alignment horizontal="center" vertical="center"/>
    </xf>
    <xf numFmtId="0" fontId="43" fillId="24" borderId="32" xfId="58" applyFont="1" applyFill="1" applyBorder="1" applyAlignment="1">
      <alignment horizontal="center" vertical="center"/>
    </xf>
    <xf numFmtId="0" fontId="43" fillId="25" borderId="19" xfId="58" applyFont="1" applyFill="1" applyBorder="1" applyAlignment="1">
      <alignment horizontal="center" vertical="center"/>
    </xf>
    <xf numFmtId="0" fontId="43" fillId="25" borderId="22" xfId="58" applyFont="1" applyFill="1" applyBorder="1" applyAlignment="1">
      <alignment horizontal="center" vertical="center"/>
    </xf>
    <xf numFmtId="0" fontId="43" fillId="25" borderId="20" xfId="58" applyFont="1" applyFill="1" applyBorder="1" applyAlignment="1">
      <alignment horizontal="center" vertical="center"/>
    </xf>
    <xf numFmtId="0" fontId="43" fillId="25" borderId="15" xfId="58" applyFont="1" applyFill="1" applyBorder="1" applyAlignment="1">
      <alignment horizontal="center" vertical="center"/>
    </xf>
    <xf numFmtId="0" fontId="43" fillId="25" borderId="18" xfId="58" applyFont="1" applyFill="1" applyBorder="1" applyAlignment="1">
      <alignment horizontal="center" vertical="center"/>
    </xf>
    <xf numFmtId="0" fontId="43" fillId="25" borderId="16" xfId="58" applyFont="1" applyFill="1" applyBorder="1" applyAlignment="1">
      <alignment horizontal="center" vertical="center"/>
    </xf>
    <xf numFmtId="0" fontId="43" fillId="25" borderId="25" xfId="58" applyFont="1" applyFill="1" applyBorder="1" applyAlignment="1">
      <alignment horizontal="center" vertical="center" textRotation="255" shrinkToFit="1"/>
    </xf>
    <xf numFmtId="0" fontId="47" fillId="0" borderId="19" xfId="58" applyFont="1" applyBorder="1" applyAlignment="1" applyProtection="1">
      <alignment horizontal="center" vertical="center"/>
    </xf>
    <xf numFmtId="0" fontId="47" fillId="0" borderId="22" xfId="58" applyFont="1" applyBorder="1" applyAlignment="1" applyProtection="1">
      <alignment horizontal="center" vertical="center"/>
    </xf>
    <xf numFmtId="0" fontId="47" fillId="0" borderId="20" xfId="58" applyFont="1" applyBorder="1" applyAlignment="1" applyProtection="1">
      <alignment horizontal="center" vertical="center"/>
    </xf>
    <xf numFmtId="0" fontId="47" fillId="0" borderId="58" xfId="58" applyFont="1" applyBorder="1" applyAlignment="1" applyProtection="1">
      <alignment horizontal="center" vertical="center"/>
    </xf>
    <xf numFmtId="0" fontId="47" fillId="0" borderId="59" xfId="58" applyFont="1" applyBorder="1" applyAlignment="1" applyProtection="1">
      <alignment horizontal="center" vertical="center"/>
    </xf>
    <xf numFmtId="0" fontId="47" fillId="0" borderId="60" xfId="58" applyFont="1" applyBorder="1" applyAlignment="1" applyProtection="1">
      <alignment horizontal="center" vertical="center"/>
    </xf>
    <xf numFmtId="181" fontId="43" fillId="0" borderId="19" xfId="58" applyNumberFormat="1" applyFont="1" applyBorder="1" applyAlignment="1" applyProtection="1">
      <alignment horizontal="right" vertical="center"/>
      <protection locked="0"/>
    </xf>
    <xf numFmtId="181" fontId="43" fillId="0" borderId="22" xfId="58" applyNumberFormat="1" applyFont="1" applyBorder="1" applyAlignment="1" applyProtection="1">
      <alignment horizontal="right" vertical="center"/>
      <protection locked="0"/>
    </xf>
    <xf numFmtId="181" fontId="43" fillId="0" borderId="20" xfId="58" applyNumberFormat="1" applyFont="1" applyBorder="1" applyAlignment="1" applyProtection="1">
      <alignment horizontal="right" vertical="center"/>
      <protection locked="0"/>
    </xf>
    <xf numFmtId="181" fontId="43" fillId="0" borderId="58" xfId="58" applyNumberFormat="1" applyFont="1" applyBorder="1" applyAlignment="1" applyProtection="1">
      <alignment horizontal="right" vertical="center"/>
      <protection locked="0"/>
    </xf>
    <xf numFmtId="181" fontId="43" fillId="0" borderId="59" xfId="58" applyNumberFormat="1" applyFont="1" applyBorder="1" applyAlignment="1" applyProtection="1">
      <alignment horizontal="right" vertical="center"/>
      <protection locked="0"/>
    </xf>
    <xf numFmtId="181" fontId="43" fillId="0" borderId="60" xfId="58" applyNumberFormat="1" applyFont="1" applyBorder="1" applyAlignment="1" applyProtection="1">
      <alignment horizontal="right" vertical="center"/>
      <protection locked="0"/>
    </xf>
    <xf numFmtId="0" fontId="43" fillId="0" borderId="19" xfId="58" applyFont="1" applyBorder="1" applyAlignment="1" applyProtection="1">
      <alignment horizontal="left" vertical="center"/>
      <protection locked="0"/>
    </xf>
    <xf numFmtId="0" fontId="43" fillId="0" borderId="22" xfId="58" applyFont="1" applyBorder="1" applyAlignment="1" applyProtection="1">
      <alignment horizontal="left" vertical="center"/>
      <protection locked="0"/>
    </xf>
    <xf numFmtId="0" fontId="43" fillId="0" borderId="20" xfId="58" applyFont="1" applyBorder="1" applyAlignment="1" applyProtection="1">
      <alignment horizontal="left" vertical="center"/>
      <protection locked="0"/>
    </xf>
    <xf numFmtId="0" fontId="43" fillId="0" borderId="58" xfId="58" applyFont="1" applyBorder="1" applyAlignment="1" applyProtection="1">
      <alignment horizontal="left" vertical="center"/>
      <protection locked="0"/>
    </xf>
    <xf numFmtId="0" fontId="43" fillId="0" borderId="59" xfId="58" applyFont="1" applyBorder="1" applyAlignment="1" applyProtection="1">
      <alignment horizontal="left" vertical="center"/>
      <protection locked="0"/>
    </xf>
    <xf numFmtId="0" fontId="43" fillId="0" borderId="60" xfId="58" applyFont="1" applyBorder="1" applyAlignment="1" applyProtection="1">
      <alignment horizontal="left" vertical="center"/>
      <protection locked="0"/>
    </xf>
    <xf numFmtId="0" fontId="43" fillId="0" borderId="61" xfId="58" applyFont="1" applyBorder="1" applyAlignment="1" applyProtection="1">
      <alignment horizontal="center" vertical="center"/>
      <protection locked="0"/>
    </xf>
    <xf numFmtId="0" fontId="43" fillId="0" borderId="62" xfId="58" applyFont="1" applyBorder="1" applyAlignment="1" applyProtection="1">
      <alignment horizontal="center" vertical="center"/>
      <protection locked="0"/>
    </xf>
    <xf numFmtId="0" fontId="43" fillId="0" borderId="63" xfId="58" applyFont="1" applyBorder="1" applyAlignment="1" applyProtection="1">
      <alignment horizontal="center" vertical="center"/>
      <protection locked="0"/>
    </xf>
    <xf numFmtId="0" fontId="43" fillId="0" borderId="58" xfId="58" applyFont="1" applyBorder="1" applyAlignment="1" applyProtection="1">
      <alignment horizontal="center" vertical="center"/>
      <protection locked="0"/>
    </xf>
    <xf numFmtId="0" fontId="43" fillId="0" borderId="59" xfId="58" applyFont="1" applyBorder="1" applyAlignment="1" applyProtection="1">
      <alignment horizontal="center" vertical="center"/>
      <protection locked="0"/>
    </xf>
    <xf numFmtId="0" fontId="43" fillId="0" borderId="60" xfId="58" applyFont="1" applyBorder="1" applyAlignment="1" applyProtection="1">
      <alignment horizontal="center" vertical="center"/>
      <protection locked="0"/>
    </xf>
    <xf numFmtId="181" fontId="43" fillId="0" borderId="61" xfId="58" applyNumberFormat="1" applyFont="1" applyBorder="1" applyAlignment="1" applyProtection="1">
      <alignment horizontal="right" vertical="center"/>
      <protection locked="0"/>
    </xf>
    <xf numFmtId="181" fontId="43" fillId="0" borderId="62" xfId="58" applyNumberFormat="1" applyFont="1" applyBorder="1" applyAlignment="1" applyProtection="1">
      <alignment horizontal="right" vertical="center"/>
      <protection locked="0"/>
    </xf>
    <xf numFmtId="181" fontId="43" fillId="0" borderId="63" xfId="58" applyNumberFormat="1" applyFont="1" applyBorder="1" applyAlignment="1" applyProtection="1">
      <alignment horizontal="right" vertical="center"/>
      <protection locked="0"/>
    </xf>
    <xf numFmtId="0" fontId="43" fillId="0" borderId="61" xfId="58" applyFont="1" applyBorder="1" applyAlignment="1" applyProtection="1">
      <alignment horizontal="left" vertical="center"/>
      <protection locked="0"/>
    </xf>
    <xf numFmtId="0" fontId="43" fillId="0" borderId="62" xfId="58" applyFont="1" applyBorder="1" applyAlignment="1" applyProtection="1">
      <alignment horizontal="left" vertical="center"/>
      <protection locked="0"/>
    </xf>
    <xf numFmtId="0" fontId="43" fillId="0" borderId="63" xfId="58" applyFont="1" applyBorder="1" applyAlignment="1" applyProtection="1">
      <alignment horizontal="left" vertical="center"/>
      <protection locked="0"/>
    </xf>
    <xf numFmtId="0" fontId="43" fillId="0" borderId="31" xfId="58" applyFont="1" applyBorder="1" applyAlignment="1" applyProtection="1">
      <alignment horizontal="center" vertical="center"/>
      <protection locked="0"/>
    </xf>
    <xf numFmtId="0" fontId="43" fillId="0" borderId="0" xfId="58" applyFont="1" applyBorder="1" applyAlignment="1" applyProtection="1">
      <alignment horizontal="center" vertical="center"/>
      <protection locked="0"/>
    </xf>
    <xf numFmtId="0" fontId="43" fillId="0" borderId="32" xfId="58" applyFont="1" applyBorder="1" applyAlignment="1" applyProtection="1">
      <alignment horizontal="center" vertical="center"/>
      <protection locked="0"/>
    </xf>
    <xf numFmtId="181" fontId="43" fillId="0" borderId="31" xfId="58" applyNumberFormat="1" applyFont="1" applyBorder="1" applyAlignment="1" applyProtection="1">
      <alignment horizontal="right" vertical="center"/>
      <protection locked="0"/>
    </xf>
    <xf numFmtId="181" fontId="43" fillId="0" borderId="0" xfId="58" applyNumberFormat="1" applyFont="1" applyBorder="1" applyAlignment="1" applyProtection="1">
      <alignment horizontal="right" vertical="center"/>
      <protection locked="0"/>
    </xf>
    <xf numFmtId="181" fontId="43" fillId="0" borderId="32" xfId="58" applyNumberFormat="1" applyFont="1" applyBorder="1" applyAlignment="1" applyProtection="1">
      <alignment horizontal="right" vertical="center"/>
      <protection locked="0"/>
    </xf>
    <xf numFmtId="181" fontId="43" fillId="0" borderId="15" xfId="58" applyNumberFormat="1" applyFont="1" applyBorder="1" applyAlignment="1" applyProtection="1">
      <alignment horizontal="right" vertical="center"/>
      <protection locked="0"/>
    </xf>
    <xf numFmtId="181" fontId="43" fillId="0" borderId="18" xfId="58" applyNumberFormat="1" applyFont="1" applyBorder="1" applyAlignment="1" applyProtection="1">
      <alignment horizontal="right" vertical="center"/>
      <protection locked="0"/>
    </xf>
    <xf numFmtId="181" fontId="43" fillId="0" borderId="16" xfId="58" applyNumberFormat="1" applyFont="1" applyBorder="1" applyAlignment="1" applyProtection="1">
      <alignment horizontal="right" vertical="center"/>
      <protection locked="0"/>
    </xf>
    <xf numFmtId="0" fontId="43" fillId="0" borderId="31" xfId="58" applyFont="1" applyBorder="1" applyAlignment="1" applyProtection="1">
      <alignment horizontal="left" vertical="center"/>
      <protection locked="0"/>
    </xf>
    <xf numFmtId="0" fontId="43" fillId="0" borderId="0" xfId="58" applyFont="1" applyBorder="1" applyAlignment="1" applyProtection="1">
      <alignment horizontal="left" vertical="center"/>
      <protection locked="0"/>
    </xf>
    <xf numFmtId="0" fontId="43" fillId="0" borderId="32" xfId="58" applyFont="1" applyBorder="1" applyAlignment="1" applyProtection="1">
      <alignment horizontal="left" vertical="center"/>
      <protection locked="0"/>
    </xf>
    <xf numFmtId="0" fontId="43" fillId="0" borderId="15" xfId="58" applyFont="1" applyBorder="1" applyAlignment="1" applyProtection="1">
      <alignment horizontal="left" vertical="center"/>
      <protection locked="0"/>
    </xf>
    <xf numFmtId="0" fontId="43" fillId="0" borderId="18" xfId="58" applyFont="1" applyBorder="1" applyAlignment="1" applyProtection="1">
      <alignment horizontal="left" vertical="center"/>
      <protection locked="0"/>
    </xf>
    <xf numFmtId="0" fontId="43" fillId="0" borderId="16" xfId="58" applyFont="1" applyBorder="1" applyAlignment="1" applyProtection="1">
      <alignment horizontal="left" vertical="center"/>
      <protection locked="0"/>
    </xf>
    <xf numFmtId="0" fontId="43" fillId="0" borderId="31" xfId="58" applyFont="1" applyBorder="1" applyAlignment="1" applyProtection="1">
      <alignment vertical="center" wrapText="1"/>
      <protection locked="0"/>
    </xf>
    <xf numFmtId="0" fontId="43" fillId="0" borderId="0" xfId="58" applyFont="1" applyBorder="1" applyAlignment="1" applyProtection="1">
      <alignment vertical="center" wrapText="1"/>
      <protection locked="0"/>
    </xf>
    <xf numFmtId="0" fontId="43" fillId="0" borderId="32" xfId="58" applyFont="1" applyBorder="1" applyAlignment="1" applyProtection="1">
      <alignment vertical="center" wrapText="1"/>
      <protection locked="0"/>
    </xf>
    <xf numFmtId="0" fontId="43" fillId="0" borderId="15" xfId="58" applyFont="1" applyBorder="1" applyAlignment="1" applyProtection="1">
      <alignment vertical="center" wrapText="1"/>
      <protection locked="0"/>
    </xf>
    <xf numFmtId="0" fontId="43" fillId="0" borderId="18" xfId="58" applyFont="1" applyBorder="1" applyAlignment="1" applyProtection="1">
      <alignment vertical="center" wrapText="1"/>
      <protection locked="0"/>
    </xf>
    <xf numFmtId="0" fontId="43" fillId="0" borderId="16" xfId="58" applyFont="1" applyBorder="1" applyAlignment="1" applyProtection="1">
      <alignment vertical="center" wrapText="1"/>
      <protection locked="0"/>
    </xf>
    <xf numFmtId="0" fontId="43" fillId="24" borderId="25" xfId="58" applyFont="1" applyFill="1" applyBorder="1" applyAlignment="1">
      <alignment horizontal="center" vertical="center" shrinkToFit="1"/>
    </xf>
    <xf numFmtId="0" fontId="43" fillId="24" borderId="21" xfId="58" applyFont="1" applyFill="1" applyBorder="1" applyAlignment="1">
      <alignment horizontal="center" vertical="center" shrinkToFit="1"/>
    </xf>
    <xf numFmtId="0" fontId="43" fillId="24" borderId="25" xfId="58" applyFont="1" applyFill="1" applyBorder="1" applyAlignment="1">
      <alignment horizontal="center" vertical="center"/>
    </xf>
    <xf numFmtId="0" fontId="43" fillId="24" borderId="21" xfId="58" applyFont="1" applyFill="1" applyBorder="1" applyAlignment="1">
      <alignment horizontal="center" vertical="center"/>
    </xf>
    <xf numFmtId="49" fontId="43" fillId="0" borderId="25" xfId="58" applyNumberFormat="1" applyFont="1" applyBorder="1" applyAlignment="1" applyProtection="1">
      <alignment horizontal="center" vertical="center"/>
      <protection locked="0"/>
    </xf>
    <xf numFmtId="49" fontId="43" fillId="0" borderId="21" xfId="58" applyNumberFormat="1" applyFont="1" applyBorder="1" applyAlignment="1" applyProtection="1">
      <alignment horizontal="center" vertical="center"/>
      <protection locked="0"/>
    </xf>
    <xf numFmtId="0" fontId="43" fillId="25" borderId="19" xfId="58" applyFont="1" applyFill="1" applyBorder="1" applyAlignment="1">
      <alignment horizontal="center" vertical="center" shrinkToFit="1"/>
    </xf>
    <xf numFmtId="0" fontId="43" fillId="25" borderId="22" xfId="58" applyFont="1" applyFill="1" applyBorder="1" applyAlignment="1">
      <alignment horizontal="center" vertical="center" shrinkToFit="1"/>
    </xf>
    <xf numFmtId="0" fontId="43" fillId="25" borderId="20" xfId="58" applyFont="1" applyFill="1" applyBorder="1" applyAlignment="1">
      <alignment horizontal="center" vertical="center" shrinkToFit="1"/>
    </xf>
    <xf numFmtId="0" fontId="43" fillId="25" borderId="15" xfId="58" applyFont="1" applyFill="1" applyBorder="1" applyAlignment="1">
      <alignment horizontal="center" vertical="center" shrinkToFit="1"/>
    </xf>
    <xf numFmtId="0" fontId="43" fillId="25" borderId="18" xfId="58" applyFont="1" applyFill="1" applyBorder="1" applyAlignment="1">
      <alignment horizontal="center" vertical="center" shrinkToFit="1"/>
    </xf>
    <xf numFmtId="0" fontId="43" fillId="25" borderId="16" xfId="58" applyFont="1" applyFill="1" applyBorder="1" applyAlignment="1">
      <alignment horizontal="center" vertical="center" shrinkToFit="1"/>
    </xf>
    <xf numFmtId="0" fontId="43" fillId="0" borderId="19" xfId="58" applyFont="1" applyBorder="1" applyAlignment="1" applyProtection="1">
      <alignment vertical="center"/>
      <protection locked="0"/>
    </xf>
    <xf numFmtId="0" fontId="43" fillId="0" borderId="22" xfId="58" applyFont="1" applyBorder="1" applyAlignment="1" applyProtection="1">
      <alignment vertical="center"/>
      <protection locked="0"/>
    </xf>
    <xf numFmtId="0" fontId="43" fillId="0" borderId="20" xfId="58" applyFont="1" applyBorder="1" applyAlignment="1" applyProtection="1">
      <alignment vertical="center"/>
      <protection locked="0"/>
    </xf>
    <xf numFmtId="0" fontId="43" fillId="0" borderId="31" xfId="58" applyFont="1" applyBorder="1" applyAlignment="1" applyProtection="1">
      <alignment vertical="center"/>
      <protection locked="0"/>
    </xf>
    <xf numFmtId="0" fontId="43" fillId="0" borderId="0" xfId="58" applyFont="1" applyBorder="1" applyAlignment="1" applyProtection="1">
      <alignment vertical="center"/>
      <protection locked="0"/>
    </xf>
    <xf numFmtId="0" fontId="43" fillId="0" borderId="32" xfId="58" applyFont="1" applyBorder="1" applyAlignment="1" applyProtection="1">
      <alignment vertical="center"/>
      <protection locked="0"/>
    </xf>
    <xf numFmtId="0" fontId="43" fillId="0" borderId="25" xfId="58" applyFont="1" applyBorder="1" applyAlignment="1" applyProtection="1">
      <alignment vertical="center" wrapText="1"/>
      <protection locked="0"/>
    </xf>
    <xf numFmtId="0" fontId="43" fillId="0" borderId="57" xfId="58" applyFont="1" applyBorder="1" applyAlignment="1" applyProtection="1">
      <alignment vertical="center" wrapText="1"/>
      <protection locked="0"/>
    </xf>
    <xf numFmtId="181" fontId="43" fillId="26" borderId="14" xfId="58" applyNumberFormat="1" applyFont="1" applyFill="1" applyBorder="1" applyAlignment="1">
      <alignment horizontal="right" vertical="center"/>
    </xf>
    <xf numFmtId="181" fontId="43" fillId="26" borderId="25" xfId="58" applyNumberFormat="1" applyFont="1" applyFill="1" applyBorder="1" applyAlignment="1">
      <alignment horizontal="right" vertical="center"/>
    </xf>
    <xf numFmtId="0" fontId="43" fillId="0" borderId="14" xfId="58" applyFont="1" applyBorder="1" applyAlignment="1">
      <alignment horizontal="center" vertical="center"/>
    </xf>
    <xf numFmtId="0" fontId="43" fillId="25" borderId="14" xfId="58" applyFont="1" applyFill="1" applyBorder="1" applyAlignment="1">
      <alignment horizontal="center" vertical="center"/>
    </xf>
    <xf numFmtId="0" fontId="43" fillId="25" borderId="31" xfId="58" applyFont="1" applyFill="1" applyBorder="1" applyAlignment="1">
      <alignment horizontal="center" vertical="center"/>
    </xf>
    <xf numFmtId="0" fontId="43" fillId="25" borderId="0" xfId="58" applyFont="1" applyFill="1" applyBorder="1" applyAlignment="1">
      <alignment horizontal="center" vertical="center"/>
    </xf>
    <xf numFmtId="0" fontId="43" fillId="25" borderId="32" xfId="58" applyFont="1" applyFill="1" applyBorder="1" applyAlignment="1">
      <alignment horizontal="center" vertical="center"/>
    </xf>
    <xf numFmtId="0" fontId="43" fillId="24" borderId="19" xfId="58" applyFont="1" applyFill="1" applyBorder="1" applyAlignment="1">
      <alignment horizontal="center" vertical="center" shrinkToFit="1"/>
    </xf>
    <xf numFmtId="0" fontId="43" fillId="24" borderId="22" xfId="58" applyFont="1" applyFill="1" applyBorder="1" applyAlignment="1">
      <alignment horizontal="center" vertical="center" shrinkToFit="1"/>
    </xf>
    <xf numFmtId="0" fontId="43" fillId="24" borderId="20" xfId="58" applyFont="1" applyFill="1" applyBorder="1" applyAlignment="1">
      <alignment horizontal="center" vertical="center" shrinkToFit="1"/>
    </xf>
    <xf numFmtId="0" fontId="43" fillId="24" borderId="15" xfId="58" applyFont="1" applyFill="1" applyBorder="1" applyAlignment="1">
      <alignment horizontal="center" vertical="center" shrinkToFit="1"/>
    </xf>
    <xf numFmtId="0" fontId="43" fillId="24" borderId="18" xfId="58" applyFont="1" applyFill="1" applyBorder="1" applyAlignment="1">
      <alignment horizontal="center" vertical="center" shrinkToFit="1"/>
    </xf>
    <xf numFmtId="0" fontId="43" fillId="24" borderId="16" xfId="58" applyFont="1" applyFill="1" applyBorder="1" applyAlignment="1">
      <alignment horizontal="center" vertical="center" shrinkToFit="1"/>
    </xf>
    <xf numFmtId="0" fontId="43" fillId="0" borderId="25" xfId="58" applyFont="1" applyBorder="1" applyAlignment="1" applyProtection="1">
      <alignment horizontal="center" vertical="center" shrinkToFit="1"/>
      <protection locked="0"/>
    </xf>
    <xf numFmtId="0" fontId="44" fillId="0" borderId="22" xfId="58" applyNumberFormat="1" applyFont="1" applyBorder="1" applyAlignment="1" applyProtection="1">
      <alignment horizontal="center" vertical="center"/>
      <protection locked="0"/>
    </xf>
    <xf numFmtId="0" fontId="44" fillId="0" borderId="18" xfId="58" applyNumberFormat="1" applyFont="1" applyBorder="1" applyAlignment="1" applyProtection="1">
      <alignment horizontal="center" vertical="center"/>
      <protection locked="0"/>
    </xf>
    <xf numFmtId="178" fontId="44" fillId="0" borderId="22" xfId="58" applyNumberFormat="1" applyFont="1" applyBorder="1" applyAlignment="1">
      <alignment horizontal="center" vertical="center"/>
    </xf>
    <xf numFmtId="178" fontId="44" fillId="0" borderId="18" xfId="58" applyNumberFormat="1" applyFont="1" applyBorder="1" applyAlignment="1">
      <alignment horizontal="center" vertical="center"/>
    </xf>
    <xf numFmtId="0" fontId="44" fillId="0" borderId="22" xfId="58" applyFont="1" applyBorder="1" applyAlignment="1">
      <alignment horizontal="center" vertical="center"/>
    </xf>
    <xf numFmtId="0" fontId="44" fillId="0" borderId="18" xfId="58" applyFont="1" applyBorder="1" applyAlignment="1">
      <alignment horizontal="center" vertical="center"/>
    </xf>
    <xf numFmtId="176" fontId="44" fillId="0" borderId="22" xfId="58" applyNumberFormat="1" applyFont="1" applyBorder="1" applyAlignment="1">
      <alignment horizontal="center" vertical="center"/>
    </xf>
    <xf numFmtId="176" fontId="44" fillId="0" borderId="18" xfId="58" applyNumberFormat="1" applyFont="1" applyBorder="1" applyAlignment="1">
      <alignment horizontal="center" vertical="center"/>
    </xf>
    <xf numFmtId="0" fontId="44" fillId="0" borderId="19" xfId="58" applyFont="1" applyBorder="1" applyAlignment="1">
      <alignment horizontal="center" vertical="center"/>
    </xf>
    <xf numFmtId="0" fontId="44" fillId="0" borderId="15" xfId="58" applyFont="1" applyBorder="1" applyAlignment="1">
      <alignment horizontal="center" vertical="center"/>
    </xf>
    <xf numFmtId="177" fontId="44" fillId="0" borderId="22" xfId="58" applyNumberFormat="1" applyFont="1" applyBorder="1" applyAlignment="1">
      <alignment horizontal="center" vertical="center"/>
    </xf>
    <xf numFmtId="177" fontId="44" fillId="0" borderId="18" xfId="58" applyNumberFormat="1" applyFont="1" applyBorder="1" applyAlignment="1">
      <alignment horizontal="center" vertical="center"/>
    </xf>
    <xf numFmtId="179" fontId="43" fillId="0" borderId="19" xfId="58" applyNumberFormat="1" applyFont="1" applyBorder="1" applyAlignment="1">
      <alignment horizontal="center" vertical="center"/>
    </xf>
    <xf numFmtId="179" fontId="43" fillId="0" borderId="22" xfId="58" applyNumberFormat="1" applyFont="1" applyBorder="1" applyAlignment="1">
      <alignment horizontal="center" vertical="center"/>
    </xf>
    <xf numFmtId="179" fontId="43" fillId="0" borderId="20" xfId="58" applyNumberFormat="1" applyFont="1" applyBorder="1" applyAlignment="1">
      <alignment horizontal="center" vertical="center"/>
    </xf>
    <xf numFmtId="179" fontId="43" fillId="0" borderId="15" xfId="58" applyNumberFormat="1" applyFont="1" applyBorder="1" applyAlignment="1">
      <alignment horizontal="center" vertical="center"/>
    </xf>
    <xf numFmtId="179" fontId="43" fillId="0" borderId="18" xfId="58" applyNumberFormat="1" applyFont="1" applyBorder="1" applyAlignment="1">
      <alignment horizontal="center" vertical="center"/>
    </xf>
    <xf numFmtId="179" fontId="43" fillId="0" borderId="16" xfId="58" applyNumberFormat="1" applyFont="1" applyBorder="1" applyAlignment="1">
      <alignment horizontal="center" vertical="center"/>
    </xf>
    <xf numFmtId="0" fontId="43" fillId="0" borderId="25" xfId="58" applyFont="1" applyBorder="1" applyAlignment="1" applyProtection="1">
      <alignment horizontal="center" vertical="center"/>
      <protection locked="0"/>
    </xf>
    <xf numFmtId="0" fontId="43" fillId="0" borderId="21" xfId="58" applyFont="1" applyBorder="1" applyAlignment="1" applyProtection="1">
      <alignment horizontal="center" vertical="center"/>
      <protection locked="0"/>
    </xf>
    <xf numFmtId="0" fontId="43" fillId="0" borderId="0" xfId="58" applyFont="1" applyAlignment="1">
      <alignment horizontal="left" vertical="top"/>
    </xf>
    <xf numFmtId="0" fontId="43" fillId="25" borderId="55" xfId="58" applyFont="1" applyFill="1" applyBorder="1" applyAlignment="1">
      <alignment horizontal="center" vertical="center"/>
    </xf>
    <xf numFmtId="0" fontId="43" fillId="25" borderId="56" xfId="58" applyFont="1" applyFill="1" applyBorder="1" applyAlignment="1">
      <alignment horizontal="center" vertical="center"/>
    </xf>
    <xf numFmtId="0" fontId="43" fillId="0" borderId="19" xfId="58" applyFont="1" applyBorder="1" applyAlignment="1" applyProtection="1">
      <alignment horizontal="center" vertical="center" wrapText="1"/>
      <protection locked="0"/>
    </xf>
    <xf numFmtId="0" fontId="43" fillId="0" borderId="22" xfId="58" applyFont="1" applyBorder="1" applyAlignment="1" applyProtection="1">
      <alignment horizontal="center" vertical="center" wrapText="1"/>
      <protection locked="0"/>
    </xf>
    <xf numFmtId="0" fontId="43" fillId="0" borderId="20" xfId="58" applyFont="1" applyBorder="1" applyAlignment="1" applyProtection="1">
      <alignment horizontal="center" vertical="center" wrapText="1"/>
      <protection locked="0"/>
    </xf>
    <xf numFmtId="0" fontId="43" fillId="0" borderId="58" xfId="58" applyFont="1" applyBorder="1" applyAlignment="1" applyProtection="1">
      <alignment horizontal="center" vertical="center" wrapText="1"/>
      <protection locked="0"/>
    </xf>
    <xf numFmtId="0" fontId="43" fillId="0" borderId="59" xfId="58" applyFont="1" applyBorder="1" applyAlignment="1" applyProtection="1">
      <alignment horizontal="center" vertical="center" wrapText="1"/>
      <protection locked="0"/>
    </xf>
    <xf numFmtId="0" fontId="43" fillId="0" borderId="60" xfId="58" applyFont="1" applyBorder="1" applyAlignment="1" applyProtection="1">
      <alignment horizontal="center" vertical="center" wrapText="1"/>
      <protection locked="0"/>
    </xf>
    <xf numFmtId="180" fontId="43" fillId="0" borderId="19" xfId="58" applyNumberFormat="1" applyFont="1" applyBorder="1" applyAlignment="1" applyProtection="1">
      <alignment horizontal="right" vertical="center" wrapText="1"/>
      <protection locked="0"/>
    </xf>
    <xf numFmtId="180" fontId="43" fillId="0" borderId="22" xfId="58" applyNumberFormat="1" applyFont="1" applyBorder="1" applyAlignment="1" applyProtection="1">
      <alignment horizontal="right" vertical="center" wrapText="1"/>
      <protection locked="0"/>
    </xf>
    <xf numFmtId="180" fontId="43" fillId="0" borderId="20" xfId="58" applyNumberFormat="1" applyFont="1" applyBorder="1" applyAlignment="1" applyProtection="1">
      <alignment horizontal="right" vertical="center" wrapText="1"/>
      <protection locked="0"/>
    </xf>
    <xf numFmtId="180" fontId="43" fillId="0" borderId="58" xfId="58" applyNumberFormat="1" applyFont="1" applyBorder="1" applyAlignment="1" applyProtection="1">
      <alignment horizontal="right" vertical="center" wrapText="1"/>
      <protection locked="0"/>
    </xf>
    <xf numFmtId="180" fontId="43" fillId="0" borderId="59" xfId="58" applyNumberFormat="1" applyFont="1" applyBorder="1" applyAlignment="1" applyProtection="1">
      <alignment horizontal="right" vertical="center" wrapText="1"/>
      <protection locked="0"/>
    </xf>
    <xf numFmtId="180" fontId="43" fillId="0" borderId="60" xfId="58" applyNumberFormat="1" applyFont="1" applyBorder="1" applyAlignment="1" applyProtection="1">
      <alignment horizontal="right" vertical="center" wrapText="1"/>
      <protection locked="0"/>
    </xf>
    <xf numFmtId="0" fontId="43" fillId="0" borderId="31" xfId="58" applyFont="1" applyBorder="1" applyAlignment="1" applyProtection="1">
      <alignment horizontal="center" vertical="center" wrapText="1"/>
      <protection locked="0"/>
    </xf>
    <xf numFmtId="0" fontId="43" fillId="0" borderId="0" xfId="58" applyFont="1" applyBorder="1" applyAlignment="1" applyProtection="1">
      <alignment horizontal="center" vertical="center" wrapText="1"/>
      <protection locked="0"/>
    </xf>
    <xf numFmtId="0" fontId="43" fillId="0" borderId="32" xfId="58" applyFont="1" applyBorder="1" applyAlignment="1" applyProtection="1">
      <alignment horizontal="center" vertical="center" wrapText="1"/>
      <protection locked="0"/>
    </xf>
    <xf numFmtId="180" fontId="43" fillId="0" borderId="31" xfId="58" applyNumberFormat="1" applyFont="1" applyBorder="1" applyAlignment="1" applyProtection="1">
      <alignment horizontal="right" vertical="center" wrapText="1"/>
      <protection locked="0"/>
    </xf>
    <xf numFmtId="180" fontId="43" fillId="0" borderId="0" xfId="58" applyNumberFormat="1" applyFont="1" applyBorder="1" applyAlignment="1" applyProtection="1">
      <alignment horizontal="right" vertical="center" wrapText="1"/>
      <protection locked="0"/>
    </xf>
    <xf numFmtId="180" fontId="43" fillId="0" borderId="32" xfId="58" applyNumberFormat="1" applyFont="1" applyBorder="1" applyAlignment="1" applyProtection="1">
      <alignment horizontal="right" vertical="center" wrapText="1"/>
      <protection locked="0"/>
    </xf>
    <xf numFmtId="181" fontId="43" fillId="0" borderId="61" xfId="58" applyNumberFormat="1" applyFont="1" applyBorder="1" applyAlignment="1" applyProtection="1">
      <alignment horizontal="right" vertical="center" wrapText="1"/>
    </xf>
    <xf numFmtId="181" fontId="43" fillId="0" borderId="62" xfId="58" applyNumberFormat="1" applyFont="1" applyBorder="1" applyAlignment="1" applyProtection="1">
      <alignment horizontal="right" vertical="center" wrapText="1"/>
    </xf>
    <xf numFmtId="181" fontId="43" fillId="0" borderId="63" xfId="58" applyNumberFormat="1" applyFont="1" applyBorder="1" applyAlignment="1" applyProtection="1">
      <alignment horizontal="right" vertical="center" wrapText="1"/>
    </xf>
    <xf numFmtId="181" fontId="43" fillId="0" borderId="31" xfId="58" applyNumberFormat="1" applyFont="1" applyBorder="1" applyAlignment="1" applyProtection="1">
      <alignment horizontal="right" vertical="center" wrapText="1"/>
    </xf>
    <xf numFmtId="181" fontId="43" fillId="0" borderId="0" xfId="58" applyNumberFormat="1" applyFont="1" applyBorder="1" applyAlignment="1" applyProtection="1">
      <alignment horizontal="right" vertical="center" wrapText="1"/>
    </xf>
    <xf numFmtId="181" fontId="43" fillId="0" borderId="32" xfId="58" applyNumberFormat="1" applyFont="1" applyBorder="1" applyAlignment="1" applyProtection="1">
      <alignment horizontal="right" vertical="center" wrapText="1"/>
    </xf>
    <xf numFmtId="0" fontId="43" fillId="0" borderId="64" xfId="58" applyFont="1" applyBorder="1" applyAlignment="1" applyProtection="1">
      <alignment horizontal="center" vertical="center" wrapText="1"/>
      <protection locked="0"/>
    </xf>
    <xf numFmtId="0" fontId="43" fillId="0" borderId="65" xfId="58" applyFont="1" applyBorder="1" applyAlignment="1" applyProtection="1">
      <alignment horizontal="center" vertical="center" wrapText="1"/>
      <protection locked="0"/>
    </xf>
    <xf numFmtId="0" fontId="43" fillId="0" borderId="66" xfId="58" applyFont="1" applyBorder="1" applyAlignment="1" applyProtection="1">
      <alignment horizontal="center" vertical="center" wrapText="1"/>
      <protection locked="0"/>
    </xf>
    <xf numFmtId="180" fontId="43" fillId="0" borderId="64" xfId="58" applyNumberFormat="1" applyFont="1" applyBorder="1" applyAlignment="1" applyProtection="1">
      <alignment horizontal="right" vertical="center" wrapText="1"/>
      <protection locked="0"/>
    </xf>
    <xf numFmtId="180" fontId="43" fillId="0" borderId="65" xfId="58" applyNumberFormat="1" applyFont="1" applyBorder="1" applyAlignment="1" applyProtection="1">
      <alignment horizontal="right" vertical="center" wrapText="1"/>
      <protection locked="0"/>
    </xf>
    <xf numFmtId="180" fontId="43" fillId="0" borderId="66" xfId="58" applyNumberFormat="1" applyFont="1" applyBorder="1" applyAlignment="1" applyProtection="1">
      <alignment horizontal="right" vertical="center" wrapText="1"/>
      <protection locked="0"/>
    </xf>
    <xf numFmtId="181" fontId="43" fillId="0" borderId="64" xfId="58" applyNumberFormat="1" applyFont="1" applyBorder="1" applyAlignment="1" applyProtection="1">
      <alignment horizontal="right" vertical="center" wrapText="1"/>
    </xf>
    <xf numFmtId="181" fontId="43" fillId="0" borderId="65" xfId="58" applyNumberFormat="1" applyFont="1" applyBorder="1" applyAlignment="1" applyProtection="1">
      <alignment horizontal="right" vertical="center" wrapText="1"/>
    </xf>
    <xf numFmtId="181" fontId="43" fillId="0" borderId="66" xfId="58" applyNumberFormat="1" applyFont="1" applyBorder="1" applyAlignment="1" applyProtection="1">
      <alignment horizontal="right" vertical="center" wrapText="1"/>
    </xf>
    <xf numFmtId="0" fontId="43" fillId="25" borderId="67" xfId="58" applyFont="1" applyFill="1" applyBorder="1" applyAlignment="1">
      <alignment horizontal="center" vertical="center"/>
    </xf>
    <xf numFmtId="0" fontId="43" fillId="25" borderId="68" xfId="58" applyFont="1" applyFill="1" applyBorder="1" applyAlignment="1">
      <alignment horizontal="center" vertical="center"/>
    </xf>
    <xf numFmtId="0" fontId="43" fillId="25" borderId="69" xfId="58" applyFont="1" applyFill="1" applyBorder="1" applyAlignment="1">
      <alignment horizontal="center" vertical="center"/>
    </xf>
    <xf numFmtId="0" fontId="42" fillId="0" borderId="0" xfId="58" applyFont="1" applyAlignment="1">
      <alignment horizontal="distributed" vertical="center" wrapText="1"/>
    </xf>
    <xf numFmtId="0" fontId="42" fillId="0" borderId="0" xfId="58" applyFont="1" applyBorder="1" applyAlignment="1">
      <alignment horizontal="distributed" vertical="center" wrapText="1"/>
    </xf>
    <xf numFmtId="0" fontId="43" fillId="0" borderId="19" xfId="58" applyFont="1" applyBorder="1" applyAlignment="1" applyProtection="1">
      <alignment horizontal="center" vertical="center" shrinkToFit="1"/>
      <protection locked="0"/>
    </xf>
    <xf numFmtId="0" fontId="43" fillId="0" borderId="22" xfId="58" applyFont="1" applyBorder="1" applyAlignment="1" applyProtection="1">
      <alignment horizontal="center" vertical="center" shrinkToFit="1"/>
      <protection locked="0"/>
    </xf>
    <xf numFmtId="0" fontId="43" fillId="0" borderId="20" xfId="58" applyFont="1" applyBorder="1" applyAlignment="1" applyProtection="1">
      <alignment horizontal="center" vertical="center" shrinkToFit="1"/>
      <protection locked="0"/>
    </xf>
    <xf numFmtId="0" fontId="43" fillId="0" borderId="15" xfId="58" applyFont="1" applyBorder="1" applyAlignment="1" applyProtection="1">
      <alignment horizontal="center" vertical="center" shrinkToFit="1"/>
      <protection locked="0"/>
    </xf>
    <xf numFmtId="0" fontId="43" fillId="0" borderId="18" xfId="58" applyFont="1" applyBorder="1" applyAlignment="1" applyProtection="1">
      <alignment horizontal="center" vertical="center" shrinkToFit="1"/>
      <protection locked="0"/>
    </xf>
    <xf numFmtId="0" fontId="43" fillId="0" borderId="16" xfId="58" applyFont="1" applyBorder="1" applyAlignment="1" applyProtection="1">
      <alignment horizontal="center" vertical="center" shrinkToFit="1"/>
      <protection locked="0"/>
    </xf>
    <xf numFmtId="0" fontId="42" fillId="0" borderId="0" xfId="58" applyFont="1" applyAlignment="1">
      <alignment horizontal="left" vertical="center"/>
    </xf>
    <xf numFmtId="0" fontId="42" fillId="0" borderId="0" xfId="58" applyFont="1" applyBorder="1" applyAlignment="1">
      <alignment horizontal="left" vertical="center"/>
    </xf>
    <xf numFmtId="0" fontId="43" fillId="0" borderId="25" xfId="58" applyFont="1" applyBorder="1" applyAlignment="1">
      <alignment horizontal="left" vertical="top" wrapText="1"/>
    </xf>
    <xf numFmtId="0" fontId="42" fillId="0" borderId="0" xfId="58" applyFont="1" applyAlignment="1">
      <alignment horizontal="center" vertical="center"/>
    </xf>
    <xf numFmtId="0" fontId="45" fillId="0" borderId="31" xfId="58" applyFont="1" applyBorder="1" applyAlignment="1">
      <alignment horizontal="center" vertical="center"/>
    </xf>
    <xf numFmtId="0" fontId="43" fillId="25" borderId="25" xfId="58" applyFont="1" applyFill="1" applyBorder="1" applyAlignment="1">
      <alignment horizontal="center" vertical="center" textRotation="255"/>
    </xf>
    <xf numFmtId="178" fontId="44" fillId="0" borderId="20" xfId="58" applyNumberFormat="1" applyFont="1" applyBorder="1" applyAlignment="1">
      <alignment horizontal="center" vertical="center"/>
    </xf>
    <xf numFmtId="178" fontId="44" fillId="0" borderId="16" xfId="58" applyNumberFormat="1" applyFont="1" applyBorder="1" applyAlignment="1">
      <alignment horizontal="center" vertical="center"/>
    </xf>
    <xf numFmtId="0" fontId="43" fillId="0" borderId="23" xfId="53" applyFont="1" applyBorder="1" applyAlignment="1">
      <alignment horizontal="center" vertical="center" shrinkToFit="1"/>
    </xf>
    <xf numFmtId="0" fontId="43" fillId="0" borderId="24" xfId="53" applyFont="1" applyBorder="1" applyAlignment="1">
      <alignment horizontal="center" vertical="center" shrinkToFit="1"/>
    </xf>
    <xf numFmtId="0" fontId="43" fillId="25" borderId="14" xfId="53" applyFont="1" applyFill="1" applyBorder="1" applyAlignment="1">
      <alignment horizontal="center" vertical="center"/>
    </xf>
    <xf numFmtId="0" fontId="43" fillId="0" borderId="0" xfId="53" applyFont="1" applyAlignment="1">
      <alignment horizontal="left" vertical="center"/>
    </xf>
    <xf numFmtId="0" fontId="43" fillId="0" borderId="26" xfId="53" applyFont="1" applyBorder="1" applyAlignment="1">
      <alignment horizontal="center" vertical="center" shrinkToFit="1"/>
    </xf>
    <xf numFmtId="0" fontId="43" fillId="0" borderId="27" xfId="53" applyFont="1" applyBorder="1" applyAlignment="1">
      <alignment horizontal="center" vertical="center" shrinkToFit="1"/>
    </xf>
    <xf numFmtId="0" fontId="42" fillId="0" borderId="0" xfId="53" applyFont="1" applyAlignment="1">
      <alignment horizontal="center" vertical="center"/>
    </xf>
    <xf numFmtId="0" fontId="43" fillId="24" borderId="11" xfId="53" applyFont="1" applyFill="1" applyBorder="1" applyAlignment="1">
      <alignment horizontal="center" vertical="center" shrinkToFit="1"/>
    </xf>
    <xf numFmtId="0" fontId="43" fillId="24" borderId="14" xfId="53" applyFont="1" applyFill="1" applyBorder="1" applyAlignment="1">
      <alignment horizontal="center" vertical="center" shrinkToFit="1"/>
    </xf>
    <xf numFmtId="0" fontId="43" fillId="0" borderId="12" xfId="53" applyFont="1" applyBorder="1" applyAlignment="1" applyProtection="1">
      <alignment horizontal="center" vertical="center"/>
      <protection locked="0"/>
    </xf>
    <xf numFmtId="0" fontId="43" fillId="0" borderId="13" xfId="53" applyFont="1" applyBorder="1" applyAlignment="1" applyProtection="1">
      <alignment horizontal="center" vertical="center"/>
      <protection locked="0"/>
    </xf>
    <xf numFmtId="0" fontId="43" fillId="0" borderId="15" xfId="53" applyFont="1" applyBorder="1" applyAlignment="1" applyProtection="1">
      <alignment horizontal="center" vertical="center"/>
      <protection locked="0"/>
    </xf>
    <xf numFmtId="0" fontId="43" fillId="0" borderId="16" xfId="53" applyFont="1" applyBorder="1" applyAlignment="1" applyProtection="1">
      <alignment horizontal="center" vertical="center"/>
      <protection locked="0"/>
    </xf>
    <xf numFmtId="38" fontId="43" fillId="0" borderId="12" xfId="52" applyFont="1" applyBorder="1" applyAlignment="1">
      <alignment horizontal="right" vertical="center"/>
    </xf>
    <xf numFmtId="38" fontId="43" fillId="0" borderId="17" xfId="52" applyFont="1" applyBorder="1" applyAlignment="1">
      <alignment horizontal="right" vertical="center"/>
    </xf>
    <xf numFmtId="38" fontId="43" fillId="0" borderId="15" xfId="52" applyFont="1" applyBorder="1" applyAlignment="1">
      <alignment horizontal="right" vertical="center"/>
    </xf>
    <xf numFmtId="38" fontId="43" fillId="0" borderId="18" xfId="52" applyFont="1" applyBorder="1" applyAlignment="1">
      <alignment horizontal="right" vertical="center"/>
    </xf>
    <xf numFmtId="0" fontId="43" fillId="0" borderId="13" xfId="53" applyFont="1" applyBorder="1" applyAlignment="1">
      <alignment horizontal="left" vertical="center"/>
    </xf>
    <xf numFmtId="0" fontId="43" fillId="0" borderId="16" xfId="53" applyFont="1" applyBorder="1" applyAlignment="1">
      <alignment horizontal="left" vertical="center"/>
    </xf>
    <xf numFmtId="0" fontId="43" fillId="24" borderId="10" xfId="53" applyFont="1" applyFill="1" applyBorder="1" applyAlignment="1">
      <alignment horizontal="center" vertical="center"/>
    </xf>
    <xf numFmtId="0" fontId="50" fillId="0" borderId="0" xfId="60" applyFont="1" applyAlignment="1">
      <alignment horizontal="center" vertical="center"/>
    </xf>
    <xf numFmtId="0" fontId="50" fillId="0" borderId="21" xfId="60" applyFont="1" applyBorder="1" applyAlignment="1">
      <alignment horizontal="center" vertical="center" shrinkToFit="1"/>
    </xf>
    <xf numFmtId="0" fontId="50" fillId="0" borderId="14" xfId="60" applyFont="1" applyBorder="1" applyAlignment="1">
      <alignment horizontal="center" vertical="center" shrinkToFit="1"/>
    </xf>
    <xf numFmtId="0" fontId="50" fillId="0" borderId="19" xfId="60" applyFont="1" applyBorder="1" applyAlignment="1">
      <alignment horizontal="right" vertical="center"/>
    </xf>
    <xf numFmtId="0" fontId="50" fillId="0" borderId="22" xfId="60" applyFont="1" applyBorder="1" applyAlignment="1">
      <alignment horizontal="right" vertical="center"/>
    </xf>
    <xf numFmtId="0" fontId="50" fillId="0" borderId="15" xfId="60" applyFont="1" applyBorder="1" applyAlignment="1">
      <alignment horizontal="right" vertical="center"/>
    </xf>
    <xf numFmtId="0" fontId="50" fillId="0" borderId="18" xfId="60" applyFont="1" applyBorder="1" applyAlignment="1">
      <alignment horizontal="right" vertical="center"/>
    </xf>
    <xf numFmtId="0" fontId="50" fillId="0" borderId="20" xfId="60" applyFont="1" applyBorder="1" applyAlignment="1">
      <alignment horizontal="left" vertical="center"/>
    </xf>
    <xf numFmtId="0" fontId="50" fillId="0" borderId="16" xfId="60" applyFont="1" applyBorder="1" applyAlignment="1">
      <alignment horizontal="left" vertical="center"/>
    </xf>
    <xf numFmtId="0" fontId="50" fillId="0" borderId="25" xfId="60" applyFont="1" applyBorder="1" applyAlignment="1">
      <alignment horizontal="center" vertical="center"/>
    </xf>
    <xf numFmtId="0" fontId="50" fillId="0" borderId="76" xfId="60" applyFont="1" applyBorder="1" applyAlignment="1">
      <alignment horizontal="center" vertical="center"/>
    </xf>
    <xf numFmtId="0" fontId="50" fillId="0" borderId="23" xfId="60" applyFont="1" applyBorder="1" applyAlignment="1">
      <alignment horizontal="center" vertical="center"/>
    </xf>
    <xf numFmtId="0" fontId="50" fillId="0" borderId="24" xfId="60" applyFont="1" applyBorder="1" applyAlignment="1">
      <alignment horizontal="center" vertical="center"/>
    </xf>
    <xf numFmtId="0" fontId="50" fillId="0" borderId="21" xfId="60" applyFont="1" applyBorder="1" applyAlignment="1">
      <alignment horizontal="center" vertical="center"/>
    </xf>
    <xf numFmtId="0" fontId="50" fillId="0" borderId="14" xfId="60" applyFont="1" applyBorder="1" applyAlignment="1">
      <alignment horizontal="center" vertical="center"/>
    </xf>
    <xf numFmtId="0" fontId="50" fillId="0" borderId="19" xfId="60" applyFont="1" applyBorder="1" applyAlignment="1">
      <alignment horizontal="center" vertical="center"/>
    </xf>
    <xf numFmtId="0" fontId="50" fillId="0" borderId="20" xfId="60" applyFont="1" applyBorder="1" applyAlignment="1">
      <alignment horizontal="center" vertical="center"/>
    </xf>
    <xf numFmtId="0" fontId="50" fillId="0" borderId="15" xfId="60" applyFont="1" applyBorder="1" applyAlignment="1">
      <alignment horizontal="center" vertical="center"/>
    </xf>
    <xf numFmtId="0" fontId="50" fillId="0" borderId="16" xfId="60" applyFont="1" applyBorder="1" applyAlignment="1">
      <alignment horizontal="center" vertical="center"/>
    </xf>
    <xf numFmtId="0" fontId="11" fillId="0" borderId="0" xfId="51" applyAlignment="1">
      <alignment horizontal="center" vertical="center"/>
    </xf>
    <xf numFmtId="0" fontId="4" fillId="0" borderId="0" xfId="51" applyFont="1" applyAlignment="1">
      <alignment horizontal="center" vertical="center"/>
    </xf>
    <xf numFmtId="0" fontId="41" fillId="0" borderId="0" xfId="0" applyFont="1" applyAlignment="1">
      <alignment horizontal="center" vertical="center"/>
    </xf>
    <xf numFmtId="0" fontId="0" fillId="0" borderId="25" xfId="0" applyBorder="1"/>
  </cellXfs>
  <cellStyles count="6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46"/>
    <cellStyle name="ハイパーリンク 3" xfId="4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52" builtinId="6"/>
    <cellStyle name="桁区切り 2" xfId="49"/>
    <cellStyle name="桁区切り 3" xfId="55"/>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0" xfId="56"/>
    <cellStyle name="標準 11" xfId="57"/>
    <cellStyle name="標準 12" xfId="58"/>
    <cellStyle name="標準 13" xfId="59"/>
    <cellStyle name="標準 14" xfId="60"/>
    <cellStyle name="標準 2" xfId="41"/>
    <cellStyle name="標準 2 2" xfId="50"/>
    <cellStyle name="標準 3" xfId="43"/>
    <cellStyle name="標準 4" xfId="44"/>
    <cellStyle name="標準 5" xfId="45"/>
    <cellStyle name="標準 6" xfId="47"/>
    <cellStyle name="標準 7" xfId="51"/>
    <cellStyle name="標準 8" xfId="53"/>
    <cellStyle name="標準 9" xfId="54"/>
    <cellStyle name="良い" xfId="42" builtinId="26" customBuiltin="1"/>
  </cellStyles>
  <dxfs count="93">
    <dxf>
      <font>
        <color theme="0"/>
      </font>
    </dxf>
    <dxf>
      <fill>
        <patternFill>
          <bgColor theme="9" tint="0.59996337778862885"/>
        </patternFill>
      </fill>
    </dxf>
    <dxf>
      <font>
        <color theme="0"/>
      </font>
    </dxf>
    <dxf>
      <fill>
        <patternFill>
          <bgColor theme="9" tint="0.59996337778862885"/>
        </patternFill>
      </fill>
    </dxf>
    <dxf>
      <font>
        <color theme="0"/>
      </font>
    </dxf>
    <dxf>
      <fill>
        <patternFill>
          <bgColor theme="9" tint="0.59996337778862885"/>
        </patternFill>
      </fill>
    </dxf>
    <dxf>
      <fill>
        <patternFill>
          <bgColor theme="9" tint="0.59996337778862885"/>
        </patternFill>
      </fill>
    </dxf>
    <dxf>
      <fill>
        <patternFill>
          <bgColor theme="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9" tint="0.59996337778862885"/>
        </patternFill>
      </fill>
    </dxf>
    <dxf>
      <fill>
        <patternFill>
          <bgColor theme="0"/>
        </patternFill>
      </fill>
    </dxf>
    <dxf>
      <fill>
        <patternFill>
          <bgColor theme="0"/>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228600</xdr:colOff>
      <xdr:row>6</xdr:row>
      <xdr:rowOff>38100</xdr:rowOff>
    </xdr:from>
    <xdr:to>
      <xdr:col>32</xdr:col>
      <xdr:colOff>556683</xdr:colOff>
      <xdr:row>11</xdr:row>
      <xdr:rowOff>95250</xdr:rowOff>
    </xdr:to>
    <xdr:sp macro="" textlink="">
      <xdr:nvSpPr>
        <xdr:cNvPr id="2" name="角丸四角形 1"/>
        <xdr:cNvSpPr/>
      </xdr:nvSpPr>
      <xdr:spPr>
        <a:xfrm>
          <a:off x="7553325" y="1028700"/>
          <a:ext cx="4252383" cy="771525"/>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「要確認」が表示された場合は、変更承認申請が必要です！</a:t>
          </a:r>
          <a:endParaRPr kumimoji="1" lang="en-US" altLang="ja-JP" sz="1100" b="1">
            <a:solidFill>
              <a:sysClr val="windowText" lastClr="000000"/>
            </a:solidFill>
          </a:endParaRPr>
        </a:p>
        <a:p>
          <a:pPr algn="l"/>
          <a:r>
            <a:rPr kumimoji="1" lang="ja-JP" altLang="en-US" sz="1100" b="1">
              <a:solidFill>
                <a:sysClr val="windowText" lastClr="000000"/>
              </a:solidFill>
            </a:rPr>
            <a:t>また、１事業で本シートを複数作成する場合、１事業合計で変更申請の要否を判断しますのでなお確認願います。</a:t>
          </a:r>
        </a:p>
      </xdr:txBody>
    </xdr:sp>
    <xdr:clientData/>
  </xdr:twoCellAnchor>
  <xdr:twoCellAnchor>
    <xdr:from>
      <xdr:col>24</xdr:col>
      <xdr:colOff>352425</xdr:colOff>
      <xdr:row>20</xdr:row>
      <xdr:rowOff>76200</xdr:rowOff>
    </xdr:from>
    <xdr:to>
      <xdr:col>32</xdr:col>
      <xdr:colOff>680508</xdr:colOff>
      <xdr:row>25</xdr:row>
      <xdr:rowOff>133350</xdr:rowOff>
    </xdr:to>
    <xdr:sp macro="" textlink="">
      <xdr:nvSpPr>
        <xdr:cNvPr id="3" name="角丸四角形 2"/>
        <xdr:cNvSpPr/>
      </xdr:nvSpPr>
      <xdr:spPr>
        <a:xfrm>
          <a:off x="7677150" y="3067050"/>
          <a:ext cx="4252383" cy="771525"/>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以下「補助限度額」に留意すること。</a:t>
          </a:r>
          <a:endParaRPr kumimoji="1" lang="en-US" altLang="ja-JP" sz="1100" b="1">
            <a:solidFill>
              <a:sysClr val="windowText" lastClr="000000"/>
            </a:solidFill>
          </a:endParaRPr>
        </a:p>
        <a:p>
          <a:pPr algn="l"/>
          <a:r>
            <a:rPr kumimoji="1" lang="ja-JP" altLang="en-US" sz="1100" b="1">
              <a:solidFill>
                <a:sysClr val="windowText" lastClr="000000"/>
              </a:solidFill>
            </a:rPr>
            <a:t>このほか、交付要綱・実施要領・留意点を参照すること（</a:t>
          </a:r>
          <a:r>
            <a:rPr kumimoji="1" lang="ja-JP" altLang="en-US" sz="1100" b="1" u="sng">
              <a:solidFill>
                <a:srgbClr val="FF0000"/>
              </a:solidFill>
            </a:rPr>
            <a:t>補助対象外経費</a:t>
          </a:r>
          <a:r>
            <a:rPr kumimoji="1" lang="ja-JP" altLang="en-US" sz="1100" b="1">
              <a:solidFill>
                <a:sysClr val="windowText" lastClr="000000"/>
              </a:solidFill>
            </a:rPr>
            <a:t>や</a:t>
          </a:r>
          <a:r>
            <a:rPr kumimoji="1" lang="ja-JP" altLang="en-US" sz="1100" b="1" u="sng">
              <a:solidFill>
                <a:srgbClr val="FF0000"/>
              </a:solidFill>
            </a:rPr>
            <a:t>基準額</a:t>
          </a:r>
          <a:r>
            <a:rPr kumimoji="1" lang="ja-JP" altLang="en-US" sz="1100" b="1">
              <a:solidFill>
                <a:sysClr val="windowText" lastClr="000000"/>
              </a:solidFill>
            </a:rPr>
            <a:t>等を確認すること）。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48</xdr:row>
      <xdr:rowOff>0</xdr:rowOff>
    </xdr:from>
    <xdr:to>
      <xdr:col>11</xdr:col>
      <xdr:colOff>171450</xdr:colOff>
      <xdr:row>54</xdr:row>
      <xdr:rowOff>57151</xdr:rowOff>
    </xdr:to>
    <xdr:sp macro="" textlink="">
      <xdr:nvSpPr>
        <xdr:cNvPr id="2" name="正方形/長方形 1"/>
        <xdr:cNvSpPr/>
      </xdr:nvSpPr>
      <xdr:spPr>
        <a:xfrm>
          <a:off x="5467350" y="8229600"/>
          <a:ext cx="4400550" cy="108585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メニューに修正があった場合は本シートを修正後、以下の作業を行う</a:t>
          </a:r>
          <a:endParaRPr kumimoji="1" lang="en-US" altLang="ja-JP" sz="1100">
            <a:solidFill>
              <a:schemeClr val="tx1"/>
            </a:solidFill>
          </a:endParaRPr>
        </a:p>
        <a:p>
          <a:pPr algn="l"/>
          <a:r>
            <a:rPr kumimoji="1" lang="ja-JP" altLang="en-US" sz="1100">
              <a:solidFill>
                <a:schemeClr val="tx1"/>
              </a:solidFill>
            </a:rPr>
            <a:t>・「数式」→「名前の管理」→全メニュー削除</a:t>
          </a:r>
          <a:endParaRPr kumimoji="1" lang="en-US" altLang="ja-JP" sz="1100">
            <a:solidFill>
              <a:schemeClr val="tx1"/>
            </a:solidFill>
          </a:endParaRPr>
        </a:p>
        <a:p>
          <a:pPr algn="l"/>
          <a:r>
            <a:rPr kumimoji="1" lang="ja-JP" altLang="en-US" sz="1100">
              <a:solidFill>
                <a:schemeClr val="tx1"/>
              </a:solidFill>
            </a:rPr>
            <a:t>・</a:t>
          </a:r>
          <a:r>
            <a:rPr kumimoji="1" lang="en-US" altLang="ja-JP" sz="1100">
              <a:solidFill>
                <a:schemeClr val="tx1"/>
              </a:solidFill>
            </a:rPr>
            <a:t>B</a:t>
          </a:r>
          <a:r>
            <a:rPr kumimoji="1" lang="ja-JP" altLang="en-US" sz="1100">
              <a:solidFill>
                <a:schemeClr val="tx1"/>
              </a:solidFill>
            </a:rPr>
            <a:t>～</a:t>
          </a:r>
          <a:r>
            <a:rPr kumimoji="1" lang="en-US" altLang="ja-JP" sz="1100">
              <a:solidFill>
                <a:schemeClr val="tx1"/>
              </a:solidFill>
            </a:rPr>
            <a:t>G</a:t>
          </a:r>
          <a:r>
            <a:rPr kumimoji="1" lang="ja-JP" altLang="en-US" sz="1100">
              <a:solidFill>
                <a:schemeClr val="tx1"/>
              </a:solidFill>
            </a:rPr>
            <a:t>を範囲選択→「選択範囲から作成」</a:t>
          </a:r>
          <a:endParaRPr kumimoji="1" lang="en-US" altLang="ja-JP" sz="1100">
            <a:solidFill>
              <a:schemeClr val="tx1"/>
            </a:solidFill>
          </a:endParaRPr>
        </a:p>
        <a:p>
          <a:pPr algn="l"/>
          <a:r>
            <a:rPr kumimoji="1" lang="ja-JP" altLang="en-US" sz="1100">
              <a:solidFill>
                <a:schemeClr val="tx1"/>
              </a:solidFill>
            </a:rPr>
            <a:t>・</a:t>
          </a:r>
          <a:r>
            <a:rPr kumimoji="1" lang="en-US" altLang="ja-JP" sz="1100">
              <a:solidFill>
                <a:schemeClr val="tx1"/>
              </a:solidFill>
            </a:rPr>
            <a:t>H</a:t>
          </a:r>
          <a:r>
            <a:rPr kumimoji="1" lang="ja-JP" altLang="en-US" sz="1100">
              <a:solidFill>
                <a:schemeClr val="tx1"/>
              </a:solidFill>
            </a:rPr>
            <a:t>～</a:t>
          </a:r>
          <a:r>
            <a:rPr kumimoji="1" lang="en-US" altLang="ja-JP" sz="1100">
              <a:solidFill>
                <a:schemeClr val="tx1"/>
              </a:solidFill>
            </a:rPr>
            <a:t>K</a:t>
          </a:r>
          <a:r>
            <a:rPr kumimoji="1" lang="ja-JP" altLang="en-US" sz="1100">
              <a:solidFill>
                <a:schemeClr val="tx1"/>
              </a:solidFill>
            </a:rPr>
            <a:t>を範囲選択→「選択範囲から作成」</a:t>
          </a:r>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「入力シート」のプルダウンが更新される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0.36.222\&#22320;&#22495;&#25391;&#33288;&#35506;\Ino\&#21442;&#32771;&#36039;&#26009;\&#12484;&#12540;&#12523;&#39006;\&#38598;&#35336;&#33258;&#21205;&#21270;\&#12308;&#23550;&#35937;&#12471;&#12473;&#12486;&#12512;&#26356;&#26032;&#29256;&#12309;(&#12371;&#12371;&#12395;&#25152;&#23646;&#21517;&#12434;&#35352;&#20837;&#12375;&#12390;&#12367;&#12384;&#12373;&#12356;)_&#21029;&#32025;&#22238;&#31572;&#27096;&#24335;&#65288;H28&#12467;&#12473;&#12488;&#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回答様式"/>
      <sheetName val="対象システム一覧"/>
    </sheetNames>
    <sheetDataSet>
      <sheetData sheetId="0"/>
      <sheetData sheetId="1">
        <row r="2">
          <cell r="J2" t="str">
            <v>総務部</v>
          </cell>
          <cell r="K2" t="str">
            <v>震災復興・企画部</v>
          </cell>
          <cell r="L2" t="str">
            <v>環境生活部</v>
          </cell>
          <cell r="M2" t="str">
            <v>保健福祉部</v>
          </cell>
          <cell r="N2" t="str">
            <v>経済商工観光部</v>
          </cell>
          <cell r="O2" t="str">
            <v>農林水産部</v>
          </cell>
          <cell r="P2" t="str">
            <v>土木部</v>
          </cell>
          <cell r="Q2" t="str">
            <v>出納局</v>
          </cell>
          <cell r="R2" t="str">
            <v>企業局</v>
          </cell>
          <cell r="S2" t="str">
            <v>教育庁</v>
          </cell>
          <cell r="T2" t="str">
            <v>議会事務局</v>
          </cell>
          <cell r="U2" t="str">
            <v>監査委員事務局</v>
          </cell>
          <cell r="V2" t="str">
            <v>人事委員会事務局</v>
          </cell>
          <cell r="W2" t="str">
            <v>労働委員会事務局</v>
          </cell>
          <cell r="X2" t="str">
            <v>警察本部</v>
          </cell>
        </row>
        <row r="3">
          <cell r="H3"/>
        </row>
        <row r="4">
          <cell r="H4"/>
        </row>
        <row r="5">
          <cell r="H5"/>
        </row>
        <row r="6">
          <cell r="H6"/>
        </row>
        <row r="7">
          <cell r="H7"/>
        </row>
        <row r="8">
          <cell r="H8"/>
        </row>
        <row r="9">
          <cell r="H9"/>
        </row>
        <row r="10">
          <cell r="H10"/>
        </row>
        <row r="11">
          <cell r="H11"/>
        </row>
        <row r="12">
          <cell r="H12"/>
        </row>
        <row r="13">
          <cell r="H13"/>
        </row>
        <row r="14">
          <cell r="H14"/>
        </row>
        <row r="15">
          <cell r="H15"/>
        </row>
        <row r="16">
          <cell r="H16"/>
        </row>
        <row r="17">
          <cell r="H17"/>
        </row>
        <row r="18">
          <cell r="H18"/>
        </row>
        <row r="19">
          <cell r="H19"/>
        </row>
        <row r="20">
          <cell r="H20"/>
        </row>
        <row r="21">
          <cell r="H21"/>
        </row>
        <row r="22">
          <cell r="H22"/>
        </row>
        <row r="23">
          <cell r="H23"/>
        </row>
        <row r="24">
          <cell r="H24"/>
        </row>
        <row r="25">
          <cell r="H25"/>
        </row>
        <row r="26">
          <cell r="H26"/>
        </row>
        <row r="27">
          <cell r="H27"/>
        </row>
        <row r="28">
          <cell r="H28"/>
        </row>
        <row r="29">
          <cell r="H29"/>
        </row>
        <row r="30">
          <cell r="H30"/>
        </row>
        <row r="31">
          <cell r="H31"/>
        </row>
        <row r="32">
          <cell r="H32"/>
        </row>
        <row r="33">
          <cell r="H33"/>
        </row>
        <row r="34">
          <cell r="H34"/>
        </row>
        <row r="35">
          <cell r="H35"/>
        </row>
        <row r="36">
          <cell r="H36"/>
        </row>
        <row r="37">
          <cell r="H37"/>
        </row>
        <row r="38">
          <cell r="H38"/>
        </row>
        <row r="39">
          <cell r="H39"/>
        </row>
        <row r="40">
          <cell r="H40"/>
        </row>
        <row r="41">
          <cell r="H41"/>
        </row>
        <row r="42">
          <cell r="H42"/>
        </row>
        <row r="43">
          <cell r="H43"/>
        </row>
        <row r="44">
          <cell r="H44"/>
        </row>
        <row r="45">
          <cell r="H45"/>
        </row>
        <row r="46">
          <cell r="H46"/>
        </row>
        <row r="47">
          <cell r="H47"/>
        </row>
        <row r="48">
          <cell r="H48"/>
        </row>
        <row r="49">
          <cell r="H49"/>
        </row>
        <row r="50">
          <cell r="H50"/>
        </row>
        <row r="51">
          <cell r="H51"/>
        </row>
        <row r="52">
          <cell r="H52"/>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44"/>
  <sheetViews>
    <sheetView view="pageBreakPreview" zoomScaleNormal="100" zoomScaleSheetLayoutView="100" workbookViewId="0">
      <selection activeCell="C5" sqref="C5:D6"/>
    </sheetView>
  </sheetViews>
  <sheetFormatPr defaultRowHeight="16.5"/>
  <cols>
    <col min="1" max="1" width="6.25" style="28" customWidth="1"/>
    <col min="2" max="2" width="6" style="28" customWidth="1"/>
    <col min="3" max="3" width="32.625" style="28" customWidth="1"/>
    <col min="4" max="4" width="7.75" style="28" customWidth="1"/>
    <col min="5" max="6" width="15.875" style="28" customWidth="1"/>
    <col min="7" max="16384" width="9" style="28"/>
  </cols>
  <sheetData>
    <row r="1" spans="1:6">
      <c r="A1" s="28" t="s">
        <v>96</v>
      </c>
    </row>
    <row r="2" spans="1:6" ht="12" customHeight="1"/>
    <row r="3" spans="1:6" ht="18" customHeight="1">
      <c r="A3" s="88" t="s">
        <v>97</v>
      </c>
      <c r="B3" s="88"/>
      <c r="C3" s="88"/>
      <c r="D3" s="88"/>
      <c r="E3" s="88"/>
      <c r="F3" s="88"/>
    </row>
    <row r="4" spans="1:6" ht="10.5" customHeight="1"/>
    <row r="5" spans="1:6" ht="16.5" customHeight="1">
      <c r="A5" s="89" t="s">
        <v>0</v>
      </c>
      <c r="B5" s="89"/>
      <c r="C5" s="91"/>
      <c r="D5" s="92"/>
      <c r="E5" s="99" t="s">
        <v>190</v>
      </c>
      <c r="F5" s="101" t="s">
        <v>191</v>
      </c>
    </row>
    <row r="6" spans="1:6" ht="16.5" customHeight="1">
      <c r="A6" s="90"/>
      <c r="B6" s="90"/>
      <c r="C6" s="93"/>
      <c r="D6" s="94"/>
      <c r="E6" s="100"/>
      <c r="F6" s="102"/>
    </row>
    <row r="7" spans="1:6" ht="16.5" customHeight="1">
      <c r="A7" s="29"/>
      <c r="B7" s="29"/>
    </row>
    <row r="8" spans="1:6" ht="16.5" customHeight="1">
      <c r="A8" s="89" t="s">
        <v>74</v>
      </c>
      <c r="B8" s="89"/>
      <c r="C8" s="95">
        <f>F43</f>
        <v>0</v>
      </c>
      <c r="D8" s="97" t="s">
        <v>75</v>
      </c>
    </row>
    <row r="9" spans="1:6" ht="16.5" customHeight="1">
      <c r="A9" s="90"/>
      <c r="B9" s="90"/>
      <c r="C9" s="96"/>
      <c r="D9" s="98"/>
    </row>
    <row r="10" spans="1:6" ht="15" customHeight="1"/>
    <row r="11" spans="1:6">
      <c r="A11" s="28" t="s">
        <v>98</v>
      </c>
      <c r="F11" s="30" t="s">
        <v>76</v>
      </c>
    </row>
    <row r="12" spans="1:6" ht="15.75" customHeight="1">
      <c r="A12" s="103" t="s">
        <v>99</v>
      </c>
      <c r="B12" s="106" t="s">
        <v>100</v>
      </c>
      <c r="C12" s="106"/>
      <c r="D12" s="106"/>
      <c r="E12" s="106" t="s">
        <v>101</v>
      </c>
      <c r="F12" s="109" t="s">
        <v>102</v>
      </c>
    </row>
    <row r="13" spans="1:6" ht="15.75" customHeight="1">
      <c r="A13" s="104"/>
      <c r="B13" s="112" t="s">
        <v>103</v>
      </c>
      <c r="C13" s="114" t="s">
        <v>104</v>
      </c>
      <c r="D13" s="114"/>
      <c r="E13" s="107"/>
      <c r="F13" s="110"/>
    </row>
    <row r="14" spans="1:6" ht="15.75" customHeight="1">
      <c r="A14" s="105"/>
      <c r="B14" s="113"/>
      <c r="C14" s="115" t="s">
        <v>105</v>
      </c>
      <c r="D14" s="115"/>
      <c r="E14" s="108"/>
      <c r="F14" s="111"/>
    </row>
    <row r="15" spans="1:6" ht="20.25" customHeight="1">
      <c r="A15" s="87"/>
      <c r="B15" s="67" t="str">
        <f ca="1">IFERROR(INDIRECT("リスト!$A"&amp;MATCH(C15,リスト!$B$2:$B$50,0)+1),"")</f>
        <v/>
      </c>
      <c r="C15" s="69"/>
      <c r="D15" s="70"/>
      <c r="E15" s="71"/>
      <c r="F15" s="62"/>
    </row>
    <row r="16" spans="1:6" ht="20.25" customHeight="1">
      <c r="A16" s="66"/>
      <c r="B16" s="68"/>
      <c r="C16" s="64"/>
      <c r="D16" s="65"/>
      <c r="E16" s="72"/>
      <c r="F16" s="63"/>
    </row>
    <row r="17" spans="1:6" ht="20.25" customHeight="1">
      <c r="A17" s="66"/>
      <c r="B17" s="67" t="str">
        <f ca="1">IFERROR(INDIRECT("リスト!$A"&amp;MATCH(C17,リスト!$B$2:$B$50,0)+1),"")</f>
        <v/>
      </c>
      <c r="C17" s="69"/>
      <c r="D17" s="70"/>
      <c r="E17" s="71"/>
      <c r="F17" s="62"/>
    </row>
    <row r="18" spans="1:6" ht="20.25" customHeight="1">
      <c r="A18" s="66"/>
      <c r="B18" s="68"/>
      <c r="C18" s="64"/>
      <c r="D18" s="65"/>
      <c r="E18" s="72"/>
      <c r="F18" s="63"/>
    </row>
    <row r="19" spans="1:6" ht="20.25" customHeight="1">
      <c r="A19" s="66"/>
      <c r="B19" s="67" t="str">
        <f ca="1">IFERROR(INDIRECT("リスト!$A"&amp;MATCH(C19,リスト!$B$2:$B$50,0)+1),"")</f>
        <v/>
      </c>
      <c r="C19" s="69"/>
      <c r="D19" s="70"/>
      <c r="E19" s="71"/>
      <c r="F19" s="62"/>
    </row>
    <row r="20" spans="1:6" ht="20.25" customHeight="1">
      <c r="A20" s="66"/>
      <c r="B20" s="68"/>
      <c r="C20" s="64"/>
      <c r="D20" s="65"/>
      <c r="E20" s="72"/>
      <c r="F20" s="63"/>
    </row>
    <row r="21" spans="1:6" ht="20.25" customHeight="1">
      <c r="A21" s="66"/>
      <c r="B21" s="67" t="str">
        <f ca="1">IFERROR(INDIRECT("リスト!$A"&amp;MATCH(C21,リスト!$B$2:$B$50,0)+1),"")</f>
        <v/>
      </c>
      <c r="C21" s="69"/>
      <c r="D21" s="70"/>
      <c r="E21" s="71"/>
      <c r="F21" s="62"/>
    </row>
    <row r="22" spans="1:6" ht="20.25" customHeight="1">
      <c r="A22" s="66"/>
      <c r="B22" s="68"/>
      <c r="C22" s="64"/>
      <c r="D22" s="65"/>
      <c r="E22" s="72"/>
      <c r="F22" s="63"/>
    </row>
    <row r="23" spans="1:6" ht="20.25" customHeight="1">
      <c r="A23" s="66"/>
      <c r="B23" s="67" t="str">
        <f ca="1">IFERROR(INDIRECT("リスト!$A"&amp;MATCH(C23,リスト!$B$2:$B$50,0)+1),"")</f>
        <v/>
      </c>
      <c r="C23" s="69"/>
      <c r="D23" s="70"/>
      <c r="E23" s="71"/>
      <c r="F23" s="62"/>
    </row>
    <row r="24" spans="1:6" ht="20.25" customHeight="1">
      <c r="A24" s="66"/>
      <c r="B24" s="68"/>
      <c r="C24" s="64"/>
      <c r="D24" s="65"/>
      <c r="E24" s="72"/>
      <c r="F24" s="63"/>
    </row>
    <row r="25" spans="1:6" ht="20.25" customHeight="1">
      <c r="A25" s="66"/>
      <c r="B25" s="67" t="str">
        <f ca="1">IFERROR(INDIRECT("リスト!$A"&amp;MATCH(C25,リスト!$B$2:$B$50,0)+1),"")</f>
        <v/>
      </c>
      <c r="C25" s="69"/>
      <c r="D25" s="70"/>
      <c r="E25" s="71"/>
      <c r="F25" s="62"/>
    </row>
    <row r="26" spans="1:6" ht="20.25" customHeight="1">
      <c r="A26" s="66"/>
      <c r="B26" s="68"/>
      <c r="C26" s="64"/>
      <c r="D26" s="65"/>
      <c r="E26" s="72"/>
      <c r="F26" s="63"/>
    </row>
    <row r="27" spans="1:6" ht="20.25" customHeight="1">
      <c r="A27" s="66"/>
      <c r="B27" s="67" t="str">
        <f ca="1">IFERROR(INDIRECT("リスト!$A"&amp;MATCH(C27,リスト!$B$2:$B$50,0)+1),"")</f>
        <v/>
      </c>
      <c r="C27" s="69"/>
      <c r="D27" s="70"/>
      <c r="E27" s="71"/>
      <c r="F27" s="62"/>
    </row>
    <row r="28" spans="1:6" ht="20.25" customHeight="1">
      <c r="A28" s="66"/>
      <c r="B28" s="68"/>
      <c r="C28" s="64"/>
      <c r="D28" s="65"/>
      <c r="E28" s="72"/>
      <c r="F28" s="63"/>
    </row>
    <row r="29" spans="1:6" ht="20.25" customHeight="1">
      <c r="A29" s="66"/>
      <c r="B29" s="67" t="str">
        <f ca="1">IFERROR(INDIRECT("リスト!$A"&amp;MATCH(C29,リスト!$B$2:$B$50,0)+1),"")</f>
        <v/>
      </c>
      <c r="C29" s="69"/>
      <c r="D29" s="70"/>
      <c r="E29" s="71"/>
      <c r="F29" s="62"/>
    </row>
    <row r="30" spans="1:6" ht="20.25" customHeight="1">
      <c r="A30" s="66"/>
      <c r="B30" s="68"/>
      <c r="C30" s="64"/>
      <c r="D30" s="65"/>
      <c r="E30" s="72"/>
      <c r="F30" s="63"/>
    </row>
    <row r="31" spans="1:6" ht="20.25" customHeight="1">
      <c r="A31" s="66"/>
      <c r="B31" s="67" t="str">
        <f ca="1">IFERROR(INDIRECT("リスト!$A"&amp;MATCH(C31,リスト!$B$2:$B$50,0)+1),"")</f>
        <v/>
      </c>
      <c r="C31" s="69"/>
      <c r="D31" s="70"/>
      <c r="E31" s="71"/>
      <c r="F31" s="62"/>
    </row>
    <row r="32" spans="1:6" ht="20.25" customHeight="1">
      <c r="A32" s="66"/>
      <c r="B32" s="68"/>
      <c r="C32" s="64"/>
      <c r="D32" s="65"/>
      <c r="E32" s="72"/>
      <c r="F32" s="63"/>
    </row>
    <row r="33" spans="1:7" ht="20.25" customHeight="1">
      <c r="A33" s="66"/>
      <c r="B33" s="67" t="str">
        <f ca="1">IFERROR(INDIRECT("リスト!$A"&amp;MATCH(C33,リスト!$B$2:$B$50,0)+1),"")</f>
        <v/>
      </c>
      <c r="C33" s="69"/>
      <c r="D33" s="70"/>
      <c r="E33" s="71"/>
      <c r="F33" s="62"/>
    </row>
    <row r="34" spans="1:7" ht="20.25" customHeight="1">
      <c r="A34" s="66"/>
      <c r="B34" s="68"/>
      <c r="C34" s="64"/>
      <c r="D34" s="65"/>
      <c r="E34" s="72"/>
      <c r="F34" s="63"/>
    </row>
    <row r="35" spans="1:7" ht="20.25" customHeight="1">
      <c r="A35" s="66"/>
      <c r="B35" s="67" t="str">
        <f ca="1">IFERROR(INDIRECT("リスト!$A"&amp;MATCH(C35,リスト!$B$2:$B$50,0)+1),"")</f>
        <v/>
      </c>
      <c r="C35" s="69"/>
      <c r="D35" s="70"/>
      <c r="E35" s="71"/>
      <c r="F35" s="62"/>
    </row>
    <row r="36" spans="1:7" ht="20.25" customHeight="1">
      <c r="A36" s="66"/>
      <c r="B36" s="68"/>
      <c r="C36" s="64"/>
      <c r="D36" s="65"/>
      <c r="E36" s="72"/>
      <c r="F36" s="63"/>
    </row>
    <row r="37" spans="1:7" ht="20.25" customHeight="1">
      <c r="A37" s="66"/>
      <c r="B37" s="67" t="str">
        <f ca="1">IFERROR(INDIRECT("リスト!$A"&amp;MATCH(C37,リスト!$B$2:$B$50,0)+1),"")</f>
        <v/>
      </c>
      <c r="C37" s="69"/>
      <c r="D37" s="70"/>
      <c r="E37" s="71"/>
      <c r="F37" s="62"/>
    </row>
    <row r="38" spans="1:7" ht="20.25" customHeight="1">
      <c r="A38" s="66"/>
      <c r="B38" s="68"/>
      <c r="C38" s="64"/>
      <c r="D38" s="65"/>
      <c r="E38" s="72"/>
      <c r="F38" s="63"/>
    </row>
    <row r="39" spans="1:7" ht="20.25" customHeight="1">
      <c r="A39" s="66"/>
      <c r="B39" s="67" t="str">
        <f ca="1">IFERROR(INDIRECT("リスト!$A"&amp;MATCH(C39,リスト!$B$2:$B$50,0)+1),"")</f>
        <v/>
      </c>
      <c r="C39" s="69"/>
      <c r="D39" s="70"/>
      <c r="E39" s="71"/>
      <c r="F39" s="62"/>
    </row>
    <row r="40" spans="1:7" ht="20.25" customHeight="1">
      <c r="A40" s="66"/>
      <c r="B40" s="68"/>
      <c r="C40" s="64"/>
      <c r="D40" s="65"/>
      <c r="E40" s="72"/>
      <c r="F40" s="63"/>
    </row>
    <row r="41" spans="1:7" ht="20.25" customHeight="1">
      <c r="A41" s="77"/>
      <c r="B41" s="79" t="str">
        <f ca="1">IFERROR(INDIRECT("リスト!$A"&amp;MATCH(C41,リスト!$B$2:$B$50,0)+1),"")</f>
        <v/>
      </c>
      <c r="C41" s="81"/>
      <c r="D41" s="82"/>
      <c r="E41" s="72"/>
      <c r="F41" s="63"/>
    </row>
    <row r="42" spans="1:7" ht="20.25" customHeight="1" thickBot="1">
      <c r="A42" s="78"/>
      <c r="B42" s="80"/>
      <c r="C42" s="85"/>
      <c r="D42" s="86"/>
      <c r="E42" s="83"/>
      <c r="F42" s="84"/>
    </row>
    <row r="43" spans="1:7" ht="29.25" customHeight="1" thickTop="1">
      <c r="A43" s="73" t="s">
        <v>106</v>
      </c>
      <c r="B43" s="74"/>
      <c r="C43" s="74"/>
      <c r="D43" s="75"/>
      <c r="E43" s="31">
        <f>SUM(E15:E42)</f>
        <v>0</v>
      </c>
      <c r="F43" s="32">
        <f>SUM(F15:F42)</f>
        <v>0</v>
      </c>
    </row>
    <row r="44" spans="1:7" ht="17.25" customHeight="1">
      <c r="A44" s="76" t="s">
        <v>179</v>
      </c>
      <c r="B44" s="76"/>
      <c r="C44" s="76"/>
      <c r="D44" s="76"/>
      <c r="E44" s="76"/>
      <c r="F44" s="76"/>
      <c r="G44" s="76"/>
    </row>
  </sheetData>
  <mergeCells count="101">
    <mergeCell ref="A3:F3"/>
    <mergeCell ref="A5:B6"/>
    <mergeCell ref="C5:D6"/>
    <mergeCell ref="A8:B9"/>
    <mergeCell ref="C8:C9"/>
    <mergeCell ref="D8:D9"/>
    <mergeCell ref="E5:E6"/>
    <mergeCell ref="F5:F6"/>
    <mergeCell ref="A12:A14"/>
    <mergeCell ref="B12:D12"/>
    <mergeCell ref="E12:E14"/>
    <mergeCell ref="F12:F14"/>
    <mergeCell ref="B13:B14"/>
    <mergeCell ref="C13:D13"/>
    <mergeCell ref="C14:D14"/>
    <mergeCell ref="A15:A16"/>
    <mergeCell ref="B15:B16"/>
    <mergeCell ref="C15:D15"/>
    <mergeCell ref="A35:A36"/>
    <mergeCell ref="B35:B36"/>
    <mergeCell ref="C35:D35"/>
    <mergeCell ref="E35:E36"/>
    <mergeCell ref="E15:E16"/>
    <mergeCell ref="F15:F16"/>
    <mergeCell ref="C16:D16"/>
    <mergeCell ref="A17:A18"/>
    <mergeCell ref="B17:B18"/>
    <mergeCell ref="C17:D17"/>
    <mergeCell ref="E17:E18"/>
    <mergeCell ref="F17:F18"/>
    <mergeCell ref="C18:D18"/>
    <mergeCell ref="A19:A20"/>
    <mergeCell ref="B19:B20"/>
    <mergeCell ref="C19:D19"/>
    <mergeCell ref="E19:E20"/>
    <mergeCell ref="F19:F20"/>
    <mergeCell ref="C20:D20"/>
    <mergeCell ref="A21:A22"/>
    <mergeCell ref="B21:B22"/>
    <mergeCell ref="C21:D21"/>
    <mergeCell ref="E21:E22"/>
    <mergeCell ref="F21:F22"/>
    <mergeCell ref="C22:D22"/>
    <mergeCell ref="A23:A24"/>
    <mergeCell ref="B23:B24"/>
    <mergeCell ref="C23:D23"/>
    <mergeCell ref="E23:E24"/>
    <mergeCell ref="F23:F24"/>
    <mergeCell ref="C24:D24"/>
    <mergeCell ref="A25:A26"/>
    <mergeCell ref="B25:B26"/>
    <mergeCell ref="C25:D25"/>
    <mergeCell ref="E25:E26"/>
    <mergeCell ref="F25:F26"/>
    <mergeCell ref="C26:D26"/>
    <mergeCell ref="A27:A28"/>
    <mergeCell ref="B27:B28"/>
    <mergeCell ref="C27:D27"/>
    <mergeCell ref="E27:E28"/>
    <mergeCell ref="F27:F28"/>
    <mergeCell ref="C28:D28"/>
    <mergeCell ref="A43:D43"/>
    <mergeCell ref="A44:G44"/>
    <mergeCell ref="A41:A42"/>
    <mergeCell ref="B41:B42"/>
    <mergeCell ref="C41:D41"/>
    <mergeCell ref="E41:E42"/>
    <mergeCell ref="F41:F42"/>
    <mergeCell ref="C42:D42"/>
    <mergeCell ref="A31:A32"/>
    <mergeCell ref="B31:B32"/>
    <mergeCell ref="C31:D31"/>
    <mergeCell ref="E31:E32"/>
    <mergeCell ref="F31:F32"/>
    <mergeCell ref="C32:D32"/>
    <mergeCell ref="A33:A34"/>
    <mergeCell ref="B33:B34"/>
    <mergeCell ref="C33:D33"/>
    <mergeCell ref="E33:E34"/>
    <mergeCell ref="F35:F36"/>
    <mergeCell ref="C36:D36"/>
    <mergeCell ref="A37:A38"/>
    <mergeCell ref="B37:B38"/>
    <mergeCell ref="C37:D37"/>
    <mergeCell ref="E37:E38"/>
    <mergeCell ref="F33:F34"/>
    <mergeCell ref="C34:D34"/>
    <mergeCell ref="A39:A40"/>
    <mergeCell ref="B39:B40"/>
    <mergeCell ref="C39:D39"/>
    <mergeCell ref="E39:E40"/>
    <mergeCell ref="A29:A30"/>
    <mergeCell ref="B29:B30"/>
    <mergeCell ref="C29:D29"/>
    <mergeCell ref="E29:E30"/>
    <mergeCell ref="F29:F30"/>
    <mergeCell ref="C30:D30"/>
    <mergeCell ref="F37:F38"/>
    <mergeCell ref="C38:D38"/>
    <mergeCell ref="F39:F40"/>
    <mergeCell ref="C40:D40"/>
  </mergeCells>
  <phoneticPr fontId="13"/>
  <conditionalFormatting sqref="E15">
    <cfRule type="expression" dxfId="92" priority="61">
      <formula>$C15&lt;&gt;""</formula>
    </cfRule>
  </conditionalFormatting>
  <conditionalFormatting sqref="C5:D6">
    <cfRule type="expression" dxfId="91" priority="57">
      <formula>$C$5=""</formula>
    </cfRule>
  </conditionalFormatting>
  <conditionalFormatting sqref="C15">
    <cfRule type="expression" dxfId="90" priority="56">
      <formula>$C15=""</formula>
    </cfRule>
  </conditionalFormatting>
  <conditionalFormatting sqref="E15:E16">
    <cfRule type="notContainsBlanks" dxfId="89" priority="54">
      <formula>LEN(TRIM(E15))&gt;0</formula>
    </cfRule>
  </conditionalFormatting>
  <conditionalFormatting sqref="F15:F16">
    <cfRule type="notContainsBlanks" dxfId="88" priority="53">
      <formula>LEN(TRIM(F15))&gt;0</formula>
    </cfRule>
    <cfRule type="expression" dxfId="87" priority="58">
      <formula>$E15&lt;&gt;0</formula>
    </cfRule>
  </conditionalFormatting>
  <conditionalFormatting sqref="E17">
    <cfRule type="expression" dxfId="86" priority="52">
      <formula>$C17&lt;&gt;""</formula>
    </cfRule>
  </conditionalFormatting>
  <conditionalFormatting sqref="E17:E18">
    <cfRule type="notContainsBlanks" dxfId="85" priority="51">
      <formula>LEN(TRIM(E17))&gt;0</formula>
    </cfRule>
  </conditionalFormatting>
  <conditionalFormatting sqref="E19">
    <cfRule type="expression" dxfId="84" priority="50">
      <formula>$C19&lt;&gt;""</formula>
    </cfRule>
  </conditionalFormatting>
  <conditionalFormatting sqref="E19:E20">
    <cfRule type="notContainsBlanks" dxfId="83" priority="49">
      <formula>LEN(TRIM(E19))&gt;0</formula>
    </cfRule>
  </conditionalFormatting>
  <conditionalFormatting sqref="E21">
    <cfRule type="expression" dxfId="82" priority="48">
      <formula>$C21&lt;&gt;""</formula>
    </cfRule>
  </conditionalFormatting>
  <conditionalFormatting sqref="E21:E22">
    <cfRule type="notContainsBlanks" dxfId="81" priority="47">
      <formula>LEN(TRIM(E21))&gt;0</formula>
    </cfRule>
  </conditionalFormatting>
  <conditionalFormatting sqref="E23">
    <cfRule type="expression" dxfId="80" priority="46">
      <formula>$C23&lt;&gt;""</formula>
    </cfRule>
  </conditionalFormatting>
  <conditionalFormatting sqref="E23:E24">
    <cfRule type="notContainsBlanks" dxfId="79" priority="45">
      <formula>LEN(TRIM(E23))&gt;0</formula>
    </cfRule>
  </conditionalFormatting>
  <conditionalFormatting sqref="E25">
    <cfRule type="expression" dxfId="78" priority="44">
      <formula>$C25&lt;&gt;""</formula>
    </cfRule>
  </conditionalFormatting>
  <conditionalFormatting sqref="E25:E26">
    <cfRule type="notContainsBlanks" dxfId="77" priority="43">
      <formula>LEN(TRIM(E25))&gt;0</formula>
    </cfRule>
  </conditionalFormatting>
  <conditionalFormatting sqref="E27">
    <cfRule type="expression" dxfId="76" priority="42">
      <formula>$C27&lt;&gt;""</formula>
    </cfRule>
  </conditionalFormatting>
  <conditionalFormatting sqref="E27:E28">
    <cfRule type="notContainsBlanks" dxfId="75" priority="41">
      <formula>LEN(TRIM(E27))&gt;0</formula>
    </cfRule>
  </conditionalFormatting>
  <conditionalFormatting sqref="E29">
    <cfRule type="expression" dxfId="74" priority="40">
      <formula>$C29&lt;&gt;""</formula>
    </cfRule>
  </conditionalFormatting>
  <conditionalFormatting sqref="E29:E30">
    <cfRule type="notContainsBlanks" dxfId="73" priority="39">
      <formula>LEN(TRIM(E29))&gt;0</formula>
    </cfRule>
  </conditionalFormatting>
  <conditionalFormatting sqref="E31">
    <cfRule type="expression" dxfId="72" priority="38">
      <formula>$C31&lt;&gt;""</formula>
    </cfRule>
  </conditionalFormatting>
  <conditionalFormatting sqref="E31:E32">
    <cfRule type="notContainsBlanks" dxfId="71" priority="37">
      <formula>LEN(TRIM(E31))&gt;0</formula>
    </cfRule>
  </conditionalFormatting>
  <conditionalFormatting sqref="E33">
    <cfRule type="expression" dxfId="70" priority="36">
      <formula>$C33&lt;&gt;""</formula>
    </cfRule>
  </conditionalFormatting>
  <conditionalFormatting sqref="E33:E34">
    <cfRule type="notContainsBlanks" dxfId="69" priority="35">
      <formula>LEN(TRIM(E33))&gt;0</formula>
    </cfRule>
  </conditionalFormatting>
  <conditionalFormatting sqref="E35">
    <cfRule type="expression" dxfId="68" priority="34">
      <formula>$C35&lt;&gt;""</formula>
    </cfRule>
  </conditionalFormatting>
  <conditionalFormatting sqref="E35:E36">
    <cfRule type="notContainsBlanks" dxfId="67" priority="33">
      <formula>LEN(TRIM(E35))&gt;0</formula>
    </cfRule>
  </conditionalFormatting>
  <conditionalFormatting sqref="E37">
    <cfRule type="expression" dxfId="66" priority="32">
      <formula>$C37&lt;&gt;""</formula>
    </cfRule>
  </conditionalFormatting>
  <conditionalFormatting sqref="E37:E38">
    <cfRule type="notContainsBlanks" dxfId="65" priority="31">
      <formula>LEN(TRIM(E37))&gt;0</formula>
    </cfRule>
  </conditionalFormatting>
  <conditionalFormatting sqref="E39">
    <cfRule type="expression" dxfId="64" priority="30">
      <formula>$C39&lt;&gt;""</formula>
    </cfRule>
  </conditionalFormatting>
  <conditionalFormatting sqref="E39:E40">
    <cfRule type="notContainsBlanks" dxfId="63" priority="29">
      <formula>LEN(TRIM(E39))&gt;0</formula>
    </cfRule>
  </conditionalFormatting>
  <conditionalFormatting sqref="E41">
    <cfRule type="expression" dxfId="62" priority="28">
      <formula>$C41&lt;&gt;""</formula>
    </cfRule>
  </conditionalFormatting>
  <conditionalFormatting sqref="E41:E42">
    <cfRule type="notContainsBlanks" dxfId="61" priority="27">
      <formula>LEN(TRIM(E41))&gt;0</formula>
    </cfRule>
  </conditionalFormatting>
  <conditionalFormatting sqref="F17:F18">
    <cfRule type="notContainsBlanks" dxfId="60" priority="25">
      <formula>LEN(TRIM(F17))&gt;0</formula>
    </cfRule>
    <cfRule type="expression" dxfId="59" priority="26">
      <formula>$E17&lt;&gt;0</formula>
    </cfRule>
  </conditionalFormatting>
  <conditionalFormatting sqref="F19:F20">
    <cfRule type="notContainsBlanks" dxfId="58" priority="23">
      <formula>LEN(TRIM(F19))&gt;0</formula>
    </cfRule>
    <cfRule type="expression" dxfId="57" priority="24">
      <formula>$E19&lt;&gt;0</formula>
    </cfRule>
  </conditionalFormatting>
  <conditionalFormatting sqref="F21:F22">
    <cfRule type="notContainsBlanks" dxfId="56" priority="21">
      <formula>LEN(TRIM(F21))&gt;0</formula>
    </cfRule>
    <cfRule type="expression" dxfId="55" priority="22">
      <formula>$E21&lt;&gt;0</formula>
    </cfRule>
  </conditionalFormatting>
  <conditionalFormatting sqref="F23:F24">
    <cfRule type="notContainsBlanks" dxfId="54" priority="19">
      <formula>LEN(TRIM(F23))&gt;0</formula>
    </cfRule>
    <cfRule type="expression" dxfId="53" priority="20">
      <formula>$E23&lt;&gt;0</formula>
    </cfRule>
  </conditionalFormatting>
  <conditionalFormatting sqref="F25:F26">
    <cfRule type="notContainsBlanks" dxfId="52" priority="17">
      <formula>LEN(TRIM(F25))&gt;0</formula>
    </cfRule>
    <cfRule type="expression" dxfId="51" priority="18">
      <formula>$E25&lt;&gt;0</formula>
    </cfRule>
  </conditionalFormatting>
  <conditionalFormatting sqref="F27:F28">
    <cfRule type="notContainsBlanks" dxfId="50" priority="15">
      <formula>LEN(TRIM(F27))&gt;0</formula>
    </cfRule>
    <cfRule type="expression" dxfId="49" priority="16">
      <formula>$E27&lt;&gt;0</formula>
    </cfRule>
  </conditionalFormatting>
  <conditionalFormatting sqref="F29:F30">
    <cfRule type="notContainsBlanks" dxfId="48" priority="13">
      <formula>LEN(TRIM(F29))&gt;0</formula>
    </cfRule>
    <cfRule type="expression" dxfId="47" priority="14">
      <formula>$E29&lt;&gt;0</formula>
    </cfRule>
  </conditionalFormatting>
  <conditionalFormatting sqref="F31:F32">
    <cfRule type="notContainsBlanks" dxfId="46" priority="11">
      <formula>LEN(TRIM(F31))&gt;0</formula>
    </cfRule>
    <cfRule type="expression" dxfId="45" priority="12">
      <formula>$E31&lt;&gt;0</formula>
    </cfRule>
  </conditionalFormatting>
  <conditionalFormatting sqref="F33:F34">
    <cfRule type="notContainsBlanks" dxfId="44" priority="9">
      <formula>LEN(TRIM(F33))&gt;0</formula>
    </cfRule>
    <cfRule type="expression" dxfId="43" priority="10">
      <formula>$E33&lt;&gt;0</formula>
    </cfRule>
  </conditionalFormatting>
  <conditionalFormatting sqref="F35:F36">
    <cfRule type="notContainsBlanks" dxfId="42" priority="7">
      <formula>LEN(TRIM(F35))&gt;0</formula>
    </cfRule>
    <cfRule type="expression" dxfId="41" priority="8">
      <formula>$E35&lt;&gt;0</formula>
    </cfRule>
  </conditionalFormatting>
  <conditionalFormatting sqref="F37:F38">
    <cfRule type="notContainsBlanks" dxfId="40" priority="5">
      <formula>LEN(TRIM(F37))&gt;0</formula>
    </cfRule>
    <cfRule type="expression" dxfId="39" priority="6">
      <formula>$E37&lt;&gt;0</formula>
    </cfRule>
  </conditionalFormatting>
  <conditionalFormatting sqref="F39:F40">
    <cfRule type="notContainsBlanks" dxfId="38" priority="3">
      <formula>LEN(TRIM(F39))&gt;0</formula>
    </cfRule>
    <cfRule type="expression" dxfId="37" priority="4">
      <formula>$E39&lt;&gt;0</formula>
    </cfRule>
  </conditionalFormatting>
  <conditionalFormatting sqref="F41:F42">
    <cfRule type="notContainsBlanks" dxfId="36" priority="1">
      <formula>LEN(TRIM(F41))&gt;0</formula>
    </cfRule>
    <cfRule type="expression" dxfId="35" priority="2">
      <formula>$E41&lt;&gt;0</formula>
    </cfRule>
  </conditionalFormatting>
  <dataValidations count="2">
    <dataValidation type="list" errorStyle="warning" allowBlank="1" showInputMessage="1" showErrorMessage="1" error="不適切な細目名です。再度御確認ください。" sqref="C16:D16 C18:D18 C20:D20 C22:D22 C24:D24 C26:D26 C28:D28 C30:D30 C32:D32 C34:D34 C36:D36 C38:D38 C40:D40 C42:D42">
      <formula1>INDIRECT($C15)</formula1>
    </dataValidation>
    <dataValidation type="whole" operator="greaterThanOrEqual" allowBlank="1" showInputMessage="1" showErrorMessage="1" errorTitle="エラー" error="整数（千円単位）を入力してください。" sqref="E15:F42">
      <formula1>0</formula1>
    </dataValidation>
  </dataValidations>
  <printOptions horizontalCentered="1" verticalCentered="1"/>
  <pageMargins left="0" right="0" top="0" bottom="0" header="0" footer="0"/>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errorStyle="warning" allowBlank="1" showInputMessage="1" showErrorMessage="1" error="不適切なメニュー名です。再度御確認ください。">
          <x14:formula1>
            <xm:f>リスト!$B$2:$B$50</xm:f>
          </x14:formula1>
          <xm:sqref>C15:D15 C17:D17 C19:D19 C21:D21 C23:D23 C25:D25 C27:D27 C29:D29 C31:D31 C33:D33 C35:D35 C37:D37 C39:D39 C41:D41</xm:sqref>
        </x14:dataValidation>
        <x14:dataValidation type="list" allowBlank="1" showInputMessage="1" showErrorMessage="1">
          <x14:formula1>
            <xm:f>リスト!$N$2:$N$44</xm:f>
          </x14:formula1>
          <xm:sqref>C5:D6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103"/>
  <sheetViews>
    <sheetView showZeros="0" tabSelected="1" view="pageBreakPreview" zoomScaleNormal="100" zoomScaleSheetLayoutView="100" workbookViewId="0">
      <selection activeCell="L13" sqref="L13:O14"/>
    </sheetView>
  </sheetViews>
  <sheetFormatPr defaultRowHeight="16.5"/>
  <cols>
    <col min="1" max="5" width="5" style="10" customWidth="1"/>
    <col min="6" max="11" width="2.5" style="10" customWidth="1"/>
    <col min="12" max="16" width="5" style="10" customWidth="1"/>
    <col min="17" max="22" width="2.5" style="10" customWidth="1"/>
    <col min="23" max="23" width="11.125" style="10" customWidth="1"/>
    <col min="24" max="25" width="5" style="10" customWidth="1"/>
    <col min="26" max="29" width="4.875" style="10" customWidth="1"/>
    <col min="30" max="16384" width="9" style="10"/>
  </cols>
  <sheetData>
    <row r="1" spans="1:33" ht="17.25" customHeight="1">
      <c r="A1" s="247" t="s">
        <v>107</v>
      </c>
      <c r="B1" s="247"/>
      <c r="C1" s="247"/>
      <c r="D1" s="247"/>
      <c r="E1" s="247"/>
      <c r="F1" s="247"/>
      <c r="G1" s="247"/>
      <c r="H1" s="247"/>
      <c r="I1" s="247"/>
      <c r="J1" s="247"/>
      <c r="K1" s="247"/>
      <c r="L1" s="247"/>
      <c r="M1" s="247"/>
      <c r="N1" s="247"/>
      <c r="O1" s="247"/>
      <c r="P1" s="247"/>
      <c r="Q1" s="247"/>
      <c r="R1" s="247"/>
      <c r="S1" s="247"/>
      <c r="T1" s="247"/>
      <c r="U1" s="247"/>
      <c r="V1" s="247"/>
    </row>
    <row r="2" spans="1:33" ht="12.75" customHeight="1">
      <c r="E2" s="11"/>
      <c r="F2" s="11"/>
      <c r="G2" s="11"/>
      <c r="H2" s="11"/>
      <c r="I2" s="11"/>
      <c r="J2" s="11"/>
      <c r="K2" s="11"/>
      <c r="L2" s="286"/>
      <c r="M2" s="286"/>
      <c r="N2" s="286"/>
      <c r="O2" s="35"/>
      <c r="W2" s="10" t="s">
        <v>201</v>
      </c>
      <c r="X2" s="12"/>
      <c r="Z2" s="10" t="s">
        <v>204</v>
      </c>
      <c r="AB2" s="10" t="s">
        <v>206</v>
      </c>
    </row>
    <row r="3" spans="1:33" ht="12.75" customHeight="1">
      <c r="A3" s="13"/>
      <c r="B3" s="13"/>
      <c r="C3" s="13"/>
      <c r="D3" s="297" t="s">
        <v>156</v>
      </c>
      <c r="E3" s="297"/>
      <c r="F3" s="297"/>
      <c r="G3" s="297"/>
      <c r="H3" s="297"/>
      <c r="I3" s="297"/>
      <c r="J3" s="297"/>
      <c r="K3" s="297"/>
      <c r="L3" s="286" t="s">
        <v>201</v>
      </c>
      <c r="M3" s="286"/>
      <c r="N3" s="286"/>
      <c r="O3" s="35"/>
      <c r="W3" s="10" t="s">
        <v>202</v>
      </c>
      <c r="X3" s="12"/>
      <c r="Z3" s="10" t="s">
        <v>205</v>
      </c>
      <c r="AB3" s="10" t="s">
        <v>207</v>
      </c>
    </row>
    <row r="4" spans="1:33" ht="12.75" customHeight="1">
      <c r="E4" s="11"/>
      <c r="F4" s="11"/>
      <c r="G4" s="11"/>
      <c r="H4" s="11"/>
      <c r="I4" s="11"/>
      <c r="J4" s="11"/>
      <c r="K4" s="11"/>
      <c r="L4" s="287"/>
      <c r="M4" s="287"/>
      <c r="N4" s="287"/>
      <c r="O4" s="35"/>
      <c r="W4" s="10" t="s">
        <v>203</v>
      </c>
      <c r="X4" s="12"/>
    </row>
    <row r="5" spans="1:33" ht="11.25" customHeight="1">
      <c r="A5" s="193" t="s">
        <v>0</v>
      </c>
      <c r="B5" s="193"/>
      <c r="C5" s="193"/>
      <c r="D5" s="193"/>
      <c r="E5" s="288"/>
      <c r="F5" s="289"/>
      <c r="G5" s="289"/>
      <c r="H5" s="289"/>
      <c r="I5" s="289"/>
      <c r="J5" s="289"/>
      <c r="K5" s="290"/>
      <c r="L5" s="195" t="s">
        <v>108</v>
      </c>
      <c r="M5" s="195"/>
      <c r="N5" s="195"/>
      <c r="O5" s="195"/>
      <c r="P5" s="245" t="str">
        <f>IFERROR(VLOOKUP(E7,リスト２!B2:D46,3,FALSE),"")</f>
        <v/>
      </c>
      <c r="Q5" s="245"/>
      <c r="R5" s="245"/>
      <c r="S5" s="245"/>
      <c r="T5" s="245"/>
      <c r="U5" s="245"/>
      <c r="V5" s="245"/>
    </row>
    <row r="6" spans="1:33" ht="11.25" customHeight="1">
      <c r="A6" s="193"/>
      <c r="B6" s="193"/>
      <c r="C6" s="193"/>
      <c r="D6" s="193"/>
      <c r="E6" s="291"/>
      <c r="F6" s="292"/>
      <c r="G6" s="292"/>
      <c r="H6" s="292"/>
      <c r="I6" s="292"/>
      <c r="J6" s="292"/>
      <c r="K6" s="293"/>
      <c r="L6" s="195"/>
      <c r="M6" s="195"/>
      <c r="N6" s="195"/>
      <c r="O6" s="195"/>
      <c r="P6" s="245"/>
      <c r="Q6" s="245"/>
      <c r="R6" s="245"/>
      <c r="S6" s="245"/>
      <c r="T6" s="245"/>
      <c r="U6" s="245"/>
      <c r="V6" s="245"/>
    </row>
    <row r="7" spans="1:33" ht="11.25" customHeight="1">
      <c r="A7" s="193" t="s">
        <v>109</v>
      </c>
      <c r="B7" s="193"/>
      <c r="C7" s="193"/>
      <c r="D7" s="193"/>
      <c r="E7" s="288"/>
      <c r="F7" s="289"/>
      <c r="G7" s="289"/>
      <c r="H7" s="289"/>
      <c r="I7" s="289"/>
      <c r="J7" s="289"/>
      <c r="K7" s="289"/>
      <c r="L7" s="289"/>
      <c r="M7" s="289"/>
      <c r="N7" s="289"/>
      <c r="O7" s="289"/>
      <c r="P7" s="289"/>
      <c r="Q7" s="289"/>
      <c r="R7" s="289"/>
      <c r="S7" s="289"/>
      <c r="T7" s="289"/>
      <c r="U7" s="289"/>
      <c r="V7" s="290"/>
    </row>
    <row r="8" spans="1:33" ht="11.25" customHeight="1">
      <c r="A8" s="193"/>
      <c r="B8" s="193"/>
      <c r="C8" s="193"/>
      <c r="D8" s="193"/>
      <c r="E8" s="291"/>
      <c r="F8" s="292"/>
      <c r="G8" s="292"/>
      <c r="H8" s="292"/>
      <c r="I8" s="292"/>
      <c r="J8" s="292"/>
      <c r="K8" s="292"/>
      <c r="L8" s="292"/>
      <c r="M8" s="292"/>
      <c r="N8" s="292"/>
      <c r="O8" s="292"/>
      <c r="P8" s="292"/>
      <c r="Q8" s="292"/>
      <c r="R8" s="292"/>
      <c r="S8" s="292"/>
      <c r="T8" s="292"/>
      <c r="U8" s="292"/>
      <c r="V8" s="293"/>
    </row>
    <row r="9" spans="1:33" ht="11.25" customHeight="1">
      <c r="A9" s="193" t="s">
        <v>110</v>
      </c>
      <c r="B9" s="193"/>
      <c r="C9" s="193"/>
      <c r="D9" s="193"/>
      <c r="E9" s="226"/>
      <c r="F9" s="226"/>
      <c r="G9" s="226"/>
      <c r="H9" s="226"/>
      <c r="I9" s="226"/>
      <c r="J9" s="226"/>
      <c r="K9" s="226"/>
      <c r="L9" s="226"/>
      <c r="M9" s="226"/>
      <c r="N9" s="226"/>
      <c r="O9" s="226"/>
      <c r="P9" s="226"/>
      <c r="Q9" s="226"/>
      <c r="R9" s="226"/>
      <c r="S9" s="226"/>
      <c r="T9" s="226"/>
      <c r="U9" s="226"/>
      <c r="V9" s="226"/>
      <c r="Z9" s="118" t="s">
        <v>212</v>
      </c>
      <c r="AA9" s="118"/>
      <c r="AB9" s="118"/>
      <c r="AC9" s="118"/>
      <c r="AD9" s="118"/>
      <c r="AE9" s="118"/>
    </row>
    <row r="10" spans="1:33" ht="11.25" customHeight="1">
      <c r="A10" s="193"/>
      <c r="B10" s="193"/>
      <c r="C10" s="193"/>
      <c r="D10" s="193"/>
      <c r="E10" s="226"/>
      <c r="F10" s="226"/>
      <c r="G10" s="226"/>
      <c r="H10" s="226"/>
      <c r="I10" s="226"/>
      <c r="J10" s="226"/>
      <c r="K10" s="226"/>
      <c r="L10" s="226"/>
      <c r="M10" s="226"/>
      <c r="N10" s="226"/>
      <c r="O10" s="226"/>
      <c r="P10" s="226"/>
      <c r="Q10" s="226"/>
      <c r="R10" s="226"/>
      <c r="S10" s="226"/>
      <c r="T10" s="226"/>
      <c r="U10" s="226"/>
      <c r="V10" s="226"/>
      <c r="Z10" s="118"/>
      <c r="AA10" s="118"/>
      <c r="AB10" s="118"/>
      <c r="AC10" s="118"/>
      <c r="AD10" s="118"/>
      <c r="AE10" s="118"/>
    </row>
    <row r="11" spans="1:33" ht="11.25" customHeight="1">
      <c r="A11" s="193" t="s">
        <v>111</v>
      </c>
      <c r="B11" s="193"/>
      <c r="C11" s="193"/>
      <c r="D11" s="193"/>
      <c r="E11" s="245"/>
      <c r="F11" s="245"/>
      <c r="G11" s="245"/>
      <c r="H11" s="245"/>
      <c r="I11" s="245"/>
      <c r="J11" s="245"/>
      <c r="K11" s="245"/>
      <c r="L11" s="245"/>
      <c r="M11" s="245"/>
      <c r="N11" s="245"/>
      <c r="O11" s="245"/>
      <c r="P11" s="245"/>
      <c r="Q11" s="245"/>
      <c r="R11" s="245"/>
      <c r="S11" s="245"/>
      <c r="T11" s="245"/>
      <c r="U11" s="245"/>
      <c r="V11" s="245"/>
      <c r="Z11" s="118"/>
      <c r="AA11" s="118"/>
      <c r="AB11" s="118"/>
      <c r="AC11" s="118"/>
      <c r="AD11" s="118"/>
      <c r="AE11" s="118"/>
    </row>
    <row r="12" spans="1:33" ht="11.25" customHeight="1">
      <c r="A12" s="193"/>
      <c r="B12" s="193"/>
      <c r="C12" s="193"/>
      <c r="D12" s="193"/>
      <c r="E12" s="245"/>
      <c r="F12" s="245"/>
      <c r="G12" s="245"/>
      <c r="H12" s="245"/>
      <c r="I12" s="245"/>
      <c r="J12" s="245"/>
      <c r="K12" s="246"/>
      <c r="L12" s="246"/>
      <c r="M12" s="246"/>
      <c r="N12" s="246"/>
      <c r="O12" s="246"/>
      <c r="P12" s="246"/>
      <c r="Q12" s="246"/>
      <c r="R12" s="246"/>
      <c r="S12" s="246"/>
      <c r="T12" s="246"/>
      <c r="U12" s="246"/>
      <c r="V12" s="246"/>
      <c r="Z12" s="118"/>
      <c r="AA12" s="118"/>
      <c r="AB12" s="118"/>
      <c r="AC12" s="118"/>
      <c r="AD12" s="118"/>
      <c r="AE12" s="118"/>
    </row>
    <row r="13" spans="1:33" ht="11.25" customHeight="1">
      <c r="A13" s="193" t="s">
        <v>112</v>
      </c>
      <c r="B13" s="193"/>
      <c r="C13" s="193"/>
      <c r="D13" s="193"/>
      <c r="E13" s="235" t="s">
        <v>113</v>
      </c>
      <c r="F13" s="227"/>
      <c r="G13" s="233" t="s">
        <v>114</v>
      </c>
      <c r="H13" s="227"/>
      <c r="I13" s="237" t="s">
        <v>115</v>
      </c>
      <c r="J13" s="227"/>
      <c r="K13" s="229" t="s">
        <v>116</v>
      </c>
      <c r="L13" s="231" t="s">
        <v>117</v>
      </c>
      <c r="M13" s="231"/>
      <c r="N13" s="231"/>
      <c r="O13" s="231"/>
      <c r="P13" s="231" t="s">
        <v>113</v>
      </c>
      <c r="Q13" s="227"/>
      <c r="R13" s="233" t="s">
        <v>114</v>
      </c>
      <c r="S13" s="227"/>
      <c r="T13" s="237" t="s">
        <v>115</v>
      </c>
      <c r="U13" s="227"/>
      <c r="V13" s="300" t="s">
        <v>116</v>
      </c>
      <c r="Z13" s="117" t="s">
        <v>210</v>
      </c>
      <c r="AA13" s="117"/>
      <c r="AB13" s="117"/>
      <c r="AC13" s="117"/>
      <c r="AD13" s="117" t="s">
        <v>211</v>
      </c>
      <c r="AE13" s="117"/>
      <c r="AF13" s="13"/>
      <c r="AG13" s="13"/>
    </row>
    <row r="14" spans="1:33" ht="11.25" customHeight="1">
      <c r="A14" s="194"/>
      <c r="B14" s="194"/>
      <c r="C14" s="194"/>
      <c r="D14" s="194"/>
      <c r="E14" s="236"/>
      <c r="F14" s="228"/>
      <c r="G14" s="234"/>
      <c r="H14" s="228"/>
      <c r="I14" s="238"/>
      <c r="J14" s="228"/>
      <c r="K14" s="230"/>
      <c r="L14" s="232"/>
      <c r="M14" s="232"/>
      <c r="N14" s="232"/>
      <c r="O14" s="232"/>
      <c r="P14" s="232"/>
      <c r="Q14" s="228"/>
      <c r="R14" s="234"/>
      <c r="S14" s="228"/>
      <c r="T14" s="238"/>
      <c r="U14" s="228"/>
      <c r="V14" s="301"/>
      <c r="Z14" s="117"/>
      <c r="AA14" s="117"/>
      <c r="AB14" s="117"/>
      <c r="AC14" s="117"/>
      <c r="AD14" s="117"/>
      <c r="AE14" s="117"/>
      <c r="AF14" s="13"/>
      <c r="AG14" s="13"/>
    </row>
    <row r="15" spans="1:33" ht="11.25" customHeight="1">
      <c r="A15" s="193" t="s">
        <v>118</v>
      </c>
      <c r="B15" s="193"/>
      <c r="C15" s="193"/>
      <c r="D15" s="193"/>
      <c r="E15" s="239">
        <f>M43</f>
        <v>0</v>
      </c>
      <c r="F15" s="240"/>
      <c r="G15" s="240"/>
      <c r="H15" s="240"/>
      <c r="I15" s="240"/>
      <c r="J15" s="240"/>
      <c r="K15" s="241"/>
      <c r="L15" s="193" t="s">
        <v>208</v>
      </c>
      <c r="M15" s="193"/>
      <c r="N15" s="193"/>
      <c r="O15" s="193"/>
      <c r="P15" s="239"/>
      <c r="Q15" s="240"/>
      <c r="R15" s="240"/>
      <c r="S15" s="240"/>
      <c r="T15" s="240"/>
      <c r="U15" s="240"/>
      <c r="V15" s="241"/>
      <c r="W15" s="36"/>
      <c r="X15" s="36"/>
      <c r="Z15" s="116" t="str">
        <f>IF($L$3=$W$2,"",IF($P15*1.2&lt;=$E15,IF($E15-P15&gt;=200000,"要確認",""),""))</f>
        <v/>
      </c>
      <c r="AA15" s="116"/>
      <c r="AB15" s="116"/>
      <c r="AC15" s="116"/>
      <c r="AD15" s="116" t="str">
        <f>IF($L$3=$W$2,"",IF($P15*0.8&gt;=$E15,IF($E15-P15&lt;=-200000,"要確認",""),""))</f>
        <v/>
      </c>
      <c r="AE15" s="116"/>
    </row>
    <row r="16" spans="1:33" ht="11.25" customHeight="1">
      <c r="A16" s="193"/>
      <c r="B16" s="193"/>
      <c r="C16" s="193"/>
      <c r="D16" s="193"/>
      <c r="E16" s="242"/>
      <c r="F16" s="243"/>
      <c r="G16" s="243"/>
      <c r="H16" s="243"/>
      <c r="I16" s="243"/>
      <c r="J16" s="243"/>
      <c r="K16" s="244"/>
      <c r="L16" s="193"/>
      <c r="M16" s="193"/>
      <c r="N16" s="193"/>
      <c r="O16" s="193"/>
      <c r="P16" s="242"/>
      <c r="Q16" s="243"/>
      <c r="R16" s="243"/>
      <c r="S16" s="243"/>
      <c r="T16" s="243"/>
      <c r="U16" s="243"/>
      <c r="V16" s="244"/>
      <c r="W16" s="37"/>
      <c r="X16" s="37"/>
      <c r="Z16" s="116"/>
      <c r="AA16" s="116"/>
      <c r="AB16" s="116"/>
      <c r="AC16" s="116"/>
      <c r="AD16" s="116"/>
      <c r="AE16" s="116"/>
    </row>
    <row r="17" spans="1:35" ht="11.25" customHeight="1">
      <c r="A17" s="220" t="s">
        <v>119</v>
      </c>
      <c r="B17" s="221"/>
      <c r="C17" s="221"/>
      <c r="D17" s="222"/>
      <c r="E17" s="239">
        <f>$H$49</f>
        <v>0</v>
      </c>
      <c r="F17" s="240"/>
      <c r="G17" s="240"/>
      <c r="H17" s="240"/>
      <c r="I17" s="240"/>
      <c r="J17" s="240"/>
      <c r="K17" s="241"/>
      <c r="L17" s="220" t="s">
        <v>209</v>
      </c>
      <c r="M17" s="221"/>
      <c r="N17" s="221"/>
      <c r="O17" s="222"/>
      <c r="P17" s="239"/>
      <c r="Q17" s="240"/>
      <c r="R17" s="240"/>
      <c r="S17" s="240"/>
      <c r="T17" s="240"/>
      <c r="U17" s="240"/>
      <c r="V17" s="241"/>
      <c r="W17" s="36"/>
    </row>
    <row r="18" spans="1:35" ht="11.25" customHeight="1">
      <c r="A18" s="223"/>
      <c r="B18" s="224"/>
      <c r="C18" s="224"/>
      <c r="D18" s="225"/>
      <c r="E18" s="242"/>
      <c r="F18" s="243"/>
      <c r="G18" s="243"/>
      <c r="H18" s="243"/>
      <c r="I18" s="243"/>
      <c r="J18" s="243"/>
      <c r="K18" s="244"/>
      <c r="L18" s="223"/>
      <c r="M18" s="224"/>
      <c r="N18" s="224"/>
      <c r="O18" s="225"/>
      <c r="P18" s="242"/>
      <c r="Q18" s="243"/>
      <c r="R18" s="243"/>
      <c r="S18" s="243"/>
      <c r="T18" s="243"/>
      <c r="U18" s="243"/>
      <c r="V18" s="244"/>
      <c r="W18" s="37"/>
    </row>
    <row r="19" spans="1:35" ht="11.25" customHeight="1">
      <c r="A19" s="193" t="s">
        <v>120</v>
      </c>
      <c r="B19" s="193"/>
      <c r="C19" s="193"/>
      <c r="D19" s="193"/>
      <c r="E19" s="119"/>
      <c r="F19" s="120"/>
      <c r="G19" s="120"/>
      <c r="H19" s="120"/>
      <c r="I19" s="120"/>
      <c r="J19" s="120"/>
      <c r="K19" s="121"/>
      <c r="L19" s="195" t="s">
        <v>121</v>
      </c>
      <c r="M19" s="195"/>
      <c r="N19" s="195"/>
      <c r="O19" s="195"/>
      <c r="P19" s="197"/>
      <c r="Q19" s="197"/>
      <c r="R19" s="197"/>
      <c r="S19" s="197"/>
      <c r="T19" s="197"/>
      <c r="U19" s="197"/>
      <c r="V19" s="197"/>
    </row>
    <row r="20" spans="1:35" ht="11.25" customHeight="1">
      <c r="A20" s="194"/>
      <c r="B20" s="194"/>
      <c r="C20" s="194"/>
      <c r="D20" s="194"/>
      <c r="E20" s="172"/>
      <c r="F20" s="173"/>
      <c r="G20" s="173"/>
      <c r="H20" s="173"/>
      <c r="I20" s="173"/>
      <c r="J20" s="173"/>
      <c r="K20" s="174"/>
      <c r="L20" s="196"/>
      <c r="M20" s="196"/>
      <c r="N20" s="196"/>
      <c r="O20" s="196"/>
      <c r="P20" s="198"/>
      <c r="Q20" s="198"/>
      <c r="R20" s="198"/>
      <c r="S20" s="198"/>
      <c r="T20" s="198"/>
      <c r="U20" s="198"/>
      <c r="V20" s="198"/>
    </row>
    <row r="21" spans="1:35" ht="11.25" customHeight="1">
      <c r="A21" s="199" t="s">
        <v>122</v>
      </c>
      <c r="B21" s="200"/>
      <c r="C21" s="200"/>
      <c r="D21" s="201"/>
      <c r="E21" s="205"/>
      <c r="F21" s="206"/>
      <c r="G21" s="206"/>
      <c r="H21" s="206"/>
      <c r="I21" s="206"/>
      <c r="J21" s="206"/>
      <c r="K21" s="206"/>
      <c r="L21" s="206"/>
      <c r="M21" s="206"/>
      <c r="N21" s="206"/>
      <c r="O21" s="206"/>
      <c r="P21" s="206"/>
      <c r="Q21" s="206"/>
      <c r="R21" s="206"/>
      <c r="S21" s="206"/>
      <c r="T21" s="206"/>
      <c r="U21" s="206"/>
      <c r="V21" s="207"/>
    </row>
    <row r="22" spans="1:35" ht="11.25" customHeight="1">
      <c r="A22" s="202"/>
      <c r="B22" s="203"/>
      <c r="C22" s="203"/>
      <c r="D22" s="204"/>
      <c r="E22" s="208"/>
      <c r="F22" s="209"/>
      <c r="G22" s="209"/>
      <c r="H22" s="209"/>
      <c r="I22" s="209"/>
      <c r="J22" s="209"/>
      <c r="K22" s="209"/>
      <c r="L22" s="209"/>
      <c r="M22" s="209"/>
      <c r="N22" s="209"/>
      <c r="O22" s="209"/>
      <c r="P22" s="209"/>
      <c r="Q22" s="209"/>
      <c r="R22" s="209"/>
      <c r="S22" s="209"/>
      <c r="T22" s="209"/>
      <c r="U22" s="209"/>
      <c r="V22" s="210"/>
    </row>
    <row r="23" spans="1:35" ht="11.25" customHeight="1">
      <c r="A23" s="187"/>
      <c r="B23" s="188"/>
      <c r="C23" s="188"/>
      <c r="D23" s="188"/>
      <c r="E23" s="188"/>
      <c r="F23" s="188"/>
      <c r="G23" s="188"/>
      <c r="H23" s="188"/>
      <c r="I23" s="188"/>
      <c r="J23" s="188"/>
      <c r="K23" s="188"/>
      <c r="L23" s="188"/>
      <c r="M23" s="188"/>
      <c r="N23" s="188"/>
      <c r="O23" s="188"/>
      <c r="P23" s="188"/>
      <c r="Q23" s="188"/>
      <c r="R23" s="188"/>
      <c r="S23" s="188"/>
      <c r="T23" s="188"/>
      <c r="U23" s="188"/>
      <c r="V23" s="189"/>
    </row>
    <row r="24" spans="1:35" ht="11.25" customHeight="1">
      <c r="A24" s="187"/>
      <c r="B24" s="188"/>
      <c r="C24" s="188"/>
      <c r="D24" s="188"/>
      <c r="E24" s="188"/>
      <c r="F24" s="188"/>
      <c r="G24" s="188"/>
      <c r="H24" s="188"/>
      <c r="I24" s="188"/>
      <c r="J24" s="188"/>
      <c r="K24" s="188"/>
      <c r="L24" s="188"/>
      <c r="M24" s="188"/>
      <c r="N24" s="188"/>
      <c r="O24" s="188"/>
      <c r="P24" s="188"/>
      <c r="Q24" s="188"/>
      <c r="R24" s="188"/>
      <c r="S24" s="188"/>
      <c r="T24" s="188"/>
      <c r="U24" s="188"/>
      <c r="V24" s="189"/>
    </row>
    <row r="25" spans="1:35" ht="11.25" customHeight="1">
      <c r="A25" s="187"/>
      <c r="B25" s="188"/>
      <c r="C25" s="188"/>
      <c r="D25" s="188"/>
      <c r="E25" s="188"/>
      <c r="F25" s="188"/>
      <c r="G25" s="188"/>
      <c r="H25" s="188"/>
      <c r="I25" s="188"/>
      <c r="J25" s="188"/>
      <c r="K25" s="188"/>
      <c r="L25" s="188"/>
      <c r="M25" s="188"/>
      <c r="N25" s="188"/>
      <c r="O25" s="188"/>
      <c r="P25" s="188"/>
      <c r="Q25" s="188"/>
      <c r="R25" s="188"/>
      <c r="S25" s="188"/>
      <c r="T25" s="188"/>
      <c r="U25" s="188"/>
      <c r="V25" s="189"/>
    </row>
    <row r="26" spans="1:35" ht="11.25" customHeight="1">
      <c r="A26" s="190"/>
      <c r="B26" s="191"/>
      <c r="C26" s="191"/>
      <c r="D26" s="191"/>
      <c r="E26" s="191"/>
      <c r="F26" s="191"/>
      <c r="G26" s="191"/>
      <c r="H26" s="191"/>
      <c r="I26" s="191"/>
      <c r="J26" s="191"/>
      <c r="K26" s="191"/>
      <c r="L26" s="191"/>
      <c r="M26" s="191"/>
      <c r="N26" s="191"/>
      <c r="O26" s="191"/>
      <c r="P26" s="191"/>
      <c r="Q26" s="191"/>
      <c r="R26" s="191"/>
      <c r="S26" s="191"/>
      <c r="T26" s="191"/>
      <c r="U26" s="191"/>
      <c r="V26" s="192"/>
    </row>
    <row r="27" spans="1:35" ht="11.25" customHeight="1">
      <c r="A27" s="199" t="s">
        <v>123</v>
      </c>
      <c r="B27" s="200"/>
      <c r="C27" s="200"/>
      <c r="D27" s="201"/>
      <c r="E27" s="205"/>
      <c r="F27" s="206"/>
      <c r="G27" s="206"/>
      <c r="H27" s="206"/>
      <c r="I27" s="206"/>
      <c r="J27" s="206"/>
      <c r="K27" s="206"/>
      <c r="L27" s="206"/>
      <c r="M27" s="206"/>
      <c r="N27" s="206"/>
      <c r="O27" s="206"/>
      <c r="P27" s="206"/>
      <c r="Q27" s="206"/>
      <c r="R27" s="206"/>
      <c r="S27" s="206"/>
      <c r="T27" s="206"/>
      <c r="U27" s="206"/>
      <c r="V27" s="207"/>
      <c r="Z27" s="294" t="s">
        <v>265</v>
      </c>
      <c r="AA27" s="294"/>
      <c r="AB27" s="294"/>
    </row>
    <row r="28" spans="1:35" ht="11.25" customHeight="1">
      <c r="A28" s="202"/>
      <c r="B28" s="203"/>
      <c r="C28" s="203"/>
      <c r="D28" s="204"/>
      <c r="E28" s="208"/>
      <c r="F28" s="209"/>
      <c r="G28" s="209"/>
      <c r="H28" s="209"/>
      <c r="I28" s="209"/>
      <c r="J28" s="209"/>
      <c r="K28" s="209"/>
      <c r="L28" s="209"/>
      <c r="M28" s="209"/>
      <c r="N28" s="209"/>
      <c r="O28" s="209"/>
      <c r="P28" s="209"/>
      <c r="Q28" s="209"/>
      <c r="R28" s="209"/>
      <c r="S28" s="209"/>
      <c r="T28" s="209"/>
      <c r="U28" s="209"/>
      <c r="V28" s="210"/>
      <c r="Z28" s="295"/>
      <c r="AA28" s="295"/>
      <c r="AB28" s="295"/>
    </row>
    <row r="29" spans="1:35" ht="11.25" customHeight="1">
      <c r="A29" s="187"/>
      <c r="B29" s="188"/>
      <c r="C29" s="188"/>
      <c r="D29" s="188"/>
      <c r="E29" s="188"/>
      <c r="F29" s="188"/>
      <c r="G29" s="188"/>
      <c r="H29" s="188"/>
      <c r="I29" s="188"/>
      <c r="J29" s="188"/>
      <c r="K29" s="188"/>
      <c r="L29" s="188"/>
      <c r="M29" s="188"/>
      <c r="N29" s="188"/>
      <c r="O29" s="188"/>
      <c r="P29" s="188"/>
      <c r="Q29" s="188"/>
      <c r="R29" s="188"/>
      <c r="S29" s="188"/>
      <c r="T29" s="188"/>
      <c r="U29" s="188"/>
      <c r="V29" s="189"/>
      <c r="Z29" s="296" t="e">
        <f>VLOOKUP(E7,リスト２!B2:C46,2,FALSE)</f>
        <v>#N/A</v>
      </c>
      <c r="AA29" s="296"/>
      <c r="AB29" s="296"/>
      <c r="AC29" s="296"/>
      <c r="AD29" s="296"/>
      <c r="AE29" s="296"/>
      <c r="AF29" s="296"/>
      <c r="AG29" s="296"/>
      <c r="AH29" s="296"/>
      <c r="AI29" s="296"/>
    </row>
    <row r="30" spans="1:35" ht="11.25" customHeight="1">
      <c r="A30" s="187"/>
      <c r="B30" s="188"/>
      <c r="C30" s="188"/>
      <c r="D30" s="188"/>
      <c r="E30" s="188"/>
      <c r="F30" s="188"/>
      <c r="G30" s="188"/>
      <c r="H30" s="188"/>
      <c r="I30" s="188"/>
      <c r="J30" s="188"/>
      <c r="K30" s="188"/>
      <c r="L30" s="188"/>
      <c r="M30" s="188"/>
      <c r="N30" s="188"/>
      <c r="O30" s="188"/>
      <c r="P30" s="188"/>
      <c r="Q30" s="188"/>
      <c r="R30" s="188"/>
      <c r="S30" s="188"/>
      <c r="T30" s="188"/>
      <c r="U30" s="188"/>
      <c r="V30" s="189"/>
      <c r="Z30" s="296"/>
      <c r="AA30" s="296"/>
      <c r="AB30" s="296"/>
      <c r="AC30" s="296"/>
      <c r="AD30" s="296"/>
      <c r="AE30" s="296"/>
      <c r="AF30" s="296"/>
      <c r="AG30" s="296"/>
      <c r="AH30" s="296"/>
      <c r="AI30" s="296"/>
    </row>
    <row r="31" spans="1:35" ht="11.25" customHeight="1">
      <c r="A31" s="187"/>
      <c r="B31" s="188"/>
      <c r="C31" s="188"/>
      <c r="D31" s="188"/>
      <c r="E31" s="188"/>
      <c r="F31" s="188"/>
      <c r="G31" s="188"/>
      <c r="H31" s="188"/>
      <c r="I31" s="188"/>
      <c r="J31" s="188"/>
      <c r="K31" s="188"/>
      <c r="L31" s="188"/>
      <c r="M31" s="188"/>
      <c r="N31" s="188"/>
      <c r="O31" s="188"/>
      <c r="P31" s="188"/>
      <c r="Q31" s="188"/>
      <c r="R31" s="188"/>
      <c r="S31" s="188"/>
      <c r="T31" s="188"/>
      <c r="U31" s="188"/>
      <c r="V31" s="189"/>
      <c r="Z31" s="296"/>
      <c r="AA31" s="296"/>
      <c r="AB31" s="296"/>
      <c r="AC31" s="296"/>
      <c r="AD31" s="296"/>
      <c r="AE31" s="296"/>
      <c r="AF31" s="296"/>
      <c r="AG31" s="296"/>
      <c r="AH31" s="296"/>
      <c r="AI31" s="296"/>
    </row>
    <row r="32" spans="1:35" ht="11.25" customHeight="1">
      <c r="A32" s="190"/>
      <c r="B32" s="191"/>
      <c r="C32" s="191"/>
      <c r="D32" s="191"/>
      <c r="E32" s="191"/>
      <c r="F32" s="191"/>
      <c r="G32" s="191"/>
      <c r="H32" s="191"/>
      <c r="I32" s="191"/>
      <c r="J32" s="191"/>
      <c r="K32" s="191"/>
      <c r="L32" s="191"/>
      <c r="M32" s="191"/>
      <c r="N32" s="191"/>
      <c r="O32" s="191"/>
      <c r="P32" s="191"/>
      <c r="Q32" s="191"/>
      <c r="R32" s="191"/>
      <c r="S32" s="191"/>
      <c r="T32" s="191"/>
      <c r="U32" s="191"/>
      <c r="V32" s="192"/>
      <c r="Z32" s="296"/>
      <c r="AA32" s="296"/>
      <c r="AB32" s="296"/>
      <c r="AC32" s="296"/>
      <c r="AD32" s="296"/>
      <c r="AE32" s="296"/>
      <c r="AF32" s="296"/>
      <c r="AG32" s="296"/>
      <c r="AH32" s="296"/>
      <c r="AI32" s="296"/>
    </row>
    <row r="33" spans="1:35" ht="11.25" customHeight="1">
      <c r="A33" s="195" t="s">
        <v>124</v>
      </c>
      <c r="B33" s="195"/>
      <c r="C33" s="195"/>
      <c r="D33" s="195"/>
      <c r="E33" s="195"/>
      <c r="F33" s="195"/>
      <c r="G33" s="195"/>
      <c r="H33" s="195"/>
      <c r="I33" s="195"/>
      <c r="J33" s="195"/>
      <c r="K33" s="195"/>
      <c r="L33" s="195"/>
      <c r="M33" s="195"/>
      <c r="N33" s="195"/>
      <c r="O33" s="195"/>
      <c r="P33" s="195"/>
      <c r="Q33" s="195"/>
      <c r="R33" s="195"/>
      <c r="S33" s="195"/>
      <c r="T33" s="195"/>
      <c r="U33" s="195"/>
      <c r="V33" s="195"/>
      <c r="Z33" s="296"/>
      <c r="AA33" s="296"/>
      <c r="AB33" s="296"/>
      <c r="AC33" s="296"/>
      <c r="AD33" s="296"/>
      <c r="AE33" s="296"/>
      <c r="AF33" s="296"/>
      <c r="AG33" s="296"/>
      <c r="AH33" s="296"/>
      <c r="AI33" s="296"/>
    </row>
    <row r="34" spans="1:35" ht="11.25" customHeight="1">
      <c r="A34" s="195"/>
      <c r="B34" s="195"/>
      <c r="C34" s="195"/>
      <c r="D34" s="195"/>
      <c r="E34" s="195"/>
      <c r="F34" s="195"/>
      <c r="G34" s="195"/>
      <c r="H34" s="195"/>
      <c r="I34" s="195"/>
      <c r="J34" s="195"/>
      <c r="K34" s="195"/>
      <c r="L34" s="195"/>
      <c r="M34" s="195"/>
      <c r="N34" s="195"/>
      <c r="O34" s="195"/>
      <c r="P34" s="195"/>
      <c r="Q34" s="195"/>
      <c r="R34" s="195"/>
      <c r="S34" s="195"/>
      <c r="T34" s="195"/>
      <c r="U34" s="195"/>
      <c r="V34" s="195"/>
      <c r="Z34" s="296"/>
      <c r="AA34" s="296"/>
      <c r="AB34" s="296"/>
      <c r="AC34" s="296"/>
      <c r="AD34" s="296"/>
      <c r="AE34" s="296"/>
      <c r="AF34" s="296"/>
      <c r="AG34" s="296"/>
      <c r="AH34" s="296"/>
      <c r="AI34" s="296"/>
    </row>
    <row r="35" spans="1:35" ht="10.5" customHeight="1">
      <c r="A35" s="216" t="s">
        <v>125</v>
      </c>
      <c r="B35" s="216"/>
      <c r="C35" s="216"/>
      <c r="D35" s="216"/>
      <c r="E35" s="216"/>
      <c r="F35" s="217" t="s">
        <v>192</v>
      </c>
      <c r="G35" s="218"/>
      <c r="H35" s="218"/>
      <c r="I35" s="219"/>
      <c r="J35" s="217" t="s">
        <v>126</v>
      </c>
      <c r="K35" s="218"/>
      <c r="L35" s="219"/>
      <c r="M35" s="216" t="s">
        <v>127</v>
      </c>
      <c r="N35" s="216"/>
      <c r="O35" s="216"/>
      <c r="P35" s="216" t="s">
        <v>128</v>
      </c>
      <c r="Q35" s="216"/>
      <c r="R35" s="216"/>
      <c r="S35" s="216"/>
      <c r="T35" s="216"/>
      <c r="U35" s="216"/>
      <c r="V35" s="216"/>
      <c r="Z35" s="296"/>
      <c r="AA35" s="296"/>
      <c r="AB35" s="296"/>
      <c r="AC35" s="296"/>
      <c r="AD35" s="296"/>
      <c r="AE35" s="296"/>
      <c r="AF35" s="296"/>
      <c r="AG35" s="296"/>
      <c r="AH35" s="296"/>
      <c r="AI35" s="296"/>
    </row>
    <row r="36" spans="1:35" ht="10.5" customHeight="1">
      <c r="A36" s="131"/>
      <c r="B36" s="131"/>
      <c r="C36" s="131"/>
      <c r="D36" s="131"/>
      <c r="E36" s="131"/>
      <c r="F36" s="138"/>
      <c r="G36" s="139"/>
      <c r="H36" s="139"/>
      <c r="I36" s="140"/>
      <c r="J36" s="138"/>
      <c r="K36" s="139"/>
      <c r="L36" s="140"/>
      <c r="M36" s="131"/>
      <c r="N36" s="131"/>
      <c r="O36" s="131"/>
      <c r="P36" s="131"/>
      <c r="Q36" s="131"/>
      <c r="R36" s="131"/>
      <c r="S36" s="131"/>
      <c r="T36" s="131"/>
      <c r="U36" s="131"/>
      <c r="V36" s="131"/>
      <c r="Z36" s="296"/>
      <c r="AA36" s="296"/>
      <c r="AB36" s="296"/>
      <c r="AC36" s="296"/>
      <c r="AD36" s="296"/>
      <c r="AE36" s="296"/>
      <c r="AF36" s="296"/>
      <c r="AG36" s="296"/>
      <c r="AH36" s="296"/>
      <c r="AI36" s="296"/>
    </row>
    <row r="37" spans="1:35" ht="10.5" customHeight="1">
      <c r="A37" s="250"/>
      <c r="B37" s="251"/>
      <c r="C37" s="251"/>
      <c r="D37" s="251"/>
      <c r="E37" s="252"/>
      <c r="F37" s="256"/>
      <c r="G37" s="257"/>
      <c r="H37" s="257"/>
      <c r="I37" s="258"/>
      <c r="J37" s="250"/>
      <c r="K37" s="251"/>
      <c r="L37" s="252"/>
      <c r="M37" s="256"/>
      <c r="N37" s="257"/>
      <c r="O37" s="257"/>
      <c r="P37" s="211"/>
      <c r="Q37" s="211"/>
      <c r="R37" s="211"/>
      <c r="S37" s="211"/>
      <c r="T37" s="211"/>
      <c r="U37" s="211"/>
      <c r="V37" s="211"/>
      <c r="Z37" s="296"/>
      <c r="AA37" s="296"/>
      <c r="AB37" s="296"/>
      <c r="AC37" s="296"/>
      <c r="AD37" s="296"/>
      <c r="AE37" s="296"/>
      <c r="AF37" s="296"/>
      <c r="AG37" s="296"/>
      <c r="AH37" s="296"/>
      <c r="AI37" s="296"/>
    </row>
    <row r="38" spans="1:35" ht="10.5" customHeight="1">
      <c r="A38" s="253"/>
      <c r="B38" s="254"/>
      <c r="C38" s="254"/>
      <c r="D38" s="254"/>
      <c r="E38" s="255"/>
      <c r="F38" s="259"/>
      <c r="G38" s="260"/>
      <c r="H38" s="260"/>
      <c r="I38" s="261"/>
      <c r="J38" s="253"/>
      <c r="K38" s="254"/>
      <c r="L38" s="255"/>
      <c r="M38" s="259"/>
      <c r="N38" s="260"/>
      <c r="O38" s="260"/>
      <c r="P38" s="211"/>
      <c r="Q38" s="211"/>
      <c r="R38" s="211"/>
      <c r="S38" s="211"/>
      <c r="T38" s="211"/>
      <c r="U38" s="211"/>
      <c r="V38" s="211"/>
      <c r="Z38" s="296"/>
      <c r="AA38" s="296"/>
      <c r="AB38" s="296"/>
      <c r="AC38" s="296"/>
      <c r="AD38" s="296"/>
      <c r="AE38" s="296"/>
      <c r="AF38" s="296"/>
      <c r="AG38" s="296"/>
      <c r="AH38" s="296"/>
      <c r="AI38" s="296"/>
    </row>
    <row r="39" spans="1:35" ht="10.5" customHeight="1">
      <c r="A39" s="262"/>
      <c r="B39" s="263"/>
      <c r="C39" s="263"/>
      <c r="D39" s="263"/>
      <c r="E39" s="264"/>
      <c r="F39" s="265"/>
      <c r="G39" s="266"/>
      <c r="H39" s="266"/>
      <c r="I39" s="267"/>
      <c r="J39" s="262"/>
      <c r="K39" s="263"/>
      <c r="L39" s="264"/>
      <c r="M39" s="268"/>
      <c r="N39" s="269"/>
      <c r="O39" s="270"/>
      <c r="P39" s="211"/>
      <c r="Q39" s="211"/>
      <c r="R39" s="211"/>
      <c r="S39" s="211"/>
      <c r="T39" s="211"/>
      <c r="U39" s="211"/>
      <c r="V39" s="211"/>
      <c r="Z39" s="296"/>
      <c r="AA39" s="296"/>
      <c r="AB39" s="296"/>
      <c r="AC39" s="296"/>
      <c r="AD39" s="296"/>
      <c r="AE39" s="296"/>
      <c r="AF39" s="296"/>
      <c r="AG39" s="296"/>
      <c r="AH39" s="296"/>
      <c r="AI39" s="296"/>
    </row>
    <row r="40" spans="1:35" ht="10.5" customHeight="1">
      <c r="A40" s="253"/>
      <c r="B40" s="254"/>
      <c r="C40" s="254"/>
      <c r="D40" s="254"/>
      <c r="E40" s="255"/>
      <c r="F40" s="259"/>
      <c r="G40" s="260"/>
      <c r="H40" s="260"/>
      <c r="I40" s="261"/>
      <c r="J40" s="253"/>
      <c r="K40" s="254"/>
      <c r="L40" s="255"/>
      <c r="M40" s="271"/>
      <c r="N40" s="272"/>
      <c r="O40" s="273"/>
      <c r="P40" s="211"/>
      <c r="Q40" s="211"/>
      <c r="R40" s="211"/>
      <c r="S40" s="211"/>
      <c r="T40" s="211"/>
      <c r="U40" s="211"/>
      <c r="V40" s="211"/>
      <c r="Z40" s="296"/>
      <c r="AA40" s="296"/>
      <c r="AB40" s="296"/>
      <c r="AC40" s="296"/>
      <c r="AD40" s="296"/>
      <c r="AE40" s="296"/>
      <c r="AF40" s="296"/>
      <c r="AG40" s="296"/>
      <c r="AH40" s="296"/>
      <c r="AI40" s="296"/>
    </row>
    <row r="41" spans="1:35" ht="10.5" customHeight="1">
      <c r="A41" s="262"/>
      <c r="B41" s="263"/>
      <c r="C41" s="263"/>
      <c r="D41" s="263"/>
      <c r="E41" s="264"/>
      <c r="F41" s="265"/>
      <c r="G41" s="266"/>
      <c r="H41" s="266"/>
      <c r="I41" s="267"/>
      <c r="J41" s="262"/>
      <c r="K41" s="263"/>
      <c r="L41" s="264"/>
      <c r="M41" s="268">
        <f t="shared" ref="M41" si="0">F41*J41</f>
        <v>0</v>
      </c>
      <c r="N41" s="269"/>
      <c r="O41" s="270"/>
      <c r="P41" s="211"/>
      <c r="Q41" s="211"/>
      <c r="R41" s="211"/>
      <c r="S41" s="211"/>
      <c r="T41" s="211"/>
      <c r="U41" s="211"/>
      <c r="V41" s="211"/>
      <c r="Z41" s="296"/>
      <c r="AA41" s="296"/>
      <c r="AB41" s="296"/>
      <c r="AC41" s="296"/>
      <c r="AD41" s="296"/>
      <c r="AE41" s="296"/>
      <c r="AF41" s="296"/>
      <c r="AG41" s="296"/>
      <c r="AH41" s="296"/>
      <c r="AI41" s="296"/>
    </row>
    <row r="42" spans="1:35" ht="10.5" customHeight="1" thickBot="1">
      <c r="A42" s="274"/>
      <c r="B42" s="275"/>
      <c r="C42" s="275"/>
      <c r="D42" s="275"/>
      <c r="E42" s="276"/>
      <c r="F42" s="277"/>
      <c r="G42" s="278"/>
      <c r="H42" s="278"/>
      <c r="I42" s="279"/>
      <c r="J42" s="274"/>
      <c r="K42" s="275"/>
      <c r="L42" s="276"/>
      <c r="M42" s="280"/>
      <c r="N42" s="281"/>
      <c r="O42" s="282"/>
      <c r="P42" s="212"/>
      <c r="Q42" s="212"/>
      <c r="R42" s="212"/>
      <c r="S42" s="212"/>
      <c r="T42" s="212"/>
      <c r="U42" s="212"/>
      <c r="V42" s="212"/>
      <c r="Z42" s="296"/>
      <c r="AA42" s="296"/>
      <c r="AB42" s="296"/>
      <c r="AC42" s="296"/>
      <c r="AD42" s="296"/>
      <c r="AE42" s="296"/>
      <c r="AF42" s="296"/>
      <c r="AG42" s="296"/>
      <c r="AH42" s="296"/>
      <c r="AI42" s="296"/>
    </row>
    <row r="43" spans="1:35" ht="10.5" customHeight="1" thickTop="1">
      <c r="A43" s="283" t="s">
        <v>129</v>
      </c>
      <c r="B43" s="284"/>
      <c r="C43" s="284"/>
      <c r="D43" s="284"/>
      <c r="E43" s="284"/>
      <c r="F43" s="284"/>
      <c r="G43" s="284"/>
      <c r="H43" s="284"/>
      <c r="I43" s="284"/>
      <c r="J43" s="284"/>
      <c r="K43" s="284"/>
      <c r="L43" s="285"/>
      <c r="M43" s="213">
        <f>SUM(M37:O42)</f>
        <v>0</v>
      </c>
      <c r="N43" s="213"/>
      <c r="O43" s="213"/>
      <c r="P43" s="215"/>
      <c r="Q43" s="215"/>
      <c r="R43" s="215"/>
      <c r="S43" s="215"/>
      <c r="T43" s="215"/>
      <c r="U43" s="215"/>
      <c r="V43" s="215"/>
      <c r="Z43" s="296"/>
      <c r="AA43" s="296"/>
      <c r="AB43" s="296"/>
      <c r="AC43" s="296"/>
      <c r="AD43" s="296"/>
      <c r="AE43" s="296"/>
      <c r="AF43" s="296"/>
      <c r="AG43" s="296"/>
      <c r="AH43" s="296"/>
      <c r="AI43" s="296"/>
    </row>
    <row r="44" spans="1:35" ht="10.5" customHeight="1">
      <c r="A44" s="138"/>
      <c r="B44" s="139"/>
      <c r="C44" s="139"/>
      <c r="D44" s="139"/>
      <c r="E44" s="139"/>
      <c r="F44" s="139"/>
      <c r="G44" s="139"/>
      <c r="H44" s="139"/>
      <c r="I44" s="139"/>
      <c r="J44" s="139"/>
      <c r="K44" s="139"/>
      <c r="L44" s="140"/>
      <c r="M44" s="214"/>
      <c r="N44" s="214"/>
      <c r="O44" s="214"/>
      <c r="P44" s="117"/>
      <c r="Q44" s="117"/>
      <c r="R44" s="117"/>
      <c r="S44" s="117"/>
      <c r="T44" s="117"/>
      <c r="U44" s="117"/>
      <c r="V44" s="117"/>
      <c r="Z44" s="296"/>
      <c r="AA44" s="296"/>
      <c r="AB44" s="296"/>
      <c r="AC44" s="296"/>
      <c r="AD44" s="296"/>
      <c r="AE44" s="296"/>
      <c r="AF44" s="296"/>
      <c r="AG44" s="296"/>
      <c r="AH44" s="296"/>
      <c r="AI44" s="296"/>
    </row>
    <row r="45" spans="1:35" ht="11.25" customHeight="1">
      <c r="A45" s="132" t="str">
        <f>IF(OR($L$3=$W$2,$L$3=$W$3),$Z$2,$Z$3)</f>
        <v>収支予算</v>
      </c>
      <c r="B45" s="133"/>
      <c r="C45" s="133"/>
      <c r="D45" s="133"/>
      <c r="E45" s="133"/>
      <c r="F45" s="133"/>
      <c r="G45" s="133"/>
      <c r="H45" s="133"/>
      <c r="I45" s="133"/>
      <c r="J45" s="133"/>
      <c r="K45" s="133"/>
      <c r="L45" s="133"/>
      <c r="M45" s="133"/>
      <c r="N45" s="133"/>
      <c r="O45" s="133"/>
      <c r="P45" s="133"/>
      <c r="Q45" s="133"/>
      <c r="R45" s="133"/>
      <c r="S45" s="133"/>
      <c r="T45" s="133"/>
      <c r="U45" s="133"/>
      <c r="V45" s="134"/>
      <c r="Z45" s="296"/>
      <c r="AA45" s="296"/>
      <c r="AB45" s="296"/>
      <c r="AC45" s="296"/>
      <c r="AD45" s="296"/>
      <c r="AE45" s="296"/>
      <c r="AF45" s="296"/>
      <c r="AG45" s="296"/>
      <c r="AH45" s="296"/>
      <c r="AI45" s="296"/>
    </row>
    <row r="46" spans="1:35" ht="11.25" customHeight="1">
      <c r="A46" s="132"/>
      <c r="B46" s="133"/>
      <c r="C46" s="133"/>
      <c r="D46" s="133"/>
      <c r="E46" s="133"/>
      <c r="F46" s="133"/>
      <c r="G46" s="133"/>
      <c r="H46" s="133"/>
      <c r="I46" s="133"/>
      <c r="J46" s="133"/>
      <c r="K46" s="133"/>
      <c r="L46" s="133"/>
      <c r="M46" s="133"/>
      <c r="N46" s="133"/>
      <c r="O46" s="133"/>
      <c r="P46" s="133"/>
      <c r="Q46" s="133"/>
      <c r="R46" s="133"/>
      <c r="S46" s="133"/>
      <c r="T46" s="133"/>
      <c r="U46" s="133"/>
      <c r="V46" s="134"/>
      <c r="Z46" s="296"/>
      <c r="AA46" s="296"/>
      <c r="AB46" s="296"/>
      <c r="AC46" s="296"/>
      <c r="AD46" s="296"/>
      <c r="AE46" s="296"/>
      <c r="AF46" s="296"/>
      <c r="AG46" s="296"/>
      <c r="AH46" s="296"/>
      <c r="AI46" s="296"/>
    </row>
    <row r="47" spans="1:35" ht="11.25" customHeight="1">
      <c r="A47" s="248"/>
      <c r="B47" s="135" t="s">
        <v>109</v>
      </c>
      <c r="C47" s="136"/>
      <c r="D47" s="136"/>
      <c r="E47" s="136"/>
      <c r="F47" s="136"/>
      <c r="G47" s="137"/>
      <c r="H47" s="131" t="str">
        <f>IF(OR($L$3=$W$2,$L$3=$W$3),$AB$2,$AB$3)</f>
        <v>予算額</v>
      </c>
      <c r="I47" s="131"/>
      <c r="J47" s="131"/>
      <c r="K47" s="131"/>
      <c r="L47" s="131"/>
      <c r="M47" s="131"/>
      <c r="N47" s="131" t="s">
        <v>130</v>
      </c>
      <c r="O47" s="131"/>
      <c r="P47" s="131"/>
      <c r="Q47" s="131"/>
      <c r="R47" s="131"/>
      <c r="S47" s="131"/>
      <c r="T47" s="131"/>
      <c r="U47" s="131"/>
      <c r="V47" s="131"/>
      <c r="Z47" s="296"/>
      <c r="AA47" s="296"/>
      <c r="AB47" s="296"/>
      <c r="AC47" s="296"/>
      <c r="AD47" s="296"/>
      <c r="AE47" s="296"/>
      <c r="AF47" s="296"/>
      <c r="AG47" s="296"/>
      <c r="AH47" s="296"/>
      <c r="AI47" s="296"/>
    </row>
    <row r="48" spans="1:35" ht="11.25" customHeight="1">
      <c r="A48" s="249"/>
      <c r="B48" s="138"/>
      <c r="C48" s="139"/>
      <c r="D48" s="139"/>
      <c r="E48" s="139"/>
      <c r="F48" s="139"/>
      <c r="G48" s="140"/>
      <c r="H48" s="131"/>
      <c r="I48" s="131"/>
      <c r="J48" s="131"/>
      <c r="K48" s="131"/>
      <c r="L48" s="131"/>
      <c r="M48" s="131"/>
      <c r="N48" s="131"/>
      <c r="O48" s="131"/>
      <c r="P48" s="131"/>
      <c r="Q48" s="131"/>
      <c r="R48" s="131"/>
      <c r="S48" s="131"/>
      <c r="T48" s="131"/>
      <c r="U48" s="131"/>
      <c r="V48" s="131"/>
      <c r="Z48" s="296"/>
      <c r="AA48" s="296"/>
      <c r="AB48" s="296"/>
      <c r="AC48" s="296"/>
      <c r="AD48" s="296"/>
      <c r="AE48" s="296"/>
      <c r="AF48" s="296"/>
      <c r="AG48" s="296"/>
      <c r="AH48" s="296"/>
      <c r="AI48" s="296"/>
    </row>
    <row r="49" spans="1:23" ht="10.5" customHeight="1">
      <c r="A49" s="141" t="s">
        <v>131</v>
      </c>
      <c r="B49" s="142" t="s">
        <v>196</v>
      </c>
      <c r="C49" s="143"/>
      <c r="D49" s="143"/>
      <c r="E49" s="143"/>
      <c r="F49" s="143"/>
      <c r="G49" s="144"/>
      <c r="H49" s="148"/>
      <c r="I49" s="149"/>
      <c r="J49" s="149"/>
      <c r="K49" s="149"/>
      <c r="L49" s="149"/>
      <c r="M49" s="150"/>
      <c r="N49" s="154"/>
      <c r="O49" s="155"/>
      <c r="P49" s="155"/>
      <c r="Q49" s="155"/>
      <c r="R49" s="155"/>
      <c r="S49" s="155"/>
      <c r="T49" s="155"/>
      <c r="U49" s="155"/>
      <c r="V49" s="156"/>
    </row>
    <row r="50" spans="1:23" ht="10.5" customHeight="1">
      <c r="A50" s="141"/>
      <c r="B50" s="145"/>
      <c r="C50" s="146"/>
      <c r="D50" s="146"/>
      <c r="E50" s="146"/>
      <c r="F50" s="146"/>
      <c r="G50" s="147"/>
      <c r="H50" s="151"/>
      <c r="I50" s="152"/>
      <c r="J50" s="152"/>
      <c r="K50" s="152"/>
      <c r="L50" s="152"/>
      <c r="M50" s="153"/>
      <c r="N50" s="157"/>
      <c r="O50" s="158"/>
      <c r="P50" s="158"/>
      <c r="Q50" s="158"/>
      <c r="R50" s="158"/>
      <c r="S50" s="158"/>
      <c r="T50" s="158"/>
      <c r="U50" s="158"/>
      <c r="V50" s="159"/>
    </row>
    <row r="51" spans="1:23" ht="10.5" customHeight="1">
      <c r="A51" s="141"/>
      <c r="B51" s="160" t="s">
        <v>200</v>
      </c>
      <c r="C51" s="161"/>
      <c r="D51" s="161"/>
      <c r="E51" s="161"/>
      <c r="F51" s="161"/>
      <c r="G51" s="162"/>
      <c r="H51" s="166"/>
      <c r="I51" s="167"/>
      <c r="J51" s="167"/>
      <c r="K51" s="167"/>
      <c r="L51" s="167"/>
      <c r="M51" s="168"/>
      <c r="N51" s="169"/>
      <c r="O51" s="170"/>
      <c r="P51" s="170"/>
      <c r="Q51" s="170"/>
      <c r="R51" s="170"/>
      <c r="S51" s="170"/>
      <c r="T51" s="170"/>
      <c r="U51" s="170"/>
      <c r="V51" s="171"/>
    </row>
    <row r="52" spans="1:23" ht="10.5" customHeight="1">
      <c r="A52" s="141"/>
      <c r="B52" s="163"/>
      <c r="C52" s="164"/>
      <c r="D52" s="164"/>
      <c r="E52" s="164"/>
      <c r="F52" s="164"/>
      <c r="G52" s="165"/>
      <c r="H52" s="151"/>
      <c r="I52" s="152"/>
      <c r="J52" s="152"/>
      <c r="K52" s="152"/>
      <c r="L52" s="152"/>
      <c r="M52" s="153"/>
      <c r="N52" s="157"/>
      <c r="O52" s="158"/>
      <c r="P52" s="158"/>
      <c r="Q52" s="158"/>
      <c r="R52" s="158"/>
      <c r="S52" s="158"/>
      <c r="T52" s="158"/>
      <c r="U52" s="158"/>
      <c r="V52" s="159"/>
    </row>
    <row r="53" spans="1:23" ht="10.5" customHeight="1">
      <c r="A53" s="141"/>
      <c r="B53" s="160" t="s">
        <v>198</v>
      </c>
      <c r="C53" s="161"/>
      <c r="D53" s="161"/>
      <c r="E53" s="161"/>
      <c r="F53" s="161"/>
      <c r="G53" s="162"/>
      <c r="H53" s="166"/>
      <c r="I53" s="167"/>
      <c r="J53" s="167"/>
      <c r="K53" s="167"/>
      <c r="L53" s="167"/>
      <c r="M53" s="168"/>
      <c r="N53" s="169"/>
      <c r="O53" s="170"/>
      <c r="P53" s="170"/>
      <c r="Q53" s="170"/>
      <c r="R53" s="170"/>
      <c r="S53" s="170"/>
      <c r="T53" s="170"/>
      <c r="U53" s="170"/>
      <c r="V53" s="171"/>
    </row>
    <row r="54" spans="1:23" ht="10.5" customHeight="1">
      <c r="A54" s="141"/>
      <c r="B54" s="163"/>
      <c r="C54" s="164"/>
      <c r="D54" s="164"/>
      <c r="E54" s="164"/>
      <c r="F54" s="164"/>
      <c r="G54" s="165"/>
      <c r="H54" s="151"/>
      <c r="I54" s="152"/>
      <c r="J54" s="152"/>
      <c r="K54" s="152"/>
      <c r="L54" s="152"/>
      <c r="M54" s="153"/>
      <c r="N54" s="157"/>
      <c r="O54" s="158"/>
      <c r="P54" s="158"/>
      <c r="Q54" s="158"/>
      <c r="R54" s="158"/>
      <c r="S54" s="158"/>
      <c r="T54" s="158"/>
      <c r="U54" s="158"/>
      <c r="V54" s="159"/>
    </row>
    <row r="55" spans="1:23" ht="10.5" customHeight="1">
      <c r="A55" s="141"/>
      <c r="B55" s="172" t="s">
        <v>199</v>
      </c>
      <c r="C55" s="173"/>
      <c r="D55" s="173"/>
      <c r="E55" s="173"/>
      <c r="F55" s="173"/>
      <c r="G55" s="174"/>
      <c r="H55" s="175"/>
      <c r="I55" s="176"/>
      <c r="J55" s="176"/>
      <c r="K55" s="176"/>
      <c r="L55" s="176"/>
      <c r="M55" s="177"/>
      <c r="N55" s="181"/>
      <c r="O55" s="182"/>
      <c r="P55" s="182"/>
      <c r="Q55" s="182"/>
      <c r="R55" s="182"/>
      <c r="S55" s="182"/>
      <c r="T55" s="182"/>
      <c r="U55" s="182"/>
      <c r="V55" s="183"/>
    </row>
    <row r="56" spans="1:23" ht="10.5" customHeight="1">
      <c r="A56" s="141"/>
      <c r="B56" s="122"/>
      <c r="C56" s="123"/>
      <c r="D56" s="123"/>
      <c r="E56" s="123"/>
      <c r="F56" s="123"/>
      <c r="G56" s="124"/>
      <c r="H56" s="178"/>
      <c r="I56" s="179"/>
      <c r="J56" s="179"/>
      <c r="K56" s="179"/>
      <c r="L56" s="179"/>
      <c r="M56" s="180"/>
      <c r="N56" s="184"/>
      <c r="O56" s="185"/>
      <c r="P56" s="185"/>
      <c r="Q56" s="185"/>
      <c r="R56" s="185"/>
      <c r="S56" s="185"/>
      <c r="T56" s="185"/>
      <c r="U56" s="185"/>
      <c r="V56" s="186"/>
    </row>
    <row r="57" spans="1:23" ht="10.5" customHeight="1">
      <c r="A57" s="299" t="s">
        <v>132</v>
      </c>
      <c r="B57" s="119" t="s">
        <v>194</v>
      </c>
      <c r="C57" s="120"/>
      <c r="D57" s="120"/>
      <c r="E57" s="120"/>
      <c r="F57" s="120"/>
      <c r="G57" s="121"/>
      <c r="H57" s="148"/>
      <c r="I57" s="149"/>
      <c r="J57" s="149"/>
      <c r="K57" s="149"/>
      <c r="L57" s="149"/>
      <c r="M57" s="150"/>
      <c r="N57" s="154"/>
      <c r="O57" s="155"/>
      <c r="P57" s="155"/>
      <c r="Q57" s="155"/>
      <c r="R57" s="155"/>
      <c r="S57" s="155"/>
      <c r="T57" s="155"/>
      <c r="U57" s="155"/>
      <c r="V57" s="156"/>
      <c r="W57" s="298" t="str">
        <f>IF(SUM(H49:M56)=SUM(H57:M62),"OK","収支が不一致")</f>
        <v>OK</v>
      </c>
    </row>
    <row r="58" spans="1:23" ht="10.5" customHeight="1">
      <c r="A58" s="299"/>
      <c r="B58" s="163"/>
      <c r="C58" s="164"/>
      <c r="D58" s="164"/>
      <c r="E58" s="164"/>
      <c r="F58" s="164"/>
      <c r="G58" s="165"/>
      <c r="H58" s="151"/>
      <c r="I58" s="152"/>
      <c r="J58" s="152"/>
      <c r="K58" s="152"/>
      <c r="L58" s="152"/>
      <c r="M58" s="153"/>
      <c r="N58" s="157"/>
      <c r="O58" s="158"/>
      <c r="P58" s="158"/>
      <c r="Q58" s="158"/>
      <c r="R58" s="158"/>
      <c r="S58" s="158"/>
      <c r="T58" s="158"/>
      <c r="U58" s="158"/>
      <c r="V58" s="159"/>
      <c r="W58" s="298"/>
    </row>
    <row r="59" spans="1:23" ht="10.5" customHeight="1">
      <c r="A59" s="299"/>
      <c r="B59" s="172" t="s">
        <v>197</v>
      </c>
      <c r="C59" s="173"/>
      <c r="D59" s="173"/>
      <c r="E59" s="173"/>
      <c r="F59" s="173"/>
      <c r="G59" s="174"/>
      <c r="H59" s="175"/>
      <c r="I59" s="176"/>
      <c r="J59" s="176"/>
      <c r="K59" s="176"/>
      <c r="L59" s="176"/>
      <c r="M59" s="177"/>
      <c r="N59" s="181"/>
      <c r="O59" s="182"/>
      <c r="P59" s="182"/>
      <c r="Q59" s="182"/>
      <c r="R59" s="182"/>
      <c r="S59" s="182"/>
      <c r="T59" s="182"/>
      <c r="U59" s="182"/>
      <c r="V59" s="183"/>
    </row>
    <row r="60" spans="1:23" ht="10.5" customHeight="1">
      <c r="A60" s="299"/>
      <c r="B60" s="163"/>
      <c r="C60" s="164"/>
      <c r="D60" s="164"/>
      <c r="E60" s="164"/>
      <c r="F60" s="164"/>
      <c r="G60" s="165"/>
      <c r="H60" s="151"/>
      <c r="I60" s="152"/>
      <c r="J60" s="152"/>
      <c r="K60" s="152"/>
      <c r="L60" s="152"/>
      <c r="M60" s="153"/>
      <c r="N60" s="157"/>
      <c r="O60" s="158"/>
      <c r="P60" s="158"/>
      <c r="Q60" s="158"/>
      <c r="R60" s="158"/>
      <c r="S60" s="158"/>
      <c r="T60" s="158"/>
      <c r="U60" s="158"/>
      <c r="V60" s="159"/>
    </row>
    <row r="61" spans="1:23" ht="10.5" customHeight="1">
      <c r="A61" s="299"/>
      <c r="B61" s="172" t="s">
        <v>197</v>
      </c>
      <c r="C61" s="173"/>
      <c r="D61" s="173"/>
      <c r="E61" s="173"/>
      <c r="F61" s="173"/>
      <c r="G61" s="174"/>
      <c r="H61" s="175"/>
      <c r="I61" s="176"/>
      <c r="J61" s="176"/>
      <c r="K61" s="176"/>
      <c r="L61" s="176"/>
      <c r="M61" s="177"/>
      <c r="N61" s="181"/>
      <c r="O61" s="182"/>
      <c r="P61" s="182"/>
      <c r="Q61" s="182"/>
      <c r="R61" s="182"/>
      <c r="S61" s="182"/>
      <c r="T61" s="182"/>
      <c r="U61" s="182"/>
      <c r="V61" s="183"/>
    </row>
    <row r="62" spans="1:23" ht="10.5" customHeight="1">
      <c r="A62" s="299"/>
      <c r="B62" s="122"/>
      <c r="C62" s="123"/>
      <c r="D62" s="123"/>
      <c r="E62" s="123"/>
      <c r="F62" s="123"/>
      <c r="G62" s="124"/>
      <c r="H62" s="178"/>
      <c r="I62" s="179"/>
      <c r="J62" s="179"/>
      <c r="K62" s="179"/>
      <c r="L62" s="179"/>
      <c r="M62" s="180"/>
      <c r="N62" s="184"/>
      <c r="O62" s="185"/>
      <c r="P62" s="185"/>
      <c r="Q62" s="185"/>
      <c r="R62" s="185"/>
      <c r="S62" s="185"/>
      <c r="T62" s="185"/>
      <c r="U62" s="185"/>
      <c r="V62" s="186"/>
    </row>
    <row r="63" spans="1:23" ht="10.5" customHeight="1">
      <c r="A63" s="125" t="s">
        <v>133</v>
      </c>
      <c r="B63" s="126"/>
      <c r="C63" s="119"/>
      <c r="D63" s="120"/>
      <c r="E63" s="121"/>
      <c r="F63" s="125" t="s">
        <v>134</v>
      </c>
      <c r="G63" s="129"/>
      <c r="H63" s="129"/>
      <c r="I63" s="129"/>
      <c r="J63" s="126"/>
      <c r="K63" s="119"/>
      <c r="L63" s="120"/>
      <c r="M63" s="120"/>
      <c r="N63" s="121"/>
      <c r="O63" s="125" t="s">
        <v>135</v>
      </c>
      <c r="P63" s="126"/>
      <c r="Q63" s="119"/>
      <c r="R63" s="120"/>
      <c r="S63" s="120"/>
      <c r="T63" s="120"/>
      <c r="U63" s="120"/>
      <c r="V63" s="121"/>
    </row>
    <row r="64" spans="1:23" ht="10.5" customHeight="1">
      <c r="A64" s="127"/>
      <c r="B64" s="128"/>
      <c r="C64" s="122"/>
      <c r="D64" s="123"/>
      <c r="E64" s="124"/>
      <c r="F64" s="127"/>
      <c r="G64" s="130"/>
      <c r="H64" s="130"/>
      <c r="I64" s="130"/>
      <c r="J64" s="128"/>
      <c r="K64" s="122"/>
      <c r="L64" s="123"/>
      <c r="M64" s="123"/>
      <c r="N64" s="124"/>
      <c r="O64" s="127"/>
      <c r="P64" s="128"/>
      <c r="Q64" s="122"/>
      <c r="R64" s="123"/>
      <c r="S64" s="123"/>
      <c r="T64" s="123"/>
      <c r="U64" s="123"/>
      <c r="V64" s="124"/>
    </row>
    <row r="65" spans="1:1" ht="12.75" customHeight="1">
      <c r="A65" s="10" t="s">
        <v>180</v>
      </c>
    </row>
    <row r="66" spans="1:1" ht="12.75" customHeight="1">
      <c r="A66" s="10" t="s">
        <v>136</v>
      </c>
    </row>
    <row r="67" spans="1:1" ht="12.75" customHeight="1">
      <c r="A67" s="10" t="s">
        <v>137</v>
      </c>
    </row>
    <row r="68" spans="1:1" ht="12.75" customHeight="1"/>
    <row r="69" spans="1:1" ht="12.75" customHeight="1"/>
    <row r="70" spans="1:1" ht="12.75" customHeight="1"/>
    <row r="71" spans="1:1" ht="12.75" customHeight="1"/>
    <row r="72" spans="1:1" ht="12.75" customHeight="1"/>
    <row r="73" spans="1:1" ht="12.75" customHeight="1"/>
    <row r="74" spans="1:1" ht="12.75" customHeight="1"/>
    <row r="75" spans="1:1" ht="12.75" customHeight="1"/>
    <row r="76" spans="1:1" ht="12.75" customHeight="1"/>
    <row r="77" spans="1:1" ht="12.75" customHeight="1"/>
    <row r="78" spans="1:1" ht="12.75" customHeight="1"/>
    <row r="79" spans="1:1" ht="12.75" customHeight="1"/>
    <row r="80" spans="1:1"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sheetData>
  <sheetProtection insertRows="0" autoFilter="0"/>
  <dataConsolidate/>
  <mergeCells count="113">
    <mergeCell ref="Z27:AB28"/>
    <mergeCell ref="Z29:AI48"/>
    <mergeCell ref="P17:V18"/>
    <mergeCell ref="E17:K18"/>
    <mergeCell ref="D3:K3"/>
    <mergeCell ref="A17:D18"/>
    <mergeCell ref="W57:W58"/>
    <mergeCell ref="A57:A62"/>
    <mergeCell ref="B57:G58"/>
    <mergeCell ref="H57:M58"/>
    <mergeCell ref="N57:V58"/>
    <mergeCell ref="B59:G60"/>
    <mergeCell ref="H59:M60"/>
    <mergeCell ref="N59:V60"/>
    <mergeCell ref="B61:G62"/>
    <mergeCell ref="H61:M62"/>
    <mergeCell ref="N61:V62"/>
    <mergeCell ref="S13:S14"/>
    <mergeCell ref="T13:T14"/>
    <mergeCell ref="U13:U14"/>
    <mergeCell ref="V13:V14"/>
    <mergeCell ref="P5:V6"/>
    <mergeCell ref="A7:D8"/>
    <mergeCell ref="E7:V8"/>
    <mergeCell ref="A1:V1"/>
    <mergeCell ref="A47:A48"/>
    <mergeCell ref="A37:E38"/>
    <mergeCell ref="F37:I38"/>
    <mergeCell ref="J37:L38"/>
    <mergeCell ref="M37:O38"/>
    <mergeCell ref="A39:E40"/>
    <mergeCell ref="F39:I40"/>
    <mergeCell ref="J39:L40"/>
    <mergeCell ref="M39:O40"/>
    <mergeCell ref="A41:E42"/>
    <mergeCell ref="F41:I42"/>
    <mergeCell ref="J41:L42"/>
    <mergeCell ref="M41:O42"/>
    <mergeCell ref="A43:L44"/>
    <mergeCell ref="F35:I36"/>
    <mergeCell ref="L2:N2"/>
    <mergeCell ref="L3:N3"/>
    <mergeCell ref="L4:N4"/>
    <mergeCell ref="A5:D6"/>
    <mergeCell ref="E5:K6"/>
    <mergeCell ref="L5:O6"/>
    <mergeCell ref="A11:D12"/>
    <mergeCell ref="L17:O18"/>
    <mergeCell ref="A9:D10"/>
    <mergeCell ref="E9:V10"/>
    <mergeCell ref="A15:D16"/>
    <mergeCell ref="J13:J14"/>
    <mergeCell ref="K13:K14"/>
    <mergeCell ref="L13:O14"/>
    <mergeCell ref="P13:P14"/>
    <mergeCell ref="Q13:Q14"/>
    <mergeCell ref="R13:R14"/>
    <mergeCell ref="A13:D14"/>
    <mergeCell ref="E13:E14"/>
    <mergeCell ref="F13:F14"/>
    <mergeCell ref="G13:G14"/>
    <mergeCell ref="H13:H14"/>
    <mergeCell ref="I13:I14"/>
    <mergeCell ref="P15:V16"/>
    <mergeCell ref="L15:O16"/>
    <mergeCell ref="E15:K16"/>
    <mergeCell ref="E11:V12"/>
    <mergeCell ref="B55:G56"/>
    <mergeCell ref="H55:M56"/>
    <mergeCell ref="N55:V56"/>
    <mergeCell ref="A29:V32"/>
    <mergeCell ref="A19:D20"/>
    <mergeCell ref="E19:K20"/>
    <mergeCell ref="L19:O20"/>
    <mergeCell ref="P19:V20"/>
    <mergeCell ref="A21:D22"/>
    <mergeCell ref="E21:V22"/>
    <mergeCell ref="A23:V26"/>
    <mergeCell ref="A27:D28"/>
    <mergeCell ref="E27:V28"/>
    <mergeCell ref="P37:V42"/>
    <mergeCell ref="M43:O44"/>
    <mergeCell ref="P43:V44"/>
    <mergeCell ref="A33:V34"/>
    <mergeCell ref="A35:E36"/>
    <mergeCell ref="M35:O36"/>
    <mergeCell ref="P35:V36"/>
    <mergeCell ref="J35:L36"/>
    <mergeCell ref="H47:M48"/>
    <mergeCell ref="Z15:AC16"/>
    <mergeCell ref="AD15:AE16"/>
    <mergeCell ref="Z13:AC14"/>
    <mergeCell ref="AD13:AE14"/>
    <mergeCell ref="Z9:AE12"/>
    <mergeCell ref="Q63:V64"/>
    <mergeCell ref="A63:B64"/>
    <mergeCell ref="C63:E64"/>
    <mergeCell ref="F63:J64"/>
    <mergeCell ref="K63:N64"/>
    <mergeCell ref="O63:P64"/>
    <mergeCell ref="N47:V48"/>
    <mergeCell ref="A45:V46"/>
    <mergeCell ref="B47:G48"/>
    <mergeCell ref="A49:A56"/>
    <mergeCell ref="B49:G50"/>
    <mergeCell ref="H49:M50"/>
    <mergeCell ref="N49:V50"/>
    <mergeCell ref="B51:G52"/>
    <mergeCell ref="H51:M52"/>
    <mergeCell ref="N51:V52"/>
    <mergeCell ref="B53:G54"/>
    <mergeCell ref="H53:M54"/>
    <mergeCell ref="N53:V54"/>
  </mergeCells>
  <phoneticPr fontId="13"/>
  <conditionalFormatting sqref="E5:K6">
    <cfRule type="containsBlanks" dxfId="34" priority="33">
      <formula>LEN(TRIM(E5))=0</formula>
    </cfRule>
  </conditionalFormatting>
  <conditionalFormatting sqref="E7">
    <cfRule type="containsBlanks" dxfId="33" priority="32">
      <formula>LEN(TRIM(E7))=0</formula>
    </cfRule>
  </conditionalFormatting>
  <conditionalFormatting sqref="E11:V12">
    <cfRule type="containsBlanks" dxfId="32" priority="31">
      <formula>LEN(TRIM(E11))=0</formula>
    </cfRule>
  </conditionalFormatting>
  <conditionalFormatting sqref="H13:H14 J13:J14 Q13:Q14 S13:S14 U13:U14">
    <cfRule type="containsBlanks" dxfId="31" priority="30">
      <formula>LEN(TRIM(H13))=0</formula>
    </cfRule>
  </conditionalFormatting>
  <conditionalFormatting sqref="E19:K20 P19:V20">
    <cfRule type="containsBlanks" dxfId="30" priority="29">
      <formula>LEN(TRIM(E19))=0</formula>
    </cfRule>
  </conditionalFormatting>
  <conditionalFormatting sqref="A23:V26 A29:V32">
    <cfRule type="containsBlanks" dxfId="29" priority="28">
      <formula>LEN(TRIM(A23))=0</formula>
    </cfRule>
  </conditionalFormatting>
  <conditionalFormatting sqref="A37:E38">
    <cfRule type="containsBlanks" dxfId="28" priority="27">
      <formula>LEN(TRIM(A37))=0</formula>
    </cfRule>
  </conditionalFormatting>
  <conditionalFormatting sqref="F37:I38">
    <cfRule type="notContainsBlanks" dxfId="27" priority="25">
      <formula>LEN(TRIM(F37))&gt;0</formula>
    </cfRule>
    <cfRule type="expression" dxfId="26" priority="26">
      <formula>$A$37&lt;&gt;""</formula>
    </cfRule>
  </conditionalFormatting>
  <conditionalFormatting sqref="J37:L38">
    <cfRule type="notContainsBlanks" dxfId="25" priority="23">
      <formula>LEN(TRIM(J37))&gt;0</formula>
    </cfRule>
    <cfRule type="expression" dxfId="24" priority="24">
      <formula>$A$37&lt;&gt;""</formula>
    </cfRule>
  </conditionalFormatting>
  <conditionalFormatting sqref="B49:G50">
    <cfRule type="containsBlanks" dxfId="23" priority="22">
      <formula>LEN(TRIM(B49))=0</formula>
    </cfRule>
  </conditionalFormatting>
  <conditionalFormatting sqref="H49:M50">
    <cfRule type="expression" dxfId="22" priority="21">
      <formula>$B$49&lt;&gt;""</formula>
    </cfRule>
  </conditionalFormatting>
  <conditionalFormatting sqref="H51:M52">
    <cfRule type="expression" dxfId="21" priority="20">
      <formula>$B$51&lt;&gt;""</formula>
    </cfRule>
  </conditionalFormatting>
  <conditionalFormatting sqref="H53:M54">
    <cfRule type="expression" dxfId="20" priority="19">
      <formula>$B$53&lt;&gt;""</formula>
    </cfRule>
  </conditionalFormatting>
  <conditionalFormatting sqref="H55:M56">
    <cfRule type="expression" dxfId="19" priority="18">
      <formula>$B$55&lt;&gt;""</formula>
    </cfRule>
  </conditionalFormatting>
  <conditionalFormatting sqref="H49:M56">
    <cfRule type="notContainsBlanks" dxfId="18" priority="17">
      <formula>LEN(TRIM(H49))&gt;0</formula>
    </cfRule>
  </conditionalFormatting>
  <conditionalFormatting sqref="B57:G58">
    <cfRule type="containsBlanks" dxfId="17" priority="16">
      <formula>LEN(TRIM(B57))=0</formula>
    </cfRule>
  </conditionalFormatting>
  <conditionalFormatting sqref="H57:M58">
    <cfRule type="expression" dxfId="16" priority="15">
      <formula>$B$57&lt;&gt;""</formula>
    </cfRule>
  </conditionalFormatting>
  <conditionalFormatting sqref="H59:M60">
    <cfRule type="expression" dxfId="15" priority="13">
      <formula>$B$59&lt;&gt;""</formula>
    </cfRule>
  </conditionalFormatting>
  <conditionalFormatting sqref="H61:M62">
    <cfRule type="expression" dxfId="14" priority="12">
      <formula>$B$61&lt;&gt;""</formula>
    </cfRule>
  </conditionalFormatting>
  <conditionalFormatting sqref="H57:M62">
    <cfRule type="notContainsBlanks" dxfId="13" priority="11">
      <formula>LEN(TRIM(H57))&gt;0</formula>
    </cfRule>
  </conditionalFormatting>
  <conditionalFormatting sqref="C63:E64 K63:N64 Q63:V64">
    <cfRule type="containsBlanks" dxfId="12" priority="10">
      <formula>LEN(TRIM(C63))=0</formula>
    </cfRule>
  </conditionalFormatting>
  <conditionalFormatting sqref="P15:V16">
    <cfRule type="expression" dxfId="11" priority="4">
      <formula>AND($L$3=$W$4,$P$15="")</formula>
    </cfRule>
    <cfRule type="expression" dxfId="10" priority="7">
      <formula>AND($L$3=$W$3,$P$15="")</formula>
    </cfRule>
  </conditionalFormatting>
  <conditionalFormatting sqref="P17:V18">
    <cfRule type="expression" dxfId="9" priority="3">
      <formula>AND($L$3=$W$4,$P$17="")</formula>
    </cfRule>
    <cfRule type="expression" dxfId="8" priority="5">
      <formula>AND($L$3=$W$3,$P$17="")</formula>
    </cfRule>
  </conditionalFormatting>
  <conditionalFormatting sqref="M37:O38">
    <cfRule type="notContainsBlanks" dxfId="7" priority="1">
      <formula>LEN(TRIM(M37))&gt;0</formula>
    </cfRule>
    <cfRule type="expression" dxfId="6" priority="2">
      <formula>$A$37&lt;&gt;""</formula>
    </cfRule>
  </conditionalFormatting>
  <dataValidations count="9">
    <dataValidation type="list" errorStyle="warning" allowBlank="1" showInputMessage="1" showErrorMessage="1" error="不適切な細目名です。再度御確認ください。" sqref="E9:V10">
      <formula1>INDIRECT(E7)</formula1>
    </dataValidation>
    <dataValidation type="whole" operator="lessThanOrEqual" allowBlank="1" showInputMessage="1" showErrorMessage="1" errorTitle="エラー" error="1～12までの数字のみを入力してください。" sqref="H13:H14 S13:S14">
      <formula1>12</formula1>
    </dataValidation>
    <dataValidation type="whole" operator="lessThanOrEqual" allowBlank="1" showInputMessage="1" showErrorMessage="1" errorTitle="エラー" error="1～31までの数字のみを入力してください。" sqref="U13:U14 J13:J14">
      <formula1>31</formula1>
    </dataValidation>
    <dataValidation type="whole" operator="greaterThanOrEqual" allowBlank="1" showInputMessage="1" showErrorMessage="1" errorTitle="エラー" error="半角数字のみを入力してください。" sqref="Q13:Q14 F13:F14">
      <formula1>0</formula1>
    </dataValidation>
    <dataValidation type="list" allowBlank="1" showInputMessage="1" showErrorMessage="1" sqref="P19:V20">
      <formula1>INDIRECT($E$7&amp;"補助率")</formula1>
    </dataValidation>
    <dataValidation imeMode="on" allowBlank="1" showInputMessage="1" showErrorMessage="1" sqref="C63:E64 K63:N64 A37:E42 B49:G62 A23:V26 A29:V32"/>
    <dataValidation imeMode="off" allowBlank="1" showInputMessage="1" showErrorMessage="1" sqref="Q63:V64 H49:M62 F37:L42"/>
    <dataValidation type="list" allowBlank="1" showInputMessage="1" showErrorMessage="1" sqref="L3:N3">
      <formula1>$W$2:$W$4</formula1>
    </dataValidation>
    <dataValidation operator="greaterThanOrEqual" allowBlank="1" showInputMessage="1" showErrorMessage="1" errorTitle="エラー" error="整数（円単位）を入力してください。" sqref="E15 E17 P15 P17"/>
  </dataValidations>
  <pageMargins left="0.78740157480314965" right="0.59055118110236227" top="0.78740157480314965" bottom="0.59055118110236227" header="0" footer="0"/>
  <pageSetup paperSize="9" scale="109" orientation="portrait" r:id="rId1"/>
  <drawing r:id="rId2"/>
  <legacyDrawing r:id="rId3"/>
  <extLst>
    <ext xmlns:x14="http://schemas.microsoft.com/office/spreadsheetml/2009/9/main" uri="{CCE6A557-97BC-4b89-ADB6-D9C93CAAB3DF}">
      <x14:dataValidations xmlns:xm="http://schemas.microsoft.com/office/excel/2006/main" count="2">
        <x14:dataValidation type="list" errorStyle="warning" allowBlank="1" showInputMessage="1" showErrorMessage="1" error="不適切なメニュー名です。再度御確認ください。">
          <x14:formula1>
            <xm:f>リスト!$B$2:$B$48</xm:f>
          </x14:formula1>
          <xm:sqref>E7:V8</xm:sqref>
        </x14:dataValidation>
        <x14:dataValidation type="list" allowBlank="1" showInputMessage="1" showErrorMessage="1">
          <x14:formula1>
            <xm:f>リスト!$N$2:$N$44</xm:f>
          </x14:formula1>
          <xm:sqref>E5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F31"/>
  <sheetViews>
    <sheetView view="pageBreakPreview" zoomScaleNormal="100" zoomScaleSheetLayoutView="100" workbookViewId="0">
      <pane ySplit="12" topLeftCell="A16" activePane="bottomLeft" state="frozen"/>
      <selection pane="bottomLeft" activeCell="C13" sqref="C13"/>
    </sheetView>
  </sheetViews>
  <sheetFormatPr defaultRowHeight="16.5" outlineLevelRow="1"/>
  <cols>
    <col min="1" max="2" width="12.5" style="14" customWidth="1"/>
    <col min="3" max="3" width="12.375" style="14" customWidth="1"/>
    <col min="4" max="4" width="27.625" style="14" customWidth="1"/>
    <col min="5" max="5" width="16" style="14" customWidth="1"/>
    <col min="6" max="16384" width="9" style="14"/>
  </cols>
  <sheetData>
    <row r="1" spans="1:6" ht="20.25" customHeight="1">
      <c r="A1" s="305" t="s">
        <v>77</v>
      </c>
      <c r="B1" s="305"/>
      <c r="C1" s="305"/>
      <c r="D1" s="305"/>
      <c r="E1" s="305"/>
    </row>
    <row r="3" spans="1:6" ht="21.75" customHeight="1">
      <c r="A3" s="308" t="s">
        <v>78</v>
      </c>
      <c r="B3" s="308"/>
      <c r="C3" s="308"/>
      <c r="D3" s="308"/>
      <c r="E3" s="308"/>
      <c r="F3" s="15"/>
    </row>
    <row r="5" spans="1:6" ht="17.25" customHeight="1">
      <c r="A5" s="309" t="s">
        <v>79</v>
      </c>
      <c r="B5" s="309"/>
      <c r="C5" s="311"/>
      <c r="D5" s="312"/>
    </row>
    <row r="6" spans="1:6" ht="17.25" customHeight="1">
      <c r="A6" s="310"/>
      <c r="B6" s="310"/>
      <c r="C6" s="313"/>
      <c r="D6" s="314"/>
    </row>
    <row r="7" spans="1:6">
      <c r="A7" s="16"/>
      <c r="B7" s="16"/>
    </row>
    <row r="8" spans="1:6" ht="17.25" customHeight="1">
      <c r="A8" s="309" t="s">
        <v>74</v>
      </c>
      <c r="B8" s="309"/>
      <c r="C8" s="315">
        <f>D31</f>
        <v>0</v>
      </c>
      <c r="D8" s="316"/>
      <c r="E8" s="319" t="s">
        <v>75</v>
      </c>
    </row>
    <row r="9" spans="1:6" ht="17.25" customHeight="1">
      <c r="A9" s="310"/>
      <c r="B9" s="310"/>
      <c r="C9" s="317"/>
      <c r="D9" s="318"/>
      <c r="E9" s="320"/>
    </row>
    <row r="11" spans="1:6">
      <c r="E11" s="17" t="s">
        <v>76</v>
      </c>
    </row>
    <row r="12" spans="1:6" ht="33" customHeight="1">
      <c r="A12" s="321" t="s">
        <v>80</v>
      </c>
      <c r="B12" s="321"/>
      <c r="C12" s="18" t="s">
        <v>81</v>
      </c>
      <c r="D12" s="18" t="s">
        <v>82</v>
      </c>
      <c r="E12" s="18" t="s">
        <v>83</v>
      </c>
    </row>
    <row r="13" spans="1:6" ht="30" customHeight="1">
      <c r="A13" s="302" t="e">
        <f>VLOOKUP($C$5,リスト!$O$2:$AG$8,2,FALSE)</f>
        <v>#N/A</v>
      </c>
      <c r="B13" s="303"/>
      <c r="C13" s="22"/>
      <c r="D13" s="23"/>
      <c r="E13" s="24"/>
      <c r="F13" s="38"/>
    </row>
    <row r="14" spans="1:6" ht="30" customHeight="1">
      <c r="A14" s="302" t="e">
        <f>VLOOKUP($C$5,リスト!$O$2:$AG$8,3,FALSE)</f>
        <v>#N/A</v>
      </c>
      <c r="B14" s="303"/>
      <c r="C14" s="22"/>
      <c r="D14" s="23"/>
      <c r="E14" s="24"/>
      <c r="F14" s="38"/>
    </row>
    <row r="15" spans="1:6" ht="30" customHeight="1">
      <c r="A15" s="302" t="e">
        <f>VLOOKUP($C$5,リスト!$O$2:$AG$8,4,FALSE)</f>
        <v>#N/A</v>
      </c>
      <c r="B15" s="303"/>
      <c r="C15" s="22"/>
      <c r="D15" s="23"/>
      <c r="E15" s="24"/>
      <c r="F15" s="38"/>
    </row>
    <row r="16" spans="1:6" ht="30" customHeight="1">
      <c r="A16" s="302" t="e">
        <f>VLOOKUP($C$5,リスト!$O$2:$AG$8,5,FALSE)</f>
        <v>#N/A</v>
      </c>
      <c r="B16" s="303"/>
      <c r="C16" s="22"/>
      <c r="D16" s="23"/>
      <c r="E16" s="24"/>
      <c r="F16" s="38"/>
    </row>
    <row r="17" spans="1:6" ht="30" customHeight="1">
      <c r="A17" s="302" t="e">
        <f>VLOOKUP($C$5,リスト!$O$2:$AG$8,6,FALSE)</f>
        <v>#N/A</v>
      </c>
      <c r="B17" s="303"/>
      <c r="C17" s="22"/>
      <c r="D17" s="23"/>
      <c r="E17" s="24"/>
      <c r="F17" s="38"/>
    </row>
    <row r="18" spans="1:6" ht="30" customHeight="1">
      <c r="A18" s="302" t="e">
        <f>VLOOKUP($C$5,リスト!$O$2:$AG$8,7,FALSE)</f>
        <v>#N/A</v>
      </c>
      <c r="B18" s="303"/>
      <c r="C18" s="22"/>
      <c r="D18" s="23"/>
      <c r="E18" s="24"/>
      <c r="F18" s="38"/>
    </row>
    <row r="19" spans="1:6" ht="30" customHeight="1">
      <c r="A19" s="302" t="e">
        <f>VLOOKUP($C$5,リスト!$O$2:$AG$8,8,FALSE)</f>
        <v>#N/A</v>
      </c>
      <c r="B19" s="303"/>
      <c r="C19" s="22"/>
      <c r="D19" s="23"/>
      <c r="E19" s="24"/>
      <c r="F19" s="38"/>
    </row>
    <row r="20" spans="1:6" ht="30" customHeight="1">
      <c r="A20" s="302" t="e">
        <f>VLOOKUP($C$5,リスト!$O$2:$AG$8,9,FALSE)</f>
        <v>#N/A</v>
      </c>
      <c r="B20" s="303"/>
      <c r="C20" s="22"/>
      <c r="D20" s="23"/>
      <c r="E20" s="24"/>
      <c r="F20" s="38"/>
    </row>
    <row r="21" spans="1:6" ht="30" customHeight="1">
      <c r="A21" s="302" t="e">
        <f>VLOOKUP($C$5,リスト!$O$2:$AG$8,10,FALSE)</f>
        <v>#N/A</v>
      </c>
      <c r="B21" s="303"/>
      <c r="C21" s="22"/>
      <c r="D21" s="23"/>
      <c r="E21" s="24"/>
      <c r="F21" s="38"/>
    </row>
    <row r="22" spans="1:6" ht="30" customHeight="1">
      <c r="A22" s="302" t="e">
        <f>VLOOKUP($C$5,リスト!$O$2:$AG$8,11,FALSE)</f>
        <v>#N/A</v>
      </c>
      <c r="B22" s="303"/>
      <c r="C22" s="22"/>
      <c r="D22" s="23"/>
      <c r="E22" s="24"/>
      <c r="F22" s="38"/>
    </row>
    <row r="23" spans="1:6" ht="30" customHeight="1" outlineLevel="1">
      <c r="A23" s="302" t="e">
        <f>VLOOKUP($C$5,リスト!$O$2:$AG$8,12,FALSE)</f>
        <v>#N/A</v>
      </c>
      <c r="B23" s="303"/>
      <c r="C23" s="22"/>
      <c r="D23" s="23"/>
      <c r="E23" s="24"/>
      <c r="F23" s="38"/>
    </row>
    <row r="24" spans="1:6" ht="30" customHeight="1" outlineLevel="1">
      <c r="A24" s="302" t="e">
        <f>VLOOKUP($C$5,リスト!$O$2:$AG$8,13,FALSE)</f>
        <v>#N/A</v>
      </c>
      <c r="B24" s="303"/>
      <c r="C24" s="22"/>
      <c r="D24" s="23"/>
      <c r="E24" s="24"/>
      <c r="F24" s="38"/>
    </row>
    <row r="25" spans="1:6" ht="30" customHeight="1" outlineLevel="1">
      <c r="A25" s="302" t="e">
        <f>VLOOKUP($C$5,リスト!$O$2:$AG$8,14,FALSE)</f>
        <v>#N/A</v>
      </c>
      <c r="B25" s="303"/>
      <c r="C25" s="22"/>
      <c r="D25" s="23"/>
      <c r="E25" s="24"/>
      <c r="F25" s="38"/>
    </row>
    <row r="26" spans="1:6" ht="30" customHeight="1" outlineLevel="1">
      <c r="A26" s="302" t="e">
        <f>VLOOKUP($C$5,リスト!$O$2:$AG$8,15,FALSE)</f>
        <v>#N/A</v>
      </c>
      <c r="B26" s="303"/>
      <c r="C26" s="22"/>
      <c r="D26" s="23"/>
      <c r="E26" s="25"/>
      <c r="F26" s="38"/>
    </row>
    <row r="27" spans="1:6" ht="30" customHeight="1" outlineLevel="1">
      <c r="A27" s="302" t="e">
        <f>VLOOKUP($C$5,リスト!$O$2:$AG$8,16,FALSE)</f>
        <v>#N/A</v>
      </c>
      <c r="B27" s="303"/>
      <c r="C27" s="22"/>
      <c r="D27" s="23"/>
      <c r="E27" s="25"/>
      <c r="F27" s="38"/>
    </row>
    <row r="28" spans="1:6" ht="30" customHeight="1" outlineLevel="1">
      <c r="A28" s="302" t="e">
        <f>VLOOKUP($C$5,リスト!$O$2:$AG$8,17,FALSE)</f>
        <v>#N/A</v>
      </c>
      <c r="B28" s="303"/>
      <c r="C28" s="22"/>
      <c r="D28" s="23"/>
      <c r="E28" s="25"/>
      <c r="F28" s="38"/>
    </row>
    <row r="29" spans="1:6" ht="30" customHeight="1" outlineLevel="1">
      <c r="A29" s="302" t="e">
        <f>VLOOKUP($C$5,リスト!$O$2:$AG$8,18,FALSE)</f>
        <v>#N/A</v>
      </c>
      <c r="B29" s="303"/>
      <c r="C29" s="22"/>
      <c r="D29" s="23"/>
      <c r="E29" s="25"/>
      <c r="F29" s="38"/>
    </row>
    <row r="30" spans="1:6" ht="30" customHeight="1" outlineLevel="1" thickBot="1">
      <c r="A30" s="306" t="e">
        <f>VLOOKUP($C$5,リスト!$O$2:$AG$8,19,FALSE)</f>
        <v>#N/A</v>
      </c>
      <c r="B30" s="307"/>
      <c r="C30" s="34"/>
      <c r="D30" s="26"/>
      <c r="E30" s="27"/>
      <c r="F30" s="38"/>
    </row>
    <row r="31" spans="1:6" ht="33" customHeight="1" thickTop="1">
      <c r="A31" s="304" t="s">
        <v>84</v>
      </c>
      <c r="B31" s="304"/>
      <c r="C31" s="20">
        <f>SUM(C13:C30)</f>
        <v>0</v>
      </c>
      <c r="D31" s="19">
        <f>SUM(D13:D30)</f>
        <v>0</v>
      </c>
      <c r="E31" s="21"/>
    </row>
  </sheetData>
  <mergeCells count="27">
    <mergeCell ref="A1:E1"/>
    <mergeCell ref="A27:B27"/>
    <mergeCell ref="A28:B28"/>
    <mergeCell ref="A30:B30"/>
    <mergeCell ref="A24:B24"/>
    <mergeCell ref="A25:B25"/>
    <mergeCell ref="A26:B26"/>
    <mergeCell ref="A17:B17"/>
    <mergeCell ref="A3:E3"/>
    <mergeCell ref="A5:B6"/>
    <mergeCell ref="C5:D6"/>
    <mergeCell ref="A8:B9"/>
    <mergeCell ref="C8:D9"/>
    <mergeCell ref="E8:E9"/>
    <mergeCell ref="A12:B12"/>
    <mergeCell ref="A13:B13"/>
    <mergeCell ref="A14:B14"/>
    <mergeCell ref="A15:B15"/>
    <mergeCell ref="A16:B16"/>
    <mergeCell ref="A31:B31"/>
    <mergeCell ref="A18:B18"/>
    <mergeCell ref="A19:B19"/>
    <mergeCell ref="A20:B20"/>
    <mergeCell ref="A21:B21"/>
    <mergeCell ref="A22:B22"/>
    <mergeCell ref="A23:B23"/>
    <mergeCell ref="A29:B29"/>
  </mergeCells>
  <phoneticPr fontId="13"/>
  <conditionalFormatting sqref="C5:D6">
    <cfRule type="containsBlanks" dxfId="5" priority="5">
      <formula>LEN(TRIM(C5))=0</formula>
    </cfRule>
  </conditionalFormatting>
  <conditionalFormatting sqref="A13:B30">
    <cfRule type="containsErrors" dxfId="4" priority="1">
      <formula>ISERROR(A13)</formula>
    </cfRule>
  </conditionalFormatting>
  <dataValidations count="3">
    <dataValidation type="whole" operator="greaterThanOrEqual" allowBlank="1" showInputMessage="1" showErrorMessage="1" errorTitle="エラー" error="半角数字のみを入力してください。" sqref="C13:C30">
      <formula1>0</formula1>
    </dataValidation>
    <dataValidation type="whole" operator="greaterThanOrEqual" allowBlank="1" showInputMessage="1" showErrorMessage="1" errorTitle="エラー" error="整数（千円単位）を入力してください。" sqref="D13:D30">
      <formula1>0</formula1>
    </dataValidation>
    <dataValidation type="list" allowBlank="1" showInputMessage="1" showErrorMessage="1" sqref="C5:D6">
      <formula1>"仙台地方振興事務所,大河原地方振興事務所,北部地方振興事務所,北部地方振興事務所栗原地域事務所,東部地方振興事務所,東部地方振興事務所登米地域事務所,気仙沼地方振興事務所"</formula1>
    </dataValidation>
  </dataValidations>
  <pageMargins left="1.1000000000000001" right="0.55118110236220474" top="0.89" bottom="0.74803149606299213" header="0.31496062992125984" footer="0.31496062992125984"/>
  <pageSetup paperSize="9" scale="97"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31"/>
  <sheetViews>
    <sheetView view="pageBreakPreview" zoomScale="85" zoomScaleNormal="85" zoomScaleSheetLayoutView="85" workbookViewId="0">
      <pane ySplit="12" topLeftCell="A13" activePane="bottomLeft" state="frozen"/>
      <selection pane="bottomLeft" activeCell="C13" sqref="C13"/>
    </sheetView>
  </sheetViews>
  <sheetFormatPr defaultRowHeight="12.75"/>
  <cols>
    <col min="1" max="2" width="12.5" style="38" customWidth="1"/>
    <col min="3" max="3" width="12.375" style="38" customWidth="1"/>
    <col min="4" max="4" width="27.625" style="38" customWidth="1"/>
    <col min="5" max="5" width="11.625" style="38" customWidth="1"/>
    <col min="6" max="6" width="9" style="38" customWidth="1"/>
    <col min="7" max="16384" width="9" style="38"/>
  </cols>
  <sheetData>
    <row r="1" spans="1:6">
      <c r="A1" s="38" t="s">
        <v>237</v>
      </c>
    </row>
    <row r="3" spans="1:6" ht="21.75" customHeight="1">
      <c r="A3" s="322" t="s">
        <v>213</v>
      </c>
      <c r="B3" s="322"/>
      <c r="C3" s="322"/>
      <c r="D3" s="322"/>
      <c r="E3" s="322"/>
      <c r="F3" s="39"/>
    </row>
    <row r="5" spans="1:6" ht="17.25" customHeight="1">
      <c r="A5" s="323" t="s">
        <v>214</v>
      </c>
      <c r="B5" s="323"/>
      <c r="C5" s="311"/>
      <c r="D5" s="312"/>
    </row>
    <row r="6" spans="1:6" ht="17.25" customHeight="1">
      <c r="A6" s="324"/>
      <c r="B6" s="324"/>
      <c r="C6" s="313"/>
      <c r="D6" s="314"/>
    </row>
    <row r="7" spans="1:6">
      <c r="A7" s="40"/>
      <c r="B7" s="40"/>
    </row>
    <row r="8" spans="1:6" ht="17.25" customHeight="1">
      <c r="A8" s="323" t="s">
        <v>215</v>
      </c>
      <c r="B8" s="323"/>
      <c r="C8" s="325">
        <f>D31</f>
        <v>0</v>
      </c>
      <c r="D8" s="326"/>
      <c r="E8" s="329" t="s">
        <v>216</v>
      </c>
    </row>
    <row r="9" spans="1:6" ht="17.25" customHeight="1">
      <c r="A9" s="324"/>
      <c r="B9" s="324"/>
      <c r="C9" s="327"/>
      <c r="D9" s="328"/>
      <c r="E9" s="330"/>
    </row>
    <row r="11" spans="1:6">
      <c r="E11" s="41" t="s">
        <v>217</v>
      </c>
    </row>
    <row r="12" spans="1:6" ht="33" customHeight="1">
      <c r="A12" s="331" t="s">
        <v>218</v>
      </c>
      <c r="B12" s="331"/>
      <c r="C12" s="42" t="s">
        <v>219</v>
      </c>
      <c r="D12" s="42" t="s">
        <v>220</v>
      </c>
      <c r="E12" s="42" t="s">
        <v>221</v>
      </c>
    </row>
    <row r="13" spans="1:6" ht="33" customHeight="1">
      <c r="A13" s="302" t="e">
        <f>VLOOKUP($C$5,リスト!$O$2:$AG$8,2,FALSE)</f>
        <v>#N/A</v>
      </c>
      <c r="B13" s="303"/>
      <c r="C13" s="22"/>
      <c r="D13" s="22"/>
      <c r="E13" s="43"/>
    </row>
    <row r="14" spans="1:6" ht="33" customHeight="1">
      <c r="A14" s="302" t="e">
        <f>VLOOKUP($C$5,リスト!$O$2:$AG$8,3,FALSE)</f>
        <v>#N/A</v>
      </c>
      <c r="B14" s="303"/>
      <c r="C14" s="22"/>
      <c r="D14" s="22"/>
      <c r="E14" s="43"/>
    </row>
    <row r="15" spans="1:6" ht="33" customHeight="1">
      <c r="A15" s="302" t="e">
        <f>VLOOKUP($C$5,リスト!$O$2:$AG$8,4,FALSE)</f>
        <v>#N/A</v>
      </c>
      <c r="B15" s="303"/>
      <c r="C15" s="22"/>
      <c r="D15" s="22"/>
      <c r="E15" s="43"/>
    </row>
    <row r="16" spans="1:6" ht="33" customHeight="1">
      <c r="A16" s="302" t="e">
        <f>VLOOKUP($C$5,リスト!$O$2:$AG$8,5,FALSE)</f>
        <v>#N/A</v>
      </c>
      <c r="B16" s="303"/>
      <c r="C16" s="22"/>
      <c r="D16" s="22"/>
      <c r="E16" s="43"/>
    </row>
    <row r="17" spans="1:5" ht="33" customHeight="1">
      <c r="A17" s="302" t="e">
        <f>VLOOKUP($C$5,リスト!$O$2:$AG$8,6,FALSE)</f>
        <v>#N/A</v>
      </c>
      <c r="B17" s="303"/>
      <c r="C17" s="22"/>
      <c r="D17" s="22"/>
      <c r="E17" s="43"/>
    </row>
    <row r="18" spans="1:5" ht="33" customHeight="1">
      <c r="A18" s="302" t="e">
        <f>VLOOKUP($C$5,リスト!$O$2:$AG$8,7,FALSE)</f>
        <v>#N/A</v>
      </c>
      <c r="B18" s="303"/>
      <c r="C18" s="22"/>
      <c r="D18" s="22"/>
      <c r="E18" s="43"/>
    </row>
    <row r="19" spans="1:5" ht="33" customHeight="1">
      <c r="A19" s="302" t="e">
        <f>VLOOKUP($C$5,リスト!$O$2:$AG$8,8,FALSE)</f>
        <v>#N/A</v>
      </c>
      <c r="B19" s="303"/>
      <c r="C19" s="22"/>
      <c r="D19" s="22"/>
      <c r="E19" s="43"/>
    </row>
    <row r="20" spans="1:5" ht="33" customHeight="1">
      <c r="A20" s="302" t="e">
        <f>VLOOKUP($C$5,リスト!$O$2:$AG$8,9,FALSE)</f>
        <v>#N/A</v>
      </c>
      <c r="B20" s="303"/>
      <c r="C20" s="22"/>
      <c r="D20" s="22"/>
      <c r="E20" s="43"/>
    </row>
    <row r="21" spans="1:5" ht="33" customHeight="1">
      <c r="A21" s="302" t="e">
        <f>VLOOKUP($C$5,リスト!$O$2:$AG$8,10,FALSE)</f>
        <v>#N/A</v>
      </c>
      <c r="B21" s="303"/>
      <c r="C21" s="22"/>
      <c r="D21" s="22"/>
      <c r="E21" s="43"/>
    </row>
    <row r="22" spans="1:5" ht="33" customHeight="1">
      <c r="A22" s="302" t="e">
        <f>VLOOKUP($C$5,リスト!$O$2:$AG$8,11,FALSE)</f>
        <v>#N/A</v>
      </c>
      <c r="B22" s="303"/>
      <c r="C22" s="22"/>
      <c r="D22" s="22"/>
      <c r="E22" s="43"/>
    </row>
    <row r="23" spans="1:5" ht="33" customHeight="1">
      <c r="A23" s="302" t="e">
        <f>VLOOKUP($C$5,リスト!$O$2:$AG$8,12,FALSE)</f>
        <v>#N/A</v>
      </c>
      <c r="B23" s="303"/>
      <c r="C23" s="22"/>
      <c r="D23" s="22"/>
      <c r="E23" s="43"/>
    </row>
    <row r="24" spans="1:5" ht="33" customHeight="1">
      <c r="A24" s="302" t="e">
        <f>VLOOKUP($C$5,リスト!$O$2:$AG$8,13,FALSE)</f>
        <v>#N/A</v>
      </c>
      <c r="B24" s="303"/>
      <c r="C24" s="22"/>
      <c r="D24" s="22"/>
      <c r="E24" s="43"/>
    </row>
    <row r="25" spans="1:5" ht="33" customHeight="1">
      <c r="A25" s="302" t="e">
        <f>VLOOKUP($C$5,リスト!$O$2:$AG$8,14,FALSE)</f>
        <v>#N/A</v>
      </c>
      <c r="B25" s="303"/>
      <c r="C25" s="22"/>
      <c r="D25" s="22"/>
      <c r="E25" s="43"/>
    </row>
    <row r="26" spans="1:5" ht="33" customHeight="1">
      <c r="A26" s="302" t="e">
        <f>VLOOKUP($C$5,リスト!$O$2:$AG$8,15,FALSE)</f>
        <v>#N/A</v>
      </c>
      <c r="B26" s="303"/>
      <c r="C26" s="22"/>
      <c r="D26" s="22"/>
      <c r="E26" s="44"/>
    </row>
    <row r="27" spans="1:5" ht="33" customHeight="1">
      <c r="A27" s="302" t="e">
        <f>VLOOKUP($C$5,リスト!$O$2:$AG$8,16,FALSE)</f>
        <v>#N/A</v>
      </c>
      <c r="B27" s="303"/>
      <c r="C27" s="22"/>
      <c r="D27" s="22"/>
      <c r="E27" s="44"/>
    </row>
    <row r="28" spans="1:5" ht="33" customHeight="1">
      <c r="A28" s="302" t="e">
        <f>VLOOKUP($C$5,リスト!$O$2:$AG$8,17,FALSE)</f>
        <v>#N/A</v>
      </c>
      <c r="B28" s="303"/>
      <c r="C28" s="22"/>
      <c r="D28" s="22"/>
      <c r="E28" s="43"/>
    </row>
    <row r="29" spans="1:5" ht="33" customHeight="1">
      <c r="A29" s="302" t="e">
        <f>VLOOKUP($C$5,リスト!$O$2:$AG$8,18,FALSE)</f>
        <v>#N/A</v>
      </c>
      <c r="B29" s="303"/>
      <c r="C29" s="22"/>
      <c r="D29" s="22"/>
      <c r="E29" s="44"/>
    </row>
    <row r="30" spans="1:5" ht="33" customHeight="1" thickBot="1">
      <c r="A30" s="306" t="e">
        <f>VLOOKUP($C$5,リスト!$O$2:$AG$8,19,FALSE)</f>
        <v>#N/A</v>
      </c>
      <c r="B30" s="307"/>
      <c r="C30" s="34"/>
      <c r="D30" s="34"/>
      <c r="E30" s="44"/>
    </row>
    <row r="31" spans="1:5" ht="33" customHeight="1" thickTop="1">
      <c r="A31" s="332" t="s">
        <v>222</v>
      </c>
      <c r="B31" s="332"/>
      <c r="C31" s="45">
        <f>SUM(C13:C30)</f>
        <v>0</v>
      </c>
      <c r="D31" s="46">
        <f>SUM(D13:D30)</f>
        <v>0</v>
      </c>
      <c r="E31" s="47"/>
    </row>
  </sheetData>
  <mergeCells count="26">
    <mergeCell ref="A24:B24"/>
    <mergeCell ref="A25:B25"/>
    <mergeCell ref="A26:B26"/>
    <mergeCell ref="A31:B31"/>
    <mergeCell ref="A27:B27"/>
    <mergeCell ref="A28:B28"/>
    <mergeCell ref="A29:B29"/>
    <mergeCell ref="A30:B30"/>
    <mergeCell ref="A23:B23"/>
    <mergeCell ref="A12:B12"/>
    <mergeCell ref="A13:B13"/>
    <mergeCell ref="A14:B14"/>
    <mergeCell ref="A15:B15"/>
    <mergeCell ref="A16:B16"/>
    <mergeCell ref="A17:B17"/>
    <mergeCell ref="A18:B18"/>
    <mergeCell ref="A19:B19"/>
    <mergeCell ref="A20:B20"/>
    <mergeCell ref="A21:B21"/>
    <mergeCell ref="A22:B22"/>
    <mergeCell ref="A3:E3"/>
    <mergeCell ref="A5:B6"/>
    <mergeCell ref="C5:D6"/>
    <mergeCell ref="A8:B9"/>
    <mergeCell ref="C8:D9"/>
    <mergeCell ref="E8:E9"/>
  </mergeCells>
  <phoneticPr fontId="13"/>
  <conditionalFormatting sqref="C5:D6">
    <cfRule type="containsBlanks" dxfId="3" priority="7">
      <formula>LEN(TRIM(C5))=0</formula>
    </cfRule>
  </conditionalFormatting>
  <conditionalFormatting sqref="A13:B30">
    <cfRule type="containsErrors" dxfId="2" priority="1">
      <formula>ISERROR(A13)</formula>
    </cfRule>
  </conditionalFormatting>
  <dataValidations count="2">
    <dataValidation type="list" allowBlank="1" showInputMessage="1" showErrorMessage="1" sqref="C5:D6">
      <formula1>"仙台地方振興事務所,大河原地方振興事務所,北部地方振興事務所,北部地方振興事務所栗原地域事務所,東部地方振興事務所,東部地方振興事務所登米地域事務所,気仙沼地方振興事務所"</formula1>
    </dataValidation>
    <dataValidation type="whole" operator="greaterThanOrEqual" allowBlank="1" showInputMessage="1" showErrorMessage="1" errorTitle="エラー" error="半角数字のみを入力してください。" sqref="C13:D30">
      <formula1>0</formula1>
    </dataValidation>
  </dataValidations>
  <pageMargins left="1.1200000000000001" right="0.7" top="0.85" bottom="0.75" header="0.3" footer="0.3"/>
  <pageSetup paperSize="9" scale="96"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1"/>
  <sheetViews>
    <sheetView view="pageBreakPreview" zoomScaleNormal="100" zoomScaleSheetLayoutView="100" workbookViewId="0">
      <pane ySplit="12" topLeftCell="A13" activePane="bottomLeft" state="frozen"/>
      <selection pane="bottomLeft" activeCell="C4" sqref="C4:D5"/>
    </sheetView>
  </sheetViews>
  <sheetFormatPr defaultRowHeight="12.75"/>
  <cols>
    <col min="1" max="2" width="12.5" style="38" customWidth="1"/>
    <col min="3" max="3" width="12.375" style="38" customWidth="1"/>
    <col min="4" max="5" width="17.25" style="38" customWidth="1"/>
    <col min="6" max="6" width="11.625" style="38" customWidth="1"/>
    <col min="7" max="7" width="9" style="38" customWidth="1"/>
    <col min="8" max="16384" width="9" style="38"/>
  </cols>
  <sheetData>
    <row r="1" spans="1:7">
      <c r="A1" s="38" t="s">
        <v>238</v>
      </c>
    </row>
    <row r="2" spans="1:7" ht="21.75" customHeight="1">
      <c r="A2" s="322" t="s">
        <v>225</v>
      </c>
      <c r="B2" s="322"/>
      <c r="C2" s="322"/>
      <c r="D2" s="322"/>
      <c r="E2" s="322"/>
      <c r="F2" s="322"/>
      <c r="G2" s="39"/>
    </row>
    <row r="4" spans="1:7" ht="17.25" customHeight="1">
      <c r="A4" s="323" t="s">
        <v>214</v>
      </c>
      <c r="B4" s="323"/>
      <c r="C4" s="311"/>
      <c r="D4" s="312"/>
      <c r="E4" s="49"/>
    </row>
    <row r="5" spans="1:7" ht="17.25" customHeight="1">
      <c r="A5" s="324"/>
      <c r="B5" s="324"/>
      <c r="C5" s="313"/>
      <c r="D5" s="314"/>
      <c r="E5" s="49"/>
    </row>
    <row r="6" spans="1:7">
      <c r="A6" s="40"/>
      <c r="B6" s="40"/>
    </row>
    <row r="7" spans="1:7" ht="17.25" customHeight="1">
      <c r="A7" s="323" t="s">
        <v>215</v>
      </c>
      <c r="B7" s="323"/>
      <c r="C7" s="325">
        <f>E31</f>
        <v>0</v>
      </c>
      <c r="D7" s="326"/>
      <c r="E7" s="329" t="s">
        <v>216</v>
      </c>
    </row>
    <row r="8" spans="1:7" ht="17.25" customHeight="1">
      <c r="A8" s="324"/>
      <c r="B8" s="324"/>
      <c r="C8" s="327"/>
      <c r="D8" s="328"/>
      <c r="E8" s="330"/>
    </row>
    <row r="10" spans="1:7">
      <c r="F10" s="41" t="s">
        <v>217</v>
      </c>
    </row>
    <row r="11" spans="1:7">
      <c r="A11" s="337" t="s">
        <v>218</v>
      </c>
      <c r="B11" s="338"/>
      <c r="C11" s="335" t="s">
        <v>219</v>
      </c>
      <c r="D11" s="333" t="s">
        <v>220</v>
      </c>
      <c r="E11" s="334"/>
      <c r="F11" s="335" t="s">
        <v>221</v>
      </c>
    </row>
    <row r="12" spans="1:7">
      <c r="A12" s="339"/>
      <c r="B12" s="340"/>
      <c r="C12" s="336"/>
      <c r="D12" s="42" t="s">
        <v>224</v>
      </c>
      <c r="E12" s="42" t="s">
        <v>223</v>
      </c>
      <c r="F12" s="336"/>
    </row>
    <row r="13" spans="1:7" ht="33" customHeight="1">
      <c r="A13" s="302" t="e">
        <f>VLOOKUP($C$4,リスト!$O$2:$AG$8,2,FALSE)</f>
        <v>#N/A</v>
      </c>
      <c r="B13" s="303"/>
      <c r="C13" s="42"/>
      <c r="D13" s="22"/>
      <c r="E13" s="22"/>
      <c r="F13" s="43"/>
    </row>
    <row r="14" spans="1:7" ht="33" customHeight="1">
      <c r="A14" s="302" t="e">
        <f>VLOOKUP($C$4,リスト!$O$2:$AG$8,3,FALSE)</f>
        <v>#N/A</v>
      </c>
      <c r="B14" s="303"/>
      <c r="C14" s="42"/>
      <c r="D14" s="22"/>
      <c r="E14" s="22"/>
      <c r="F14" s="43"/>
    </row>
    <row r="15" spans="1:7" ht="33" customHeight="1">
      <c r="A15" s="302" t="e">
        <f>VLOOKUP($C$4,リスト!$O$2:$AG$8,4,FALSE)</f>
        <v>#N/A</v>
      </c>
      <c r="B15" s="303"/>
      <c r="C15" s="42"/>
      <c r="D15" s="22"/>
      <c r="E15" s="22"/>
      <c r="F15" s="43"/>
    </row>
    <row r="16" spans="1:7" ht="33" customHeight="1">
      <c r="A16" s="302" t="e">
        <f>VLOOKUP($C$4,リスト!$O$2:$AG$8,5,FALSE)</f>
        <v>#N/A</v>
      </c>
      <c r="B16" s="303"/>
      <c r="C16" s="42"/>
      <c r="D16" s="22"/>
      <c r="E16" s="22"/>
      <c r="F16" s="43"/>
    </row>
    <row r="17" spans="1:6" ht="33" customHeight="1">
      <c r="A17" s="302" t="e">
        <f>VLOOKUP($C$4,リスト!$O$2:$AG$8,6,FALSE)</f>
        <v>#N/A</v>
      </c>
      <c r="B17" s="303"/>
      <c r="C17" s="42"/>
      <c r="D17" s="22"/>
      <c r="E17" s="22"/>
      <c r="F17" s="43"/>
    </row>
    <row r="18" spans="1:6" ht="33" customHeight="1">
      <c r="A18" s="302" t="e">
        <f>VLOOKUP($C$4,リスト!$O$2:$AG$8,7,FALSE)</f>
        <v>#N/A</v>
      </c>
      <c r="B18" s="303"/>
      <c r="C18" s="42"/>
      <c r="D18" s="22"/>
      <c r="E18" s="22"/>
      <c r="F18" s="43"/>
    </row>
    <row r="19" spans="1:6" ht="33" customHeight="1">
      <c r="A19" s="302" t="e">
        <f>VLOOKUP($C$4,リスト!$O$2:$AG$8,8,FALSE)</f>
        <v>#N/A</v>
      </c>
      <c r="B19" s="303"/>
      <c r="C19" s="42"/>
      <c r="D19" s="22"/>
      <c r="E19" s="22"/>
      <c r="F19" s="43"/>
    </row>
    <row r="20" spans="1:6" ht="33" customHeight="1">
      <c r="A20" s="302" t="e">
        <f>VLOOKUP($C$4,リスト!$O$2:$AG$8,9,FALSE)</f>
        <v>#N/A</v>
      </c>
      <c r="B20" s="303"/>
      <c r="C20" s="42"/>
      <c r="D20" s="22"/>
      <c r="E20" s="22"/>
      <c r="F20" s="43"/>
    </row>
    <row r="21" spans="1:6" ht="33" customHeight="1">
      <c r="A21" s="302" t="e">
        <f>VLOOKUP($C$4,リスト!$O$2:$AG$8,10,FALSE)</f>
        <v>#N/A</v>
      </c>
      <c r="B21" s="303"/>
      <c r="C21" s="42"/>
      <c r="D21" s="22"/>
      <c r="E21" s="22"/>
      <c r="F21" s="43"/>
    </row>
    <row r="22" spans="1:6" ht="33" customHeight="1">
      <c r="A22" s="302" t="e">
        <f>VLOOKUP($C$4,リスト!$O$2:$AG$8,11,FALSE)</f>
        <v>#N/A</v>
      </c>
      <c r="B22" s="303"/>
      <c r="C22" s="42"/>
      <c r="D22" s="22"/>
      <c r="E22" s="22"/>
      <c r="F22" s="43"/>
    </row>
    <row r="23" spans="1:6" ht="33" customHeight="1">
      <c r="A23" s="302" t="e">
        <f>VLOOKUP($C$4,リスト!$O$2:$AG$8,12,FALSE)</f>
        <v>#N/A</v>
      </c>
      <c r="B23" s="303"/>
      <c r="C23" s="42"/>
      <c r="D23" s="22"/>
      <c r="E23" s="22"/>
      <c r="F23" s="43"/>
    </row>
    <row r="24" spans="1:6" ht="33" customHeight="1">
      <c r="A24" s="302" t="e">
        <f>VLOOKUP($C$4,リスト!$O$2:$AG$8,13,FALSE)</f>
        <v>#N/A</v>
      </c>
      <c r="B24" s="303"/>
      <c r="C24" s="42"/>
      <c r="D24" s="22"/>
      <c r="E24" s="22"/>
      <c r="F24" s="43"/>
    </row>
    <row r="25" spans="1:6" ht="33" customHeight="1">
      <c r="A25" s="302" t="e">
        <f>VLOOKUP($C$4,リスト!$O$2:$AG$8,14,FALSE)</f>
        <v>#N/A</v>
      </c>
      <c r="B25" s="303"/>
      <c r="C25" s="42"/>
      <c r="D25" s="22"/>
      <c r="E25" s="22"/>
      <c r="F25" s="43"/>
    </row>
    <row r="26" spans="1:6" ht="33" customHeight="1">
      <c r="A26" s="302" t="e">
        <f>VLOOKUP($C$4,リスト!$O$2:$AG$8,15,FALSE)</f>
        <v>#N/A</v>
      </c>
      <c r="B26" s="303"/>
      <c r="C26" s="48"/>
      <c r="D26" s="22"/>
      <c r="E26" s="22"/>
      <c r="F26" s="44"/>
    </row>
    <row r="27" spans="1:6" ht="33" customHeight="1">
      <c r="A27" s="302" t="e">
        <f>VLOOKUP($C$4,リスト!$O$2:$AG$8,16,FALSE)</f>
        <v>#N/A</v>
      </c>
      <c r="B27" s="303"/>
      <c r="C27" s="42"/>
      <c r="D27" s="22"/>
      <c r="E27" s="22"/>
      <c r="F27" s="43"/>
    </row>
    <row r="28" spans="1:6" ht="33" customHeight="1">
      <c r="A28" s="302" t="e">
        <f>VLOOKUP($C$4,リスト!$O$2:$AG$8,17,FALSE)</f>
        <v>#N/A</v>
      </c>
      <c r="B28" s="303"/>
      <c r="C28" s="42"/>
      <c r="D28" s="22"/>
      <c r="E28" s="22"/>
      <c r="F28" s="43"/>
    </row>
    <row r="29" spans="1:6" ht="33" customHeight="1">
      <c r="A29" s="302" t="e">
        <f>VLOOKUP($C$4,リスト!$O$2:$AG$8,18,FALSE)</f>
        <v>#N/A</v>
      </c>
      <c r="B29" s="303"/>
      <c r="C29" s="42"/>
      <c r="D29" s="22"/>
      <c r="E29" s="22"/>
      <c r="F29" s="43"/>
    </row>
    <row r="30" spans="1:6" ht="33" customHeight="1" thickBot="1">
      <c r="A30" s="306" t="e">
        <f>VLOOKUP($C$4,リスト!$O$2:$AG$8,19,FALSE)</f>
        <v>#N/A</v>
      </c>
      <c r="B30" s="307"/>
      <c r="C30" s="42"/>
      <c r="D30" s="22"/>
      <c r="E30" s="22"/>
      <c r="F30" s="43"/>
    </row>
    <row r="31" spans="1:6" ht="33" customHeight="1" thickTop="1">
      <c r="A31" s="332" t="s">
        <v>222</v>
      </c>
      <c r="B31" s="332"/>
      <c r="C31" s="45">
        <f>SUM(C13:C30)</f>
        <v>0</v>
      </c>
      <c r="D31" s="46">
        <f>SUM(D13:D30)</f>
        <v>0</v>
      </c>
      <c r="E31" s="46">
        <f>SUM(E13:E30)</f>
        <v>0</v>
      </c>
      <c r="F31" s="47"/>
    </row>
  </sheetData>
  <mergeCells count="29">
    <mergeCell ref="A17:B17"/>
    <mergeCell ref="A18:B18"/>
    <mergeCell ref="A27:B27"/>
    <mergeCell ref="A28:B28"/>
    <mergeCell ref="A29:B29"/>
    <mergeCell ref="A26:B26"/>
    <mergeCell ref="A31:B31"/>
    <mergeCell ref="A4:B5"/>
    <mergeCell ref="C4:D5"/>
    <mergeCell ref="A7:B8"/>
    <mergeCell ref="C7:D8"/>
    <mergeCell ref="A11:B12"/>
    <mergeCell ref="C11:C12"/>
    <mergeCell ref="A21:B21"/>
    <mergeCell ref="A22:B22"/>
    <mergeCell ref="A19:B19"/>
    <mergeCell ref="A20:B20"/>
    <mergeCell ref="A23:B23"/>
    <mergeCell ref="A24:B24"/>
    <mergeCell ref="A25:B25"/>
    <mergeCell ref="A16:B16"/>
    <mergeCell ref="A30:B30"/>
    <mergeCell ref="A2:F2"/>
    <mergeCell ref="D11:E11"/>
    <mergeCell ref="A13:B13"/>
    <mergeCell ref="A14:B14"/>
    <mergeCell ref="A15:B15"/>
    <mergeCell ref="E7:E8"/>
    <mergeCell ref="F11:F12"/>
  </mergeCells>
  <phoneticPr fontId="13"/>
  <conditionalFormatting sqref="C4:D5">
    <cfRule type="containsBlanks" dxfId="1" priority="8">
      <formula>LEN(TRIM(C4))=0</formula>
    </cfRule>
  </conditionalFormatting>
  <conditionalFormatting sqref="A13:B30">
    <cfRule type="containsErrors" dxfId="0" priority="1">
      <formula>ISERROR(A13)</formula>
    </cfRule>
  </conditionalFormatting>
  <dataValidations count="2">
    <dataValidation type="list" allowBlank="1" showInputMessage="1" showErrorMessage="1" sqref="C4:D5">
      <formula1>"仙台地方振興事務所,大河原地方振興事務所,北部地方振興事務所,北部地方振興事務所栗原地域事務所,東部地方振興事務所,東部地方振興事務所登米地域事務所,気仙沼地方振興事務所"</formula1>
    </dataValidation>
    <dataValidation type="whole" operator="greaterThanOrEqual" allowBlank="1" showInputMessage="1" showErrorMessage="1" errorTitle="エラー" error="半角数字のみを入力してください。" sqref="D13:E30">
      <formula1>0</formula1>
    </dataValidation>
  </dataValidations>
  <pageMargins left="1" right="0.70866141732283472" top="0.95" bottom="0.74803149606299213" header="0.31496062992125984" footer="0.31496062992125984"/>
  <pageSetup paperSize="9" scale="95"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I46"/>
  <sheetViews>
    <sheetView topLeftCell="A25" workbookViewId="0">
      <selection activeCell="B2" sqref="B2"/>
    </sheetView>
  </sheetViews>
  <sheetFormatPr defaultRowHeight="13.5"/>
  <cols>
    <col min="1" max="1" width="5.25" style="1" bestFit="1" customWidth="1"/>
    <col min="2" max="2" width="47.75" style="1" bestFit="1" customWidth="1"/>
    <col min="3" max="7" width="3.75" style="1" customWidth="1"/>
    <col min="8" max="8" width="38.375" style="1" customWidth="1"/>
    <col min="9" max="10" width="6.875" style="1" customWidth="1"/>
    <col min="11" max="11" width="3.375" style="1" customWidth="1"/>
    <col min="12" max="12" width="5.125" style="1" customWidth="1"/>
    <col min="13" max="13" width="30.125" style="1" customWidth="1"/>
    <col min="14" max="14" width="9" style="1" customWidth="1"/>
    <col min="15" max="15" width="9" style="1"/>
    <col min="16" max="16" width="16.75" style="1" customWidth="1"/>
    <col min="17" max="16384" width="9" style="1"/>
  </cols>
  <sheetData>
    <row r="1" spans="1:35" s="2" customFormat="1">
      <c r="A1" s="6" t="s">
        <v>1</v>
      </c>
      <c r="B1" s="7" t="s">
        <v>193</v>
      </c>
      <c r="C1" s="342" t="s">
        <v>155</v>
      </c>
      <c r="D1" s="341"/>
      <c r="E1" s="341"/>
      <c r="F1" s="341"/>
      <c r="G1" s="341"/>
      <c r="H1" s="50" t="s">
        <v>226</v>
      </c>
      <c r="I1" s="343" t="s">
        <v>157</v>
      </c>
      <c r="J1" s="343"/>
      <c r="K1" s="343"/>
      <c r="L1" s="6"/>
      <c r="M1" s="6" t="s">
        <v>2</v>
      </c>
      <c r="N1" s="6" t="s">
        <v>0</v>
      </c>
      <c r="O1" s="50" t="s">
        <v>85</v>
      </c>
      <c r="Q1" s="7"/>
      <c r="R1" s="341"/>
      <c r="S1" s="341"/>
      <c r="T1" s="341"/>
      <c r="U1" s="341"/>
      <c r="V1" s="341"/>
      <c r="W1" s="341"/>
      <c r="X1" s="341"/>
      <c r="Y1" s="341"/>
      <c r="Z1" s="341"/>
      <c r="AA1" s="341"/>
      <c r="AB1" s="341"/>
      <c r="AC1" s="341"/>
      <c r="AD1" s="341"/>
      <c r="AE1" s="341"/>
      <c r="AF1" s="341"/>
      <c r="AG1" s="341"/>
      <c r="AH1" s="341"/>
      <c r="AI1" s="341"/>
    </row>
    <row r="2" spans="1:35">
      <c r="A2" s="1">
        <v>1</v>
      </c>
      <c r="B2" s="33" t="s">
        <v>195</v>
      </c>
      <c r="C2" s="8" t="s">
        <v>181</v>
      </c>
      <c r="D2" s="8" t="s">
        <v>182</v>
      </c>
      <c r="H2" s="1" t="str">
        <f>B2&amp;"補助率"</f>
        <v>消防・防災体制強化事業補助率</v>
      </c>
      <c r="I2" s="4" t="s">
        <v>159</v>
      </c>
      <c r="J2" s="4" t="s">
        <v>158</v>
      </c>
      <c r="K2" s="5"/>
      <c r="M2" s="3">
        <v>1</v>
      </c>
      <c r="N2" s="3" t="s">
        <v>3</v>
      </c>
      <c r="O2" s="8" t="s">
        <v>86</v>
      </c>
      <c r="P2" s="51" t="s">
        <v>227</v>
      </c>
      <c r="Q2" s="51" t="s">
        <v>228</v>
      </c>
      <c r="R2" s="51" t="s">
        <v>229</v>
      </c>
      <c r="S2" s="51" t="s">
        <v>230</v>
      </c>
      <c r="T2" s="51" t="s">
        <v>231</v>
      </c>
      <c r="U2" s="51" t="s">
        <v>232</v>
      </c>
      <c r="V2" s="51" t="s">
        <v>233</v>
      </c>
      <c r="W2" s="51" t="s">
        <v>234</v>
      </c>
      <c r="X2" s="51" t="s">
        <v>235</v>
      </c>
      <c r="Y2" s="1" t="s">
        <v>17</v>
      </c>
      <c r="Z2" s="51" t="s">
        <v>236</v>
      </c>
      <c r="AA2" s="51" t="s">
        <v>236</v>
      </c>
      <c r="AB2" s="51" t="s">
        <v>236</v>
      </c>
      <c r="AC2" s="51" t="s">
        <v>236</v>
      </c>
      <c r="AD2" s="51" t="s">
        <v>236</v>
      </c>
      <c r="AE2" s="51" t="s">
        <v>236</v>
      </c>
      <c r="AF2" s="51" t="s">
        <v>236</v>
      </c>
      <c r="AG2" s="51" t="s">
        <v>236</v>
      </c>
      <c r="AH2" s="51" t="s">
        <v>236</v>
      </c>
    </row>
    <row r="3" spans="1:35">
      <c r="A3" s="1">
        <v>2</v>
      </c>
      <c r="B3" s="8" t="s">
        <v>183</v>
      </c>
      <c r="C3" s="8"/>
      <c r="D3" s="8"/>
      <c r="E3" s="8"/>
      <c r="F3" s="8"/>
      <c r="H3" s="1" t="str">
        <f t="shared" ref="H3:H46" si="0">B3&amp;"補助率"</f>
        <v>消防団員確保等充実強化事業補助率</v>
      </c>
      <c r="I3" s="4" t="s">
        <v>158</v>
      </c>
      <c r="J3" s="5"/>
      <c r="K3" s="5"/>
      <c r="M3" s="1">
        <v>2</v>
      </c>
      <c r="N3" s="8" t="s">
        <v>4</v>
      </c>
      <c r="O3" s="51" t="s">
        <v>87</v>
      </c>
      <c r="P3" s="1" t="s">
        <v>19</v>
      </c>
      <c r="Q3" s="1" t="s">
        <v>21</v>
      </c>
      <c r="R3" s="1" t="s">
        <v>23</v>
      </c>
      <c r="S3" s="1" t="s">
        <v>25</v>
      </c>
      <c r="T3" s="1" t="s">
        <v>27</v>
      </c>
      <c r="U3" s="1" t="s">
        <v>29</v>
      </c>
      <c r="V3" s="1" t="s">
        <v>31</v>
      </c>
      <c r="W3" s="1" t="s">
        <v>33</v>
      </c>
      <c r="X3" s="1" t="s">
        <v>35</v>
      </c>
      <c r="Y3" s="1" t="s">
        <v>37</v>
      </c>
      <c r="Z3" s="1" t="s">
        <v>39</v>
      </c>
      <c r="AA3" s="1" t="s">
        <v>41</v>
      </c>
      <c r="AB3" s="1" t="s">
        <v>42</v>
      </c>
      <c r="AC3" s="1" t="s">
        <v>44</v>
      </c>
      <c r="AD3" s="8" t="s">
        <v>94</v>
      </c>
      <c r="AE3" s="1" t="s">
        <v>46</v>
      </c>
      <c r="AF3" s="8" t="s">
        <v>47</v>
      </c>
      <c r="AG3" s="8" t="s">
        <v>95</v>
      </c>
      <c r="AH3" s="8"/>
      <c r="AI3" s="8"/>
    </row>
    <row r="4" spans="1:35">
      <c r="A4" s="1">
        <v>3</v>
      </c>
      <c r="B4" s="1" t="s">
        <v>5</v>
      </c>
      <c r="H4" s="1" t="str">
        <f t="shared" si="0"/>
        <v>魅力ある地域づくり事業補助率</v>
      </c>
      <c r="I4" s="4" t="s">
        <v>158</v>
      </c>
      <c r="J4" s="4" t="s">
        <v>159</v>
      </c>
      <c r="K4" s="5"/>
      <c r="M4" s="1">
        <v>3</v>
      </c>
      <c r="N4" s="1" t="s">
        <v>6</v>
      </c>
      <c r="O4" s="8" t="s">
        <v>88</v>
      </c>
      <c r="P4" s="1" t="s">
        <v>48</v>
      </c>
      <c r="Q4" s="1" t="s">
        <v>49</v>
      </c>
      <c r="R4" s="1" t="s">
        <v>50</v>
      </c>
      <c r="S4" s="1" t="s">
        <v>52</v>
      </c>
      <c r="T4" s="1" t="s">
        <v>53</v>
      </c>
      <c r="U4" s="1" t="s">
        <v>55</v>
      </c>
      <c r="V4" s="51" t="s">
        <v>236</v>
      </c>
      <c r="W4" s="51" t="s">
        <v>236</v>
      </c>
      <c r="X4" s="51" t="s">
        <v>236</v>
      </c>
      <c r="Y4" s="51" t="s">
        <v>236</v>
      </c>
      <c r="Z4" s="51" t="s">
        <v>236</v>
      </c>
      <c r="AA4" s="51" t="s">
        <v>236</v>
      </c>
      <c r="AB4" s="51" t="s">
        <v>236</v>
      </c>
      <c r="AC4" s="51" t="s">
        <v>236</v>
      </c>
      <c r="AD4" s="51" t="s">
        <v>236</v>
      </c>
      <c r="AE4" s="51" t="s">
        <v>236</v>
      </c>
      <c r="AF4" s="51" t="s">
        <v>236</v>
      </c>
      <c r="AG4" s="51" t="s">
        <v>236</v>
      </c>
    </row>
    <row r="5" spans="1:35">
      <c r="A5" s="1">
        <v>4</v>
      </c>
      <c r="B5" s="8" t="s">
        <v>184</v>
      </c>
      <c r="H5" s="1" t="str">
        <f t="shared" si="0"/>
        <v>学生を核とした地域づくり支援事業補助率</v>
      </c>
      <c r="I5" s="4" t="s">
        <v>158</v>
      </c>
      <c r="J5" s="4"/>
      <c r="K5" s="5"/>
      <c r="M5" s="1">
        <v>4</v>
      </c>
      <c r="N5" s="1" t="s">
        <v>7</v>
      </c>
      <c r="O5" s="8" t="s">
        <v>89</v>
      </c>
      <c r="P5" s="1" t="s">
        <v>57</v>
      </c>
      <c r="Q5" s="51" t="s">
        <v>236</v>
      </c>
      <c r="R5" s="51" t="s">
        <v>236</v>
      </c>
      <c r="S5" s="51" t="s">
        <v>236</v>
      </c>
      <c r="T5" s="51" t="s">
        <v>236</v>
      </c>
      <c r="U5" s="51" t="s">
        <v>236</v>
      </c>
      <c r="V5" s="51" t="s">
        <v>236</v>
      </c>
      <c r="W5" s="51" t="s">
        <v>236</v>
      </c>
      <c r="X5" s="51" t="s">
        <v>236</v>
      </c>
      <c r="Y5" s="51" t="s">
        <v>236</v>
      </c>
      <c r="Z5" s="51" t="s">
        <v>236</v>
      </c>
      <c r="AA5" s="51" t="s">
        <v>236</v>
      </c>
      <c r="AB5" s="51" t="s">
        <v>236</v>
      </c>
      <c r="AC5" s="51" t="s">
        <v>236</v>
      </c>
      <c r="AD5" s="51" t="s">
        <v>236</v>
      </c>
      <c r="AE5" s="51" t="s">
        <v>236</v>
      </c>
      <c r="AF5" s="51" t="s">
        <v>236</v>
      </c>
      <c r="AG5" s="51" t="s">
        <v>236</v>
      </c>
    </row>
    <row r="6" spans="1:35">
      <c r="A6" s="1">
        <v>5</v>
      </c>
      <c r="B6" s="1" t="s">
        <v>177</v>
      </c>
      <c r="C6" s="8" t="s">
        <v>138</v>
      </c>
      <c r="D6" s="8" t="s">
        <v>139</v>
      </c>
      <c r="H6" s="1" t="str">
        <f t="shared" si="0"/>
        <v>移住・定住・交流推進支援事業補助率</v>
      </c>
      <c r="I6" s="4" t="s">
        <v>158</v>
      </c>
      <c r="J6" s="4" t="s">
        <v>159</v>
      </c>
      <c r="K6" s="5"/>
      <c r="M6" s="1">
        <v>5</v>
      </c>
      <c r="N6" s="1" t="s">
        <v>8</v>
      </c>
      <c r="O6" s="8" t="s">
        <v>90</v>
      </c>
      <c r="P6" s="1" t="s">
        <v>59</v>
      </c>
      <c r="Q6" s="51" t="s">
        <v>236</v>
      </c>
      <c r="R6" s="51" t="s">
        <v>236</v>
      </c>
      <c r="S6" s="51" t="s">
        <v>236</v>
      </c>
      <c r="T6" s="51" t="s">
        <v>236</v>
      </c>
      <c r="U6" s="51" t="s">
        <v>236</v>
      </c>
      <c r="V6" s="51" t="s">
        <v>236</v>
      </c>
      <c r="W6" s="51" t="s">
        <v>236</v>
      </c>
      <c r="X6" s="51" t="s">
        <v>236</v>
      </c>
      <c r="Y6" s="51" t="s">
        <v>236</v>
      </c>
      <c r="Z6" s="51" t="s">
        <v>236</v>
      </c>
      <c r="AA6" s="51" t="s">
        <v>236</v>
      </c>
      <c r="AB6" s="51" t="s">
        <v>236</v>
      </c>
      <c r="AC6" s="51" t="s">
        <v>236</v>
      </c>
      <c r="AD6" s="51" t="s">
        <v>236</v>
      </c>
      <c r="AE6" s="51" t="s">
        <v>236</v>
      </c>
      <c r="AF6" s="51" t="s">
        <v>236</v>
      </c>
      <c r="AG6" s="51" t="s">
        <v>236</v>
      </c>
    </row>
    <row r="7" spans="1:35">
      <c r="A7" s="1">
        <v>6</v>
      </c>
      <c r="B7" s="8" t="s">
        <v>151</v>
      </c>
      <c r="C7" s="8" t="s">
        <v>140</v>
      </c>
      <c r="D7" s="8" t="s">
        <v>141</v>
      </c>
      <c r="H7" s="1" t="str">
        <f t="shared" si="0"/>
        <v>市町村交通安全対策推進事業補助率</v>
      </c>
      <c r="I7" s="4" t="s">
        <v>160</v>
      </c>
      <c r="J7" s="4" t="s">
        <v>158</v>
      </c>
      <c r="K7" s="5"/>
      <c r="M7" s="1">
        <v>6</v>
      </c>
      <c r="N7" s="1" t="s">
        <v>10</v>
      </c>
      <c r="O7" s="8" t="s">
        <v>91</v>
      </c>
      <c r="P7" s="1" t="s">
        <v>61</v>
      </c>
      <c r="Q7" s="1" t="s">
        <v>63</v>
      </c>
      <c r="R7" s="1" t="s">
        <v>65</v>
      </c>
      <c r="S7" s="1" t="s">
        <v>67</v>
      </c>
      <c r="T7" s="51" t="s">
        <v>236</v>
      </c>
      <c r="U7" s="51" t="s">
        <v>236</v>
      </c>
      <c r="V7" s="51" t="s">
        <v>236</v>
      </c>
      <c r="W7" s="51" t="s">
        <v>236</v>
      </c>
      <c r="X7" s="51" t="s">
        <v>236</v>
      </c>
      <c r="Y7" s="51" t="s">
        <v>236</v>
      </c>
      <c r="Z7" s="51" t="s">
        <v>236</v>
      </c>
      <c r="AA7" s="51" t="s">
        <v>236</v>
      </c>
      <c r="AB7" s="51" t="s">
        <v>236</v>
      </c>
      <c r="AC7" s="51" t="s">
        <v>236</v>
      </c>
      <c r="AD7" s="51" t="s">
        <v>236</v>
      </c>
      <c r="AE7" s="51" t="s">
        <v>236</v>
      </c>
      <c r="AF7" s="51" t="s">
        <v>236</v>
      </c>
      <c r="AG7" s="51" t="s">
        <v>236</v>
      </c>
    </row>
    <row r="8" spans="1:35">
      <c r="A8" s="1">
        <v>7</v>
      </c>
      <c r="B8" s="1" t="s">
        <v>9</v>
      </c>
      <c r="H8" s="1" t="str">
        <f t="shared" si="0"/>
        <v>公衆浴場安定確保対策事業補助率</v>
      </c>
      <c r="I8" s="4" t="s">
        <v>158</v>
      </c>
      <c r="J8" s="5"/>
      <c r="K8" s="5"/>
      <c r="M8" s="1">
        <v>7</v>
      </c>
      <c r="N8" s="1" t="s">
        <v>12</v>
      </c>
      <c r="O8" s="8" t="s">
        <v>92</v>
      </c>
      <c r="P8" s="1" t="s">
        <v>68</v>
      </c>
      <c r="Q8" s="1" t="s">
        <v>70</v>
      </c>
      <c r="R8" s="1" t="s">
        <v>72</v>
      </c>
      <c r="S8" s="51" t="s">
        <v>236</v>
      </c>
      <c r="T8" s="51" t="s">
        <v>236</v>
      </c>
      <c r="U8" s="51" t="s">
        <v>236</v>
      </c>
      <c r="V8" s="51" t="s">
        <v>236</v>
      </c>
      <c r="W8" s="51" t="s">
        <v>236</v>
      </c>
      <c r="X8" s="51" t="s">
        <v>236</v>
      </c>
      <c r="Y8" s="51" t="s">
        <v>236</v>
      </c>
      <c r="Z8" s="51" t="s">
        <v>236</v>
      </c>
      <c r="AA8" s="51" t="s">
        <v>236</v>
      </c>
      <c r="AB8" s="51" t="s">
        <v>236</v>
      </c>
      <c r="AC8" s="51" t="s">
        <v>236</v>
      </c>
      <c r="AD8" s="51" t="s">
        <v>236</v>
      </c>
      <c r="AE8" s="51" t="s">
        <v>236</v>
      </c>
      <c r="AF8" s="51" t="s">
        <v>236</v>
      </c>
      <c r="AG8" s="51" t="s">
        <v>236</v>
      </c>
    </row>
    <row r="9" spans="1:35">
      <c r="A9" s="1">
        <v>8</v>
      </c>
      <c r="B9" s="1" t="s">
        <v>11</v>
      </c>
      <c r="H9" s="1" t="str">
        <f t="shared" si="0"/>
        <v>ごみ減量化・再資源化促進事業補助率</v>
      </c>
      <c r="I9" s="4" t="s">
        <v>158</v>
      </c>
      <c r="J9" s="5"/>
      <c r="K9" s="5"/>
      <c r="M9" s="1">
        <v>8</v>
      </c>
      <c r="N9" s="1" t="s">
        <v>14</v>
      </c>
    </row>
    <row r="10" spans="1:35">
      <c r="A10" s="1">
        <v>9</v>
      </c>
      <c r="B10" s="1" t="s">
        <v>13</v>
      </c>
      <c r="H10" s="1" t="str">
        <f t="shared" si="0"/>
        <v>少年補導センター運営事業補助率</v>
      </c>
      <c r="I10" s="4" t="s">
        <v>161</v>
      </c>
      <c r="J10" s="5"/>
      <c r="K10" s="5"/>
      <c r="M10" s="1">
        <v>9</v>
      </c>
      <c r="N10" s="1" t="s">
        <v>15</v>
      </c>
    </row>
    <row r="11" spans="1:35">
      <c r="A11" s="1">
        <v>10</v>
      </c>
      <c r="B11" s="8" t="s">
        <v>178</v>
      </c>
      <c r="H11" s="1" t="str">
        <f t="shared" si="0"/>
        <v>安全・安心なまちづくりに向けた防犯カメラ設置事業補助率</v>
      </c>
      <c r="I11" s="4" t="s">
        <v>158</v>
      </c>
      <c r="J11" s="5"/>
      <c r="K11" s="5"/>
      <c r="M11" s="9" t="s">
        <v>169</v>
      </c>
      <c r="N11" s="1" t="s">
        <v>17</v>
      </c>
    </row>
    <row r="12" spans="1:35">
      <c r="A12" s="1">
        <v>11</v>
      </c>
      <c r="B12" s="1" t="s">
        <v>16</v>
      </c>
      <c r="H12" s="1" t="str">
        <f t="shared" si="0"/>
        <v>市町村地域福祉おこし事業補助率</v>
      </c>
      <c r="I12" s="4" t="s">
        <v>158</v>
      </c>
      <c r="J12" s="5"/>
      <c r="K12" s="5"/>
      <c r="M12" s="1">
        <v>10</v>
      </c>
      <c r="N12" s="1" t="s">
        <v>19</v>
      </c>
    </row>
    <row r="13" spans="1:35">
      <c r="A13" s="1">
        <v>12</v>
      </c>
      <c r="B13" s="1" t="s">
        <v>18</v>
      </c>
      <c r="H13" s="1" t="str">
        <f t="shared" si="0"/>
        <v>市町村健康づくり推進事業補助率</v>
      </c>
      <c r="I13" s="4" t="s">
        <v>158</v>
      </c>
      <c r="J13" s="5"/>
      <c r="K13" s="5"/>
      <c r="M13" s="1">
        <v>11</v>
      </c>
      <c r="N13" s="1" t="s">
        <v>21</v>
      </c>
    </row>
    <row r="14" spans="1:35">
      <c r="A14" s="1">
        <v>13</v>
      </c>
      <c r="B14" s="1" t="s">
        <v>20</v>
      </c>
      <c r="H14" s="1" t="str">
        <f t="shared" si="0"/>
        <v>がん検診受診率向上促進事業補助率</v>
      </c>
      <c r="I14" s="4" t="s">
        <v>158</v>
      </c>
      <c r="J14" s="5"/>
      <c r="K14" s="5"/>
      <c r="M14" s="1">
        <v>12</v>
      </c>
      <c r="N14" s="1" t="s">
        <v>23</v>
      </c>
    </row>
    <row r="15" spans="1:35">
      <c r="A15" s="1">
        <v>14</v>
      </c>
      <c r="B15" s="8" t="s">
        <v>185</v>
      </c>
      <c r="H15" s="1" t="str">
        <f t="shared" si="0"/>
        <v>アピアランス支援事業補助率</v>
      </c>
      <c r="I15" s="4" t="s">
        <v>158</v>
      </c>
      <c r="J15" s="5"/>
      <c r="K15" s="5"/>
      <c r="M15" s="1">
        <v>13</v>
      </c>
      <c r="N15" s="1" t="s">
        <v>25</v>
      </c>
    </row>
    <row r="16" spans="1:35">
      <c r="A16" s="1">
        <v>15</v>
      </c>
      <c r="B16" s="1" t="s">
        <v>22</v>
      </c>
      <c r="H16" s="1" t="str">
        <f t="shared" si="0"/>
        <v>障害児保育事業補助率</v>
      </c>
      <c r="I16" s="4" t="s">
        <v>158</v>
      </c>
      <c r="J16" s="5"/>
      <c r="K16" s="5"/>
      <c r="M16" s="1">
        <v>14</v>
      </c>
      <c r="N16" s="1" t="s">
        <v>27</v>
      </c>
    </row>
    <row r="17" spans="1:17">
      <c r="A17" s="1">
        <v>16</v>
      </c>
      <c r="B17" s="1" t="s">
        <v>24</v>
      </c>
      <c r="H17" s="1" t="str">
        <f t="shared" si="0"/>
        <v>事業所内保育施設助成事業補助率</v>
      </c>
      <c r="I17" s="4" t="s">
        <v>158</v>
      </c>
      <c r="J17" s="5"/>
      <c r="K17" s="5"/>
      <c r="M17" s="1">
        <v>15</v>
      </c>
      <c r="N17" s="1" t="s">
        <v>29</v>
      </c>
    </row>
    <row r="18" spans="1:17">
      <c r="A18" s="1">
        <v>17</v>
      </c>
      <c r="B18" s="1" t="s">
        <v>26</v>
      </c>
      <c r="H18" s="1" t="str">
        <f t="shared" si="0"/>
        <v>低年齢児保育施設助成事業補助率</v>
      </c>
      <c r="I18" s="4" t="s">
        <v>158</v>
      </c>
      <c r="J18" s="5"/>
      <c r="K18" s="5"/>
      <c r="M18" s="1">
        <v>16</v>
      </c>
      <c r="N18" s="1" t="s">
        <v>31</v>
      </c>
    </row>
    <row r="19" spans="1:17">
      <c r="A19" s="1">
        <v>18</v>
      </c>
      <c r="B19" s="1" t="s">
        <v>28</v>
      </c>
      <c r="H19" s="1" t="str">
        <f t="shared" si="0"/>
        <v>地域子育て支援センター事業補助率</v>
      </c>
      <c r="I19" s="4" t="s">
        <v>158</v>
      </c>
      <c r="J19" s="5"/>
      <c r="K19" s="5"/>
      <c r="M19" s="1">
        <v>17</v>
      </c>
      <c r="N19" s="1" t="s">
        <v>33</v>
      </c>
    </row>
    <row r="20" spans="1:17">
      <c r="A20" s="1">
        <v>19</v>
      </c>
      <c r="B20" s="1" t="s">
        <v>30</v>
      </c>
      <c r="H20" s="1" t="str">
        <f t="shared" si="0"/>
        <v>重度身体障害者ケア付き住宅運営費補助事業補助率</v>
      </c>
      <c r="I20" s="4" t="s">
        <v>162</v>
      </c>
      <c r="J20" s="5"/>
      <c r="K20" s="5"/>
      <c r="M20" s="1">
        <v>18</v>
      </c>
      <c r="N20" s="1" t="s">
        <v>35</v>
      </c>
    </row>
    <row r="21" spans="1:17">
      <c r="A21" s="1">
        <v>20</v>
      </c>
      <c r="B21" s="1" t="s">
        <v>32</v>
      </c>
      <c r="H21" s="1" t="str">
        <f t="shared" si="0"/>
        <v>在宅酸素療法者酸素濃縮器利用助成事業補助率</v>
      </c>
      <c r="I21" s="4" t="s">
        <v>161</v>
      </c>
      <c r="J21" s="5"/>
      <c r="K21" s="5"/>
      <c r="M21" s="1">
        <v>19</v>
      </c>
      <c r="N21" s="1" t="s">
        <v>37</v>
      </c>
    </row>
    <row r="22" spans="1:17">
      <c r="A22" s="1">
        <v>21</v>
      </c>
      <c r="B22" s="1" t="s">
        <v>34</v>
      </c>
      <c r="H22" s="1" t="str">
        <f t="shared" si="0"/>
        <v>知的障害者グループホーム体験ステイ推進事業補助率</v>
      </c>
      <c r="I22" s="4" t="s">
        <v>165</v>
      </c>
      <c r="J22" s="5"/>
      <c r="K22" s="5"/>
      <c r="M22" s="1">
        <v>20</v>
      </c>
      <c r="N22" s="1" t="s">
        <v>39</v>
      </c>
    </row>
    <row r="23" spans="1:17">
      <c r="A23" s="1">
        <v>22</v>
      </c>
      <c r="B23" s="1" t="s">
        <v>36</v>
      </c>
      <c r="H23" s="1" t="str">
        <f t="shared" si="0"/>
        <v>難聴児補聴器購入助成事業補助率</v>
      </c>
      <c r="I23" s="4" t="s">
        <v>163</v>
      </c>
      <c r="J23" s="5"/>
      <c r="K23" s="5"/>
      <c r="M23" s="1">
        <v>21</v>
      </c>
      <c r="N23" s="1" t="s">
        <v>41</v>
      </c>
    </row>
    <row r="24" spans="1:17">
      <c r="A24" s="1">
        <v>23</v>
      </c>
      <c r="B24" s="1" t="s">
        <v>38</v>
      </c>
      <c r="H24" s="1" t="str">
        <f t="shared" si="0"/>
        <v>コミュニティサロン設置運営事業補助率</v>
      </c>
      <c r="I24" s="4" t="s">
        <v>158</v>
      </c>
      <c r="J24" s="5"/>
      <c r="K24" s="5"/>
      <c r="M24" s="1">
        <v>22</v>
      </c>
      <c r="N24" s="1" t="s">
        <v>42</v>
      </c>
    </row>
    <row r="25" spans="1:17">
      <c r="A25" s="1">
        <v>24</v>
      </c>
      <c r="B25" s="1" t="s">
        <v>40</v>
      </c>
      <c r="H25" s="1" t="str">
        <f t="shared" si="0"/>
        <v>市町村献血推進事業補助率</v>
      </c>
      <c r="I25" s="4" t="s">
        <v>163</v>
      </c>
      <c r="J25" s="5"/>
      <c r="K25" s="5"/>
      <c r="M25" s="1">
        <v>23</v>
      </c>
      <c r="N25" s="1" t="s">
        <v>44</v>
      </c>
    </row>
    <row r="26" spans="1:17">
      <c r="A26" s="1">
        <v>25</v>
      </c>
      <c r="B26" s="8" t="s">
        <v>152</v>
      </c>
      <c r="C26" s="8"/>
      <c r="D26" s="8"/>
      <c r="H26" s="1" t="str">
        <f t="shared" si="0"/>
        <v>地域産業振興事業補助率</v>
      </c>
      <c r="I26" s="4" t="s">
        <v>158</v>
      </c>
      <c r="J26" s="4"/>
      <c r="K26" s="5"/>
      <c r="M26" s="9" t="s">
        <v>170</v>
      </c>
      <c r="N26" s="8" t="s">
        <v>94</v>
      </c>
      <c r="Q26" s="8"/>
    </row>
    <row r="27" spans="1:17">
      <c r="A27" s="1">
        <v>26</v>
      </c>
      <c r="B27" s="1" t="s">
        <v>43</v>
      </c>
      <c r="H27" s="1" t="str">
        <f t="shared" si="0"/>
        <v>商店街施設整備支援事業補助率</v>
      </c>
      <c r="I27" s="4" t="s">
        <v>166</v>
      </c>
      <c r="J27" s="5"/>
      <c r="K27" s="5"/>
      <c r="M27" s="9" t="s">
        <v>171</v>
      </c>
      <c r="N27" s="1" t="s">
        <v>46</v>
      </c>
    </row>
    <row r="28" spans="1:17">
      <c r="A28" s="1">
        <v>27</v>
      </c>
      <c r="B28" s="1" t="s">
        <v>45</v>
      </c>
      <c r="H28" s="1" t="str">
        <f t="shared" si="0"/>
        <v>みやぎ路観光地整備事業補助率</v>
      </c>
      <c r="I28" s="4" t="s">
        <v>158</v>
      </c>
      <c r="J28" s="5"/>
      <c r="K28" s="5"/>
      <c r="M28" s="9" t="s">
        <v>172</v>
      </c>
      <c r="N28" s="8" t="s">
        <v>47</v>
      </c>
    </row>
    <row r="29" spans="1:17">
      <c r="A29" s="1">
        <v>28</v>
      </c>
      <c r="B29" s="8" t="s">
        <v>186</v>
      </c>
      <c r="H29" s="1" t="str">
        <f t="shared" si="0"/>
        <v>首都圏物産振興等支援事業補助率</v>
      </c>
      <c r="I29" s="4" t="s">
        <v>158</v>
      </c>
      <c r="J29" s="5"/>
      <c r="K29" s="5"/>
      <c r="M29" s="9" t="s">
        <v>173</v>
      </c>
      <c r="N29" s="8" t="s">
        <v>95</v>
      </c>
    </row>
    <row r="30" spans="1:17">
      <c r="A30" s="1">
        <v>29</v>
      </c>
      <c r="B30" s="8" t="s">
        <v>153</v>
      </c>
      <c r="C30" s="8" t="s">
        <v>142</v>
      </c>
      <c r="D30" s="8" t="s">
        <v>143</v>
      </c>
      <c r="E30" s="8" t="s">
        <v>144</v>
      </c>
      <c r="H30" s="1" t="str">
        <f t="shared" si="0"/>
        <v>食育実践地域活動支援事業補助率</v>
      </c>
      <c r="I30" s="4" t="s">
        <v>158</v>
      </c>
      <c r="J30" s="5"/>
      <c r="K30" s="5"/>
      <c r="M30" s="1">
        <v>24</v>
      </c>
      <c r="N30" s="1" t="s">
        <v>48</v>
      </c>
    </row>
    <row r="31" spans="1:17">
      <c r="A31" s="1">
        <v>30</v>
      </c>
      <c r="B31" s="8" t="s">
        <v>154</v>
      </c>
      <c r="C31" s="8" t="s">
        <v>145</v>
      </c>
      <c r="D31" s="8" t="s">
        <v>146</v>
      </c>
      <c r="H31" s="1" t="str">
        <f t="shared" si="0"/>
        <v>みやぎの水田農業改革支援事業補助率</v>
      </c>
      <c r="I31" s="4" t="s">
        <v>163</v>
      </c>
      <c r="J31" s="4" t="s">
        <v>167</v>
      </c>
      <c r="K31" s="5"/>
      <c r="M31" s="1">
        <v>25</v>
      </c>
      <c r="N31" s="1" t="s">
        <v>49</v>
      </c>
    </row>
    <row r="32" spans="1:17">
      <c r="A32" s="1">
        <v>31</v>
      </c>
      <c r="B32" s="1" t="s">
        <v>51</v>
      </c>
      <c r="H32" s="1" t="str">
        <f t="shared" si="0"/>
        <v>大規模水稲直播栽培団地育成事業補助率</v>
      </c>
      <c r="I32" s="4" t="s">
        <v>160</v>
      </c>
      <c r="J32" s="5"/>
      <c r="K32" s="5"/>
      <c r="M32" s="1">
        <v>26</v>
      </c>
      <c r="N32" s="1" t="s">
        <v>50</v>
      </c>
    </row>
    <row r="33" spans="1:14">
      <c r="A33" s="1">
        <v>32</v>
      </c>
      <c r="B33" s="8" t="s">
        <v>187</v>
      </c>
      <c r="C33" s="8"/>
      <c r="D33" s="8"/>
      <c r="E33" s="8"/>
      <c r="F33" s="8"/>
      <c r="H33" s="1" t="str">
        <f t="shared" si="0"/>
        <v>都市と農山漁村の交流拡大事業補助率</v>
      </c>
      <c r="I33" s="4" t="s">
        <v>158</v>
      </c>
      <c r="J33" s="5"/>
      <c r="K33" s="5"/>
      <c r="M33" s="1">
        <v>27</v>
      </c>
      <c r="N33" s="1" t="s">
        <v>52</v>
      </c>
    </row>
    <row r="34" spans="1:14">
      <c r="A34" s="1">
        <v>33</v>
      </c>
      <c r="B34" s="1" t="s">
        <v>54</v>
      </c>
      <c r="H34" s="1" t="str">
        <f t="shared" si="0"/>
        <v>豊かなふる里保全整備事業補助率</v>
      </c>
      <c r="I34" s="4" t="s">
        <v>167</v>
      </c>
      <c r="J34" s="5"/>
      <c r="K34" s="5"/>
      <c r="M34" s="1">
        <v>28</v>
      </c>
      <c r="N34" s="1" t="s">
        <v>53</v>
      </c>
    </row>
    <row r="35" spans="1:14">
      <c r="A35" s="1">
        <v>34</v>
      </c>
      <c r="B35" s="1" t="s">
        <v>56</v>
      </c>
      <c r="H35" s="1" t="str">
        <f t="shared" si="0"/>
        <v>園芸特産重点強化整備事業補助率</v>
      </c>
      <c r="I35" s="4" t="s">
        <v>163</v>
      </c>
      <c r="J35" s="5"/>
      <c r="K35" s="5"/>
      <c r="M35" s="9" t="s">
        <v>174</v>
      </c>
      <c r="N35" s="1" t="s">
        <v>55</v>
      </c>
    </row>
    <row r="36" spans="1:14">
      <c r="A36" s="1">
        <v>35</v>
      </c>
      <c r="B36" s="8" t="s">
        <v>188</v>
      </c>
      <c r="H36" s="1" t="str">
        <f t="shared" si="0"/>
        <v>遊休農地再生利用支援事業補助率</v>
      </c>
      <c r="I36" s="4" t="s">
        <v>158</v>
      </c>
      <c r="J36" s="5"/>
      <c r="K36" s="5"/>
      <c r="M36" s="1">
        <v>29</v>
      </c>
      <c r="N36" s="1" t="s">
        <v>57</v>
      </c>
    </row>
    <row r="37" spans="1:14">
      <c r="A37" s="1">
        <v>36</v>
      </c>
      <c r="B37" s="1" t="s">
        <v>58</v>
      </c>
      <c r="H37" s="1" t="str">
        <f t="shared" si="0"/>
        <v>漁船乗組員救急救命推進事業補助率</v>
      </c>
      <c r="I37" s="4" t="s">
        <v>163</v>
      </c>
      <c r="J37" s="5"/>
      <c r="K37" s="5"/>
      <c r="M37" s="1">
        <v>30</v>
      </c>
      <c r="N37" s="1" t="s">
        <v>59</v>
      </c>
    </row>
    <row r="38" spans="1:14">
      <c r="A38" s="1">
        <v>37</v>
      </c>
      <c r="B38" s="1" t="s">
        <v>60</v>
      </c>
      <c r="H38" s="1" t="str">
        <f t="shared" si="0"/>
        <v>漁港改良助成事業補助率</v>
      </c>
      <c r="I38" s="4" t="s">
        <v>164</v>
      </c>
      <c r="J38" s="4" t="s">
        <v>168</v>
      </c>
      <c r="K38" s="5"/>
      <c r="M38" s="1">
        <v>31</v>
      </c>
      <c r="N38" s="1" t="s">
        <v>61</v>
      </c>
    </row>
    <row r="39" spans="1:14">
      <c r="A39" s="1">
        <v>38</v>
      </c>
      <c r="B39" s="1" t="s">
        <v>62</v>
      </c>
      <c r="H39" s="1" t="str">
        <f t="shared" si="0"/>
        <v>山の幸振興総合対策事業補助率</v>
      </c>
      <c r="I39" s="4" t="s">
        <v>163</v>
      </c>
      <c r="J39" s="5"/>
      <c r="K39" s="5"/>
      <c r="M39" s="1">
        <v>32</v>
      </c>
      <c r="N39" s="1" t="s">
        <v>63</v>
      </c>
    </row>
    <row r="40" spans="1:14">
      <c r="A40" s="1">
        <v>39</v>
      </c>
      <c r="B40" s="1" t="s">
        <v>64</v>
      </c>
      <c r="H40" s="1" t="str">
        <f t="shared" si="0"/>
        <v>小規模林道事業補助率</v>
      </c>
      <c r="I40" s="4" t="s">
        <v>163</v>
      </c>
      <c r="J40" s="5"/>
      <c r="K40" s="5"/>
      <c r="M40" s="1">
        <v>33</v>
      </c>
      <c r="N40" s="1" t="s">
        <v>65</v>
      </c>
    </row>
    <row r="41" spans="1:14">
      <c r="A41" s="1">
        <v>40</v>
      </c>
      <c r="B41" s="1" t="s">
        <v>66</v>
      </c>
      <c r="H41" s="1" t="str">
        <f t="shared" si="0"/>
        <v>ふるさと緑の道整備事業補助率</v>
      </c>
      <c r="I41" s="4" t="s">
        <v>158</v>
      </c>
      <c r="J41" s="5"/>
      <c r="K41" s="5"/>
      <c r="M41" s="9" t="s">
        <v>175</v>
      </c>
      <c r="N41" s="1" t="s">
        <v>67</v>
      </c>
    </row>
    <row r="42" spans="1:14">
      <c r="A42" s="1">
        <v>41</v>
      </c>
      <c r="B42" s="8" t="s">
        <v>189</v>
      </c>
      <c r="H42" s="1" t="str">
        <f t="shared" si="0"/>
        <v>みやぎ木と触れあう空間づくり支援事業補助率</v>
      </c>
      <c r="I42" s="4" t="s">
        <v>158</v>
      </c>
      <c r="J42" s="4"/>
      <c r="K42" s="4"/>
      <c r="M42" s="1">
        <v>34</v>
      </c>
      <c r="N42" s="1" t="s">
        <v>68</v>
      </c>
    </row>
    <row r="43" spans="1:14">
      <c r="A43" s="1">
        <v>42</v>
      </c>
      <c r="B43" s="1" t="s">
        <v>69</v>
      </c>
      <c r="C43" s="8" t="s">
        <v>147</v>
      </c>
      <c r="D43" s="8" t="s">
        <v>148</v>
      </c>
      <c r="E43" s="8" t="s">
        <v>149</v>
      </c>
      <c r="F43" s="8" t="s">
        <v>150</v>
      </c>
      <c r="G43" s="8"/>
      <c r="H43" s="1" t="str">
        <f t="shared" si="0"/>
        <v>宮城の松林健全化事業補助率</v>
      </c>
      <c r="I43" s="4" t="s">
        <v>158</v>
      </c>
      <c r="J43" s="5"/>
      <c r="K43" s="5"/>
      <c r="M43" s="1">
        <v>35</v>
      </c>
      <c r="N43" s="1" t="s">
        <v>70</v>
      </c>
    </row>
    <row r="44" spans="1:14">
      <c r="A44" s="1">
        <v>43</v>
      </c>
      <c r="B44" s="1" t="s">
        <v>71</v>
      </c>
      <c r="H44" s="1" t="str">
        <f t="shared" si="0"/>
        <v>みやぎの豊かな森林づくり支援事業補助率</v>
      </c>
      <c r="I44" s="4" t="s">
        <v>160</v>
      </c>
      <c r="J44" s="4" t="s">
        <v>158</v>
      </c>
      <c r="K44" s="4"/>
      <c r="M44" s="9" t="s">
        <v>176</v>
      </c>
      <c r="N44" s="1" t="s">
        <v>72</v>
      </c>
    </row>
    <row r="45" spans="1:14">
      <c r="A45" s="1">
        <v>44</v>
      </c>
      <c r="B45" s="1" t="s">
        <v>73</v>
      </c>
      <c r="H45" s="1" t="str">
        <f t="shared" si="0"/>
        <v>市町村提案事業補助率</v>
      </c>
      <c r="I45" s="4" t="s">
        <v>158</v>
      </c>
      <c r="J45" s="5"/>
      <c r="K45" s="5"/>
      <c r="L45" s="8"/>
      <c r="M45" s="9"/>
    </row>
    <row r="46" spans="1:14">
      <c r="A46" s="1">
        <v>45</v>
      </c>
      <c r="B46" s="8" t="s">
        <v>93</v>
      </c>
      <c r="C46" s="8"/>
      <c r="D46" s="8"/>
      <c r="E46" s="8"/>
      <c r="F46" s="8"/>
      <c r="H46" s="1" t="str">
        <f t="shared" si="0"/>
        <v>市町村提案事業（特別枠）補助率</v>
      </c>
      <c r="I46" s="4" t="s">
        <v>158</v>
      </c>
      <c r="J46" s="5"/>
      <c r="K46" s="5"/>
    </row>
  </sheetData>
  <mergeCells count="3">
    <mergeCell ref="R1:AI1"/>
    <mergeCell ref="C1:G1"/>
    <mergeCell ref="I1:K1"/>
  </mergeCells>
  <phoneticPr fontId="38"/>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zoomScale="85" zoomScaleNormal="85" workbookViewId="0">
      <pane xSplit="1" ySplit="1" topLeftCell="B2" activePane="bottomRight" state="frozen"/>
      <selection pane="topRight" activeCell="B1" sqref="B1"/>
      <selection pane="bottomLeft" activeCell="A2" sqref="A2"/>
      <selection pane="bottomRight" activeCell="B9" sqref="B9"/>
    </sheetView>
  </sheetViews>
  <sheetFormatPr defaultRowHeight="13.5"/>
  <cols>
    <col min="2" max="2" width="44.5" customWidth="1"/>
    <col min="3" max="3" width="114.25" style="53" customWidth="1"/>
  </cols>
  <sheetData>
    <row r="1" spans="1:4">
      <c r="A1" s="55" t="s">
        <v>1</v>
      </c>
      <c r="B1" s="56" t="s">
        <v>193</v>
      </c>
      <c r="C1" s="57"/>
      <c r="D1" s="344" t="s">
        <v>266</v>
      </c>
    </row>
    <row r="2" spans="1:4" ht="27" customHeight="1">
      <c r="A2" s="58">
        <v>1</v>
      </c>
      <c r="B2" s="59" t="s">
        <v>195</v>
      </c>
      <c r="C2" s="60" t="s">
        <v>239</v>
      </c>
      <c r="D2" s="344">
        <v>1</v>
      </c>
    </row>
    <row r="3" spans="1:4" ht="27" customHeight="1">
      <c r="A3" s="58">
        <v>2</v>
      </c>
      <c r="B3" s="61" t="s">
        <v>183</v>
      </c>
      <c r="C3" s="54" t="s">
        <v>240</v>
      </c>
      <c r="D3" s="344">
        <v>2</v>
      </c>
    </row>
    <row r="4" spans="1:4" ht="27" customHeight="1">
      <c r="A4" s="58">
        <v>3</v>
      </c>
      <c r="B4" s="58" t="s">
        <v>5</v>
      </c>
      <c r="C4" s="54" t="s">
        <v>241</v>
      </c>
      <c r="D4" s="344">
        <v>3</v>
      </c>
    </row>
    <row r="5" spans="1:4" ht="27" customHeight="1">
      <c r="A5" s="58">
        <v>4</v>
      </c>
      <c r="B5" s="61" t="s">
        <v>184</v>
      </c>
      <c r="C5" s="54" t="s">
        <v>242</v>
      </c>
      <c r="D5" s="344">
        <v>4</v>
      </c>
    </row>
    <row r="6" spans="1:4" ht="27" customHeight="1">
      <c r="A6" s="58">
        <v>5</v>
      </c>
      <c r="B6" s="58" t="s">
        <v>177</v>
      </c>
      <c r="C6" s="60" t="s">
        <v>243</v>
      </c>
      <c r="D6" s="344">
        <v>5</v>
      </c>
    </row>
    <row r="7" spans="1:4" ht="27" customHeight="1">
      <c r="A7" s="58">
        <v>6</v>
      </c>
      <c r="B7" s="61" t="s">
        <v>151</v>
      </c>
      <c r="C7" s="57"/>
      <c r="D7" s="344">
        <v>6</v>
      </c>
    </row>
    <row r="8" spans="1:4" ht="27" customHeight="1">
      <c r="A8" s="58">
        <v>7</v>
      </c>
      <c r="B8" s="58" t="s">
        <v>9</v>
      </c>
      <c r="C8" s="52" t="s">
        <v>244</v>
      </c>
      <c r="D8" s="344">
        <v>7</v>
      </c>
    </row>
    <row r="9" spans="1:4" ht="27" customHeight="1">
      <c r="A9" s="58">
        <v>8</v>
      </c>
      <c r="B9" s="58" t="s">
        <v>11</v>
      </c>
      <c r="C9" s="52" t="s">
        <v>245</v>
      </c>
      <c r="D9" s="344">
        <v>8</v>
      </c>
    </row>
    <row r="10" spans="1:4" ht="27" customHeight="1">
      <c r="A10" s="58">
        <v>9</v>
      </c>
      <c r="B10" s="58" t="s">
        <v>13</v>
      </c>
      <c r="C10" s="52" t="s">
        <v>246</v>
      </c>
      <c r="D10" s="344">
        <v>9</v>
      </c>
    </row>
    <row r="11" spans="1:4" ht="27" customHeight="1">
      <c r="A11" s="58">
        <v>10</v>
      </c>
      <c r="B11" s="61" t="s">
        <v>178</v>
      </c>
      <c r="C11" s="52" t="s">
        <v>247</v>
      </c>
      <c r="D11" s="344">
        <v>10</v>
      </c>
    </row>
    <row r="12" spans="1:4" ht="27" customHeight="1">
      <c r="A12" s="58">
        <v>11</v>
      </c>
      <c r="B12" s="58" t="s">
        <v>16</v>
      </c>
      <c r="C12" s="52" t="s">
        <v>248</v>
      </c>
      <c r="D12" s="344">
        <v>11</v>
      </c>
    </row>
    <row r="13" spans="1:4" ht="27" customHeight="1">
      <c r="A13" s="58">
        <v>12</v>
      </c>
      <c r="B13" s="58" t="s">
        <v>18</v>
      </c>
      <c r="C13" s="52" t="s">
        <v>249</v>
      </c>
      <c r="D13" s="344">
        <v>12</v>
      </c>
    </row>
    <row r="14" spans="1:4" ht="27" customHeight="1">
      <c r="A14" s="58">
        <v>13</v>
      </c>
      <c r="B14" s="58" t="s">
        <v>20</v>
      </c>
      <c r="C14" s="52" t="s">
        <v>250</v>
      </c>
      <c r="D14" s="344">
        <v>13</v>
      </c>
    </row>
    <row r="15" spans="1:4" ht="27" customHeight="1">
      <c r="A15" s="58">
        <v>14</v>
      </c>
      <c r="B15" s="61" t="s">
        <v>185</v>
      </c>
      <c r="C15" s="52" t="s">
        <v>251</v>
      </c>
      <c r="D15" s="344">
        <v>14</v>
      </c>
    </row>
    <row r="16" spans="1:4" ht="27" customHeight="1">
      <c r="A16" s="58">
        <v>15</v>
      </c>
      <c r="B16" s="58" t="s">
        <v>22</v>
      </c>
      <c r="C16" s="57"/>
      <c r="D16" s="344">
        <v>15</v>
      </c>
    </row>
    <row r="17" spans="1:4" ht="27" customHeight="1">
      <c r="A17" s="58">
        <v>16</v>
      </c>
      <c r="B17" s="58" t="s">
        <v>24</v>
      </c>
      <c r="C17" s="57"/>
      <c r="D17" s="344">
        <v>16</v>
      </c>
    </row>
    <row r="18" spans="1:4" ht="27" customHeight="1">
      <c r="A18" s="58">
        <v>17</v>
      </c>
      <c r="B18" s="58" t="s">
        <v>26</v>
      </c>
      <c r="C18" s="57"/>
      <c r="D18" s="344">
        <v>17</v>
      </c>
    </row>
    <row r="19" spans="1:4" ht="27" customHeight="1">
      <c r="A19" s="58">
        <v>18</v>
      </c>
      <c r="B19" s="58" t="s">
        <v>28</v>
      </c>
      <c r="C19" s="57"/>
      <c r="D19" s="344">
        <v>18</v>
      </c>
    </row>
    <row r="20" spans="1:4" ht="27" customHeight="1">
      <c r="A20" s="58">
        <v>19</v>
      </c>
      <c r="B20" s="58" t="s">
        <v>30</v>
      </c>
      <c r="C20" s="57"/>
      <c r="D20" s="344">
        <v>19</v>
      </c>
    </row>
    <row r="21" spans="1:4" ht="27" customHeight="1">
      <c r="A21" s="58">
        <v>20</v>
      </c>
      <c r="B21" s="58" t="s">
        <v>32</v>
      </c>
      <c r="C21" s="52" t="s">
        <v>252</v>
      </c>
      <c r="D21" s="344">
        <v>20</v>
      </c>
    </row>
    <row r="22" spans="1:4" ht="27" customHeight="1">
      <c r="A22" s="58">
        <v>21</v>
      </c>
      <c r="B22" s="58" t="s">
        <v>34</v>
      </c>
      <c r="C22" s="57"/>
      <c r="D22" s="344">
        <v>21</v>
      </c>
    </row>
    <row r="23" spans="1:4" ht="27" customHeight="1">
      <c r="A23" s="58">
        <v>22</v>
      </c>
      <c r="B23" s="58" t="s">
        <v>36</v>
      </c>
      <c r="C23" s="57"/>
      <c r="D23" s="344">
        <v>22</v>
      </c>
    </row>
    <row r="24" spans="1:4" ht="27" customHeight="1">
      <c r="A24" s="58">
        <v>23</v>
      </c>
      <c r="B24" s="58" t="s">
        <v>38</v>
      </c>
      <c r="C24" s="57"/>
      <c r="D24" s="344">
        <v>23</v>
      </c>
    </row>
    <row r="25" spans="1:4" ht="27" customHeight="1">
      <c r="A25" s="58">
        <v>24</v>
      </c>
      <c r="B25" s="58" t="s">
        <v>40</v>
      </c>
      <c r="C25" s="52" t="s">
        <v>246</v>
      </c>
      <c r="D25" s="344">
        <v>24</v>
      </c>
    </row>
    <row r="26" spans="1:4" ht="27" customHeight="1">
      <c r="A26" s="58">
        <v>25</v>
      </c>
      <c r="B26" s="61" t="s">
        <v>152</v>
      </c>
      <c r="C26" s="52" t="s">
        <v>253</v>
      </c>
      <c r="D26" s="344">
        <v>25</v>
      </c>
    </row>
    <row r="27" spans="1:4" ht="27" customHeight="1">
      <c r="A27" s="58">
        <v>26</v>
      </c>
      <c r="B27" s="58" t="s">
        <v>43</v>
      </c>
      <c r="C27" s="52" t="s">
        <v>254</v>
      </c>
      <c r="D27" s="344">
        <v>26</v>
      </c>
    </row>
    <row r="28" spans="1:4" ht="27" customHeight="1">
      <c r="A28" s="58">
        <v>27</v>
      </c>
      <c r="B28" s="58" t="s">
        <v>45</v>
      </c>
      <c r="C28" s="52" t="s">
        <v>255</v>
      </c>
      <c r="D28" s="344">
        <v>27</v>
      </c>
    </row>
    <row r="29" spans="1:4" ht="27" customHeight="1">
      <c r="A29" s="58">
        <v>28</v>
      </c>
      <c r="B29" s="61" t="s">
        <v>186</v>
      </c>
      <c r="C29" s="57"/>
      <c r="D29" s="344">
        <v>28</v>
      </c>
    </row>
    <row r="30" spans="1:4" ht="27" customHeight="1">
      <c r="A30" s="58">
        <v>29</v>
      </c>
      <c r="B30" s="61" t="s">
        <v>153</v>
      </c>
      <c r="C30" s="57"/>
      <c r="D30" s="344">
        <v>29</v>
      </c>
    </row>
    <row r="31" spans="1:4" ht="27" customHeight="1">
      <c r="A31" s="58">
        <v>30</v>
      </c>
      <c r="B31" s="61" t="s">
        <v>154</v>
      </c>
      <c r="C31" s="57" t="s">
        <v>256</v>
      </c>
      <c r="D31" s="344">
        <v>30</v>
      </c>
    </row>
    <row r="32" spans="1:4" ht="27" customHeight="1">
      <c r="A32" s="58">
        <v>31</v>
      </c>
      <c r="B32" s="58" t="s">
        <v>51</v>
      </c>
      <c r="C32" s="57"/>
      <c r="D32" s="344">
        <v>31</v>
      </c>
    </row>
    <row r="33" spans="1:4" ht="27" customHeight="1">
      <c r="A33" s="58">
        <v>32</v>
      </c>
      <c r="B33" s="61" t="s">
        <v>187</v>
      </c>
      <c r="C33" s="52" t="s">
        <v>257</v>
      </c>
      <c r="D33" s="344">
        <v>32</v>
      </c>
    </row>
    <row r="34" spans="1:4" ht="27" customHeight="1">
      <c r="A34" s="58">
        <v>33</v>
      </c>
      <c r="B34" s="58" t="s">
        <v>54</v>
      </c>
      <c r="C34" s="52" t="s">
        <v>258</v>
      </c>
      <c r="D34" s="344">
        <v>33</v>
      </c>
    </row>
    <row r="35" spans="1:4" ht="27" customHeight="1">
      <c r="A35" s="58">
        <v>34</v>
      </c>
      <c r="B35" s="58" t="s">
        <v>56</v>
      </c>
      <c r="C35" s="52" t="s">
        <v>259</v>
      </c>
      <c r="D35" s="344">
        <v>34</v>
      </c>
    </row>
    <row r="36" spans="1:4" ht="27" customHeight="1">
      <c r="A36" s="58">
        <v>35</v>
      </c>
      <c r="B36" s="61" t="s">
        <v>188</v>
      </c>
      <c r="C36" s="57" t="s">
        <v>260</v>
      </c>
      <c r="D36" s="344">
        <v>35</v>
      </c>
    </row>
    <row r="37" spans="1:4" ht="27" customHeight="1">
      <c r="A37" s="58">
        <v>36</v>
      </c>
      <c r="B37" s="58" t="s">
        <v>58</v>
      </c>
      <c r="C37" s="57"/>
      <c r="D37" s="344">
        <v>36</v>
      </c>
    </row>
    <row r="38" spans="1:4" ht="27" customHeight="1">
      <c r="A38" s="58">
        <v>37</v>
      </c>
      <c r="B38" s="58" t="s">
        <v>60</v>
      </c>
      <c r="C38" s="57"/>
      <c r="D38" s="344">
        <v>37</v>
      </c>
    </row>
    <row r="39" spans="1:4" ht="27" customHeight="1">
      <c r="A39" s="58">
        <v>38</v>
      </c>
      <c r="B39" s="58" t="s">
        <v>62</v>
      </c>
      <c r="C39" s="57" t="s">
        <v>261</v>
      </c>
      <c r="D39" s="344">
        <v>38</v>
      </c>
    </row>
    <row r="40" spans="1:4" ht="27" customHeight="1">
      <c r="A40" s="58">
        <v>39</v>
      </c>
      <c r="B40" s="58" t="s">
        <v>64</v>
      </c>
      <c r="C40" s="57"/>
      <c r="D40" s="344">
        <v>39</v>
      </c>
    </row>
    <row r="41" spans="1:4" ht="27" customHeight="1">
      <c r="A41" s="58">
        <v>40</v>
      </c>
      <c r="B41" s="58" t="s">
        <v>66</v>
      </c>
      <c r="C41" s="57"/>
      <c r="D41" s="344">
        <v>40</v>
      </c>
    </row>
    <row r="42" spans="1:4" ht="27" customHeight="1">
      <c r="A42" s="58">
        <v>41</v>
      </c>
      <c r="B42" s="61" t="s">
        <v>189</v>
      </c>
      <c r="C42" s="60" t="s">
        <v>262</v>
      </c>
      <c r="D42" s="344">
        <v>41</v>
      </c>
    </row>
    <row r="43" spans="1:4" ht="27" customHeight="1">
      <c r="A43" s="58">
        <v>42</v>
      </c>
      <c r="B43" s="58" t="s">
        <v>69</v>
      </c>
      <c r="C43" s="57"/>
      <c r="D43" s="344">
        <v>42</v>
      </c>
    </row>
    <row r="44" spans="1:4" ht="27" customHeight="1">
      <c r="A44" s="58">
        <v>43</v>
      </c>
      <c r="B44" s="58" t="s">
        <v>71</v>
      </c>
      <c r="C44" s="57"/>
      <c r="D44" s="344">
        <v>43</v>
      </c>
    </row>
    <row r="45" spans="1:4" ht="27" customHeight="1">
      <c r="A45" s="58">
        <v>44</v>
      </c>
      <c r="B45" s="58" t="s">
        <v>73</v>
      </c>
      <c r="C45" s="60" t="s">
        <v>263</v>
      </c>
      <c r="D45" s="344">
        <v>44</v>
      </c>
    </row>
    <row r="46" spans="1:4" ht="27" customHeight="1">
      <c r="A46" s="58">
        <v>45</v>
      </c>
      <c r="B46" s="61" t="s">
        <v>93</v>
      </c>
      <c r="C46" s="60" t="s">
        <v>264</v>
      </c>
      <c r="D46" s="344">
        <v>45</v>
      </c>
    </row>
  </sheetData>
  <phoneticPr fontId="1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103</vt:i4>
      </vt:variant>
    </vt:vector>
  </HeadingPairs>
  <TitlesOfParts>
    <vt:vector size="110" baseType="lpstr">
      <vt:lpstr>実施要領様式第１号</vt:lpstr>
      <vt:lpstr>実施要領様式第２号</vt:lpstr>
      <vt:lpstr>実施要領様式第４号</vt:lpstr>
      <vt:lpstr>要領様式第9号</vt:lpstr>
      <vt:lpstr>要領様式第10号</vt:lpstr>
      <vt:lpstr>リスト</vt:lpstr>
      <vt:lpstr>リスト２</vt:lpstr>
      <vt:lpstr>Bタイプ</vt:lpstr>
      <vt:lpstr>実施要領様式第１号!Print_Area</vt:lpstr>
      <vt:lpstr>実施要領様式第２号!Print_Area</vt:lpstr>
      <vt:lpstr>実施要領様式第４号!Print_Area</vt:lpstr>
      <vt:lpstr>要領様式第10号!Print_Area</vt:lpstr>
      <vt:lpstr>要領様式第9号!Print_Area</vt:lpstr>
      <vt:lpstr>アピアランス支援事業</vt:lpstr>
      <vt:lpstr>アピアランス支援事業補助率</vt:lpstr>
      <vt:lpstr>がん検診受診率向上促進事業</vt:lpstr>
      <vt:lpstr>がん検診受診率向上促進事業補助率</vt:lpstr>
      <vt:lpstr>コミュニティサロン設置運営事業</vt:lpstr>
      <vt:lpstr>コミュニティサロン設置運営事業補助率</vt:lpstr>
      <vt:lpstr>ごみ減量化・再資源化促進事業</vt:lpstr>
      <vt:lpstr>ごみ減量化・再資源化促進事業補助率</vt:lpstr>
      <vt:lpstr>ふるさと緑の道整備事業</vt:lpstr>
      <vt:lpstr>ふるさと緑の道整備事業補助率</vt:lpstr>
      <vt:lpstr>みやぎの水田農業改革支援事業</vt:lpstr>
      <vt:lpstr>みやぎの水田農業改革支援事業補助率</vt:lpstr>
      <vt:lpstr>みやぎの豊かな森林づくり支援事業</vt:lpstr>
      <vt:lpstr>みやぎの豊かな森林づくり支援事業補助率</vt:lpstr>
      <vt:lpstr>みやぎ木と触れあう空間づくり支援事業</vt:lpstr>
      <vt:lpstr>みやぎ木と触れあう空間づくり支援事業補助率</vt:lpstr>
      <vt:lpstr>みやぎ路観光地整備事業</vt:lpstr>
      <vt:lpstr>みやぎ路観光地整備事業補助率</vt:lpstr>
      <vt:lpstr>安全・安心なまちづくりに向けた防犯カメラ設置事業</vt:lpstr>
      <vt:lpstr>安全・安心なまちづくりに向けた防犯カメラ設置事業補助率</vt:lpstr>
      <vt:lpstr>移住・定住・交流推進支援事業</vt:lpstr>
      <vt:lpstr>移住・定住・交流推進支援事業補助率</vt:lpstr>
      <vt:lpstr>園芸特産重点強化整備事業</vt:lpstr>
      <vt:lpstr>園芸特産重点強化整備事業補助率</vt:lpstr>
      <vt:lpstr>学生を核とした地域づくり支援事業</vt:lpstr>
      <vt:lpstr>学生を核とした地域づくり支援事業補助率</vt:lpstr>
      <vt:lpstr>宮城の松林健全化事業</vt:lpstr>
      <vt:lpstr>宮城の松林健全化事業補助率</vt:lpstr>
      <vt:lpstr>漁港改良助成事業</vt:lpstr>
      <vt:lpstr>漁港改良助成事業補助率</vt:lpstr>
      <vt:lpstr>漁船乗組員救急救命推進事業</vt:lpstr>
      <vt:lpstr>漁船乗組員救急救命推進事業補助率</vt:lpstr>
      <vt:lpstr>区分</vt:lpstr>
      <vt:lpstr>公衆浴場安定確保対策事業</vt:lpstr>
      <vt:lpstr>公衆浴場安定確保対策事業補助率</vt:lpstr>
      <vt:lpstr>細目</vt:lpstr>
      <vt:lpstr>在宅酸素療法者酸素濃縮器利用助成事業</vt:lpstr>
      <vt:lpstr>在宅酸素療法者酸素濃縮器利用助成事業補助率</vt:lpstr>
      <vt:lpstr>山の幸振興総合対策事業</vt:lpstr>
      <vt:lpstr>山の幸振興総合対策事業補助率</vt:lpstr>
      <vt:lpstr>市町村健康づくり推進事業</vt:lpstr>
      <vt:lpstr>市町村健康づくり推進事業補助率</vt:lpstr>
      <vt:lpstr>市町村献血推進事業</vt:lpstr>
      <vt:lpstr>市町村献血推進事業補助率</vt:lpstr>
      <vt:lpstr>市町村交通安全対策推進事業</vt:lpstr>
      <vt:lpstr>市町村交通安全対策推進事業補助率</vt:lpstr>
      <vt:lpstr>市町村地域福祉おこし事業</vt:lpstr>
      <vt:lpstr>市町村地域福祉おこし事業補助率</vt:lpstr>
      <vt:lpstr>市町村提案事業</vt:lpstr>
      <vt:lpstr>市町村提案事業_特別枠</vt:lpstr>
      <vt:lpstr>市町村提案事業_特別枠_補助率</vt:lpstr>
      <vt:lpstr>市町村提案事業補助率</vt:lpstr>
      <vt:lpstr>市町村等名</vt:lpstr>
      <vt:lpstr>事業所内保育施設助成事業</vt:lpstr>
      <vt:lpstr>事業所内保育施設助成事業補助率</vt:lpstr>
      <vt:lpstr>事業番号</vt:lpstr>
      <vt:lpstr>事務所名</vt:lpstr>
      <vt:lpstr>首都圏物産振興等支援事業</vt:lpstr>
      <vt:lpstr>首都圏物産振興等支援事業補助率</vt:lpstr>
      <vt:lpstr>重度身体障害者ケア付き住宅運営費補助事業</vt:lpstr>
      <vt:lpstr>重度身体障害者ケア付き住宅運営費補助事業補助率</vt:lpstr>
      <vt:lpstr>商店街施設整備支援事業</vt:lpstr>
      <vt:lpstr>商店街施設整備支援事業補助率</vt:lpstr>
      <vt:lpstr>小規模林道事業</vt:lpstr>
      <vt:lpstr>小規模林道事業補助率</vt:lpstr>
      <vt:lpstr>少年補導センター運営事業</vt:lpstr>
      <vt:lpstr>少年補導センター運営事業補助率</vt:lpstr>
      <vt:lpstr>消防・防災体制強化事業</vt:lpstr>
      <vt:lpstr>消防・防災体制強化事業補助率</vt:lpstr>
      <vt:lpstr>消防団員確保等充実強化事業</vt:lpstr>
      <vt:lpstr>消防団員確保等充実強化事業補助率</vt:lpstr>
      <vt:lpstr>障害児保育事業</vt:lpstr>
      <vt:lpstr>障害児保育事業補助率</vt:lpstr>
      <vt:lpstr>食育実践地域活動支援事業</vt:lpstr>
      <vt:lpstr>食育実践地域活動支援事業補助率</vt:lpstr>
      <vt:lpstr>大規模水稲直播栽培団地育成事業</vt:lpstr>
      <vt:lpstr>大規模水稲直播栽培団地育成事業補助率</vt:lpstr>
      <vt:lpstr>知的障害者グループホーム体験ステイ推進事業</vt:lpstr>
      <vt:lpstr>知的障害者グループホーム体験ステイ推進事業補助率</vt:lpstr>
      <vt:lpstr>地域産業振興事業</vt:lpstr>
      <vt:lpstr>地域産業振興事業補助率</vt:lpstr>
      <vt:lpstr>地域子育て支援センター事業</vt:lpstr>
      <vt:lpstr>地域子育て支援センター事業補助率</vt:lpstr>
      <vt:lpstr>低年齢児保育施設助成事業</vt:lpstr>
      <vt:lpstr>低年齢児保育施設助成事業補助率</vt:lpstr>
      <vt:lpstr>都市と農山漁村の交流拡大事業</vt:lpstr>
      <vt:lpstr>都市と農山漁村の交流拡大事業補助率</vt:lpstr>
      <vt:lpstr>難聴児補聴器購入助成事業</vt:lpstr>
      <vt:lpstr>難聴児補聴器購入助成事業補助率</vt:lpstr>
      <vt:lpstr>番号</vt:lpstr>
      <vt:lpstr>補助率</vt:lpstr>
      <vt:lpstr>豊かなふる里保全整備事業</vt:lpstr>
      <vt:lpstr>豊かなふる里保全整備事業補助率</vt:lpstr>
      <vt:lpstr>魅力ある地域づくり事業</vt:lpstr>
      <vt:lpstr>魅力ある地域づくり事業補助率</vt:lpstr>
      <vt:lpstr>遊休農地再生利用支援事業</vt:lpstr>
      <vt:lpstr>遊休農地再生利用支援事業補助率</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2019-03-11T09:21:58Z</dcterms:created>
  <dcterms:modified xsi:type="dcterms:W3CDTF">2025-02-17T02:36:40Z</dcterms:modified>
</cp:coreProperties>
</file>