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6.222\地域振興課\01作業用フォルダ\R06\03地域振興班\32_市町村振興総合補助金\R7\01 制度改正・メニュー構成\03 要綱・要領改正\01 改正照会\"/>
    </mc:Choice>
  </mc:AlternateContent>
  <bookViews>
    <workbookView xWindow="0" yWindow="0" windowWidth="28800" windowHeight="12210" tabRatio="776" firstSheet="1" activeTab="12"/>
  </bookViews>
  <sheets>
    <sheet name="補助記録" sheetId="14" r:id="rId1"/>
    <sheet name="入力シート" sheetId="9" r:id="rId2"/>
    <sheet name="要領様式１（協議）" sheetId="3" r:id="rId3"/>
    <sheet name="要綱様式２ (交付申請)" sheetId="10" r:id="rId4"/>
    <sheet name="要綱様式２（変更①）" sheetId="1" r:id="rId5"/>
    <sheet name="（変更②）" sheetId="11" r:id="rId6"/>
    <sheet name="（変更③）" sheetId="12" r:id="rId7"/>
    <sheet name="（変更④)" sheetId="13" r:id="rId8"/>
    <sheet name="（変更⑤)" sheetId="15" r:id="rId9"/>
    <sheet name="（変更⑥)" sheetId="16" r:id="rId10"/>
    <sheet name="（変更⑦)" sheetId="17" r:id="rId11"/>
    <sheet name="（変更⑧)" sheetId="18" r:id="rId12"/>
    <sheet name="要綱様式６（実績）" sheetId="2" r:id="rId13"/>
    <sheet name="リスト" sheetId="7" state="hidden" r:id="rId14"/>
  </sheets>
  <definedNames>
    <definedName name="_xlnm.Print_Area" localSheetId="5">'（変更②）'!$A$1:$F$89</definedName>
    <definedName name="_xlnm.Print_Area" localSheetId="6">'（変更③）'!$A$1:$F$89</definedName>
    <definedName name="_xlnm.Print_Area" localSheetId="7">'（変更④)'!$A$1:$F$89</definedName>
    <definedName name="_xlnm.Print_Area" localSheetId="8">'（変更⑤)'!$A$1:$F$89</definedName>
    <definedName name="_xlnm.Print_Area" localSheetId="9">'（変更⑥)'!$A$1:$F$89</definedName>
    <definedName name="_xlnm.Print_Area" localSheetId="10">'（変更⑦)'!$A$1:$F$89</definedName>
    <definedName name="_xlnm.Print_Area" localSheetId="11">'（変更⑧)'!$A$1:$F$89</definedName>
    <definedName name="_xlnm.Print_Area" localSheetId="1">入力シート!$A$1:$H$86</definedName>
    <definedName name="_xlnm.Print_Area" localSheetId="0">補助記録!$A$2:$G$37</definedName>
    <definedName name="_xlnm.Print_Area" localSheetId="3">'要綱様式２ (交付申請)'!$A$1:$F$88</definedName>
    <definedName name="_xlnm.Print_Area" localSheetId="4">'要綱様式２（変更①）'!$A$1:$F$89</definedName>
    <definedName name="_xlnm.Print_Area" localSheetId="12">'要綱様式６（実績）'!$A$1:$G$90</definedName>
    <definedName name="_xlnm.Print_Area" localSheetId="2">'要領様式１（協議）'!$A$1:$F$87</definedName>
    <definedName name="_xlnm.Print_Titles" localSheetId="5">'（変更②）'!$12:$14</definedName>
    <definedName name="_xlnm.Print_Titles" localSheetId="6">'（変更③）'!$12:$14</definedName>
    <definedName name="_xlnm.Print_Titles" localSheetId="7">'（変更④)'!$12:$14</definedName>
    <definedName name="_xlnm.Print_Titles" localSheetId="8">'（変更⑤)'!$12:$14</definedName>
    <definedName name="_xlnm.Print_Titles" localSheetId="9">'（変更⑥)'!$12:$14</definedName>
    <definedName name="_xlnm.Print_Titles" localSheetId="10">'（変更⑦)'!$12:$14</definedName>
    <definedName name="_xlnm.Print_Titles" localSheetId="11">'（変更⑧)'!$12:$14</definedName>
    <definedName name="_xlnm.Print_Titles" localSheetId="3">'要綱様式２ (交付申請)'!$12:$14</definedName>
    <definedName name="_xlnm.Print_Titles" localSheetId="4">'要綱様式２（変更①）'!$12:$14</definedName>
    <definedName name="_xlnm.Print_Titles" localSheetId="2">'要領様式１（協議）'!$12:$14</definedName>
    <definedName name="アピアランス支援事業">リスト!$C$15:$G$15</definedName>
    <definedName name="アピアランス支援事業補助率">リスト!$I$15:$K$15</definedName>
    <definedName name="がん検診受診率向上促進事業">リスト!$C$14:$G$14</definedName>
    <definedName name="がん検診受診率向上促進事業補助率">リスト!$I$14:$K$14</definedName>
    <definedName name="コミュニティサロン設置運営事業">リスト!$C$24:$G$24</definedName>
    <definedName name="コミュニティサロン設置運営事業補助率">リスト!$I$24:$K$24</definedName>
    <definedName name="ごみ減量化・再資源化促進事業">リスト!$C$9:$G$9</definedName>
    <definedName name="ごみ減量化・再資源化促進事業補助率">リスト!$I$9:$K$9</definedName>
    <definedName name="ふるさと緑の道整備事業">リスト!$C$41:$G$41</definedName>
    <definedName name="ふるさと緑の道整備事業補助率">リスト!$I$41:$K$41</definedName>
    <definedName name="みやぎの水田農業改革支援事業">リスト!$C$31:$G$31</definedName>
    <definedName name="みやぎの水田農業改革支援事業補助率">リスト!$I$31:$K$31</definedName>
    <definedName name="みやぎの豊かな森林づくり支援事業">リスト!$C$44:$G$44</definedName>
    <definedName name="みやぎの豊かな森林づくり支援事業補助率">リスト!$I$44:$K$44</definedName>
    <definedName name="みやぎ木と触れあう空間づくり支援事業">リスト!$C$42:$G$42</definedName>
    <definedName name="みやぎ木と触れあう空間づくり支援事業補助率">リスト!$I$42:$K$42</definedName>
    <definedName name="みやぎ路観光地整備事業">リスト!$C$28:$G$28</definedName>
    <definedName name="みやぎ路観光地整備事業補助率">リスト!$I$28:$K$28</definedName>
    <definedName name="安全・安心なまちづくりに向けた防犯カメラ設置事業">リスト!$C$11:$G$11</definedName>
    <definedName name="安全・安心なまちづくりに向けた防犯カメラ設置事業補助率">リスト!$I$11:$K$11</definedName>
    <definedName name="移住・定住・交流推進支援事業">リスト!$C$6:$G$6</definedName>
    <definedName name="移住・定住・交流推進支援事業補助率">リスト!$I$6:$K$6</definedName>
    <definedName name="園芸特産重点強化整備事業">リスト!$C$35:$G$35</definedName>
    <definedName name="園芸特産重点強化整備事業補助率">リスト!$I$35:$K$35</definedName>
    <definedName name="学生を核とした地域づくり支援事業">リスト!$C$5:$G$5</definedName>
    <definedName name="学生を核とした地域づくり支援事業補助率">リスト!$I$5:$K$5</definedName>
    <definedName name="宮城の松林健全化事業">リスト!$C$43:$G$43</definedName>
    <definedName name="宮城の松林健全化事業補助率">リスト!$I$43:$K$43</definedName>
    <definedName name="漁港改良助成事業">リスト!$C$38:$G$38</definedName>
    <definedName name="漁港改良助成事業補助率">リスト!$I$38:$K$38</definedName>
    <definedName name="漁船乗組員救急救命推進事業">リスト!$C$37:$G$37</definedName>
    <definedName name="漁船乗組員救急救命推進事業補助率">リスト!$I$37:$K$37</definedName>
    <definedName name="公衆浴場安定確保対策事業">リスト!$C$8:$G$8</definedName>
    <definedName name="公衆浴場安定確保対策事業補助率">リスト!$I$8:$K$8</definedName>
    <definedName name="在宅酸素療法者酸素濃縮器利用助成事業">リスト!$C$21:$G$21</definedName>
    <definedName name="在宅酸素療法者酸素濃縮器利用助成事業補助率">リスト!$I$21:$K$21</definedName>
    <definedName name="山の幸振興総合対策事業">リスト!$C$39:$G$39</definedName>
    <definedName name="山の幸振興総合対策事業補助率">リスト!$I$39:$K$39</definedName>
    <definedName name="市町村健康づくり推進事業">リスト!$C$13:$G$13</definedName>
    <definedName name="市町村健康づくり推進事業補助率">リスト!$I$13:$K$13</definedName>
    <definedName name="市町村献血推進事業">リスト!$C$25:$G$25</definedName>
    <definedName name="市町村献血推進事業補助率">リスト!$I$25:$K$25</definedName>
    <definedName name="市町村交通安全対策推進事業">リスト!$C$7:$G$7</definedName>
    <definedName name="市町村交通安全対策推進事業補助率">リスト!$I$7:$K$7</definedName>
    <definedName name="市町村地域福祉おこし事業">リスト!$C$12:$G$12</definedName>
    <definedName name="市町村地域福祉おこし事業補助率">リスト!$I$12:$K$12</definedName>
    <definedName name="市町村提案事業">リスト!$C$45:$G$45</definedName>
    <definedName name="市町村提案事業_特別枠">リスト!$C$46:$G$46</definedName>
    <definedName name="市町村提案事業_特別枠_補助率">リスト!$I$46:$K$46</definedName>
    <definedName name="市町村提案事業補助率">リスト!$I$45:$K$45</definedName>
    <definedName name="事業所内保育施設助成事業">リスト!$C$17:$G$17</definedName>
    <definedName name="事業所内保育施設助成事業補助率">リスト!$I$17:$K$17</definedName>
    <definedName name="首都圏物産振興等支援事業">リスト!$C$29:$G$29</definedName>
    <definedName name="首都圏物産振興等支援事業補助率">リスト!$I$29:$K$29</definedName>
    <definedName name="重度身体障害者ケア付き住宅運営費補助事業">リスト!$C$20:$G$20</definedName>
    <definedName name="重度身体障害者ケア付き住宅運営費補助事業補助率">リスト!$I$20:$K$20</definedName>
    <definedName name="商店街施設整備支援事業">リスト!$C$27:$G$27</definedName>
    <definedName name="商店街施設整備支援事業補助率">リスト!$I$27:$K$27</definedName>
    <definedName name="小規模林道事業">リスト!$C$40:$G$40</definedName>
    <definedName name="小規模林道事業補助率">リスト!$I$40:$K$40</definedName>
    <definedName name="少年補導センター運営事業">リスト!$C$10:$G$10</definedName>
    <definedName name="少年補導センター運営事業補助率">リスト!$I$10:$K$10</definedName>
    <definedName name="消防・防災体制強化事業">リスト!$C$2:$G$2</definedName>
    <definedName name="消防・防災体制強化事業補助率">リスト!$I$2:$K$2</definedName>
    <definedName name="消防団員確保等充実強化事業">リスト!$C$3:$G$3</definedName>
    <definedName name="消防団員確保等充実強化事業補助率">リスト!$I$3:$K$3</definedName>
    <definedName name="障害児保育事業">リスト!$C$16:$G$16</definedName>
    <definedName name="障害児保育事業補助率">リスト!$I$16:$K$16</definedName>
    <definedName name="食育実践地域活動支援事業">リスト!$C$30:$G$30</definedName>
    <definedName name="食育実践地域活動支援事業補助率">リスト!$I$30:$K$30</definedName>
    <definedName name="大規模水稲直播栽培団地育成事業">リスト!$C$32:$G$32</definedName>
    <definedName name="大規模水稲直播栽培団地育成事業補助率">リスト!$I$32:$K$32</definedName>
    <definedName name="知的障害者グループホーム体験ステイ推進事業">リスト!$C$22:$G$22</definedName>
    <definedName name="知的障害者グループホーム体験ステイ推進事業補助率">リスト!$I$22:$K$22</definedName>
    <definedName name="地域産業振興事業">リスト!$C$26:$G$26</definedName>
    <definedName name="地域産業振興事業補助率">リスト!$I$26:$K$26</definedName>
    <definedName name="地域子育て支援センター事業">リスト!$C$19:$G$19</definedName>
    <definedName name="地域子育て支援センター事業補助率">リスト!$I$19:$K$19</definedName>
    <definedName name="低年齢児保育施設助成事業">リスト!$C$18:$G$18</definedName>
    <definedName name="低年齢児保育施設助成事業補助率">リスト!$I$18:$K$18</definedName>
    <definedName name="都市と農山漁村の交流拡大事業">リスト!$C$33:$G$33</definedName>
    <definedName name="都市と農山漁村の交流拡大事業補助率">リスト!$I$33:$K$33</definedName>
    <definedName name="難聴児補聴器購入助成事業">リスト!$C$23:$G$23</definedName>
    <definedName name="難聴児補聴器購入助成事業補助率">リスト!$I$23:$K$23</definedName>
    <definedName name="豊かなふる里保全整備事業">リスト!$C$34:$G$34</definedName>
    <definedName name="豊かなふる里保全整備事業補助率">リスト!$I$34:$K$34</definedName>
    <definedName name="魅力ある地域づくり事業">リスト!$C$4:$G$4</definedName>
    <definedName name="魅力ある地域づくり事業補助率">リスト!$I$4:$K$4</definedName>
    <definedName name="遊休農地再生利用支援事業">リスト!$C$36:$G$36</definedName>
    <definedName name="遊休農地再生利用支援事業補助率">リスト!$I$36:$K$36</definedName>
  </definedNames>
  <calcPr calcId="162913"/>
</workbook>
</file>

<file path=xl/calcChain.xml><?xml version="1.0" encoding="utf-8"?>
<calcChain xmlns="http://schemas.openxmlformats.org/spreadsheetml/2006/main">
  <c r="Q42" i="2" l="1"/>
  <c r="F84" i="18" l="1"/>
  <c r="E84" i="18"/>
  <c r="G83" i="18" s="1"/>
  <c r="F83" i="18"/>
  <c r="E83" i="18"/>
  <c r="L83" i="18" s="1"/>
  <c r="F82" i="18"/>
  <c r="E82" i="18"/>
  <c r="F81" i="18"/>
  <c r="E81" i="18"/>
  <c r="G81" i="18" s="1"/>
  <c r="F80" i="18"/>
  <c r="E80" i="18"/>
  <c r="G79" i="18" s="1"/>
  <c r="F79" i="18"/>
  <c r="E79" i="18"/>
  <c r="L79" i="18" s="1"/>
  <c r="F78" i="18"/>
  <c r="E78" i="18"/>
  <c r="F77" i="18"/>
  <c r="E77" i="18"/>
  <c r="G77" i="18" s="1"/>
  <c r="F76" i="18"/>
  <c r="E76" i="18"/>
  <c r="F75" i="18"/>
  <c r="E75" i="18"/>
  <c r="L75" i="18" s="1"/>
  <c r="F74" i="18"/>
  <c r="E74" i="18"/>
  <c r="F73" i="18"/>
  <c r="E73" i="18"/>
  <c r="L73" i="18" s="1"/>
  <c r="F72" i="18"/>
  <c r="E72" i="18"/>
  <c r="F71" i="18"/>
  <c r="E71" i="18"/>
  <c r="F70" i="18"/>
  <c r="E70" i="18"/>
  <c r="F69" i="18"/>
  <c r="E69" i="18"/>
  <c r="F68" i="18"/>
  <c r="E68" i="18"/>
  <c r="F67" i="18"/>
  <c r="E67" i="18"/>
  <c r="F66" i="18"/>
  <c r="E66" i="18"/>
  <c r="F65" i="18"/>
  <c r="E65" i="18"/>
  <c r="F64" i="18"/>
  <c r="E64" i="18"/>
  <c r="F63" i="18"/>
  <c r="E63" i="18"/>
  <c r="F62" i="18"/>
  <c r="E62" i="18"/>
  <c r="F61" i="18"/>
  <c r="E61" i="18"/>
  <c r="F60" i="18"/>
  <c r="E60" i="18"/>
  <c r="F59" i="18"/>
  <c r="E59" i="18"/>
  <c r="F58" i="18"/>
  <c r="E58" i="18"/>
  <c r="F57" i="18"/>
  <c r="E57" i="18"/>
  <c r="F56" i="18"/>
  <c r="E56" i="18"/>
  <c r="F55" i="18"/>
  <c r="E55" i="18"/>
  <c r="F54" i="18"/>
  <c r="E54" i="18"/>
  <c r="F53" i="18"/>
  <c r="E53" i="18"/>
  <c r="L53" i="18" s="1"/>
  <c r="F52" i="18"/>
  <c r="E52" i="18"/>
  <c r="F51" i="18"/>
  <c r="E51" i="18"/>
  <c r="F50" i="18"/>
  <c r="E50" i="18"/>
  <c r="F49" i="18"/>
  <c r="E49" i="18"/>
  <c r="G49" i="18" s="1"/>
  <c r="H49" i="18" s="1"/>
  <c r="F48" i="18"/>
  <c r="E48" i="18"/>
  <c r="L47" i="18" s="1"/>
  <c r="F47" i="18"/>
  <c r="E47" i="18"/>
  <c r="F46" i="18"/>
  <c r="E46" i="18"/>
  <c r="F45" i="18"/>
  <c r="E45" i="18"/>
  <c r="F44" i="18"/>
  <c r="E44" i="18"/>
  <c r="G43" i="18" s="1"/>
  <c r="F43" i="18"/>
  <c r="E43" i="18"/>
  <c r="F42" i="18"/>
  <c r="E42" i="18"/>
  <c r="F41" i="18"/>
  <c r="E41" i="18"/>
  <c r="F40" i="18"/>
  <c r="E40" i="18"/>
  <c r="F39" i="18"/>
  <c r="E39" i="18"/>
  <c r="F38" i="18"/>
  <c r="E38" i="18"/>
  <c r="F37" i="18"/>
  <c r="E37" i="18"/>
  <c r="F36" i="18"/>
  <c r="E36" i="18"/>
  <c r="F35" i="18"/>
  <c r="E35" i="18"/>
  <c r="F34" i="18"/>
  <c r="E34" i="18"/>
  <c r="F33" i="18"/>
  <c r="E33" i="18"/>
  <c r="F32" i="18"/>
  <c r="E32" i="18"/>
  <c r="L31" i="18" s="1"/>
  <c r="F31" i="18"/>
  <c r="E31" i="18"/>
  <c r="F30" i="18"/>
  <c r="E30" i="18"/>
  <c r="L29" i="18" s="1"/>
  <c r="F29" i="18"/>
  <c r="E29" i="18"/>
  <c r="F28" i="18"/>
  <c r="E28" i="18"/>
  <c r="L27" i="18" s="1"/>
  <c r="F27" i="18"/>
  <c r="E27" i="18"/>
  <c r="F26" i="18"/>
  <c r="E26" i="18"/>
  <c r="L25" i="18" s="1"/>
  <c r="F25" i="18"/>
  <c r="E25" i="18"/>
  <c r="F24" i="18"/>
  <c r="E24" i="18"/>
  <c r="F23" i="18"/>
  <c r="E23" i="18"/>
  <c r="F22" i="18"/>
  <c r="E22" i="18"/>
  <c r="F21" i="18"/>
  <c r="E21" i="18"/>
  <c r="G21" i="18" s="1"/>
  <c r="F20" i="18"/>
  <c r="E20" i="18"/>
  <c r="F19" i="18"/>
  <c r="E19" i="18"/>
  <c r="F18" i="18"/>
  <c r="E18" i="18"/>
  <c r="F17" i="18"/>
  <c r="E17" i="18"/>
  <c r="F16" i="18"/>
  <c r="E16" i="18"/>
  <c r="F15" i="18"/>
  <c r="E15" i="18"/>
  <c r="C84" i="18"/>
  <c r="D83" i="18"/>
  <c r="C83" i="18"/>
  <c r="C82" i="18"/>
  <c r="D81" i="18"/>
  <c r="C81" i="18"/>
  <c r="C80" i="18"/>
  <c r="D79" i="18"/>
  <c r="C79" i="18"/>
  <c r="C78" i="18"/>
  <c r="D77" i="18"/>
  <c r="C77" i="18"/>
  <c r="C76" i="18"/>
  <c r="G75" i="18"/>
  <c r="D75" i="18"/>
  <c r="C75" i="18"/>
  <c r="C74" i="18"/>
  <c r="G73" i="18"/>
  <c r="D73" i="18"/>
  <c r="C73" i="18"/>
  <c r="C72" i="18"/>
  <c r="L71" i="18"/>
  <c r="G71" i="18"/>
  <c r="J71" i="18" s="1"/>
  <c r="D71" i="18"/>
  <c r="C71" i="18"/>
  <c r="C70" i="18"/>
  <c r="L69" i="18"/>
  <c r="G69" i="18"/>
  <c r="D69" i="18"/>
  <c r="C69" i="18"/>
  <c r="C68" i="18"/>
  <c r="L67" i="18"/>
  <c r="G67" i="18"/>
  <c r="D67" i="18"/>
  <c r="C67" i="18"/>
  <c r="C66" i="18"/>
  <c r="G65" i="18"/>
  <c r="L65" i="18"/>
  <c r="D65" i="18"/>
  <c r="C65" i="18"/>
  <c r="C64" i="18"/>
  <c r="L63" i="18"/>
  <c r="J63" i="18"/>
  <c r="G63" i="18"/>
  <c r="D63" i="18"/>
  <c r="C63" i="18"/>
  <c r="C62" i="18"/>
  <c r="L61" i="18"/>
  <c r="G61" i="18"/>
  <c r="D61" i="18"/>
  <c r="C61" i="18"/>
  <c r="C60" i="18"/>
  <c r="L59" i="18"/>
  <c r="G59" i="18"/>
  <c r="D59" i="18"/>
  <c r="C59" i="18"/>
  <c r="C58" i="18"/>
  <c r="G57" i="18"/>
  <c r="H57" i="18" s="1"/>
  <c r="L57" i="18"/>
  <c r="D57" i="18"/>
  <c r="C57" i="18"/>
  <c r="C56" i="18"/>
  <c r="L55" i="18"/>
  <c r="G55" i="18"/>
  <c r="G56" i="18" s="1"/>
  <c r="J56" i="18" s="1"/>
  <c r="D55" i="18"/>
  <c r="C55" i="18"/>
  <c r="C54" i="18"/>
  <c r="G53" i="18"/>
  <c r="D53" i="18"/>
  <c r="C53" i="18"/>
  <c r="C52" i="18"/>
  <c r="L51" i="18"/>
  <c r="G51" i="18"/>
  <c r="D51" i="18"/>
  <c r="C51" i="18"/>
  <c r="C50" i="18"/>
  <c r="D49" i="18"/>
  <c r="C49" i="18"/>
  <c r="C48" i="18"/>
  <c r="J47" i="18"/>
  <c r="G47" i="18"/>
  <c r="G48" i="18" s="1"/>
  <c r="D47" i="18"/>
  <c r="C47" i="18"/>
  <c r="C46" i="18"/>
  <c r="L45" i="18"/>
  <c r="G45" i="18"/>
  <c r="D45" i="18"/>
  <c r="C45" i="18"/>
  <c r="C44" i="18"/>
  <c r="L43" i="18"/>
  <c r="D43" i="18"/>
  <c r="C43" i="18"/>
  <c r="L41" i="18"/>
  <c r="C42" i="18"/>
  <c r="G41" i="18"/>
  <c r="H41" i="18" s="1"/>
  <c r="D41" i="18"/>
  <c r="C41" i="18"/>
  <c r="C40" i="18"/>
  <c r="L39" i="18"/>
  <c r="G39" i="18"/>
  <c r="G40" i="18" s="1"/>
  <c r="D39" i="18"/>
  <c r="C39" i="18"/>
  <c r="C38" i="18"/>
  <c r="L37" i="18"/>
  <c r="G37" i="18"/>
  <c r="D37" i="18"/>
  <c r="C37" i="18"/>
  <c r="C36" i="18"/>
  <c r="L35" i="18"/>
  <c r="G35" i="18"/>
  <c r="D35" i="18"/>
  <c r="C35" i="18"/>
  <c r="L33" i="18"/>
  <c r="C34" i="18"/>
  <c r="G33" i="18"/>
  <c r="H33" i="18" s="1"/>
  <c r="D33" i="18"/>
  <c r="C33" i="18"/>
  <c r="C32" i="18"/>
  <c r="D31" i="18"/>
  <c r="C31" i="18"/>
  <c r="C30" i="18"/>
  <c r="D29" i="18"/>
  <c r="C29" i="18"/>
  <c r="C28" i="18"/>
  <c r="G27" i="18"/>
  <c r="D27" i="18"/>
  <c r="C27" i="18"/>
  <c r="C26" i="18"/>
  <c r="D25" i="18"/>
  <c r="C25" i="18"/>
  <c r="G24" i="18"/>
  <c r="J24" i="18" s="1"/>
  <c r="C24" i="18"/>
  <c r="L23" i="18"/>
  <c r="G23" i="18"/>
  <c r="D23" i="18"/>
  <c r="C23" i="18"/>
  <c r="C22" i="18"/>
  <c r="L21" i="18"/>
  <c r="D21" i="18"/>
  <c r="C21" i="18"/>
  <c r="C20" i="18"/>
  <c r="L19" i="18"/>
  <c r="G19" i="18"/>
  <c r="D19" i="18"/>
  <c r="C19" i="18"/>
  <c r="L17" i="18"/>
  <c r="C18" i="18"/>
  <c r="G17" i="18"/>
  <c r="H17" i="18" s="1"/>
  <c r="D17" i="18"/>
  <c r="C17" i="18"/>
  <c r="C16" i="18"/>
  <c r="D15" i="18"/>
  <c r="C15" i="18"/>
  <c r="F5" i="18"/>
  <c r="C5" i="18"/>
  <c r="F84" i="17"/>
  <c r="E84" i="17"/>
  <c r="F83" i="17"/>
  <c r="E83" i="17"/>
  <c r="L83" i="17" s="1"/>
  <c r="F82" i="17"/>
  <c r="E82" i="17"/>
  <c r="F81" i="17"/>
  <c r="E81" i="17"/>
  <c r="G81" i="17" s="1"/>
  <c r="F80" i="17"/>
  <c r="E80" i="17"/>
  <c r="G79" i="17" s="1"/>
  <c r="F79" i="17"/>
  <c r="E79" i="17"/>
  <c r="L79" i="17" s="1"/>
  <c r="F78" i="17"/>
  <c r="E78" i="17"/>
  <c r="F77" i="17"/>
  <c r="E77" i="17"/>
  <c r="G77" i="17" s="1"/>
  <c r="F76" i="17"/>
  <c r="E76" i="17"/>
  <c r="F75" i="17"/>
  <c r="E75" i="17"/>
  <c r="L75" i="17" s="1"/>
  <c r="F74" i="17"/>
  <c r="E74" i="17"/>
  <c r="F73" i="17"/>
  <c r="E73" i="17"/>
  <c r="G73" i="17" s="1"/>
  <c r="F72" i="17"/>
  <c r="E72" i="17"/>
  <c r="G71" i="17" s="1"/>
  <c r="F71" i="17"/>
  <c r="E71" i="17"/>
  <c r="F70" i="17"/>
  <c r="E70" i="17"/>
  <c r="G69" i="17" s="1"/>
  <c r="F69" i="17"/>
  <c r="E69" i="17"/>
  <c r="F68" i="17"/>
  <c r="E68" i="17"/>
  <c r="L67" i="17" s="1"/>
  <c r="F67" i="17"/>
  <c r="E67" i="17"/>
  <c r="F66" i="17"/>
  <c r="E66" i="17"/>
  <c r="G65" i="17" s="1"/>
  <c r="F65" i="17"/>
  <c r="E65" i="17"/>
  <c r="F64" i="17"/>
  <c r="E64" i="17"/>
  <c r="F63" i="17"/>
  <c r="E63" i="17"/>
  <c r="F62" i="17"/>
  <c r="E62" i="17"/>
  <c r="L61" i="17" s="1"/>
  <c r="F61" i="17"/>
  <c r="E61" i="17"/>
  <c r="F60" i="17"/>
  <c r="E60" i="17"/>
  <c r="F59" i="17"/>
  <c r="E59" i="17"/>
  <c r="F58" i="17"/>
  <c r="E58" i="17"/>
  <c r="L57" i="17" s="1"/>
  <c r="F57" i="17"/>
  <c r="E57" i="17"/>
  <c r="F56" i="17"/>
  <c r="E56" i="17"/>
  <c r="L55" i="17" s="1"/>
  <c r="F55" i="17"/>
  <c r="E55" i="17"/>
  <c r="F54" i="17"/>
  <c r="E54" i="17"/>
  <c r="F53" i="17"/>
  <c r="E53" i="17"/>
  <c r="L53" i="17" s="1"/>
  <c r="F52" i="17"/>
  <c r="E52" i="17"/>
  <c r="G51" i="17" s="1"/>
  <c r="F51" i="17"/>
  <c r="E51" i="17"/>
  <c r="F50" i="17"/>
  <c r="E50" i="17"/>
  <c r="F49" i="17"/>
  <c r="E49" i="17"/>
  <c r="L49" i="17" s="1"/>
  <c r="F48" i="17"/>
  <c r="E48" i="17"/>
  <c r="F47" i="17"/>
  <c r="E47" i="17"/>
  <c r="F46" i="17"/>
  <c r="E46" i="17"/>
  <c r="F45" i="17"/>
  <c r="E45" i="17"/>
  <c r="L45" i="17" s="1"/>
  <c r="F44" i="17"/>
  <c r="E44" i="17"/>
  <c r="F43" i="17"/>
  <c r="E43" i="17"/>
  <c r="F42" i="17"/>
  <c r="E42" i="17"/>
  <c r="F41" i="17"/>
  <c r="E41" i="17"/>
  <c r="L41" i="17" s="1"/>
  <c r="F40" i="17"/>
  <c r="E40" i="17"/>
  <c r="F39" i="17"/>
  <c r="E39" i="17"/>
  <c r="F38" i="17"/>
  <c r="E38" i="17"/>
  <c r="L37" i="17" s="1"/>
  <c r="F37" i="17"/>
  <c r="E37" i="17"/>
  <c r="F36" i="17"/>
  <c r="E36" i="17"/>
  <c r="F35" i="17"/>
  <c r="E35" i="17"/>
  <c r="F34" i="17"/>
  <c r="E34" i="17"/>
  <c r="F33" i="17"/>
  <c r="E33" i="17"/>
  <c r="F32" i="17"/>
  <c r="E32" i="17"/>
  <c r="F31" i="17"/>
  <c r="E31" i="17"/>
  <c r="F30" i="17"/>
  <c r="E30" i="17"/>
  <c r="F29" i="17"/>
  <c r="E29" i="17"/>
  <c r="L29" i="17" s="1"/>
  <c r="F28" i="17"/>
  <c r="E28" i="17"/>
  <c r="F27" i="17"/>
  <c r="E27" i="17"/>
  <c r="F26" i="17"/>
  <c r="E26" i="17"/>
  <c r="F25" i="17"/>
  <c r="E25" i="17"/>
  <c r="L25" i="17" s="1"/>
  <c r="F24" i="17"/>
  <c r="E24" i="17"/>
  <c r="F23" i="17"/>
  <c r="E23" i="17"/>
  <c r="F22" i="17"/>
  <c r="E22" i="17"/>
  <c r="F21" i="17"/>
  <c r="E21" i="17"/>
  <c r="F20" i="17"/>
  <c r="E20" i="17"/>
  <c r="G19" i="17" s="1"/>
  <c r="F19" i="17"/>
  <c r="E19" i="17"/>
  <c r="F18" i="17"/>
  <c r="E18" i="17"/>
  <c r="F17" i="17"/>
  <c r="E17" i="17"/>
  <c r="F16" i="17"/>
  <c r="E16" i="17"/>
  <c r="F15" i="17"/>
  <c r="E15" i="17"/>
  <c r="C84" i="17"/>
  <c r="D83" i="17"/>
  <c r="C83" i="17"/>
  <c r="C82" i="17"/>
  <c r="D81" i="17"/>
  <c r="C81" i="17"/>
  <c r="C80" i="17"/>
  <c r="D79" i="17"/>
  <c r="C79" i="17"/>
  <c r="C78" i="17"/>
  <c r="D77" i="17"/>
  <c r="C77" i="17"/>
  <c r="C76" i="17"/>
  <c r="G75" i="17"/>
  <c r="D75" i="17"/>
  <c r="C75" i="17"/>
  <c r="C74" i="17"/>
  <c r="D73" i="17"/>
  <c r="C73" i="17"/>
  <c r="C72" i="17"/>
  <c r="D71" i="17"/>
  <c r="C71" i="17"/>
  <c r="C70" i="17"/>
  <c r="L69" i="17"/>
  <c r="D69" i="17"/>
  <c r="C69" i="17"/>
  <c r="C68" i="17"/>
  <c r="G67" i="17"/>
  <c r="D67" i="17"/>
  <c r="C67" i="17"/>
  <c r="C66" i="17"/>
  <c r="L65" i="17"/>
  <c r="D65" i="17"/>
  <c r="C65" i="17"/>
  <c r="C64" i="17"/>
  <c r="L63" i="17"/>
  <c r="G63" i="17"/>
  <c r="G64" i="17" s="1"/>
  <c r="I63" i="17" s="1"/>
  <c r="D63" i="17"/>
  <c r="C63" i="17"/>
  <c r="C62" i="17"/>
  <c r="D61" i="17"/>
  <c r="C61" i="17"/>
  <c r="C60" i="17"/>
  <c r="L59" i="17"/>
  <c r="G59" i="17"/>
  <c r="D59" i="17"/>
  <c r="C59" i="17"/>
  <c r="C58" i="17"/>
  <c r="D57" i="17"/>
  <c r="C57" i="17"/>
  <c r="C56" i="17"/>
  <c r="G55" i="17"/>
  <c r="H55" i="17" s="1"/>
  <c r="D55" i="17"/>
  <c r="C55" i="17"/>
  <c r="C54" i="17"/>
  <c r="D53" i="17"/>
  <c r="C53" i="17"/>
  <c r="C52" i="17"/>
  <c r="L51" i="17"/>
  <c r="D51" i="17"/>
  <c r="C51" i="17"/>
  <c r="C50" i="17"/>
  <c r="D49" i="17"/>
  <c r="C49" i="17"/>
  <c r="C48" i="17"/>
  <c r="L47" i="17"/>
  <c r="G47" i="17"/>
  <c r="G48" i="17" s="1"/>
  <c r="J48" i="17" s="1"/>
  <c r="D47" i="17"/>
  <c r="C47" i="17"/>
  <c r="C46" i="17"/>
  <c r="D45" i="17"/>
  <c r="C45" i="17"/>
  <c r="C44" i="17"/>
  <c r="L43" i="17"/>
  <c r="G43" i="17"/>
  <c r="D43" i="17"/>
  <c r="C43" i="17"/>
  <c r="C42" i="17"/>
  <c r="D41" i="17"/>
  <c r="C41" i="17"/>
  <c r="C40" i="17"/>
  <c r="L39" i="17"/>
  <c r="G39" i="17"/>
  <c r="G40" i="17" s="1"/>
  <c r="J40" i="17" s="1"/>
  <c r="D39" i="17"/>
  <c r="C39" i="17"/>
  <c r="C38" i="17"/>
  <c r="G37" i="17"/>
  <c r="D37" i="17"/>
  <c r="C37" i="17"/>
  <c r="C36" i="17"/>
  <c r="L35" i="17"/>
  <c r="G35" i="17"/>
  <c r="D35" i="17"/>
  <c r="C35" i="17"/>
  <c r="L33" i="17"/>
  <c r="C34" i="17"/>
  <c r="D33" i="17"/>
  <c r="C33" i="17"/>
  <c r="C32" i="17"/>
  <c r="L31" i="17"/>
  <c r="G31" i="17"/>
  <c r="G32" i="17" s="1"/>
  <c r="J32" i="17" s="1"/>
  <c r="D31" i="17"/>
  <c r="C31" i="17"/>
  <c r="C30" i="17"/>
  <c r="D29" i="17"/>
  <c r="C29" i="17"/>
  <c r="C28" i="17"/>
  <c r="L27" i="17"/>
  <c r="G27" i="17"/>
  <c r="D27" i="17"/>
  <c r="C27" i="17"/>
  <c r="C26" i="17"/>
  <c r="D25" i="17"/>
  <c r="C25" i="17"/>
  <c r="C24" i="17"/>
  <c r="D23" i="17"/>
  <c r="C23" i="17"/>
  <c r="C22" i="17"/>
  <c r="L21" i="17"/>
  <c r="G21" i="17"/>
  <c r="D21" i="17"/>
  <c r="C21" i="17"/>
  <c r="C20" i="17"/>
  <c r="L19" i="17"/>
  <c r="D19" i="17"/>
  <c r="C19" i="17"/>
  <c r="L17" i="17"/>
  <c r="C18" i="17"/>
  <c r="D17" i="17"/>
  <c r="C17" i="17"/>
  <c r="C16" i="17"/>
  <c r="D15" i="17"/>
  <c r="C15" i="17"/>
  <c r="F5" i="17"/>
  <c r="C5" i="17"/>
  <c r="F84" i="16"/>
  <c r="E84" i="16"/>
  <c r="G83" i="16" s="1"/>
  <c r="F83" i="16"/>
  <c r="E83" i="16"/>
  <c r="F82" i="16"/>
  <c r="E82" i="16"/>
  <c r="G81" i="16" s="1"/>
  <c r="F81" i="16"/>
  <c r="E81" i="16"/>
  <c r="L81" i="16" s="1"/>
  <c r="F80" i="16"/>
  <c r="E80" i="16"/>
  <c r="G79" i="16" s="1"/>
  <c r="F79" i="16"/>
  <c r="E79" i="16"/>
  <c r="F78" i="16"/>
  <c r="E78" i="16"/>
  <c r="F77" i="16"/>
  <c r="E77" i="16"/>
  <c r="F76" i="16"/>
  <c r="E76" i="16"/>
  <c r="F75" i="16"/>
  <c r="E75" i="16"/>
  <c r="G77" i="16"/>
  <c r="F74" i="16"/>
  <c r="E74" i="16"/>
  <c r="F73" i="16"/>
  <c r="E73" i="16"/>
  <c r="L73" i="16" s="1"/>
  <c r="F72" i="16"/>
  <c r="E72" i="16"/>
  <c r="F71" i="16"/>
  <c r="E71" i="16"/>
  <c r="F70" i="16"/>
  <c r="E70" i="16"/>
  <c r="G69" i="16" s="1"/>
  <c r="F69" i="16"/>
  <c r="E69" i="16"/>
  <c r="L69" i="16" s="1"/>
  <c r="F68" i="16"/>
  <c r="E68" i="16"/>
  <c r="F67" i="16"/>
  <c r="E67" i="16"/>
  <c r="F66" i="16"/>
  <c r="E66" i="16"/>
  <c r="F65" i="16"/>
  <c r="E65" i="16"/>
  <c r="L65" i="16" s="1"/>
  <c r="F64" i="16"/>
  <c r="E64" i="16"/>
  <c r="F63" i="16"/>
  <c r="E63" i="16"/>
  <c r="L63" i="16" s="1"/>
  <c r="F62" i="16"/>
  <c r="E62" i="16"/>
  <c r="F61" i="16"/>
  <c r="E61" i="16"/>
  <c r="L61" i="16" s="1"/>
  <c r="F60" i="16"/>
  <c r="E60" i="16"/>
  <c r="F59" i="16"/>
  <c r="E59" i="16"/>
  <c r="F58" i="16"/>
  <c r="E58" i="16"/>
  <c r="F57" i="16"/>
  <c r="E57" i="16"/>
  <c r="L57" i="16" s="1"/>
  <c r="F56" i="16"/>
  <c r="E56" i="16"/>
  <c r="F55" i="16"/>
  <c r="E55" i="16"/>
  <c r="F54" i="16"/>
  <c r="E54" i="16"/>
  <c r="L53" i="16" s="1"/>
  <c r="F53" i="16"/>
  <c r="E53" i="16"/>
  <c r="F52" i="16"/>
  <c r="E52" i="16"/>
  <c r="F51" i="16"/>
  <c r="E51" i="16"/>
  <c r="F50" i="16"/>
  <c r="E50" i="16"/>
  <c r="L49" i="16" s="1"/>
  <c r="F49" i="16"/>
  <c r="E49" i="16"/>
  <c r="F48" i="16"/>
  <c r="E48" i="16"/>
  <c r="F47" i="16"/>
  <c r="E47" i="16"/>
  <c r="F46" i="16"/>
  <c r="E46" i="16"/>
  <c r="F45" i="16"/>
  <c r="E45" i="16"/>
  <c r="F44" i="16"/>
  <c r="E44" i="16"/>
  <c r="F43" i="16"/>
  <c r="E43" i="16"/>
  <c r="F42" i="16"/>
  <c r="E42" i="16"/>
  <c r="F41" i="16"/>
  <c r="E41" i="16"/>
  <c r="F40" i="16"/>
  <c r="E40" i="16"/>
  <c r="G39" i="16" s="1"/>
  <c r="J39" i="16" s="1"/>
  <c r="F39" i="16"/>
  <c r="E39" i="16"/>
  <c r="L39" i="16" s="1"/>
  <c r="F38" i="16"/>
  <c r="E38" i="16"/>
  <c r="F37" i="16"/>
  <c r="E37" i="16"/>
  <c r="F36" i="16"/>
  <c r="E36" i="16"/>
  <c r="F35" i="16"/>
  <c r="E35" i="16"/>
  <c r="F34" i="16"/>
  <c r="E34" i="16"/>
  <c r="F33" i="16"/>
  <c r="E33" i="16"/>
  <c r="L33" i="16" s="1"/>
  <c r="F32" i="16"/>
  <c r="E32" i="16"/>
  <c r="F31" i="16"/>
  <c r="E31" i="16"/>
  <c r="F30" i="16"/>
  <c r="E30" i="16"/>
  <c r="F29" i="16"/>
  <c r="E29" i="16"/>
  <c r="L29" i="16" s="1"/>
  <c r="F28" i="16"/>
  <c r="E28" i="16"/>
  <c r="F27" i="16"/>
  <c r="E27" i="16"/>
  <c r="F26" i="16"/>
  <c r="E26" i="16"/>
  <c r="F25" i="16"/>
  <c r="E25" i="16"/>
  <c r="G25" i="16" s="1"/>
  <c r="F24" i="16"/>
  <c r="E24" i="16"/>
  <c r="F23" i="16"/>
  <c r="E23" i="16"/>
  <c r="F22" i="16"/>
  <c r="E22" i="16"/>
  <c r="F21" i="16"/>
  <c r="E21" i="16"/>
  <c r="F20" i="16"/>
  <c r="E20" i="16"/>
  <c r="F19" i="16"/>
  <c r="E19" i="16"/>
  <c r="F18" i="16"/>
  <c r="E18" i="16"/>
  <c r="F17" i="16"/>
  <c r="E17" i="16"/>
  <c r="F16" i="16"/>
  <c r="E16" i="16"/>
  <c r="F15" i="16"/>
  <c r="E15" i="16"/>
  <c r="C84" i="16"/>
  <c r="D83" i="16"/>
  <c r="C83" i="16"/>
  <c r="C82" i="16"/>
  <c r="D81" i="16"/>
  <c r="C81" i="16"/>
  <c r="C80" i="16"/>
  <c r="D79" i="16"/>
  <c r="C79" i="16"/>
  <c r="C78" i="16"/>
  <c r="L77" i="16"/>
  <c r="D77" i="16"/>
  <c r="C77" i="16"/>
  <c r="C76" i="16"/>
  <c r="G75" i="16"/>
  <c r="D75" i="16"/>
  <c r="C75" i="16"/>
  <c r="C74" i="16"/>
  <c r="G73" i="16"/>
  <c r="D73" i="16"/>
  <c r="C73" i="16"/>
  <c r="C72" i="16"/>
  <c r="L71" i="16"/>
  <c r="G71" i="16"/>
  <c r="J71" i="16" s="1"/>
  <c r="D71" i="16"/>
  <c r="C71" i="16"/>
  <c r="C70" i="16"/>
  <c r="D69" i="16"/>
  <c r="C69" i="16"/>
  <c r="C68" i="16"/>
  <c r="G67" i="16"/>
  <c r="D67" i="16"/>
  <c r="C67" i="16"/>
  <c r="C66" i="16"/>
  <c r="D65" i="16"/>
  <c r="C65" i="16"/>
  <c r="C64" i="16"/>
  <c r="D63" i="16"/>
  <c r="C63" i="16"/>
  <c r="C62" i="16"/>
  <c r="G61" i="16"/>
  <c r="D61" i="16"/>
  <c r="C61" i="16"/>
  <c r="C60" i="16"/>
  <c r="G59" i="16"/>
  <c r="D59" i="16"/>
  <c r="C59" i="16"/>
  <c r="C58" i="16"/>
  <c r="D57" i="16"/>
  <c r="C57" i="16"/>
  <c r="C56" i="16"/>
  <c r="L55" i="16"/>
  <c r="G55" i="16"/>
  <c r="G56" i="16" s="1"/>
  <c r="J56" i="16" s="1"/>
  <c r="D55" i="16"/>
  <c r="C55" i="16"/>
  <c r="C54" i="16"/>
  <c r="D53" i="16"/>
  <c r="C53" i="16"/>
  <c r="C52" i="16"/>
  <c r="G51" i="16"/>
  <c r="D51" i="16"/>
  <c r="C51" i="16"/>
  <c r="C50" i="16"/>
  <c r="D49" i="16"/>
  <c r="C49" i="16"/>
  <c r="G48" i="16"/>
  <c r="J48" i="16" s="1"/>
  <c r="C48" i="16"/>
  <c r="L47" i="16"/>
  <c r="G47" i="16"/>
  <c r="D47" i="16"/>
  <c r="C47" i="16"/>
  <c r="C46" i="16"/>
  <c r="L45" i="16"/>
  <c r="G45" i="16"/>
  <c r="D45" i="16"/>
  <c r="C45" i="16"/>
  <c r="C44" i="16"/>
  <c r="G43" i="16"/>
  <c r="D43" i="16"/>
  <c r="C43" i="16"/>
  <c r="L41" i="16"/>
  <c r="C42" i="16"/>
  <c r="G41" i="16"/>
  <c r="D41" i="16"/>
  <c r="C41" i="16"/>
  <c r="C40" i="16"/>
  <c r="D39" i="16"/>
  <c r="C39" i="16"/>
  <c r="C38" i="16"/>
  <c r="L37" i="16"/>
  <c r="G37" i="16"/>
  <c r="D37" i="16"/>
  <c r="C37" i="16"/>
  <c r="C36" i="16"/>
  <c r="G35" i="16"/>
  <c r="D35" i="16"/>
  <c r="C35" i="16"/>
  <c r="C34" i="16"/>
  <c r="D33" i="16"/>
  <c r="C33" i="16"/>
  <c r="C32" i="16"/>
  <c r="L31" i="16"/>
  <c r="G31" i="16"/>
  <c r="D31" i="16"/>
  <c r="C31" i="16"/>
  <c r="C30" i="16"/>
  <c r="D29" i="16"/>
  <c r="C29" i="16"/>
  <c r="C28" i="16"/>
  <c r="G27" i="16"/>
  <c r="D27" i="16"/>
  <c r="C27" i="16"/>
  <c r="C26" i="16"/>
  <c r="D25" i="16"/>
  <c r="C25" i="16"/>
  <c r="G24" i="16"/>
  <c r="J24" i="16" s="1"/>
  <c r="C24" i="16"/>
  <c r="L23" i="16"/>
  <c r="G23" i="16"/>
  <c r="D23" i="16"/>
  <c r="C23" i="16"/>
  <c r="C22" i="16"/>
  <c r="L21" i="16"/>
  <c r="G21" i="16"/>
  <c r="G22" i="16" s="1"/>
  <c r="D21" i="16"/>
  <c r="C21" i="16"/>
  <c r="C20" i="16"/>
  <c r="G19" i="16"/>
  <c r="D19" i="16"/>
  <c r="C19" i="16"/>
  <c r="L17" i="16"/>
  <c r="C18" i="16"/>
  <c r="G17" i="16"/>
  <c r="D17" i="16"/>
  <c r="C17" i="16"/>
  <c r="C16" i="16"/>
  <c r="D15" i="16"/>
  <c r="C15" i="16"/>
  <c r="F5" i="16"/>
  <c r="C5" i="16"/>
  <c r="E83" i="15"/>
  <c r="P83" i="9"/>
  <c r="E86" i="2" s="1"/>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E67" i="2" s="1"/>
  <c r="P65" i="9"/>
  <c r="P66" i="9"/>
  <c r="E69" i="2" s="1"/>
  <c r="P67" i="9"/>
  <c r="E70" i="2" s="1"/>
  <c r="P68" i="9"/>
  <c r="P69" i="9"/>
  <c r="E72" i="2" s="1"/>
  <c r="P70" i="9"/>
  <c r="P71" i="9"/>
  <c r="P72" i="9"/>
  <c r="P73" i="9"/>
  <c r="P74" i="9"/>
  <c r="P75" i="9"/>
  <c r="P76" i="9"/>
  <c r="P77" i="9"/>
  <c r="E80" i="2" s="1"/>
  <c r="P78" i="9"/>
  <c r="P79" i="9"/>
  <c r="E82" i="2" s="1"/>
  <c r="P80" i="9"/>
  <c r="E83" i="2" s="1"/>
  <c r="P81" i="9"/>
  <c r="P82" i="9"/>
  <c r="P14" i="9"/>
  <c r="O85" i="9"/>
  <c r="N85" i="9"/>
  <c r="O84" i="9"/>
  <c r="N84" i="9"/>
  <c r="F84" i="15"/>
  <c r="E84" i="15"/>
  <c r="L83" i="15" s="1"/>
  <c r="F83" i="15"/>
  <c r="F82" i="15"/>
  <c r="E82" i="15"/>
  <c r="F81" i="15"/>
  <c r="E81" i="15"/>
  <c r="F80" i="15"/>
  <c r="E80" i="15"/>
  <c r="F79" i="15"/>
  <c r="E79" i="15"/>
  <c r="G79" i="15" s="1"/>
  <c r="G80" i="15" s="1"/>
  <c r="J80" i="15" s="1"/>
  <c r="F78" i="15"/>
  <c r="E78" i="15"/>
  <c r="F77" i="15"/>
  <c r="E77" i="15"/>
  <c r="L77" i="15" s="1"/>
  <c r="F76" i="15"/>
  <c r="E76" i="15"/>
  <c r="F75" i="15"/>
  <c r="E75" i="15"/>
  <c r="L75" i="15" s="1"/>
  <c r="F74" i="15"/>
  <c r="E74" i="15"/>
  <c r="F73" i="15"/>
  <c r="E73" i="15"/>
  <c r="F72" i="15"/>
  <c r="E72" i="15"/>
  <c r="F71" i="15"/>
  <c r="E71" i="15"/>
  <c r="L71" i="15" s="1"/>
  <c r="F70" i="15"/>
  <c r="E70" i="15"/>
  <c r="F69" i="15"/>
  <c r="E69" i="15"/>
  <c r="G69" i="15" s="1"/>
  <c r="F68" i="15"/>
  <c r="E68" i="15"/>
  <c r="F67" i="15"/>
  <c r="E67" i="15"/>
  <c r="L67" i="15" s="1"/>
  <c r="F66" i="15"/>
  <c r="E66" i="15"/>
  <c r="F65" i="15"/>
  <c r="E65" i="15"/>
  <c r="F64" i="15"/>
  <c r="E64" i="15"/>
  <c r="F63" i="15"/>
  <c r="E63" i="15"/>
  <c r="L63" i="15" s="1"/>
  <c r="F62" i="15"/>
  <c r="E62" i="15"/>
  <c r="F61" i="15"/>
  <c r="E61" i="15"/>
  <c r="F60" i="15"/>
  <c r="E60" i="15"/>
  <c r="F59" i="15"/>
  <c r="E59" i="15"/>
  <c r="G59" i="15" s="1"/>
  <c r="F58" i="15"/>
  <c r="E58" i="15"/>
  <c r="F57" i="15"/>
  <c r="E57" i="15"/>
  <c r="F56" i="15"/>
  <c r="E56" i="15"/>
  <c r="F55" i="15"/>
  <c r="E55" i="15"/>
  <c r="L55" i="15" s="1"/>
  <c r="F54" i="15"/>
  <c r="E54" i="15"/>
  <c r="F53" i="15"/>
  <c r="E53" i="15"/>
  <c r="F52" i="15"/>
  <c r="E52" i="15"/>
  <c r="F51" i="15"/>
  <c r="E51" i="15"/>
  <c r="L51" i="15" s="1"/>
  <c r="F50" i="15"/>
  <c r="E50" i="15"/>
  <c r="F49" i="15"/>
  <c r="E49" i="15"/>
  <c r="F48" i="15"/>
  <c r="E48" i="15"/>
  <c r="F47" i="15"/>
  <c r="E47" i="15"/>
  <c r="L47" i="15" s="1"/>
  <c r="F46" i="15"/>
  <c r="E46" i="15"/>
  <c r="F45" i="15"/>
  <c r="E45" i="15"/>
  <c r="G45" i="15" s="1"/>
  <c r="F44" i="15"/>
  <c r="E44" i="15"/>
  <c r="F43" i="15"/>
  <c r="E43" i="15"/>
  <c r="G43" i="15" s="1"/>
  <c r="F42" i="15"/>
  <c r="E42" i="15"/>
  <c r="F41" i="15"/>
  <c r="E41" i="15"/>
  <c r="F40" i="15"/>
  <c r="E40" i="15"/>
  <c r="F39" i="15"/>
  <c r="E39" i="15"/>
  <c r="L39" i="15" s="1"/>
  <c r="F38" i="15"/>
  <c r="E38" i="15"/>
  <c r="F37" i="15"/>
  <c r="E37" i="15"/>
  <c r="F36" i="15"/>
  <c r="E36" i="15"/>
  <c r="F35" i="15"/>
  <c r="E35" i="15"/>
  <c r="L35" i="15" s="1"/>
  <c r="F34" i="15"/>
  <c r="E34" i="15"/>
  <c r="F33" i="15"/>
  <c r="E33" i="15"/>
  <c r="L33" i="15" s="1"/>
  <c r="F32" i="15"/>
  <c r="E32" i="15"/>
  <c r="F31" i="15"/>
  <c r="E31" i="15"/>
  <c r="L31" i="15" s="1"/>
  <c r="F30" i="15"/>
  <c r="E30" i="15"/>
  <c r="F29" i="15"/>
  <c r="E29" i="15"/>
  <c r="F28" i="15"/>
  <c r="E28" i="15"/>
  <c r="F27" i="15"/>
  <c r="E27" i="15"/>
  <c r="L27" i="15" s="1"/>
  <c r="F26" i="15"/>
  <c r="E26" i="15"/>
  <c r="F25" i="15"/>
  <c r="E25" i="15"/>
  <c r="L25" i="15"/>
  <c r="F24" i="15"/>
  <c r="E24" i="15"/>
  <c r="F23" i="15"/>
  <c r="E23" i="15"/>
  <c r="F22" i="15"/>
  <c r="E22" i="15"/>
  <c r="F21" i="15"/>
  <c r="E21" i="15"/>
  <c r="L21" i="15" s="1"/>
  <c r="F20" i="15"/>
  <c r="E20" i="15"/>
  <c r="G19" i="15" s="1"/>
  <c r="F19" i="15"/>
  <c r="E19" i="15"/>
  <c r="L19" i="15" s="1"/>
  <c r="F18" i="15"/>
  <c r="E18" i="15"/>
  <c r="F17" i="15"/>
  <c r="E17" i="15"/>
  <c r="L17" i="15" s="1"/>
  <c r="F16" i="15"/>
  <c r="E16" i="15"/>
  <c r="F15" i="15"/>
  <c r="E15" i="15"/>
  <c r="G15" i="15" s="1"/>
  <c r="G16" i="15" s="1"/>
  <c r="J16" i="15" s="1"/>
  <c r="C84" i="15"/>
  <c r="D83" i="15"/>
  <c r="C83" i="15"/>
  <c r="G81" i="15"/>
  <c r="C82" i="15"/>
  <c r="L81" i="15"/>
  <c r="D81" i="15"/>
  <c r="C81" i="15"/>
  <c r="C80" i="15"/>
  <c r="L79" i="15"/>
  <c r="D79" i="15"/>
  <c r="C79" i="15"/>
  <c r="C78" i="15"/>
  <c r="G77" i="15"/>
  <c r="D77" i="15"/>
  <c r="C77" i="15"/>
  <c r="C76" i="15"/>
  <c r="D75" i="15"/>
  <c r="C75" i="15"/>
  <c r="G73" i="15"/>
  <c r="C74" i="15"/>
  <c r="L73" i="15"/>
  <c r="D73" i="15"/>
  <c r="C73" i="15"/>
  <c r="C72" i="15"/>
  <c r="D71" i="15"/>
  <c r="C71" i="15"/>
  <c r="C70" i="15"/>
  <c r="L69" i="15"/>
  <c r="D69" i="15"/>
  <c r="C69" i="15"/>
  <c r="C68" i="15"/>
  <c r="D67" i="15"/>
  <c r="C67" i="15"/>
  <c r="G65" i="15"/>
  <c r="C66" i="15"/>
  <c r="L65" i="15"/>
  <c r="D65" i="15"/>
  <c r="C65" i="15"/>
  <c r="C64" i="15"/>
  <c r="D63" i="15"/>
  <c r="C63" i="15"/>
  <c r="C62" i="15"/>
  <c r="L61" i="15"/>
  <c r="G61" i="15"/>
  <c r="G62" i="15" s="1"/>
  <c r="D61" i="15"/>
  <c r="C61" i="15"/>
  <c r="C60" i="15"/>
  <c r="L59" i="15"/>
  <c r="D59" i="15"/>
  <c r="C59" i="15"/>
  <c r="L57" i="15"/>
  <c r="C58" i="15"/>
  <c r="D57" i="15"/>
  <c r="C57" i="15"/>
  <c r="C56" i="15"/>
  <c r="D55" i="15"/>
  <c r="C55" i="15"/>
  <c r="C54" i="15"/>
  <c r="L53" i="15"/>
  <c r="G53" i="15"/>
  <c r="H53" i="15" s="1"/>
  <c r="D53" i="15"/>
  <c r="C53" i="15"/>
  <c r="C52" i="15"/>
  <c r="D51" i="15"/>
  <c r="C51" i="15"/>
  <c r="G49" i="15"/>
  <c r="C50" i="15"/>
  <c r="L49" i="15"/>
  <c r="D49" i="15"/>
  <c r="C49" i="15"/>
  <c r="C48" i="15"/>
  <c r="G47" i="15"/>
  <c r="G48" i="15" s="1"/>
  <c r="D47" i="15"/>
  <c r="C47" i="15"/>
  <c r="C46" i="15"/>
  <c r="L45" i="15"/>
  <c r="D45" i="15"/>
  <c r="C45" i="15"/>
  <c r="C44" i="15"/>
  <c r="L43" i="15"/>
  <c r="D43" i="15"/>
  <c r="C43" i="15"/>
  <c r="G41" i="15"/>
  <c r="C42" i="15"/>
  <c r="L41" i="15"/>
  <c r="D41" i="15"/>
  <c r="C41" i="15"/>
  <c r="C40" i="15"/>
  <c r="D39" i="15"/>
  <c r="C39" i="15"/>
  <c r="C38" i="15"/>
  <c r="L37" i="15"/>
  <c r="G37" i="15"/>
  <c r="D37" i="15"/>
  <c r="C37" i="15"/>
  <c r="C36" i="15"/>
  <c r="G35" i="15"/>
  <c r="D35" i="15"/>
  <c r="C35" i="15"/>
  <c r="C34" i="15"/>
  <c r="D33" i="15"/>
  <c r="C33" i="15"/>
  <c r="C32" i="15"/>
  <c r="G31" i="15"/>
  <c r="G32" i="15" s="1"/>
  <c r="I31" i="15" s="1"/>
  <c r="D31" i="15"/>
  <c r="C31" i="15"/>
  <c r="C30" i="15"/>
  <c r="D29" i="15"/>
  <c r="C29" i="15"/>
  <c r="C28" i="15"/>
  <c r="G27" i="15"/>
  <c r="D27" i="15"/>
  <c r="C27" i="15"/>
  <c r="G25" i="15"/>
  <c r="C26" i="15"/>
  <c r="D25" i="15"/>
  <c r="C25" i="15"/>
  <c r="L23" i="15"/>
  <c r="C24" i="15"/>
  <c r="G23" i="15"/>
  <c r="G24" i="15" s="1"/>
  <c r="J24" i="15" s="1"/>
  <c r="D23" i="15"/>
  <c r="C23" i="15"/>
  <c r="C22" i="15"/>
  <c r="D21" i="15"/>
  <c r="C21" i="15"/>
  <c r="C20" i="15"/>
  <c r="D19" i="15"/>
  <c r="C19" i="15"/>
  <c r="C18" i="15"/>
  <c r="D17" i="15"/>
  <c r="C17" i="15"/>
  <c r="C16" i="15"/>
  <c r="D15" i="15"/>
  <c r="C15" i="15"/>
  <c r="F5" i="15"/>
  <c r="C5" i="15"/>
  <c r="E75" i="2"/>
  <c r="E77" i="2"/>
  <c r="E78" i="2"/>
  <c r="M85" i="9"/>
  <c r="M84" i="9"/>
  <c r="L85" i="9"/>
  <c r="L84" i="9"/>
  <c r="F86" i="2"/>
  <c r="B86" i="2"/>
  <c r="G85" i="2"/>
  <c r="F85" i="2"/>
  <c r="D85" i="2"/>
  <c r="B85" i="2"/>
  <c r="F84" i="2"/>
  <c r="E84" i="2"/>
  <c r="B84" i="2"/>
  <c r="G83" i="2"/>
  <c r="F83" i="2"/>
  <c r="D83" i="2"/>
  <c r="B83" i="2"/>
  <c r="F82" i="2"/>
  <c r="B82" i="2"/>
  <c r="G81" i="2"/>
  <c r="F81" i="2"/>
  <c r="E81" i="2"/>
  <c r="D81" i="2"/>
  <c r="B81" i="2"/>
  <c r="F80" i="2"/>
  <c r="B80" i="2"/>
  <c r="G79" i="2"/>
  <c r="F79" i="2"/>
  <c r="E79" i="2"/>
  <c r="D79" i="2"/>
  <c r="B79" i="2"/>
  <c r="F78" i="2"/>
  <c r="B78" i="2"/>
  <c r="G77" i="2"/>
  <c r="F77" i="2"/>
  <c r="D77" i="2"/>
  <c r="B77" i="2"/>
  <c r="F76" i="2"/>
  <c r="E76" i="2"/>
  <c r="B76" i="2"/>
  <c r="G75" i="2"/>
  <c r="F75" i="2"/>
  <c r="D75" i="2"/>
  <c r="B75" i="2"/>
  <c r="F74" i="2"/>
  <c r="E74" i="2"/>
  <c r="B74" i="2"/>
  <c r="G73" i="2"/>
  <c r="F73" i="2"/>
  <c r="E73" i="2"/>
  <c r="D73" i="2"/>
  <c r="B73" i="2"/>
  <c r="F72" i="2"/>
  <c r="B72" i="2"/>
  <c r="G71" i="2"/>
  <c r="F71" i="2"/>
  <c r="E71" i="2"/>
  <c r="D71" i="2"/>
  <c r="B71" i="2"/>
  <c r="F70" i="2"/>
  <c r="B70" i="2"/>
  <c r="G69" i="2"/>
  <c r="F69" i="2"/>
  <c r="D69" i="2"/>
  <c r="B69" i="2"/>
  <c r="F68" i="2"/>
  <c r="E68" i="2"/>
  <c r="B68" i="2"/>
  <c r="G67" i="2"/>
  <c r="F67" i="2"/>
  <c r="D67" i="2"/>
  <c r="B67" i="2"/>
  <c r="F84" i="13"/>
  <c r="E84" i="13"/>
  <c r="C84" i="13"/>
  <c r="F83" i="13"/>
  <c r="E83" i="13"/>
  <c r="D83" i="13"/>
  <c r="C83" i="13"/>
  <c r="F82" i="13"/>
  <c r="E82" i="13"/>
  <c r="C82" i="13"/>
  <c r="F81" i="13"/>
  <c r="E81" i="13"/>
  <c r="D81" i="13"/>
  <c r="C81" i="13"/>
  <c r="F80" i="13"/>
  <c r="E80" i="13"/>
  <c r="C80" i="13"/>
  <c r="F79" i="13"/>
  <c r="E79" i="13"/>
  <c r="D79" i="13"/>
  <c r="C79" i="13"/>
  <c r="F78" i="13"/>
  <c r="E78" i="13"/>
  <c r="C78" i="13"/>
  <c r="F77" i="13"/>
  <c r="E77" i="13"/>
  <c r="G77" i="13" s="1"/>
  <c r="D77" i="13"/>
  <c r="C77" i="13"/>
  <c r="F76" i="13"/>
  <c r="E76" i="13"/>
  <c r="C76" i="13"/>
  <c r="F75" i="13"/>
  <c r="E75" i="13"/>
  <c r="D75" i="13"/>
  <c r="C75" i="13"/>
  <c r="F74" i="13"/>
  <c r="E74" i="13"/>
  <c r="C74" i="13"/>
  <c r="F73" i="13"/>
  <c r="E73" i="13"/>
  <c r="L73" i="13" s="1"/>
  <c r="D73" i="13"/>
  <c r="C73" i="13"/>
  <c r="F72" i="13"/>
  <c r="E72" i="13"/>
  <c r="C72" i="13"/>
  <c r="F71" i="13"/>
  <c r="E71" i="13"/>
  <c r="D71" i="13"/>
  <c r="C71" i="13"/>
  <c r="F70" i="13"/>
  <c r="E70" i="13"/>
  <c r="C70" i="13"/>
  <c r="F69" i="13"/>
  <c r="E69" i="13"/>
  <c r="D69" i="13"/>
  <c r="C69" i="13"/>
  <c r="F68" i="13"/>
  <c r="E68" i="13"/>
  <c r="C68" i="13"/>
  <c r="F67" i="13"/>
  <c r="E67" i="13"/>
  <c r="D67" i="13"/>
  <c r="C67" i="13"/>
  <c r="F66" i="13"/>
  <c r="E66" i="13"/>
  <c r="C66" i="13"/>
  <c r="F65" i="13"/>
  <c r="E65" i="13"/>
  <c r="D65" i="13"/>
  <c r="C65" i="13"/>
  <c r="F84" i="12"/>
  <c r="E84" i="12"/>
  <c r="C84" i="12"/>
  <c r="F83" i="12"/>
  <c r="E83" i="12"/>
  <c r="L83" i="12" s="1"/>
  <c r="D83" i="12"/>
  <c r="C83" i="12"/>
  <c r="F82" i="12"/>
  <c r="E82" i="12"/>
  <c r="G81" i="12" s="1"/>
  <c r="C82" i="12"/>
  <c r="F81" i="12"/>
  <c r="E81" i="12"/>
  <c r="D81" i="12"/>
  <c r="C81" i="12"/>
  <c r="F80" i="12"/>
  <c r="E80" i="12"/>
  <c r="G79" i="12" s="1"/>
  <c r="G80" i="12" s="1"/>
  <c r="C80" i="12"/>
  <c r="F79" i="12"/>
  <c r="E79" i="12"/>
  <c r="L79" i="12" s="1"/>
  <c r="D79" i="12"/>
  <c r="C79" i="12"/>
  <c r="F78" i="12"/>
  <c r="E78" i="12"/>
  <c r="L77" i="12" s="1"/>
  <c r="C78" i="12"/>
  <c r="F77" i="12"/>
  <c r="E77" i="12"/>
  <c r="D77" i="12"/>
  <c r="C77" i="12"/>
  <c r="F76" i="12"/>
  <c r="E76" i="12"/>
  <c r="C76" i="12"/>
  <c r="F75" i="12"/>
  <c r="E75" i="12"/>
  <c r="D75" i="12"/>
  <c r="C75" i="12"/>
  <c r="F74" i="12"/>
  <c r="E74" i="12"/>
  <c r="C74" i="12"/>
  <c r="F73" i="12"/>
  <c r="E73" i="12"/>
  <c r="D73" i="12"/>
  <c r="C73" i="12"/>
  <c r="F72" i="12"/>
  <c r="E72" i="12"/>
  <c r="C72" i="12"/>
  <c r="F71" i="12"/>
  <c r="E71" i="12"/>
  <c r="D71" i="12"/>
  <c r="C71" i="12"/>
  <c r="F70" i="12"/>
  <c r="E70" i="12"/>
  <c r="C70" i="12"/>
  <c r="F69" i="12"/>
  <c r="E69" i="12"/>
  <c r="D69" i="12"/>
  <c r="C69" i="12"/>
  <c r="F68" i="12"/>
  <c r="E68" i="12"/>
  <c r="C68" i="12"/>
  <c r="F67" i="12"/>
  <c r="E67" i="12"/>
  <c r="D67" i="12"/>
  <c r="C67" i="12"/>
  <c r="F66" i="12"/>
  <c r="E66" i="12"/>
  <c r="G65" i="12" s="1"/>
  <c r="C66" i="12"/>
  <c r="F65" i="12"/>
  <c r="E65" i="12"/>
  <c r="D65" i="12"/>
  <c r="C65" i="12"/>
  <c r="F84" i="11"/>
  <c r="E84" i="11"/>
  <c r="C84" i="11"/>
  <c r="F83" i="11"/>
  <c r="E83" i="11"/>
  <c r="D83" i="11"/>
  <c r="C83" i="11"/>
  <c r="F82" i="11"/>
  <c r="E82" i="11"/>
  <c r="C82" i="11"/>
  <c r="F81" i="11"/>
  <c r="E81" i="11"/>
  <c r="D81" i="11"/>
  <c r="C81" i="11"/>
  <c r="F80" i="11"/>
  <c r="E80" i="11"/>
  <c r="C80" i="11"/>
  <c r="F79" i="11"/>
  <c r="E79" i="11"/>
  <c r="G79" i="11" s="1"/>
  <c r="D79" i="11"/>
  <c r="C79" i="11"/>
  <c r="F78" i="11"/>
  <c r="E78" i="11"/>
  <c r="C78" i="11"/>
  <c r="F77" i="11"/>
  <c r="E77" i="11"/>
  <c r="D77" i="11"/>
  <c r="C77" i="11"/>
  <c r="F76" i="11"/>
  <c r="E76" i="11"/>
  <c r="C76" i="11"/>
  <c r="F75" i="11"/>
  <c r="E75" i="11"/>
  <c r="G75" i="11" s="1"/>
  <c r="D75" i="11"/>
  <c r="C75" i="11"/>
  <c r="F74" i="11"/>
  <c r="E74" i="11"/>
  <c r="C74" i="11"/>
  <c r="F73" i="11"/>
  <c r="E73" i="11"/>
  <c r="D73" i="11"/>
  <c r="C73" i="11"/>
  <c r="F72" i="11"/>
  <c r="E72" i="11"/>
  <c r="C72" i="11"/>
  <c r="F71" i="11"/>
  <c r="E71" i="11"/>
  <c r="D71" i="11"/>
  <c r="C71" i="11"/>
  <c r="F70" i="11"/>
  <c r="E70" i="11"/>
  <c r="C70" i="11"/>
  <c r="F69" i="11"/>
  <c r="E69" i="11"/>
  <c r="D69" i="11"/>
  <c r="C69" i="11"/>
  <c r="F68" i="11"/>
  <c r="E68" i="11"/>
  <c r="C68" i="11"/>
  <c r="F67" i="11"/>
  <c r="E67" i="11"/>
  <c r="D67" i="11"/>
  <c r="C67" i="11"/>
  <c r="F66" i="11"/>
  <c r="E66" i="11"/>
  <c r="C66" i="11"/>
  <c r="F65" i="11"/>
  <c r="E65" i="11"/>
  <c r="D65" i="11"/>
  <c r="C65" i="11"/>
  <c r="F84" i="1"/>
  <c r="E84" i="1"/>
  <c r="C84" i="1"/>
  <c r="F83" i="1"/>
  <c r="E83" i="1"/>
  <c r="G83" i="1" s="1"/>
  <c r="D83" i="1"/>
  <c r="C83" i="1"/>
  <c r="F82" i="1"/>
  <c r="E82" i="1"/>
  <c r="C82" i="1"/>
  <c r="F81" i="1"/>
  <c r="E81" i="1"/>
  <c r="L81" i="1" s="1"/>
  <c r="D81" i="1"/>
  <c r="C81" i="1"/>
  <c r="F80" i="1"/>
  <c r="E80" i="1"/>
  <c r="C80" i="1"/>
  <c r="F79" i="1"/>
  <c r="E79" i="1"/>
  <c r="L79" i="1" s="1"/>
  <c r="D79" i="1"/>
  <c r="C79" i="1"/>
  <c r="F78" i="1"/>
  <c r="E78" i="1"/>
  <c r="C78" i="1"/>
  <c r="F77" i="1"/>
  <c r="E77" i="1"/>
  <c r="G77" i="1" s="1"/>
  <c r="D77" i="1"/>
  <c r="C77" i="1"/>
  <c r="F76" i="1"/>
  <c r="E76" i="1"/>
  <c r="C76" i="1"/>
  <c r="F75" i="1"/>
  <c r="E75" i="1"/>
  <c r="D75" i="1"/>
  <c r="C75" i="1"/>
  <c r="F74" i="1"/>
  <c r="E74" i="1"/>
  <c r="C74" i="1"/>
  <c r="F73" i="1"/>
  <c r="E73" i="1"/>
  <c r="D73" i="1"/>
  <c r="C73" i="1"/>
  <c r="F72" i="1"/>
  <c r="E72" i="1"/>
  <c r="G71" i="1" s="1"/>
  <c r="J71" i="1" s="1"/>
  <c r="C72" i="1"/>
  <c r="F71" i="1"/>
  <c r="E71" i="1"/>
  <c r="D71" i="1"/>
  <c r="C71" i="1"/>
  <c r="F70" i="1"/>
  <c r="E70" i="1"/>
  <c r="L69" i="1" s="1"/>
  <c r="C70" i="1"/>
  <c r="F69" i="1"/>
  <c r="E69" i="1"/>
  <c r="D69" i="1"/>
  <c r="C69" i="1"/>
  <c r="F68" i="1"/>
  <c r="E68" i="1"/>
  <c r="C68" i="1"/>
  <c r="F67" i="1"/>
  <c r="E67" i="1"/>
  <c r="D67" i="1"/>
  <c r="C67" i="1"/>
  <c r="F66" i="1"/>
  <c r="E66" i="1"/>
  <c r="C66" i="1"/>
  <c r="F65" i="1"/>
  <c r="E65" i="1"/>
  <c r="D65" i="1"/>
  <c r="C65" i="1"/>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C84" i="10"/>
  <c r="F83" i="10"/>
  <c r="E83" i="10"/>
  <c r="D83" i="10"/>
  <c r="C83" i="10"/>
  <c r="C82" i="10"/>
  <c r="F81" i="10"/>
  <c r="E81" i="10"/>
  <c r="D81" i="10"/>
  <c r="C81" i="10"/>
  <c r="C80" i="10"/>
  <c r="F79" i="10"/>
  <c r="E79" i="10"/>
  <c r="D79" i="10"/>
  <c r="C79" i="10"/>
  <c r="C78" i="10"/>
  <c r="F77" i="10"/>
  <c r="E77" i="10"/>
  <c r="D77" i="10"/>
  <c r="C77" i="10"/>
  <c r="C76" i="10"/>
  <c r="F75" i="10"/>
  <c r="E75" i="10"/>
  <c r="D75" i="10"/>
  <c r="C75" i="10"/>
  <c r="C74" i="10"/>
  <c r="F73" i="10"/>
  <c r="E73" i="10"/>
  <c r="D73" i="10"/>
  <c r="C73" i="10"/>
  <c r="C72" i="10"/>
  <c r="F71" i="10"/>
  <c r="E71" i="10"/>
  <c r="D71" i="10"/>
  <c r="C71" i="10"/>
  <c r="C70" i="10"/>
  <c r="F69" i="10"/>
  <c r="E69" i="10"/>
  <c r="D69" i="10"/>
  <c r="C69" i="10"/>
  <c r="C68" i="10"/>
  <c r="F67" i="10"/>
  <c r="E67" i="10"/>
  <c r="D67" i="10"/>
  <c r="C67" i="10"/>
  <c r="C66" i="10"/>
  <c r="F65" i="10"/>
  <c r="E65" i="10"/>
  <c r="D65" i="10"/>
  <c r="C65" i="10"/>
  <c r="C65" i="3"/>
  <c r="C84" i="3"/>
  <c r="F83" i="3"/>
  <c r="E83" i="3"/>
  <c r="C83" i="3"/>
  <c r="C82" i="3"/>
  <c r="F81" i="3"/>
  <c r="E81" i="3"/>
  <c r="C81" i="3"/>
  <c r="C80" i="3"/>
  <c r="F79" i="3"/>
  <c r="E79" i="3"/>
  <c r="C79" i="3"/>
  <c r="C78" i="3"/>
  <c r="F77" i="3"/>
  <c r="E77" i="3"/>
  <c r="C77" i="3"/>
  <c r="C76" i="3"/>
  <c r="F75" i="3"/>
  <c r="E75" i="3"/>
  <c r="C75" i="3"/>
  <c r="C74" i="3"/>
  <c r="F73" i="3"/>
  <c r="E73" i="3"/>
  <c r="C73" i="3"/>
  <c r="C72" i="3"/>
  <c r="F71" i="3"/>
  <c r="E71" i="3"/>
  <c r="C71" i="3"/>
  <c r="C70" i="3"/>
  <c r="F69" i="3"/>
  <c r="E69" i="3"/>
  <c r="C69" i="3"/>
  <c r="C68" i="3"/>
  <c r="F67" i="3"/>
  <c r="E67" i="3"/>
  <c r="C67" i="3"/>
  <c r="C66" i="3"/>
  <c r="F65" i="3"/>
  <c r="E65" i="3"/>
  <c r="S85" i="9"/>
  <c r="S84" i="9"/>
  <c r="Q85" i="9"/>
  <c r="T85" i="9" s="1"/>
  <c r="Q84" i="9"/>
  <c r="T84" i="9" s="1"/>
  <c r="J84" i="9"/>
  <c r="K84" i="9"/>
  <c r="J85" i="9"/>
  <c r="K85" i="9"/>
  <c r="I85" i="9"/>
  <c r="H85" i="9"/>
  <c r="I84" i="9"/>
  <c r="H84" i="9"/>
  <c r="F84" i="9"/>
  <c r="F85" i="9"/>
  <c r="E85" i="9"/>
  <c r="E84" i="9"/>
  <c r="T66" i="9"/>
  <c r="T83" i="9"/>
  <c r="G83" i="9"/>
  <c r="U82" i="9"/>
  <c r="T82" i="9"/>
  <c r="E85" i="2"/>
  <c r="G82" i="9"/>
  <c r="T81" i="9"/>
  <c r="G81" i="9"/>
  <c r="U80" i="9"/>
  <c r="T80" i="9"/>
  <c r="G80" i="9"/>
  <c r="T79" i="9"/>
  <c r="G79" i="9"/>
  <c r="U78" i="9"/>
  <c r="T78" i="9"/>
  <c r="G78" i="9"/>
  <c r="T77" i="9"/>
  <c r="G77" i="9"/>
  <c r="U76" i="9"/>
  <c r="T76" i="9"/>
  <c r="G76" i="9"/>
  <c r="T75" i="9"/>
  <c r="G75" i="9"/>
  <c r="U74" i="9"/>
  <c r="T74" i="9"/>
  <c r="G74" i="9"/>
  <c r="T73" i="9"/>
  <c r="G73" i="9"/>
  <c r="U72" i="9"/>
  <c r="T72" i="9"/>
  <c r="G72" i="9"/>
  <c r="T71" i="9"/>
  <c r="G71" i="9"/>
  <c r="U70" i="9"/>
  <c r="T70" i="9"/>
  <c r="G70" i="9"/>
  <c r="T69" i="9"/>
  <c r="G69" i="9"/>
  <c r="U68" i="9"/>
  <c r="T68" i="9"/>
  <c r="G68" i="9"/>
  <c r="T67" i="9"/>
  <c r="G67" i="9"/>
  <c r="U66" i="9"/>
  <c r="G66" i="9"/>
  <c r="T65" i="9"/>
  <c r="G65" i="9"/>
  <c r="U64" i="9"/>
  <c r="T64" i="9"/>
  <c r="G64" i="9"/>
  <c r="B70" i="9"/>
  <c r="B82" i="9"/>
  <c r="B66" i="9"/>
  <c r="B80" i="9"/>
  <c r="B76" i="9"/>
  <c r="B78" i="9"/>
  <c r="B68" i="9"/>
  <c r="B72" i="9"/>
  <c r="B64" i="9"/>
  <c r="B74" i="9"/>
  <c r="M77" i="2" l="1"/>
  <c r="Q78" i="2"/>
  <c r="M67" i="2"/>
  <c r="Q68" i="2"/>
  <c r="M81" i="2"/>
  <c r="Q82" i="2"/>
  <c r="M75" i="2"/>
  <c r="Q76" i="2"/>
  <c r="M71" i="2"/>
  <c r="Q72" i="2"/>
  <c r="M73" i="2"/>
  <c r="Q74" i="2"/>
  <c r="M85" i="2"/>
  <c r="Q86" i="2"/>
  <c r="M69" i="2"/>
  <c r="Q70" i="2"/>
  <c r="M79" i="2"/>
  <c r="Q80" i="2"/>
  <c r="M83" i="2"/>
  <c r="Q84" i="2"/>
  <c r="H67" i="2"/>
  <c r="K67" i="2" s="1"/>
  <c r="H73" i="2"/>
  <c r="I73" i="2" s="1"/>
  <c r="L15" i="15"/>
  <c r="F86" i="18"/>
  <c r="G72" i="18"/>
  <c r="J72" i="18" s="1"/>
  <c r="G83" i="17"/>
  <c r="F85" i="15"/>
  <c r="H47" i="18"/>
  <c r="E85" i="16"/>
  <c r="E85" i="15"/>
  <c r="P84" i="9"/>
  <c r="F85" i="16"/>
  <c r="J39" i="17"/>
  <c r="J55" i="18"/>
  <c r="I55" i="18"/>
  <c r="M55" i="18" s="1"/>
  <c r="L81" i="18"/>
  <c r="H79" i="18"/>
  <c r="G80" i="18"/>
  <c r="J80" i="18" s="1"/>
  <c r="J79" i="18"/>
  <c r="H71" i="18"/>
  <c r="I71" i="18"/>
  <c r="G64" i="18"/>
  <c r="J64" i="18" s="1"/>
  <c r="H63" i="18"/>
  <c r="H56" i="18"/>
  <c r="L49" i="18"/>
  <c r="K55" i="18"/>
  <c r="H55" i="18"/>
  <c r="J48" i="18"/>
  <c r="H48" i="18"/>
  <c r="I47" i="18"/>
  <c r="K47" i="18"/>
  <c r="J40" i="18"/>
  <c r="H40" i="18"/>
  <c r="I39" i="18"/>
  <c r="H39" i="18"/>
  <c r="J39" i="18"/>
  <c r="F85" i="18"/>
  <c r="G85" i="18" s="1"/>
  <c r="G86" i="18" s="1"/>
  <c r="K39" i="18"/>
  <c r="G25" i="18"/>
  <c r="H25" i="18" s="1"/>
  <c r="G31" i="18"/>
  <c r="G29" i="18"/>
  <c r="H24" i="18"/>
  <c r="K23" i="18"/>
  <c r="H23" i="18"/>
  <c r="I23" i="18"/>
  <c r="J23" i="18"/>
  <c r="G22" i="18"/>
  <c r="J21" i="18"/>
  <c r="H21" i="18"/>
  <c r="E85" i="18"/>
  <c r="E86" i="18"/>
  <c r="G15" i="18"/>
  <c r="J15" i="18" s="1"/>
  <c r="L15" i="18"/>
  <c r="B67" i="18"/>
  <c r="B77" i="18"/>
  <c r="B79" i="18"/>
  <c r="B81" i="18"/>
  <c r="B83" i="18"/>
  <c r="B71" i="18"/>
  <c r="B75" i="18"/>
  <c r="B69" i="18"/>
  <c r="B65" i="18"/>
  <c r="B73" i="18"/>
  <c r="G70" i="18"/>
  <c r="I69" i="18" s="1"/>
  <c r="H69" i="18"/>
  <c r="J69" i="18"/>
  <c r="K69" i="18"/>
  <c r="J83" i="18"/>
  <c r="G84" i="18"/>
  <c r="I83" i="18" s="1"/>
  <c r="H83" i="18"/>
  <c r="J59" i="18"/>
  <c r="G60" i="18"/>
  <c r="I59" i="18" s="1"/>
  <c r="H59" i="18"/>
  <c r="G62" i="18"/>
  <c r="I61" i="18" s="1"/>
  <c r="H61" i="18"/>
  <c r="J61" i="18"/>
  <c r="M23" i="18"/>
  <c r="J51" i="18"/>
  <c r="G52" i="18"/>
  <c r="K51" i="18" s="1"/>
  <c r="H51" i="18"/>
  <c r="G54" i="18"/>
  <c r="I53" i="18" s="1"/>
  <c r="H53" i="18"/>
  <c r="J53" i="18"/>
  <c r="K53" i="18"/>
  <c r="J67" i="18"/>
  <c r="G68" i="18"/>
  <c r="I67" i="18" s="1"/>
  <c r="H67" i="18"/>
  <c r="J19" i="18"/>
  <c r="G20" i="18"/>
  <c r="K19" i="18" s="1"/>
  <c r="I19" i="18"/>
  <c r="H19" i="18"/>
  <c r="J43" i="18"/>
  <c r="G44" i="18"/>
  <c r="I43" i="18" s="1"/>
  <c r="H43" i="18"/>
  <c r="G46" i="18"/>
  <c r="K45" i="18" s="1"/>
  <c r="H45" i="18"/>
  <c r="J45" i="18"/>
  <c r="J75" i="18"/>
  <c r="G76" i="18"/>
  <c r="I75" i="18" s="1"/>
  <c r="H75" i="18"/>
  <c r="G78" i="18"/>
  <c r="K77" i="18" s="1"/>
  <c r="H77" i="18"/>
  <c r="J77" i="18"/>
  <c r="J35" i="18"/>
  <c r="G36" i="18"/>
  <c r="I35" i="18" s="1"/>
  <c r="H35" i="18"/>
  <c r="G38" i="18"/>
  <c r="H37" i="18"/>
  <c r="J37" i="18"/>
  <c r="C8" i="18"/>
  <c r="H22" i="18"/>
  <c r="J22" i="18"/>
  <c r="K21" i="18"/>
  <c r="J27" i="18"/>
  <c r="G28" i="18"/>
  <c r="I27" i="18" s="1"/>
  <c r="H27" i="18"/>
  <c r="G30" i="18"/>
  <c r="K29" i="18" s="1"/>
  <c r="H29" i="18"/>
  <c r="J29" i="18"/>
  <c r="K33" i="18"/>
  <c r="H65" i="18"/>
  <c r="H72" i="18"/>
  <c r="H73" i="18"/>
  <c r="L77" i="18"/>
  <c r="H80" i="18"/>
  <c r="H81" i="18"/>
  <c r="G18" i="18"/>
  <c r="I17" i="18" s="1"/>
  <c r="G26" i="18"/>
  <c r="G34" i="18"/>
  <c r="I33" i="18" s="1"/>
  <c r="G42" i="18"/>
  <c r="K41" i="18" s="1"/>
  <c r="G50" i="18"/>
  <c r="I49" i="18" s="1"/>
  <c r="G58" i="18"/>
  <c r="K57" i="18" s="1"/>
  <c r="G66" i="18"/>
  <c r="K65" i="18" s="1"/>
  <c r="K71" i="18"/>
  <c r="M71" i="18" s="1"/>
  <c r="G74" i="18"/>
  <c r="K79" i="18"/>
  <c r="G82" i="18"/>
  <c r="J17" i="18"/>
  <c r="J25" i="18"/>
  <c r="J33" i="18"/>
  <c r="J41" i="18"/>
  <c r="J49" i="18"/>
  <c r="J57" i="18"/>
  <c r="J65" i="18"/>
  <c r="J73" i="18"/>
  <c r="J81" i="18"/>
  <c r="I21" i="18"/>
  <c r="M21" i="18" s="1"/>
  <c r="L81" i="17"/>
  <c r="G80" i="17"/>
  <c r="I79" i="17" s="1"/>
  <c r="J79" i="17"/>
  <c r="H79" i="17"/>
  <c r="L73" i="17"/>
  <c r="J71" i="17"/>
  <c r="H71" i="17"/>
  <c r="G72" i="17"/>
  <c r="I71" i="17" s="1"/>
  <c r="L71" i="17"/>
  <c r="G57" i="17"/>
  <c r="H57" i="17" s="1"/>
  <c r="H63" i="17"/>
  <c r="J63" i="17"/>
  <c r="G61" i="17"/>
  <c r="G62" i="17" s="1"/>
  <c r="J55" i="17"/>
  <c r="G53" i="17"/>
  <c r="F85" i="17"/>
  <c r="G56" i="17"/>
  <c r="I55" i="17" s="1"/>
  <c r="K47" i="17"/>
  <c r="H47" i="17"/>
  <c r="I47" i="17"/>
  <c r="M47" i="17" s="1"/>
  <c r="G45" i="17"/>
  <c r="H45" i="17" s="1"/>
  <c r="J47" i="17"/>
  <c r="H39" i="17"/>
  <c r="K39" i="17"/>
  <c r="K31" i="17"/>
  <c r="G25" i="17"/>
  <c r="H31" i="17"/>
  <c r="I31" i="17"/>
  <c r="G29" i="17"/>
  <c r="J31" i="17"/>
  <c r="E86" i="17"/>
  <c r="L23" i="17"/>
  <c r="E85" i="17"/>
  <c r="G23" i="17"/>
  <c r="F86" i="17"/>
  <c r="C8" i="17" s="1"/>
  <c r="G15" i="17"/>
  <c r="L15" i="17"/>
  <c r="B67" i="17"/>
  <c r="B77" i="17"/>
  <c r="B79" i="17"/>
  <c r="B81" i="17"/>
  <c r="B83" i="17"/>
  <c r="B71" i="17"/>
  <c r="B75" i="17"/>
  <c r="B69" i="17"/>
  <c r="B65" i="17"/>
  <c r="B73" i="17"/>
  <c r="J59" i="17"/>
  <c r="G60" i="17"/>
  <c r="K59" i="17" s="1"/>
  <c r="I59" i="17"/>
  <c r="H59" i="17"/>
  <c r="J83" i="17"/>
  <c r="G84" i="17"/>
  <c r="K83" i="17" s="1"/>
  <c r="H83" i="17"/>
  <c r="J65" i="17"/>
  <c r="G66" i="17"/>
  <c r="I65" i="17" s="1"/>
  <c r="H65" i="17"/>
  <c r="J27" i="17"/>
  <c r="G28" i="17"/>
  <c r="K27" i="17" s="1"/>
  <c r="H27" i="17"/>
  <c r="J73" i="17"/>
  <c r="G74" i="17"/>
  <c r="K73" i="17" s="1"/>
  <c r="H73" i="17"/>
  <c r="J43" i="17"/>
  <c r="G44" i="17"/>
  <c r="I43" i="17" s="1"/>
  <c r="H43" i="17"/>
  <c r="J67" i="17"/>
  <c r="G68" i="17"/>
  <c r="K67" i="17" s="1"/>
  <c r="H67" i="17"/>
  <c r="G70" i="17"/>
  <c r="I69" i="17" s="1"/>
  <c r="H69" i="17"/>
  <c r="J69" i="17"/>
  <c r="G30" i="17"/>
  <c r="I29" i="17"/>
  <c r="K29" i="17"/>
  <c r="H29" i="17"/>
  <c r="J29" i="17"/>
  <c r="J19" i="17"/>
  <c r="G20" i="17"/>
  <c r="I19" i="17" s="1"/>
  <c r="H19" i="17"/>
  <c r="G22" i="17"/>
  <c r="I21" i="17" s="1"/>
  <c r="K21" i="17"/>
  <c r="H21" i="17"/>
  <c r="J21" i="17"/>
  <c r="J51" i="17"/>
  <c r="G52" i="17"/>
  <c r="I51" i="17" s="1"/>
  <c r="H51" i="17"/>
  <c r="G54" i="17"/>
  <c r="I53" i="17" s="1"/>
  <c r="H53" i="17"/>
  <c r="J53" i="17"/>
  <c r="J81" i="17"/>
  <c r="G82" i="17"/>
  <c r="K81" i="17" s="1"/>
  <c r="H81" i="17"/>
  <c r="M31" i="17"/>
  <c r="J35" i="17"/>
  <c r="G36" i="17"/>
  <c r="I35" i="17"/>
  <c r="H35" i="17"/>
  <c r="G38" i="17"/>
  <c r="I37" i="17"/>
  <c r="K37" i="17"/>
  <c r="H37" i="17"/>
  <c r="J37" i="17"/>
  <c r="J75" i="17"/>
  <c r="G76" i="17"/>
  <c r="K75" i="17" s="1"/>
  <c r="I75" i="17"/>
  <c r="H75" i="17"/>
  <c r="G78" i="17"/>
  <c r="K77" i="17" s="1"/>
  <c r="I77" i="17"/>
  <c r="H77" i="17"/>
  <c r="J77" i="17"/>
  <c r="G33" i="17"/>
  <c r="H25" i="17"/>
  <c r="H32" i="17"/>
  <c r="H40" i="17"/>
  <c r="H48" i="17"/>
  <c r="H56" i="17"/>
  <c r="H64" i="17"/>
  <c r="H72" i="17"/>
  <c r="L77" i="17"/>
  <c r="H80" i="17"/>
  <c r="G17" i="17"/>
  <c r="I39" i="17"/>
  <c r="M39" i="17" s="1"/>
  <c r="G41" i="17"/>
  <c r="G49" i="17"/>
  <c r="G26" i="17"/>
  <c r="K25" i="17" s="1"/>
  <c r="K55" i="17"/>
  <c r="M55" i="17" s="1"/>
  <c r="J56" i="17"/>
  <c r="G58" i="17"/>
  <c r="I57" i="17" s="1"/>
  <c r="K63" i="17"/>
  <c r="M63" i="17" s="1"/>
  <c r="J64" i="17"/>
  <c r="K71" i="17"/>
  <c r="M71" i="17" s="1"/>
  <c r="J72" i="17"/>
  <c r="J80" i="17"/>
  <c r="J25" i="17"/>
  <c r="J57" i="17"/>
  <c r="F86" i="16"/>
  <c r="G80" i="16"/>
  <c r="J80" i="16" s="1"/>
  <c r="J79" i="16"/>
  <c r="L79" i="16"/>
  <c r="E86" i="16"/>
  <c r="G72" i="16"/>
  <c r="J72" i="16" s="1"/>
  <c r="G63" i="16"/>
  <c r="H63" i="16" s="1"/>
  <c r="G53" i="16"/>
  <c r="J53" i="16" s="1"/>
  <c r="K47" i="16"/>
  <c r="K55" i="16"/>
  <c r="J55" i="16"/>
  <c r="J47" i="16"/>
  <c r="G40" i="16"/>
  <c r="J40" i="16" s="1"/>
  <c r="J31" i="16"/>
  <c r="G29" i="16"/>
  <c r="G32" i="16"/>
  <c r="I31" i="16" s="1"/>
  <c r="K23" i="16"/>
  <c r="I23" i="16"/>
  <c r="J23" i="16"/>
  <c r="H22" i="16"/>
  <c r="J22" i="16"/>
  <c r="H21" i="16"/>
  <c r="I21" i="16"/>
  <c r="M21" i="16" s="1"/>
  <c r="J21" i="16"/>
  <c r="C8" i="16"/>
  <c r="K21" i="16"/>
  <c r="G15" i="16"/>
  <c r="G16" i="16" s="1"/>
  <c r="I15" i="16" s="1"/>
  <c r="L15" i="16"/>
  <c r="B67" i="16"/>
  <c r="B77" i="16"/>
  <c r="B79" i="16"/>
  <c r="B81" i="16"/>
  <c r="B83" i="16"/>
  <c r="B71" i="16"/>
  <c r="B75" i="16"/>
  <c r="B69" i="16"/>
  <c r="B65" i="16"/>
  <c r="B73" i="16"/>
  <c r="G46" i="16"/>
  <c r="K45" i="16" s="1"/>
  <c r="H45" i="16"/>
  <c r="J45" i="16"/>
  <c r="J43" i="16"/>
  <c r="G44" i="16"/>
  <c r="K43" i="16" s="1"/>
  <c r="I43" i="16"/>
  <c r="H43" i="16"/>
  <c r="G54" i="16"/>
  <c r="I53" i="16" s="1"/>
  <c r="H53" i="16"/>
  <c r="J25" i="16"/>
  <c r="G26" i="16"/>
  <c r="I25" i="16" s="1"/>
  <c r="H25" i="16"/>
  <c r="J51" i="16"/>
  <c r="G52" i="16"/>
  <c r="K51" i="16" s="1"/>
  <c r="I51" i="16"/>
  <c r="H51" i="16"/>
  <c r="G62" i="16"/>
  <c r="I61" i="16" s="1"/>
  <c r="H61" i="16"/>
  <c r="J61" i="16"/>
  <c r="J83" i="16"/>
  <c r="G84" i="16"/>
  <c r="K83" i="16" s="1"/>
  <c r="H83" i="16"/>
  <c r="K59" i="16"/>
  <c r="J59" i="16"/>
  <c r="G60" i="16"/>
  <c r="I59" i="16" s="1"/>
  <c r="H59" i="16"/>
  <c r="J67" i="16"/>
  <c r="G68" i="16"/>
  <c r="K67" i="16" s="1"/>
  <c r="I67" i="16"/>
  <c r="H67" i="16"/>
  <c r="K75" i="16"/>
  <c r="J75" i="16"/>
  <c r="G76" i="16"/>
  <c r="I75" i="16" s="1"/>
  <c r="H75" i="16"/>
  <c r="G70" i="16"/>
  <c r="I69" i="16" s="1"/>
  <c r="H69" i="16"/>
  <c r="J69" i="16"/>
  <c r="G20" i="16"/>
  <c r="K19" i="16" s="1"/>
  <c r="I19" i="16"/>
  <c r="H19" i="16"/>
  <c r="J19" i="16"/>
  <c r="G30" i="16"/>
  <c r="I29" i="16" s="1"/>
  <c r="H29" i="16"/>
  <c r="J29" i="16"/>
  <c r="K35" i="16"/>
  <c r="G36" i="16"/>
  <c r="I35" i="16"/>
  <c r="H35" i="16"/>
  <c r="J35" i="16"/>
  <c r="M23" i="16"/>
  <c r="K27" i="16"/>
  <c r="J27" i="16"/>
  <c r="G28" i="16"/>
  <c r="I27" i="16" s="1"/>
  <c r="H27" i="16"/>
  <c r="G38" i="16"/>
  <c r="H37" i="16"/>
  <c r="J37" i="16"/>
  <c r="G78" i="16"/>
  <c r="I77" i="16"/>
  <c r="H77" i="16"/>
  <c r="J77" i="16"/>
  <c r="G33" i="16"/>
  <c r="L25" i="16"/>
  <c r="H15" i="16"/>
  <c r="L19" i="16"/>
  <c r="H23" i="16"/>
  <c r="L27" i="16"/>
  <c r="H31" i="16"/>
  <c r="L35" i="16"/>
  <c r="H39" i="16"/>
  <c r="L43" i="16"/>
  <c r="H47" i="16"/>
  <c r="L51" i="16"/>
  <c r="H55" i="16"/>
  <c r="L59" i="16"/>
  <c r="L67" i="16"/>
  <c r="H71" i="16"/>
  <c r="L75" i="16"/>
  <c r="H79" i="16"/>
  <c r="L83" i="16"/>
  <c r="G49" i="16"/>
  <c r="I55" i="16"/>
  <c r="M55" i="16" s="1"/>
  <c r="G57" i="16"/>
  <c r="H17" i="16"/>
  <c r="H24" i="16"/>
  <c r="H32" i="16"/>
  <c r="H40" i="16"/>
  <c r="H41" i="16"/>
  <c r="H48" i="16"/>
  <c r="H56" i="16"/>
  <c r="H72" i="16"/>
  <c r="H73" i="16"/>
  <c r="H81" i="16"/>
  <c r="I47" i="16"/>
  <c r="M47" i="16" s="1"/>
  <c r="G65" i="16"/>
  <c r="J16" i="16"/>
  <c r="G18" i="16"/>
  <c r="K17" i="16" s="1"/>
  <c r="G42" i="16"/>
  <c r="I41" i="16" s="1"/>
  <c r="G74" i="16"/>
  <c r="G82" i="16"/>
  <c r="K81" i="16" s="1"/>
  <c r="J17" i="16"/>
  <c r="J73" i="16"/>
  <c r="J81" i="16"/>
  <c r="J41" i="16"/>
  <c r="P85" i="9"/>
  <c r="G51" i="15"/>
  <c r="G75" i="15"/>
  <c r="L67" i="1"/>
  <c r="G71" i="13"/>
  <c r="G55" i="15"/>
  <c r="G56" i="15" s="1"/>
  <c r="J56" i="15" s="1"/>
  <c r="G63" i="15"/>
  <c r="G64" i="15" s="1"/>
  <c r="I63" i="15" s="1"/>
  <c r="G83" i="15"/>
  <c r="J83" i="15" s="1"/>
  <c r="L81" i="13"/>
  <c r="G21" i="15"/>
  <c r="G39" i="15"/>
  <c r="G40" i="15" s="1"/>
  <c r="J40" i="15" s="1"/>
  <c r="G17" i="15"/>
  <c r="L79" i="13"/>
  <c r="J53" i="15"/>
  <c r="G67" i="15"/>
  <c r="G71" i="15"/>
  <c r="L29" i="15"/>
  <c r="G33" i="15"/>
  <c r="G77" i="11"/>
  <c r="G75" i="13"/>
  <c r="J79" i="15"/>
  <c r="K79" i="15"/>
  <c r="H79" i="15"/>
  <c r="J63" i="15"/>
  <c r="H61" i="15"/>
  <c r="J61" i="15"/>
  <c r="G54" i="15"/>
  <c r="J48" i="15"/>
  <c r="I47" i="15"/>
  <c r="H47" i="15"/>
  <c r="K47" i="15"/>
  <c r="G38" i="15"/>
  <c r="I37" i="15" s="1"/>
  <c r="H37" i="15"/>
  <c r="J37" i="15"/>
  <c r="K31" i="15"/>
  <c r="H31" i="15"/>
  <c r="G29" i="15"/>
  <c r="K23" i="15"/>
  <c r="H23" i="15"/>
  <c r="I23" i="15"/>
  <c r="M23" i="15" s="1"/>
  <c r="F86" i="15"/>
  <c r="C8" i="15" s="1"/>
  <c r="K63" i="15"/>
  <c r="M63" i="15" s="1"/>
  <c r="K15" i="15"/>
  <c r="H15" i="15"/>
  <c r="I15" i="15"/>
  <c r="B67" i="15"/>
  <c r="B77" i="15"/>
  <c r="B79" i="15"/>
  <c r="B81" i="15"/>
  <c r="B83" i="15"/>
  <c r="B71" i="15"/>
  <c r="B75" i="15"/>
  <c r="B69" i="15"/>
  <c r="B65" i="15"/>
  <c r="B73" i="15"/>
  <c r="J17" i="15"/>
  <c r="G18" i="15"/>
  <c r="I17" i="15"/>
  <c r="H17" i="15"/>
  <c r="J25" i="15"/>
  <c r="G26" i="15"/>
  <c r="I25" i="15" s="1"/>
  <c r="H25" i="15"/>
  <c r="J51" i="15"/>
  <c r="G52" i="15"/>
  <c r="I51" i="15" s="1"/>
  <c r="H51" i="15"/>
  <c r="J73" i="15"/>
  <c r="G74" i="15"/>
  <c r="I73" i="15" s="1"/>
  <c r="H73" i="15"/>
  <c r="J33" i="15"/>
  <c r="G34" i="15"/>
  <c r="H33" i="15"/>
  <c r="J67" i="15"/>
  <c r="G68" i="15"/>
  <c r="I67" i="15" s="1"/>
  <c r="H67" i="15"/>
  <c r="G70" i="15"/>
  <c r="H69" i="15"/>
  <c r="J69" i="15"/>
  <c r="J43" i="15"/>
  <c r="G44" i="15"/>
  <c r="I43" i="15" s="1"/>
  <c r="H43" i="15"/>
  <c r="J19" i="15"/>
  <c r="G20" i="15"/>
  <c r="I19" i="15" s="1"/>
  <c r="H19" i="15"/>
  <c r="G22" i="15"/>
  <c r="I21" i="15"/>
  <c r="J21" i="15"/>
  <c r="H21" i="15"/>
  <c r="J41" i="15"/>
  <c r="G42" i="15"/>
  <c r="K41" i="15" s="1"/>
  <c r="H41" i="15"/>
  <c r="M31" i="15"/>
  <c r="J59" i="15"/>
  <c r="G60" i="15"/>
  <c r="I59" i="15" s="1"/>
  <c r="H59" i="15"/>
  <c r="J81" i="15"/>
  <c r="G82" i="15"/>
  <c r="I81" i="15" s="1"/>
  <c r="H81" i="15"/>
  <c r="G30" i="15"/>
  <c r="K29" i="15" s="1"/>
  <c r="H29" i="15"/>
  <c r="J29" i="15"/>
  <c r="J49" i="15"/>
  <c r="G50" i="15"/>
  <c r="I49" i="15" s="1"/>
  <c r="H49" i="15"/>
  <c r="J75" i="15"/>
  <c r="G76" i="15"/>
  <c r="I75" i="15" s="1"/>
  <c r="H75" i="15"/>
  <c r="G78" i="15"/>
  <c r="I77" i="15" s="1"/>
  <c r="H77" i="15"/>
  <c r="J77" i="15"/>
  <c r="G46" i="15"/>
  <c r="I45" i="15" s="1"/>
  <c r="H45" i="15"/>
  <c r="J45" i="15"/>
  <c r="J27" i="15"/>
  <c r="G28" i="15"/>
  <c r="H27" i="15"/>
  <c r="J35" i="15"/>
  <c r="G36" i="15"/>
  <c r="K35" i="15" s="1"/>
  <c r="H35" i="15"/>
  <c r="I61" i="15"/>
  <c r="K61" i="15"/>
  <c r="J62" i="15"/>
  <c r="H62" i="15"/>
  <c r="J65" i="15"/>
  <c r="G66" i="15"/>
  <c r="K65" i="15" s="1"/>
  <c r="H65" i="15"/>
  <c r="J15" i="15"/>
  <c r="H16" i="15"/>
  <c r="J23" i="15"/>
  <c r="H24" i="15"/>
  <c r="J31" i="15"/>
  <c r="H32" i="15"/>
  <c r="J39" i="15"/>
  <c r="J47" i="15"/>
  <c r="H48" i="15"/>
  <c r="H64" i="15"/>
  <c r="H80" i="15"/>
  <c r="I39" i="15"/>
  <c r="I79" i="15"/>
  <c r="J32" i="15"/>
  <c r="J64" i="15"/>
  <c r="E86" i="15"/>
  <c r="G57" i="15"/>
  <c r="H75" i="2"/>
  <c r="H76" i="2" s="1"/>
  <c r="J75" i="2" s="1"/>
  <c r="H83" i="2"/>
  <c r="H84" i="2" s="1"/>
  <c r="L83" i="2" s="1"/>
  <c r="G73" i="11"/>
  <c r="J73" i="11" s="1"/>
  <c r="L75" i="12"/>
  <c r="G75" i="1"/>
  <c r="G76" i="1" s="1"/>
  <c r="I75" i="1" s="1"/>
  <c r="G81" i="1"/>
  <c r="H81" i="1" s="1"/>
  <c r="G71" i="11"/>
  <c r="G73" i="12"/>
  <c r="G69" i="13"/>
  <c r="H69" i="13" s="1"/>
  <c r="G67" i="1"/>
  <c r="G69" i="1"/>
  <c r="H69" i="1" s="1"/>
  <c r="L71" i="1"/>
  <c r="L73" i="1"/>
  <c r="G79" i="1"/>
  <c r="J79" i="1" s="1"/>
  <c r="G69" i="11"/>
  <c r="L71" i="12"/>
  <c r="G67" i="13"/>
  <c r="G68" i="13" s="1"/>
  <c r="K67" i="13" s="1"/>
  <c r="G67" i="11"/>
  <c r="G83" i="11"/>
  <c r="G84" i="11" s="1"/>
  <c r="I83" i="11" s="1"/>
  <c r="L65" i="13"/>
  <c r="L65" i="11"/>
  <c r="L81" i="11"/>
  <c r="G83" i="13"/>
  <c r="G84" i="13" s="1"/>
  <c r="I83" i="13" s="1"/>
  <c r="H77" i="2"/>
  <c r="I77" i="2" s="1"/>
  <c r="H79" i="2"/>
  <c r="K79" i="2" s="1"/>
  <c r="H81" i="2"/>
  <c r="I81" i="2" s="1"/>
  <c r="L77" i="13"/>
  <c r="G79" i="13"/>
  <c r="G80" i="13" s="1"/>
  <c r="I79" i="13" s="1"/>
  <c r="H71" i="13"/>
  <c r="J71" i="13"/>
  <c r="G73" i="1"/>
  <c r="H73" i="1" s="1"/>
  <c r="L75" i="1"/>
  <c r="L77" i="1"/>
  <c r="L67" i="11"/>
  <c r="L69" i="11"/>
  <c r="L71" i="11"/>
  <c r="L75" i="11"/>
  <c r="L77" i="11"/>
  <c r="L79" i="11"/>
  <c r="G81" i="11"/>
  <c r="H81" i="11" s="1"/>
  <c r="L83" i="11"/>
  <c r="L65" i="12"/>
  <c r="G67" i="12"/>
  <c r="J67" i="12" s="1"/>
  <c r="G69" i="12"/>
  <c r="H69" i="2"/>
  <c r="K69" i="2" s="1"/>
  <c r="L83" i="1"/>
  <c r="L73" i="12"/>
  <c r="G75" i="12"/>
  <c r="H75" i="12" s="1"/>
  <c r="G77" i="12"/>
  <c r="J77" i="12" s="1"/>
  <c r="G65" i="13"/>
  <c r="L71" i="13"/>
  <c r="G81" i="13"/>
  <c r="J81" i="13" s="1"/>
  <c r="H71" i="2"/>
  <c r="I71" i="2" s="1"/>
  <c r="L73" i="11"/>
  <c r="L67" i="12"/>
  <c r="L69" i="12"/>
  <c r="G71" i="12"/>
  <c r="G72" i="12" s="1"/>
  <c r="J72" i="12" s="1"/>
  <c r="L81" i="12"/>
  <c r="G83" i="12"/>
  <c r="G84" i="12" s="1"/>
  <c r="K83" i="12" s="1"/>
  <c r="G73" i="13"/>
  <c r="J73" i="13" s="1"/>
  <c r="H85" i="2"/>
  <c r="I85" i="2" s="1"/>
  <c r="L69" i="13"/>
  <c r="H79" i="13"/>
  <c r="H79" i="12"/>
  <c r="J79" i="12"/>
  <c r="G85" i="9"/>
  <c r="A69" i="2"/>
  <c r="P70" i="2" s="1"/>
  <c r="A79" i="2"/>
  <c r="P80" i="2" s="1"/>
  <c r="A81" i="2"/>
  <c r="P82" i="2" s="1"/>
  <c r="A83" i="2"/>
  <c r="P84" i="2" s="1"/>
  <c r="A85" i="2"/>
  <c r="P86" i="2" s="1"/>
  <c r="A73" i="2"/>
  <c r="P74" i="2" s="1"/>
  <c r="A77" i="2"/>
  <c r="P78" i="2" s="1"/>
  <c r="A71" i="2"/>
  <c r="P72" i="2" s="1"/>
  <c r="A67" i="2"/>
  <c r="P68" i="2" s="1"/>
  <c r="A75" i="2"/>
  <c r="P76" i="2" s="1"/>
  <c r="I67" i="2"/>
  <c r="H74" i="2"/>
  <c r="H68" i="2"/>
  <c r="J67" i="2" s="1"/>
  <c r="K73" i="2"/>
  <c r="G72" i="13"/>
  <c r="H72" i="13" s="1"/>
  <c r="K79" i="13"/>
  <c r="M79" i="13" s="1"/>
  <c r="J80" i="12"/>
  <c r="I79" i="12"/>
  <c r="I71" i="12"/>
  <c r="H73" i="11"/>
  <c r="G72" i="1"/>
  <c r="K71" i="1" s="1"/>
  <c r="H71" i="1"/>
  <c r="B67" i="13"/>
  <c r="B77" i="13"/>
  <c r="B79" i="13"/>
  <c r="B81" i="13"/>
  <c r="B83" i="13"/>
  <c r="B71" i="13"/>
  <c r="B75" i="13"/>
  <c r="B69" i="13"/>
  <c r="B65" i="13"/>
  <c r="B73" i="13"/>
  <c r="J75" i="13"/>
  <c r="G76" i="13"/>
  <c r="K75" i="13" s="1"/>
  <c r="H75" i="13"/>
  <c r="G70" i="13"/>
  <c r="I69" i="13" s="1"/>
  <c r="G74" i="13"/>
  <c r="I73" i="13" s="1"/>
  <c r="G78" i="13"/>
  <c r="I77" i="13" s="1"/>
  <c r="H77" i="13"/>
  <c r="J77" i="13"/>
  <c r="J67" i="13"/>
  <c r="J65" i="13"/>
  <c r="G66" i="13"/>
  <c r="I65" i="13" s="1"/>
  <c r="H65" i="13"/>
  <c r="G82" i="13"/>
  <c r="K81" i="13" s="1"/>
  <c r="H81" i="13"/>
  <c r="L67" i="13"/>
  <c r="L75" i="13"/>
  <c r="L83" i="13"/>
  <c r="H80" i="13"/>
  <c r="J80" i="13"/>
  <c r="B67" i="12"/>
  <c r="B77" i="12"/>
  <c r="B79" i="12"/>
  <c r="B81" i="12"/>
  <c r="B83" i="12"/>
  <c r="B71" i="12"/>
  <c r="B75" i="12"/>
  <c r="B69" i="12"/>
  <c r="B65" i="12"/>
  <c r="B73" i="12"/>
  <c r="G70" i="12"/>
  <c r="K69" i="12" s="1"/>
  <c r="H69" i="12"/>
  <c r="J69" i="12"/>
  <c r="J75" i="12"/>
  <c r="H77" i="12"/>
  <c r="H72" i="12"/>
  <c r="H73" i="12"/>
  <c r="H80" i="12"/>
  <c r="H81" i="12"/>
  <c r="H65" i="12"/>
  <c r="G66" i="12"/>
  <c r="K71" i="12"/>
  <c r="M71" i="12" s="1"/>
  <c r="G74" i="12"/>
  <c r="K73" i="12" s="1"/>
  <c r="K79" i="12"/>
  <c r="G82" i="12"/>
  <c r="K81" i="12" s="1"/>
  <c r="J65" i="12"/>
  <c r="J73" i="12"/>
  <c r="J81" i="12"/>
  <c r="B67" i="11"/>
  <c r="B77" i="11"/>
  <c r="B79" i="11"/>
  <c r="B81" i="11"/>
  <c r="B83" i="11"/>
  <c r="B71" i="11"/>
  <c r="B75" i="11"/>
  <c r="B69" i="11"/>
  <c r="B65" i="11"/>
  <c r="B73" i="11"/>
  <c r="G78" i="11"/>
  <c r="K77" i="11" s="1"/>
  <c r="H77" i="11"/>
  <c r="J77" i="11"/>
  <c r="J75" i="11"/>
  <c r="G76" i="11"/>
  <c r="K75" i="11" s="1"/>
  <c r="H75" i="11"/>
  <c r="J79" i="11"/>
  <c r="H79" i="11"/>
  <c r="G80" i="11"/>
  <c r="I79" i="11" s="1"/>
  <c r="J83" i="11"/>
  <c r="J67" i="11"/>
  <c r="G68" i="11"/>
  <c r="I67" i="11" s="1"/>
  <c r="H67" i="11"/>
  <c r="G70" i="11"/>
  <c r="K69" i="11" s="1"/>
  <c r="H69" i="11"/>
  <c r="J69" i="11"/>
  <c r="H71" i="11"/>
  <c r="J71" i="11"/>
  <c r="G72" i="11"/>
  <c r="K71" i="11" s="1"/>
  <c r="G65" i="11"/>
  <c r="L65" i="1"/>
  <c r="G65" i="1"/>
  <c r="G66" i="1" s="1"/>
  <c r="B67" i="1"/>
  <c r="B77" i="1"/>
  <c r="B79" i="1"/>
  <c r="B81" i="1"/>
  <c r="B83" i="1"/>
  <c r="B71" i="1"/>
  <c r="B75" i="1"/>
  <c r="B69" i="1"/>
  <c r="B65" i="1"/>
  <c r="B73" i="1"/>
  <c r="J75" i="1"/>
  <c r="H75" i="1"/>
  <c r="G78" i="1"/>
  <c r="K77" i="1" s="1"/>
  <c r="H77" i="1"/>
  <c r="J77" i="1"/>
  <c r="J83" i="1"/>
  <c r="G84" i="1"/>
  <c r="K83" i="1" s="1"/>
  <c r="H83" i="1"/>
  <c r="J67" i="1"/>
  <c r="H67" i="1"/>
  <c r="G68" i="1"/>
  <c r="I67" i="1" s="1"/>
  <c r="G70" i="1"/>
  <c r="K69" i="1" s="1"/>
  <c r="J69" i="1"/>
  <c r="G74" i="1"/>
  <c r="K73" i="1" s="1"/>
  <c r="G82" i="1"/>
  <c r="K81" i="1" s="1"/>
  <c r="J73" i="1"/>
  <c r="A70" i="14"/>
  <c r="A72" i="14"/>
  <c r="A74" i="14"/>
  <c r="A76" i="14"/>
  <c r="A68" i="14"/>
  <c r="A60" i="14"/>
  <c r="A64" i="14"/>
  <c r="A62" i="14"/>
  <c r="A58" i="14"/>
  <c r="A66" i="14"/>
  <c r="B67" i="10"/>
  <c r="B77" i="10"/>
  <c r="B79" i="10"/>
  <c r="B81" i="10"/>
  <c r="B83" i="10"/>
  <c r="B71" i="10"/>
  <c r="B75" i="10"/>
  <c r="B69" i="10"/>
  <c r="B65" i="10"/>
  <c r="B73" i="10"/>
  <c r="B67" i="3"/>
  <c r="B77" i="3"/>
  <c r="B79" i="3"/>
  <c r="B81" i="3"/>
  <c r="B83" i="3"/>
  <c r="B71" i="3"/>
  <c r="B75" i="3"/>
  <c r="B69" i="3"/>
  <c r="B65" i="3"/>
  <c r="B73" i="3"/>
  <c r="G84" i="9"/>
  <c r="K77" i="2" l="1"/>
  <c r="H78" i="2"/>
  <c r="J77" i="2" s="1"/>
  <c r="K75" i="2"/>
  <c r="J83" i="13"/>
  <c r="H39" i="15"/>
  <c r="H40" i="15"/>
  <c r="M39" i="18"/>
  <c r="K75" i="18"/>
  <c r="H83" i="13"/>
  <c r="H64" i="18"/>
  <c r="K63" i="18"/>
  <c r="I41" i="18"/>
  <c r="M41" i="18" s="1"/>
  <c r="K39" i="15"/>
  <c r="I39" i="16"/>
  <c r="M39" i="15"/>
  <c r="I45" i="18"/>
  <c r="M45" i="18" s="1"/>
  <c r="M69" i="18"/>
  <c r="M47" i="18"/>
  <c r="K83" i="18"/>
  <c r="M83" i="18" s="1"/>
  <c r="I77" i="18"/>
  <c r="I79" i="18"/>
  <c r="M79" i="18" s="1"/>
  <c r="I63" i="18"/>
  <c r="M63" i="18" s="1"/>
  <c r="M53" i="18"/>
  <c r="K31" i="18"/>
  <c r="G32" i="18"/>
  <c r="J31" i="18"/>
  <c r="I31" i="18"/>
  <c r="H31" i="18"/>
  <c r="G16" i="18"/>
  <c r="K15" i="18" s="1"/>
  <c r="H15" i="18"/>
  <c r="K79" i="17"/>
  <c r="M79" i="17" s="1"/>
  <c r="K69" i="17"/>
  <c r="J61" i="17"/>
  <c r="I45" i="17"/>
  <c r="H61" i="17"/>
  <c r="G46" i="17"/>
  <c r="J74" i="18"/>
  <c r="H74" i="18"/>
  <c r="I73" i="18"/>
  <c r="K73" i="18"/>
  <c r="J50" i="18"/>
  <c r="H50" i="18"/>
  <c r="H38" i="18"/>
  <c r="J38" i="18"/>
  <c r="J42" i="18"/>
  <c r="H42" i="18"/>
  <c r="I86" i="18"/>
  <c r="H86" i="18"/>
  <c r="K49" i="18"/>
  <c r="M49" i="18" s="1"/>
  <c r="J44" i="18"/>
  <c r="H44" i="18"/>
  <c r="H62" i="18"/>
  <c r="J62" i="18"/>
  <c r="J66" i="18"/>
  <c r="H66" i="18"/>
  <c r="J28" i="18"/>
  <c r="H28" i="18"/>
  <c r="J36" i="18"/>
  <c r="H36" i="18"/>
  <c r="M77" i="18"/>
  <c r="I65" i="18"/>
  <c r="M65" i="18" s="1"/>
  <c r="J34" i="18"/>
  <c r="H34" i="18"/>
  <c r="K37" i="18"/>
  <c r="H78" i="18"/>
  <c r="J78" i="18"/>
  <c r="K43" i="18"/>
  <c r="M43" i="18" s="1"/>
  <c r="J68" i="18"/>
  <c r="H68" i="18"/>
  <c r="J18" i="18"/>
  <c r="H18" i="18"/>
  <c r="J82" i="18"/>
  <c r="H82" i="18"/>
  <c r="M33" i="18"/>
  <c r="K27" i="18"/>
  <c r="M27" i="18" s="1"/>
  <c r="K35" i="18"/>
  <c r="M35" i="18" s="1"/>
  <c r="H54" i="18"/>
  <c r="J54" i="18"/>
  <c r="K81" i="18"/>
  <c r="J60" i="18"/>
  <c r="H60" i="18"/>
  <c r="H70" i="18"/>
  <c r="J70" i="18"/>
  <c r="H30" i="18"/>
  <c r="J30" i="18"/>
  <c r="I81" i="18"/>
  <c r="M81" i="18" s="1"/>
  <c r="J58" i="18"/>
  <c r="H58" i="18"/>
  <c r="J26" i="18"/>
  <c r="H26" i="18"/>
  <c r="K17" i="18"/>
  <c r="M17" i="18" s="1"/>
  <c r="M75" i="18"/>
  <c r="M19" i="18"/>
  <c r="K67" i="18"/>
  <c r="M67" i="18" s="1"/>
  <c r="K61" i="18"/>
  <c r="M61" i="18" s="1"/>
  <c r="J84" i="18"/>
  <c r="H84" i="18"/>
  <c r="J52" i="18"/>
  <c r="H52" i="18"/>
  <c r="I57" i="18"/>
  <c r="M57" i="18" s="1"/>
  <c r="I25" i="18"/>
  <c r="I29" i="18"/>
  <c r="M29" i="18" s="1"/>
  <c r="I37" i="18"/>
  <c r="K25" i="18"/>
  <c r="J76" i="18"/>
  <c r="H76" i="18"/>
  <c r="H46" i="18"/>
  <c r="J46" i="18"/>
  <c r="J20" i="18"/>
  <c r="H20" i="18"/>
  <c r="I51" i="18"/>
  <c r="M51" i="18" s="1"/>
  <c r="K59" i="18"/>
  <c r="M59" i="18" s="1"/>
  <c r="K45" i="17"/>
  <c r="J45" i="17"/>
  <c r="M37" i="17"/>
  <c r="I27" i="17"/>
  <c r="G85" i="17"/>
  <c r="G86" i="17" s="1"/>
  <c r="I86" i="17" s="1"/>
  <c r="K23" i="17"/>
  <c r="G24" i="17"/>
  <c r="J23" i="17"/>
  <c r="H23" i="17"/>
  <c r="I23" i="17"/>
  <c r="M23" i="17" s="1"/>
  <c r="M21" i="17"/>
  <c r="M19" i="17"/>
  <c r="K19" i="17"/>
  <c r="J15" i="17"/>
  <c r="H15" i="17"/>
  <c r="G16" i="17"/>
  <c r="I45" i="16"/>
  <c r="J58" i="17"/>
  <c r="H58" i="17"/>
  <c r="J41" i="17"/>
  <c r="G42" i="17"/>
  <c r="K41" i="17" s="1"/>
  <c r="H41" i="17"/>
  <c r="J76" i="17"/>
  <c r="H76" i="17"/>
  <c r="H38" i="17"/>
  <c r="J38" i="17"/>
  <c r="I81" i="17"/>
  <c r="M81" i="17" s="1"/>
  <c r="J68" i="17"/>
  <c r="H68" i="17"/>
  <c r="J62" i="17"/>
  <c r="H62" i="17"/>
  <c r="J74" i="17"/>
  <c r="H74" i="17"/>
  <c r="I83" i="17"/>
  <c r="M83" i="17" s="1"/>
  <c r="J17" i="17"/>
  <c r="G18" i="17"/>
  <c r="K17" i="17" s="1"/>
  <c r="H17" i="17"/>
  <c r="J36" i="17"/>
  <c r="H36" i="17"/>
  <c r="J44" i="17"/>
  <c r="H44" i="17"/>
  <c r="K57" i="17"/>
  <c r="J66" i="17"/>
  <c r="H66" i="17"/>
  <c r="J54" i="17"/>
  <c r="H54" i="17"/>
  <c r="J26" i="17"/>
  <c r="H26" i="17"/>
  <c r="M77" i="17"/>
  <c r="J52" i="17"/>
  <c r="H52" i="17"/>
  <c r="J22" i="17"/>
  <c r="H22" i="17"/>
  <c r="M69" i="17"/>
  <c r="M45" i="17"/>
  <c r="I25" i="17"/>
  <c r="M25" i="17" s="1"/>
  <c r="H78" i="17"/>
  <c r="J78" i="17"/>
  <c r="K35" i="17"/>
  <c r="M35" i="17" s="1"/>
  <c r="K53" i="17"/>
  <c r="M53" i="17" s="1"/>
  <c r="M29" i="17"/>
  <c r="J70" i="17"/>
  <c r="H70" i="17"/>
  <c r="K61" i="17"/>
  <c r="K43" i="17"/>
  <c r="M43" i="17" s="1"/>
  <c r="M27" i="17"/>
  <c r="K65" i="17"/>
  <c r="M65" i="17" s="1"/>
  <c r="M59" i="17"/>
  <c r="H46" i="17"/>
  <c r="J46" i="17"/>
  <c r="J82" i="17"/>
  <c r="H82" i="17"/>
  <c r="J84" i="17"/>
  <c r="H84" i="17"/>
  <c r="K51" i="17"/>
  <c r="M51" i="17" s="1"/>
  <c r="H30" i="17"/>
  <c r="J30" i="17"/>
  <c r="J28" i="17"/>
  <c r="H28" i="17"/>
  <c r="J60" i="17"/>
  <c r="H60" i="17"/>
  <c r="M57" i="17"/>
  <c r="J49" i="17"/>
  <c r="G50" i="17"/>
  <c r="I49" i="17" s="1"/>
  <c r="H49" i="17"/>
  <c r="K33" i="17"/>
  <c r="J33" i="17"/>
  <c r="G34" i="17"/>
  <c r="I33" i="17" s="1"/>
  <c r="H33" i="17"/>
  <c r="M75" i="17"/>
  <c r="J20" i="17"/>
  <c r="H20" i="17"/>
  <c r="I67" i="17"/>
  <c r="M67" i="17" s="1"/>
  <c r="I61" i="17"/>
  <c r="I73" i="17"/>
  <c r="M73" i="17" s="1"/>
  <c r="I81" i="16"/>
  <c r="K79" i="16"/>
  <c r="H80" i="16"/>
  <c r="I79" i="16"/>
  <c r="M79" i="16" s="1"/>
  <c r="M75" i="16"/>
  <c r="I71" i="16"/>
  <c r="K69" i="16"/>
  <c r="M69" i="16" s="1"/>
  <c r="M67" i="16"/>
  <c r="K71" i="16"/>
  <c r="K61" i="16"/>
  <c r="M61" i="16" s="1"/>
  <c r="G64" i="16"/>
  <c r="J63" i="16"/>
  <c r="M53" i="16"/>
  <c r="K53" i="16"/>
  <c r="M51" i="16"/>
  <c r="M45" i="16"/>
  <c r="K39" i="16"/>
  <c r="M39" i="16" s="1"/>
  <c r="M31" i="16"/>
  <c r="J32" i="16"/>
  <c r="K31" i="16"/>
  <c r="K25" i="16"/>
  <c r="M25" i="16" s="1"/>
  <c r="G85" i="16"/>
  <c r="G86" i="16" s="1"/>
  <c r="I86" i="16" s="1"/>
  <c r="H16" i="16"/>
  <c r="J15" i="16"/>
  <c r="I17" i="16"/>
  <c r="K15" i="16"/>
  <c r="M15" i="16" s="1"/>
  <c r="H55" i="15"/>
  <c r="J55" i="15"/>
  <c r="M79" i="15"/>
  <c r="J42" i="16"/>
  <c r="H42" i="16"/>
  <c r="J49" i="16"/>
  <c r="G50" i="16"/>
  <c r="I49" i="16" s="1"/>
  <c r="H49" i="16"/>
  <c r="J38" i="16"/>
  <c r="H38" i="16"/>
  <c r="J84" i="16"/>
  <c r="H84" i="16"/>
  <c r="J78" i="16"/>
  <c r="H78" i="16"/>
  <c r="M27" i="16"/>
  <c r="M35" i="16"/>
  <c r="J30" i="16"/>
  <c r="H30" i="16"/>
  <c r="M59" i="16"/>
  <c r="J52" i="16"/>
  <c r="H52" i="16"/>
  <c r="J18" i="16"/>
  <c r="H18" i="16"/>
  <c r="J28" i="16"/>
  <c r="H28" i="16"/>
  <c r="J36" i="16"/>
  <c r="H36" i="16"/>
  <c r="J60" i="16"/>
  <c r="H60" i="16"/>
  <c r="J54" i="16"/>
  <c r="H54" i="16"/>
  <c r="J82" i="16"/>
  <c r="H82" i="16"/>
  <c r="M17" i="16"/>
  <c r="J70" i="16"/>
  <c r="H70" i="16"/>
  <c r="M81" i="16"/>
  <c r="J33" i="16"/>
  <c r="G34" i="16"/>
  <c r="I33" i="16"/>
  <c r="H33" i="16"/>
  <c r="M19" i="16"/>
  <c r="M43" i="16"/>
  <c r="J46" i="16"/>
  <c r="H46" i="16"/>
  <c r="J74" i="16"/>
  <c r="H74" i="16"/>
  <c r="J57" i="16"/>
  <c r="G58" i="16"/>
  <c r="I57" i="16"/>
  <c r="H57" i="16"/>
  <c r="K37" i="16"/>
  <c r="K29" i="16"/>
  <c r="M29" i="16" s="1"/>
  <c r="J20" i="16"/>
  <c r="H20" i="16"/>
  <c r="J68" i="16"/>
  <c r="H68" i="16"/>
  <c r="K73" i="16"/>
  <c r="J44" i="16"/>
  <c r="H44" i="16"/>
  <c r="I73" i="16"/>
  <c r="J65" i="16"/>
  <c r="G66" i="16"/>
  <c r="I65" i="16" s="1"/>
  <c r="H65" i="16"/>
  <c r="K77" i="16"/>
  <c r="M77" i="16" s="1"/>
  <c r="I37" i="16"/>
  <c r="M37" i="16" s="1"/>
  <c r="K41" i="16"/>
  <c r="M41" i="16" s="1"/>
  <c r="J76" i="16"/>
  <c r="H76" i="16"/>
  <c r="I83" i="16"/>
  <c r="M83" i="16" s="1"/>
  <c r="J62" i="16"/>
  <c r="H62" i="16"/>
  <c r="J26" i="16"/>
  <c r="H26" i="16"/>
  <c r="M15" i="15"/>
  <c r="G84" i="15"/>
  <c r="I83" i="15" s="1"/>
  <c r="I83" i="2"/>
  <c r="I75" i="2"/>
  <c r="K81" i="2"/>
  <c r="K71" i="2"/>
  <c r="H83" i="15"/>
  <c r="H79" i="1"/>
  <c r="H56" i="15"/>
  <c r="G80" i="1"/>
  <c r="I79" i="1" s="1"/>
  <c r="K55" i="15"/>
  <c r="H73" i="13"/>
  <c r="I55" i="15"/>
  <c r="M55" i="15" s="1"/>
  <c r="H71" i="15"/>
  <c r="J71" i="15"/>
  <c r="G72" i="15"/>
  <c r="J81" i="1"/>
  <c r="J79" i="13"/>
  <c r="H63" i="15"/>
  <c r="J54" i="15"/>
  <c r="H54" i="15"/>
  <c r="K53" i="15"/>
  <c r="I53" i="15"/>
  <c r="M53" i="15" s="1"/>
  <c r="M47" i="15"/>
  <c r="J38" i="15"/>
  <c r="H38" i="15"/>
  <c r="K37" i="15"/>
  <c r="M37" i="15" s="1"/>
  <c r="I35" i="15"/>
  <c r="M35" i="15" s="1"/>
  <c r="I29" i="15"/>
  <c r="K25" i="15"/>
  <c r="M25" i="15" s="1"/>
  <c r="G85" i="15"/>
  <c r="G86" i="15" s="1"/>
  <c r="I86" i="15" s="1"/>
  <c r="M61" i="15"/>
  <c r="J70" i="15"/>
  <c r="H70" i="15"/>
  <c r="J34" i="15"/>
  <c r="H34" i="15"/>
  <c r="I65" i="15"/>
  <c r="M65" i="15" s="1"/>
  <c r="K77" i="15"/>
  <c r="M77" i="15" s="1"/>
  <c r="K75" i="15"/>
  <c r="M75" i="15" s="1"/>
  <c r="K81" i="15"/>
  <c r="M81" i="15" s="1"/>
  <c r="I41" i="15"/>
  <c r="M41" i="15" s="1"/>
  <c r="J22" i="15"/>
  <c r="H22" i="15"/>
  <c r="J44" i="15"/>
  <c r="H44" i="15"/>
  <c r="J28" i="15"/>
  <c r="H28" i="15"/>
  <c r="J57" i="15"/>
  <c r="G58" i="15"/>
  <c r="I57" i="15" s="1"/>
  <c r="H57" i="15"/>
  <c r="M29" i="15"/>
  <c r="K33" i="15"/>
  <c r="J36" i="15"/>
  <c r="H36" i="15"/>
  <c r="H30" i="15"/>
  <c r="J30" i="15"/>
  <c r="K43" i="15"/>
  <c r="M43" i="15" s="1"/>
  <c r="J68" i="15"/>
  <c r="H68" i="15"/>
  <c r="J18" i="15"/>
  <c r="H18" i="15"/>
  <c r="J52" i="15"/>
  <c r="H52" i="15"/>
  <c r="J78" i="15"/>
  <c r="H78" i="15"/>
  <c r="J50" i="15"/>
  <c r="H50" i="15"/>
  <c r="J60" i="15"/>
  <c r="H60" i="15"/>
  <c r="J20" i="15"/>
  <c r="H20" i="15"/>
  <c r="K69" i="15"/>
  <c r="M73" i="15"/>
  <c r="K51" i="15"/>
  <c r="M51" i="15" s="1"/>
  <c r="J66" i="15"/>
  <c r="H66" i="15"/>
  <c r="J42" i="15"/>
  <c r="H42" i="15"/>
  <c r="K45" i="15"/>
  <c r="M45" i="15" s="1"/>
  <c r="K21" i="15"/>
  <c r="M21" i="15" s="1"/>
  <c r="K67" i="15"/>
  <c r="M67" i="15" s="1"/>
  <c r="J74" i="15"/>
  <c r="H74" i="15"/>
  <c r="K17" i="15"/>
  <c r="M17" i="15" s="1"/>
  <c r="K27" i="15"/>
  <c r="K49" i="15"/>
  <c r="M49" i="15" s="1"/>
  <c r="K59" i="15"/>
  <c r="M59" i="15" s="1"/>
  <c r="K19" i="15"/>
  <c r="M19" i="15" s="1"/>
  <c r="I27" i="15"/>
  <c r="J46" i="15"/>
  <c r="H46" i="15"/>
  <c r="J76" i="15"/>
  <c r="H76" i="15"/>
  <c r="J82" i="15"/>
  <c r="H82" i="15"/>
  <c r="I69" i="15"/>
  <c r="I33" i="15"/>
  <c r="M33" i="15" s="1"/>
  <c r="K73" i="15"/>
  <c r="J26" i="15"/>
  <c r="H26" i="15"/>
  <c r="K83" i="2"/>
  <c r="H82" i="2"/>
  <c r="J81" i="2" s="1"/>
  <c r="H70" i="2"/>
  <c r="J69" i="2" s="1"/>
  <c r="H86" i="2"/>
  <c r="J85" i="2" s="1"/>
  <c r="G74" i="11"/>
  <c r="K73" i="11" s="1"/>
  <c r="G78" i="12"/>
  <c r="I77" i="12" s="1"/>
  <c r="H72" i="2"/>
  <c r="I72" i="2" s="1"/>
  <c r="K85" i="2"/>
  <c r="H71" i="12"/>
  <c r="J83" i="12"/>
  <c r="I79" i="2"/>
  <c r="H83" i="11"/>
  <c r="H67" i="13"/>
  <c r="K83" i="13"/>
  <c r="M83" i="13" s="1"/>
  <c r="H80" i="2"/>
  <c r="L79" i="2" s="1"/>
  <c r="J69" i="13"/>
  <c r="I69" i="2"/>
  <c r="K69" i="13"/>
  <c r="J71" i="12"/>
  <c r="G76" i="12"/>
  <c r="I75" i="12" s="1"/>
  <c r="H67" i="12"/>
  <c r="J81" i="11"/>
  <c r="H83" i="12"/>
  <c r="G68" i="12"/>
  <c r="I67" i="12" s="1"/>
  <c r="L75" i="2"/>
  <c r="N75" i="2" s="1"/>
  <c r="G82" i="11"/>
  <c r="K81" i="11" s="1"/>
  <c r="K77" i="12"/>
  <c r="M69" i="13"/>
  <c r="I71" i="11"/>
  <c r="M79" i="12"/>
  <c r="J83" i="2"/>
  <c r="N83" i="2" s="1"/>
  <c r="I81" i="12"/>
  <c r="K79" i="11"/>
  <c r="I77" i="11"/>
  <c r="I75" i="11"/>
  <c r="M75" i="11" s="1"/>
  <c r="H65" i="1"/>
  <c r="K74" i="2"/>
  <c r="I74" i="2"/>
  <c r="J73" i="2"/>
  <c r="L67" i="2"/>
  <c r="N67" i="2" s="1"/>
  <c r="I78" i="2"/>
  <c r="K84" i="2"/>
  <c r="I84" i="2"/>
  <c r="I76" i="2"/>
  <c r="K76" i="2"/>
  <c r="K72" i="2"/>
  <c r="L73" i="2"/>
  <c r="K68" i="2"/>
  <c r="I68" i="2"/>
  <c r="I75" i="13"/>
  <c r="M75" i="13" s="1"/>
  <c r="J72" i="13"/>
  <c r="I71" i="13"/>
  <c r="K71" i="13"/>
  <c r="I67" i="13"/>
  <c r="M67" i="13" s="1"/>
  <c r="M77" i="12"/>
  <c r="M81" i="12"/>
  <c r="I73" i="11"/>
  <c r="M73" i="11" s="1"/>
  <c r="I69" i="11"/>
  <c r="M69" i="11" s="1"/>
  <c r="M79" i="11"/>
  <c r="I81" i="11"/>
  <c r="M81" i="11" s="1"/>
  <c r="J72" i="1"/>
  <c r="H72" i="1"/>
  <c r="I71" i="1"/>
  <c r="M71" i="1" s="1"/>
  <c r="J80" i="1"/>
  <c r="H80" i="1"/>
  <c r="K79" i="1"/>
  <c r="M79" i="1" s="1"/>
  <c r="J82" i="13"/>
  <c r="H82" i="13"/>
  <c r="J70" i="13"/>
  <c r="H70" i="13"/>
  <c r="J76" i="13"/>
  <c r="H76" i="13"/>
  <c r="J74" i="13"/>
  <c r="H74" i="13"/>
  <c r="H78" i="13"/>
  <c r="J78" i="13"/>
  <c r="J68" i="13"/>
  <c r="H68" i="13"/>
  <c r="J66" i="13"/>
  <c r="H66" i="13"/>
  <c r="K77" i="13"/>
  <c r="M77" i="13" s="1"/>
  <c r="K73" i="13"/>
  <c r="M73" i="13" s="1"/>
  <c r="J84" i="13"/>
  <c r="H84" i="13"/>
  <c r="I81" i="13"/>
  <c r="M81" i="13" s="1"/>
  <c r="K65" i="13"/>
  <c r="M65" i="13" s="1"/>
  <c r="J66" i="12"/>
  <c r="H66" i="12"/>
  <c r="I83" i="12"/>
  <c r="M83" i="12" s="1"/>
  <c r="H70" i="12"/>
  <c r="J70" i="12"/>
  <c r="J76" i="12"/>
  <c r="H76" i="12"/>
  <c r="J82" i="12"/>
  <c r="H82" i="12"/>
  <c r="K75" i="12"/>
  <c r="M75" i="12" s="1"/>
  <c r="J68" i="12"/>
  <c r="H68" i="12"/>
  <c r="K67" i="12"/>
  <c r="M67" i="12" s="1"/>
  <c r="J74" i="12"/>
  <c r="H74" i="12"/>
  <c r="J78" i="12"/>
  <c r="H78" i="12"/>
  <c r="K65" i="12"/>
  <c r="J84" i="12"/>
  <c r="H84" i="12"/>
  <c r="I65" i="12"/>
  <c r="I73" i="12"/>
  <c r="M73" i="12" s="1"/>
  <c r="I69" i="12"/>
  <c r="M69" i="12" s="1"/>
  <c r="H65" i="11"/>
  <c r="J65" i="11"/>
  <c r="G66" i="11"/>
  <c r="I65" i="11" s="1"/>
  <c r="J84" i="11"/>
  <c r="H84" i="11"/>
  <c r="J82" i="11"/>
  <c r="H82" i="11"/>
  <c r="K83" i="11"/>
  <c r="M83" i="11" s="1"/>
  <c r="M77" i="11"/>
  <c r="J72" i="11"/>
  <c r="H72" i="11"/>
  <c r="J68" i="11"/>
  <c r="H68" i="11"/>
  <c r="H78" i="11"/>
  <c r="J78" i="11"/>
  <c r="M71" i="11"/>
  <c r="J74" i="11"/>
  <c r="H74" i="11"/>
  <c r="J76" i="11"/>
  <c r="H76" i="11"/>
  <c r="H70" i="11"/>
  <c r="J70" i="11"/>
  <c r="K67" i="11"/>
  <c r="M67" i="11" s="1"/>
  <c r="J80" i="11"/>
  <c r="H80" i="11"/>
  <c r="K65" i="1"/>
  <c r="J65" i="1"/>
  <c r="H70" i="1"/>
  <c r="J70" i="1"/>
  <c r="J84" i="1"/>
  <c r="H84" i="1"/>
  <c r="H78" i="1"/>
  <c r="J78" i="1"/>
  <c r="J68" i="1"/>
  <c r="H68" i="1"/>
  <c r="I81" i="1"/>
  <c r="M81" i="1" s="1"/>
  <c r="J76" i="1"/>
  <c r="H76" i="1"/>
  <c r="J74" i="1"/>
  <c r="H74" i="1"/>
  <c r="I73" i="1"/>
  <c r="M73" i="1" s="1"/>
  <c r="K67" i="1"/>
  <c r="M67" i="1" s="1"/>
  <c r="K75" i="1"/>
  <c r="M75" i="1" s="1"/>
  <c r="J82" i="1"/>
  <c r="H82" i="1"/>
  <c r="J66" i="1"/>
  <c r="H66" i="1"/>
  <c r="I65" i="1"/>
  <c r="I69" i="1"/>
  <c r="M69" i="1" s="1"/>
  <c r="I83" i="1"/>
  <c r="M83" i="1" s="1"/>
  <c r="I77" i="1"/>
  <c r="M77" i="1" s="1"/>
  <c r="K80" i="2" l="1"/>
  <c r="K78" i="2"/>
  <c r="I86" i="2"/>
  <c r="L85" i="2"/>
  <c r="N85" i="2" s="1"/>
  <c r="K70" i="2"/>
  <c r="L77" i="2"/>
  <c r="N77" i="2" s="1"/>
  <c r="L69" i="2"/>
  <c r="N69" i="2" s="1"/>
  <c r="K86" i="2"/>
  <c r="I70" i="2"/>
  <c r="M37" i="18"/>
  <c r="M31" i="18"/>
  <c r="J32" i="18"/>
  <c r="H32" i="18"/>
  <c r="I15" i="18"/>
  <c r="M15" i="18" s="1"/>
  <c r="H16" i="18"/>
  <c r="J16" i="18"/>
  <c r="M25" i="18"/>
  <c r="M73" i="18"/>
  <c r="I41" i="17"/>
  <c r="M41" i="17" s="1"/>
  <c r="M33" i="17"/>
  <c r="H86" i="17"/>
  <c r="J24" i="17"/>
  <c r="H24" i="17"/>
  <c r="I15" i="17"/>
  <c r="M15" i="17" s="1"/>
  <c r="H16" i="17"/>
  <c r="J16" i="17"/>
  <c r="K15" i="17"/>
  <c r="J50" i="17"/>
  <c r="H50" i="17"/>
  <c r="J18" i="17"/>
  <c r="H18" i="17"/>
  <c r="M61" i="17"/>
  <c r="K49" i="17"/>
  <c r="M49" i="17" s="1"/>
  <c r="J42" i="17"/>
  <c r="H42" i="17"/>
  <c r="J34" i="17"/>
  <c r="H34" i="17"/>
  <c r="I17" i="17"/>
  <c r="M17" i="17" s="1"/>
  <c r="M71" i="16"/>
  <c r="J64" i="16"/>
  <c r="I63" i="16"/>
  <c r="M63" i="16" s="1"/>
  <c r="H64" i="16"/>
  <c r="K63" i="16"/>
  <c r="H86" i="16"/>
  <c r="H84" i="15"/>
  <c r="M69" i="15"/>
  <c r="K83" i="15"/>
  <c r="M83" i="15" s="1"/>
  <c r="J84" i="15"/>
  <c r="J66" i="16"/>
  <c r="H66" i="16"/>
  <c r="J58" i="16"/>
  <c r="H58" i="16"/>
  <c r="J50" i="16"/>
  <c r="H50" i="16"/>
  <c r="K65" i="16"/>
  <c r="M65" i="16" s="1"/>
  <c r="K57" i="16"/>
  <c r="M57" i="16" s="1"/>
  <c r="M33" i="16"/>
  <c r="M73" i="16"/>
  <c r="J34" i="16"/>
  <c r="H34" i="16"/>
  <c r="K49" i="16"/>
  <c r="M49" i="16" s="1"/>
  <c r="K33" i="16"/>
  <c r="I80" i="2"/>
  <c r="J79" i="2"/>
  <c r="N79" i="2" s="1"/>
  <c r="L81" i="2"/>
  <c r="N81" i="2" s="1"/>
  <c r="L71" i="2"/>
  <c r="I71" i="15"/>
  <c r="H72" i="15"/>
  <c r="J72" i="15"/>
  <c r="K82" i="2"/>
  <c r="K71" i="15"/>
  <c r="H86" i="15"/>
  <c r="J58" i="15"/>
  <c r="H58" i="15"/>
  <c r="M27" i="15"/>
  <c r="K57" i="15"/>
  <c r="M57" i="15" s="1"/>
  <c r="I82" i="2"/>
  <c r="J71" i="2"/>
  <c r="M65" i="12"/>
  <c r="M71" i="13"/>
  <c r="M65" i="1"/>
  <c r="N73" i="2"/>
  <c r="J66" i="11"/>
  <c r="H66" i="11"/>
  <c r="K65" i="11"/>
  <c r="M65" i="11" s="1"/>
  <c r="N71" i="2" l="1"/>
  <c r="M71" i="15"/>
  <c r="C43" i="1" l="1"/>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2" i="7"/>
  <c r="E41" i="2" l="1"/>
  <c r="U14" i="9" l="1"/>
  <c r="B28" i="9"/>
  <c r="B20" i="9"/>
  <c r="B38" i="9"/>
  <c r="B62" i="9"/>
  <c r="B56" i="9"/>
  <c r="B44" i="9"/>
  <c r="B58" i="9"/>
  <c r="B54" i="9"/>
  <c r="B18" i="9"/>
  <c r="B30" i="9"/>
  <c r="B36" i="9"/>
  <c r="B14" i="9"/>
  <c r="B34" i="9"/>
  <c r="B26" i="9"/>
  <c r="B40" i="9"/>
  <c r="B46" i="9"/>
  <c r="B50" i="9"/>
  <c r="B52" i="9"/>
  <c r="B24" i="9"/>
  <c r="B42" i="9"/>
  <c r="B16" i="9"/>
  <c r="B32" i="9"/>
  <c r="B22" i="9"/>
  <c r="B48" i="9"/>
  <c r="B60" i="9"/>
  <c r="B55" i="18" l="1"/>
  <c r="B39" i="18"/>
  <c r="B61" i="18"/>
  <c r="B33" i="18"/>
  <c r="B15" i="18"/>
  <c r="B63" i="18"/>
  <c r="B41" i="18"/>
  <c r="B37" i="18"/>
  <c r="B59" i="18"/>
  <c r="B21" i="18"/>
  <c r="B49" i="18"/>
  <c r="B25" i="18"/>
  <c r="B17" i="18"/>
  <c r="B53" i="18"/>
  <c r="B27" i="18"/>
  <c r="B31" i="18"/>
  <c r="B45" i="18"/>
  <c r="B29" i="18"/>
  <c r="B23" i="18"/>
  <c r="B47" i="18"/>
  <c r="B43" i="18"/>
  <c r="B51" i="18"/>
  <c r="B35" i="18"/>
  <c r="B19" i="18"/>
  <c r="B57" i="18"/>
  <c r="B55" i="17"/>
  <c r="B39" i="17"/>
  <c r="B61" i="17"/>
  <c r="B33" i="17"/>
  <c r="B15" i="17"/>
  <c r="B63" i="17"/>
  <c r="B41" i="17"/>
  <c r="B37" i="17"/>
  <c r="B59" i="17"/>
  <c r="B21" i="17"/>
  <c r="B49" i="17"/>
  <c r="B25" i="17"/>
  <c r="B17" i="17"/>
  <c r="B53" i="17"/>
  <c r="B27" i="17"/>
  <c r="B31" i="17"/>
  <c r="B45" i="17"/>
  <c r="B29" i="17"/>
  <c r="B23" i="17"/>
  <c r="B47" i="17"/>
  <c r="B43" i="17"/>
  <c r="B51" i="17"/>
  <c r="B35" i="17"/>
  <c r="B19" i="17"/>
  <c r="B57" i="17"/>
  <c r="B55" i="16"/>
  <c r="B39" i="16"/>
  <c r="B61" i="16"/>
  <c r="B33" i="16"/>
  <c r="B15" i="16"/>
  <c r="B63" i="16"/>
  <c r="B41" i="16"/>
  <c r="B37" i="16"/>
  <c r="B59" i="16"/>
  <c r="B21" i="16"/>
  <c r="B49" i="16"/>
  <c r="B25" i="16"/>
  <c r="B17" i="16"/>
  <c r="B53" i="16"/>
  <c r="B27" i="16"/>
  <c r="B31" i="16"/>
  <c r="B45" i="16"/>
  <c r="B29" i="16"/>
  <c r="B23" i="16"/>
  <c r="B47" i="16"/>
  <c r="B43" i="16"/>
  <c r="B51" i="16"/>
  <c r="B35" i="16"/>
  <c r="B19" i="16"/>
  <c r="B57" i="16"/>
  <c r="B55" i="15"/>
  <c r="B39" i="15"/>
  <c r="B61" i="15"/>
  <c r="B33" i="15"/>
  <c r="B15" i="15"/>
  <c r="B63" i="15"/>
  <c r="B41" i="15"/>
  <c r="B37" i="15"/>
  <c r="B59" i="15"/>
  <c r="B21" i="15"/>
  <c r="B49" i="15"/>
  <c r="B25" i="15"/>
  <c r="B17" i="15"/>
  <c r="B53" i="15"/>
  <c r="B27" i="15"/>
  <c r="B31" i="15"/>
  <c r="B45" i="15"/>
  <c r="B29" i="15"/>
  <c r="B23" i="15"/>
  <c r="B47" i="15"/>
  <c r="B43" i="15"/>
  <c r="B51" i="15"/>
  <c r="B35" i="15"/>
  <c r="B19" i="15"/>
  <c r="B57" i="15"/>
  <c r="A48" i="14"/>
  <c r="A54" i="14"/>
  <c r="A56" i="14"/>
  <c r="A52" i="14"/>
  <c r="A42" i="14"/>
  <c r="A46" i="14"/>
  <c r="A38" i="14"/>
  <c r="A40" i="14"/>
  <c r="A44" i="14"/>
  <c r="A50" i="14"/>
  <c r="B15" i="3"/>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14" i="9"/>
  <c r="U62" i="9" l="1"/>
  <c r="U60" i="9"/>
  <c r="U58" i="9"/>
  <c r="U56" i="9"/>
  <c r="U54" i="9"/>
  <c r="U52" i="9"/>
  <c r="U50" i="9"/>
  <c r="U48" i="9"/>
  <c r="U46" i="9"/>
  <c r="U44" i="9"/>
  <c r="U42" i="9"/>
  <c r="U40" i="9"/>
  <c r="U38" i="9"/>
  <c r="U36" i="9"/>
  <c r="U34" i="9"/>
  <c r="U32" i="9"/>
  <c r="U30" i="9"/>
  <c r="U28" i="9"/>
  <c r="U26" i="9"/>
  <c r="U24" i="9"/>
  <c r="U22" i="9"/>
  <c r="U20" i="9"/>
  <c r="U18" i="9"/>
  <c r="U16" i="9"/>
  <c r="B37" i="14" l="1"/>
  <c r="A36" i="14"/>
  <c r="B35" i="14"/>
  <c r="A34" i="14"/>
  <c r="B33" i="14"/>
  <c r="A32" i="14"/>
  <c r="B31" i="14"/>
  <c r="A30" i="14"/>
  <c r="B29" i="14"/>
  <c r="A28" i="14"/>
  <c r="B27" i="14"/>
  <c r="A26" i="14"/>
  <c r="B25" i="14"/>
  <c r="A24" i="14"/>
  <c r="B23" i="14"/>
  <c r="A22" i="14"/>
  <c r="B21" i="14"/>
  <c r="A20" i="14"/>
  <c r="B19" i="14"/>
  <c r="A18" i="14"/>
  <c r="B17" i="14"/>
  <c r="A16" i="14"/>
  <c r="B15" i="14"/>
  <c r="A14" i="14"/>
  <c r="B13" i="14"/>
  <c r="A12" i="14"/>
  <c r="B11" i="14"/>
  <c r="B9" i="14"/>
  <c r="A2" i="14"/>
  <c r="A8" i="14" l="1"/>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19" i="2"/>
  <c r="F20" i="2"/>
  <c r="M57" i="2" l="1"/>
  <c r="Q58" i="2"/>
  <c r="M65" i="2"/>
  <c r="Q66" i="2"/>
  <c r="M47" i="2"/>
  <c r="Q48" i="2"/>
  <c r="M39" i="2"/>
  <c r="Q40" i="2"/>
  <c r="M31" i="2"/>
  <c r="Q32" i="2"/>
  <c r="M23" i="2"/>
  <c r="Q24" i="2"/>
  <c r="M49" i="2"/>
  <c r="Q50" i="2"/>
  <c r="M41" i="2"/>
  <c r="M55" i="2"/>
  <c r="Q56" i="2"/>
  <c r="M61" i="2"/>
  <c r="Q62" i="2"/>
  <c r="M45" i="2"/>
  <c r="Q46" i="2"/>
  <c r="M37" i="2"/>
  <c r="Q38" i="2"/>
  <c r="M29" i="2"/>
  <c r="Q30" i="2"/>
  <c r="M21" i="2"/>
  <c r="Q22" i="2"/>
  <c r="M33" i="2"/>
  <c r="Q34" i="2"/>
  <c r="M63" i="2"/>
  <c r="Q64" i="2"/>
  <c r="M53" i="2"/>
  <c r="Q54" i="2"/>
  <c r="M25" i="2"/>
  <c r="Q26" i="2"/>
  <c r="M19" i="2"/>
  <c r="Q20" i="2"/>
  <c r="M59" i="2"/>
  <c r="Q60" i="2"/>
  <c r="M51" i="2"/>
  <c r="Q52" i="2"/>
  <c r="M43" i="2"/>
  <c r="Q44" i="2"/>
  <c r="M35" i="2"/>
  <c r="Q36" i="2"/>
  <c r="M27" i="2"/>
  <c r="Q28" i="2"/>
  <c r="B16" i="14"/>
  <c r="B18" i="14"/>
  <c r="B20" i="14"/>
  <c r="B22" i="14"/>
  <c r="B24" i="14"/>
  <c r="B26" i="14"/>
  <c r="B28" i="14"/>
  <c r="B30" i="14"/>
  <c r="B32" i="14"/>
  <c r="B34" i="14" l="1"/>
  <c r="B27" i="10" l="1"/>
  <c r="G26" i="9" l="1"/>
  <c r="B14" i="14"/>
  <c r="C20" i="3" l="1"/>
  <c r="C22" i="3"/>
  <c r="C24" i="3"/>
  <c r="C26" i="3"/>
  <c r="C28" i="3"/>
  <c r="C30" i="3"/>
  <c r="C32" i="3"/>
  <c r="C34" i="3"/>
  <c r="C36" i="3"/>
  <c r="C38" i="3"/>
  <c r="C40" i="3"/>
  <c r="C42" i="3"/>
  <c r="C44" i="3"/>
  <c r="C45" i="3"/>
  <c r="C46" i="3"/>
  <c r="C47" i="3"/>
  <c r="C48" i="3"/>
  <c r="C49" i="3"/>
  <c r="C50" i="3"/>
  <c r="C51" i="3"/>
  <c r="C52" i="3"/>
  <c r="C53" i="3"/>
  <c r="C54" i="3"/>
  <c r="C55" i="3"/>
  <c r="C56" i="3"/>
  <c r="C57" i="3"/>
  <c r="C58" i="3"/>
  <c r="C59" i="3"/>
  <c r="C60" i="3"/>
  <c r="C61" i="3"/>
  <c r="C62" i="3"/>
  <c r="C63" i="3"/>
  <c r="C64" i="3"/>
  <c r="C18" i="3"/>
  <c r="C16" i="3"/>
  <c r="B22" i="2" l="1"/>
  <c r="B24" i="2"/>
  <c r="B26" i="2"/>
  <c r="B28" i="2"/>
  <c r="B30" i="2"/>
  <c r="B32" i="2"/>
  <c r="B34" i="2"/>
  <c r="B36" i="2"/>
  <c r="B38" i="2"/>
  <c r="B40" i="2"/>
  <c r="B42" i="2"/>
  <c r="B44" i="2"/>
  <c r="B46" i="2"/>
  <c r="B47" i="2"/>
  <c r="B48" i="2"/>
  <c r="B49" i="2"/>
  <c r="B50" i="2"/>
  <c r="B51" i="2"/>
  <c r="B52" i="2"/>
  <c r="B53" i="2"/>
  <c r="B54" i="2"/>
  <c r="B55" i="2"/>
  <c r="B56" i="2"/>
  <c r="B57" i="2"/>
  <c r="B58" i="2"/>
  <c r="B59" i="2"/>
  <c r="B60" i="2"/>
  <c r="B61" i="2"/>
  <c r="B62" i="2"/>
  <c r="B63" i="2"/>
  <c r="B64" i="2"/>
  <c r="B65" i="2"/>
  <c r="B66" i="2"/>
  <c r="B20" i="2"/>
  <c r="B18" i="2"/>
  <c r="C20" i="13"/>
  <c r="C22" i="13"/>
  <c r="C24" i="13"/>
  <c r="C26" i="13"/>
  <c r="C28" i="13"/>
  <c r="C30" i="13"/>
  <c r="C32" i="13"/>
  <c r="C34" i="13"/>
  <c r="C36" i="13"/>
  <c r="C38" i="13"/>
  <c r="C40" i="13"/>
  <c r="C42" i="13"/>
  <c r="C44" i="13"/>
  <c r="C45" i="13"/>
  <c r="C46" i="13"/>
  <c r="C47" i="13"/>
  <c r="C48" i="13"/>
  <c r="C49" i="13"/>
  <c r="C50" i="13"/>
  <c r="C51" i="13"/>
  <c r="C52" i="13"/>
  <c r="C53" i="13"/>
  <c r="C54" i="13"/>
  <c r="C55" i="13"/>
  <c r="C56" i="13"/>
  <c r="C57" i="13"/>
  <c r="C58" i="13"/>
  <c r="C59" i="13"/>
  <c r="C60" i="13"/>
  <c r="C61" i="13"/>
  <c r="C62" i="13"/>
  <c r="C63" i="13"/>
  <c r="C64" i="13"/>
  <c r="C18" i="13"/>
  <c r="C16" i="13"/>
  <c r="C20" i="12"/>
  <c r="C22" i="12"/>
  <c r="C24" i="12"/>
  <c r="C26" i="12"/>
  <c r="C28" i="12"/>
  <c r="C30" i="12"/>
  <c r="C32" i="12"/>
  <c r="C34" i="12"/>
  <c r="C36" i="12"/>
  <c r="C38" i="12"/>
  <c r="C40" i="12"/>
  <c r="C42" i="12"/>
  <c r="C44" i="12"/>
  <c r="C45" i="12"/>
  <c r="C46" i="12"/>
  <c r="C47" i="12"/>
  <c r="C48" i="12"/>
  <c r="C49" i="12"/>
  <c r="C50" i="12"/>
  <c r="C51" i="12"/>
  <c r="C52" i="12"/>
  <c r="C53" i="12"/>
  <c r="C54" i="12"/>
  <c r="C55" i="12"/>
  <c r="C56" i="12"/>
  <c r="C57" i="12"/>
  <c r="C58" i="12"/>
  <c r="C59" i="12"/>
  <c r="C60" i="12"/>
  <c r="C61" i="12"/>
  <c r="C62" i="12"/>
  <c r="C63" i="12"/>
  <c r="C64" i="12"/>
  <c r="C18" i="12"/>
  <c r="C16" i="12"/>
  <c r="C20" i="11"/>
  <c r="C22" i="11"/>
  <c r="C24" i="11"/>
  <c r="C26" i="11"/>
  <c r="C28" i="11"/>
  <c r="C30" i="11"/>
  <c r="C32" i="11"/>
  <c r="C34" i="11"/>
  <c r="C36" i="11"/>
  <c r="C38" i="11"/>
  <c r="C40" i="11"/>
  <c r="C42" i="11"/>
  <c r="C44" i="11"/>
  <c r="C45" i="11"/>
  <c r="C46" i="11"/>
  <c r="C47" i="11"/>
  <c r="C48" i="11"/>
  <c r="C49" i="11"/>
  <c r="C50" i="11"/>
  <c r="C51" i="11"/>
  <c r="C52" i="11"/>
  <c r="C53" i="11"/>
  <c r="C54" i="11"/>
  <c r="C55" i="11"/>
  <c r="C56" i="11"/>
  <c r="C57" i="11"/>
  <c r="C58" i="11"/>
  <c r="C59" i="11"/>
  <c r="C60" i="11"/>
  <c r="C61" i="11"/>
  <c r="C62" i="11"/>
  <c r="C63" i="11"/>
  <c r="C64" i="11"/>
  <c r="C18" i="11"/>
  <c r="C16" i="11"/>
  <c r="C20" i="1"/>
  <c r="C22" i="1"/>
  <c r="C24" i="1"/>
  <c r="C26" i="1"/>
  <c r="C28" i="1"/>
  <c r="C30" i="1"/>
  <c r="C32" i="1"/>
  <c r="C34" i="1"/>
  <c r="C36" i="1"/>
  <c r="C38" i="1"/>
  <c r="C40" i="1"/>
  <c r="C42" i="1"/>
  <c r="C44" i="1"/>
  <c r="C45" i="1"/>
  <c r="C46" i="1"/>
  <c r="C47" i="1"/>
  <c r="C48" i="1"/>
  <c r="C49" i="1"/>
  <c r="C50" i="1"/>
  <c r="C51" i="1"/>
  <c r="C52" i="1"/>
  <c r="C53" i="1"/>
  <c r="C54" i="1"/>
  <c r="C55" i="1"/>
  <c r="C56" i="1"/>
  <c r="C57" i="1"/>
  <c r="C58" i="1"/>
  <c r="C59" i="1"/>
  <c r="C60" i="1"/>
  <c r="C61" i="1"/>
  <c r="C62" i="1"/>
  <c r="C63" i="1"/>
  <c r="C64" i="1"/>
  <c r="C18" i="1"/>
  <c r="C16" i="1"/>
  <c r="C20" i="10"/>
  <c r="C22" i="10"/>
  <c r="C24" i="10"/>
  <c r="C26" i="10"/>
  <c r="C28" i="10"/>
  <c r="C30" i="10"/>
  <c r="C32" i="10"/>
  <c r="C34" i="10"/>
  <c r="C36" i="10"/>
  <c r="C38" i="10"/>
  <c r="C40" i="10"/>
  <c r="C42" i="10"/>
  <c r="C44" i="10"/>
  <c r="C45" i="10"/>
  <c r="C46" i="10"/>
  <c r="C47" i="10"/>
  <c r="C48" i="10"/>
  <c r="C49" i="10"/>
  <c r="C50" i="10"/>
  <c r="C51" i="10"/>
  <c r="C52" i="10"/>
  <c r="C53" i="10"/>
  <c r="C54" i="10"/>
  <c r="C55" i="10"/>
  <c r="C56" i="10"/>
  <c r="C57" i="10"/>
  <c r="C58" i="10"/>
  <c r="C59" i="10"/>
  <c r="C60" i="10"/>
  <c r="C61" i="10"/>
  <c r="C62" i="10"/>
  <c r="C63" i="10"/>
  <c r="C64" i="10"/>
  <c r="C18" i="10"/>
  <c r="C16" i="10"/>
  <c r="C29" i="3" l="1"/>
  <c r="C31" i="3"/>
  <c r="C33" i="3"/>
  <c r="C35" i="3"/>
  <c r="B36" i="14"/>
  <c r="C43" i="3" l="1"/>
  <c r="B45" i="2"/>
  <c r="C43" i="13"/>
  <c r="C43" i="12"/>
  <c r="C43" i="11"/>
  <c r="C43" i="10"/>
  <c r="C41" i="3"/>
  <c r="C41" i="13"/>
  <c r="C41" i="10"/>
  <c r="B43" i="2"/>
  <c r="C41" i="1"/>
  <c r="C41" i="12"/>
  <c r="C41" i="11"/>
  <c r="C39" i="3"/>
  <c r="C39" i="13"/>
  <c r="C39" i="11"/>
  <c r="C39" i="10"/>
  <c r="B41" i="2"/>
  <c r="C39" i="1"/>
  <c r="C39" i="12"/>
  <c r="C37" i="3"/>
  <c r="C37" i="13"/>
  <c r="C37" i="10"/>
  <c r="B39" i="2"/>
  <c r="C37" i="1"/>
  <c r="C37" i="11"/>
  <c r="C37" i="12"/>
  <c r="B29" i="2"/>
  <c r="C27" i="3"/>
  <c r="B37" i="2"/>
  <c r="C35" i="13"/>
  <c r="C35" i="12"/>
  <c r="C35" i="11"/>
  <c r="C35" i="1"/>
  <c r="C35" i="10"/>
  <c r="C33" i="13"/>
  <c r="C33" i="10"/>
  <c r="C33" i="12"/>
  <c r="B35" i="2"/>
  <c r="C33" i="1"/>
  <c r="C33" i="11"/>
  <c r="C31" i="13"/>
  <c r="C31" i="11"/>
  <c r="C31" i="10"/>
  <c r="C31" i="1"/>
  <c r="B33" i="2"/>
  <c r="C31" i="12"/>
  <c r="C29" i="13"/>
  <c r="B31" i="2"/>
  <c r="C29" i="1"/>
  <c r="C29" i="11"/>
  <c r="C29" i="12"/>
  <c r="C29" i="10"/>
  <c r="C27" i="12"/>
  <c r="C27" i="13"/>
  <c r="C27" i="1"/>
  <c r="C27" i="11"/>
  <c r="C27" i="10"/>
  <c r="G16" i="9"/>
  <c r="G17" i="9"/>
  <c r="G18" i="9"/>
  <c r="G19" i="9"/>
  <c r="G20" i="9"/>
  <c r="G21" i="9"/>
  <c r="G22" i="9"/>
  <c r="G23" i="9"/>
  <c r="G24" i="9"/>
  <c r="G25"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15" i="9"/>
  <c r="G14" i="9"/>
  <c r="F21" i="11" l="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19" i="11"/>
  <c r="F20" i="11"/>
  <c r="F17" i="11"/>
  <c r="F18"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N15" i="2"/>
  <c r="E86" i="11" l="1"/>
  <c r="E85" i="11"/>
  <c r="L53" i="11"/>
  <c r="L49" i="11"/>
  <c r="L45" i="11"/>
  <c r="L37" i="11"/>
  <c r="L33" i="11"/>
  <c r="L29" i="11"/>
  <c r="L21" i="11"/>
  <c r="L17" i="11"/>
  <c r="L63" i="11"/>
  <c r="L59" i="11"/>
  <c r="L55" i="11"/>
  <c r="L51" i="11"/>
  <c r="L47" i="11"/>
  <c r="L43" i="11"/>
  <c r="L39" i="11"/>
  <c r="L35" i="11"/>
  <c r="L31" i="11"/>
  <c r="L27" i="11"/>
  <c r="L23" i="11"/>
  <c r="L19" i="11"/>
  <c r="L15" i="11"/>
  <c r="L41" i="11"/>
  <c r="L25" i="11"/>
  <c r="L61" i="11"/>
  <c r="L57" i="11"/>
  <c r="G17" i="2"/>
  <c r="G19" i="2"/>
  <c r="G21" i="2"/>
  <c r="G23" i="2"/>
  <c r="G25" i="2"/>
  <c r="G27" i="2"/>
  <c r="G29" i="2"/>
  <c r="G31" i="2"/>
  <c r="G33" i="2"/>
  <c r="G35" i="2"/>
  <c r="G37" i="2"/>
  <c r="G39" i="2"/>
  <c r="G41" i="2"/>
  <c r="G43" i="2"/>
  <c r="G45" i="2"/>
  <c r="G47" i="2"/>
  <c r="G49" i="2"/>
  <c r="G51" i="2"/>
  <c r="G53" i="2"/>
  <c r="G55" i="2"/>
  <c r="G57" i="2"/>
  <c r="G59" i="2"/>
  <c r="G61" i="2"/>
  <c r="G63" i="2"/>
  <c r="G65" i="2"/>
  <c r="F17" i="2"/>
  <c r="F87" i="2" s="1"/>
  <c r="F18" i="2"/>
  <c r="Q18" i="2" s="1"/>
  <c r="D23" i="2"/>
  <c r="D25" i="2"/>
  <c r="D27" i="2"/>
  <c r="D29" i="2"/>
  <c r="D31" i="2"/>
  <c r="D33" i="2"/>
  <c r="D35" i="2"/>
  <c r="D37" i="2"/>
  <c r="D39" i="2"/>
  <c r="D41" i="2"/>
  <c r="D43" i="2"/>
  <c r="D45" i="2"/>
  <c r="D47" i="2"/>
  <c r="D49" i="2"/>
  <c r="D51" i="2"/>
  <c r="D53" i="2"/>
  <c r="D55" i="2"/>
  <c r="D57" i="2"/>
  <c r="D59" i="2"/>
  <c r="D61" i="2"/>
  <c r="D63" i="2"/>
  <c r="D65" i="2"/>
  <c r="D21" i="2"/>
  <c r="D19" i="2"/>
  <c r="D17" i="2"/>
  <c r="A65" i="2"/>
  <c r="P66" i="2" s="1"/>
  <c r="A63" i="2"/>
  <c r="P64" i="2" s="1"/>
  <c r="A61" i="2"/>
  <c r="P62" i="2" s="1"/>
  <c r="A59" i="2"/>
  <c r="P60" i="2" s="1"/>
  <c r="A57" i="2"/>
  <c r="P58" i="2" s="1"/>
  <c r="A55" i="2"/>
  <c r="P56" i="2" s="1"/>
  <c r="A53" i="2"/>
  <c r="P54" i="2" s="1"/>
  <c r="A51" i="2"/>
  <c r="P52" i="2" s="1"/>
  <c r="A49" i="2"/>
  <c r="P50" i="2" s="1"/>
  <c r="A47" i="2"/>
  <c r="P48" i="2" s="1"/>
  <c r="A45" i="2"/>
  <c r="P46" i="2" s="1"/>
  <c r="A43" i="2"/>
  <c r="P44" i="2" s="1"/>
  <c r="A41" i="2"/>
  <c r="P42" i="2" s="1"/>
  <c r="A39" i="2"/>
  <c r="P40" i="2" s="1"/>
  <c r="A21" i="2"/>
  <c r="P22" i="2" s="1"/>
  <c r="A23" i="2"/>
  <c r="P24" i="2" s="1"/>
  <c r="A25" i="2"/>
  <c r="P26" i="2" s="1"/>
  <c r="A27" i="2"/>
  <c r="P28" i="2" s="1"/>
  <c r="A29" i="2"/>
  <c r="P30" i="2" s="1"/>
  <c r="A31" i="2"/>
  <c r="P32" i="2" s="1"/>
  <c r="A33" i="2"/>
  <c r="P34" i="2" s="1"/>
  <c r="A35" i="2"/>
  <c r="P36" i="2" s="1"/>
  <c r="A37" i="2"/>
  <c r="P38" i="2" s="1"/>
  <c r="A17" i="2"/>
  <c r="P18" i="2" s="1"/>
  <c r="F5" i="2"/>
  <c r="C5" i="2"/>
  <c r="M17" i="2" l="1"/>
  <c r="F88" i="2"/>
  <c r="E17" i="2"/>
  <c r="E18" i="2"/>
  <c r="E19" i="2"/>
  <c r="E20" i="2"/>
  <c r="E21" i="2"/>
  <c r="E22" i="2"/>
  <c r="E23" i="2"/>
  <c r="E24" i="2"/>
  <c r="E25" i="2"/>
  <c r="E26" i="2"/>
  <c r="E27" i="2"/>
  <c r="E28" i="2"/>
  <c r="E29" i="2"/>
  <c r="E30" i="2"/>
  <c r="E31" i="2"/>
  <c r="E32" i="2"/>
  <c r="E33" i="2"/>
  <c r="E34" i="2"/>
  <c r="E35" i="2"/>
  <c r="E36" i="2"/>
  <c r="E37" i="2"/>
  <c r="E38" i="2"/>
  <c r="E39" i="2"/>
  <c r="E40" i="2"/>
  <c r="E42" i="2"/>
  <c r="E43" i="2"/>
  <c r="E44" i="2"/>
  <c r="E45" i="2"/>
  <c r="E46" i="2"/>
  <c r="E47" i="2"/>
  <c r="E48" i="2"/>
  <c r="E49" i="2"/>
  <c r="E50" i="2"/>
  <c r="E51" i="2"/>
  <c r="E52" i="2"/>
  <c r="E53" i="2"/>
  <c r="E54" i="2"/>
  <c r="E55" i="2"/>
  <c r="E56" i="2"/>
  <c r="E57" i="2"/>
  <c r="E58" i="2"/>
  <c r="E59" i="2"/>
  <c r="E60" i="2"/>
  <c r="E61" i="2"/>
  <c r="E62" i="2"/>
  <c r="E63" i="2"/>
  <c r="E64" i="2"/>
  <c r="E19" i="13"/>
  <c r="F19" i="13"/>
  <c r="E20" i="13"/>
  <c r="F20" i="13"/>
  <c r="E21" i="13"/>
  <c r="F21" i="13"/>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E53" i="13"/>
  <c r="F53" i="13"/>
  <c r="E54" i="13"/>
  <c r="F54" i="13"/>
  <c r="E55" i="13"/>
  <c r="F55" i="13"/>
  <c r="E56" i="13"/>
  <c r="F56" i="13"/>
  <c r="E57" i="13"/>
  <c r="F57" i="13"/>
  <c r="E58" i="13"/>
  <c r="F58" i="13"/>
  <c r="E59" i="13"/>
  <c r="F59" i="13"/>
  <c r="E60" i="13"/>
  <c r="F60" i="13"/>
  <c r="E61" i="13"/>
  <c r="F61" i="13"/>
  <c r="E62" i="13"/>
  <c r="F62" i="13"/>
  <c r="E63" i="13"/>
  <c r="F63" i="13"/>
  <c r="E64" i="13"/>
  <c r="F64" i="13"/>
  <c r="E17" i="13"/>
  <c r="F17" i="13"/>
  <c r="E18" i="13"/>
  <c r="F18" i="13"/>
  <c r="F16" i="13"/>
  <c r="E16" i="13"/>
  <c r="E86" i="13" s="1"/>
  <c r="F15" i="13"/>
  <c r="E15" i="13"/>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0" i="12"/>
  <c r="F50"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17" i="12"/>
  <c r="F17" i="12"/>
  <c r="E18" i="12"/>
  <c r="F18" i="12"/>
  <c r="F16" i="12"/>
  <c r="E16" i="12"/>
  <c r="F15" i="12"/>
  <c r="E15" i="12"/>
  <c r="F16" i="11"/>
  <c r="F86" i="11" s="1"/>
  <c r="F15" i="11"/>
  <c r="F85" i="11" s="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17" i="1"/>
  <c r="F17" i="1"/>
  <c r="E18" i="1"/>
  <c r="F18" i="1"/>
  <c r="F16" i="1"/>
  <c r="F15" i="1"/>
  <c r="E16" i="1"/>
  <c r="E15" i="1"/>
  <c r="E85" i="1" s="1"/>
  <c r="E19" i="10"/>
  <c r="F19" i="10"/>
  <c r="E21" i="10"/>
  <c r="F21" i="10"/>
  <c r="E23" i="10"/>
  <c r="F23" i="10"/>
  <c r="E25" i="10"/>
  <c r="F25" i="10"/>
  <c r="E27" i="10"/>
  <c r="F27" i="10"/>
  <c r="E29" i="10"/>
  <c r="F29" i="10"/>
  <c r="E31" i="10"/>
  <c r="F31" i="10"/>
  <c r="E33" i="10"/>
  <c r="F33" i="10"/>
  <c r="E35" i="10"/>
  <c r="F35" i="10"/>
  <c r="E37" i="10"/>
  <c r="F37" i="10"/>
  <c r="E39" i="10"/>
  <c r="F39" i="10"/>
  <c r="E41" i="10"/>
  <c r="F41" i="10"/>
  <c r="E43" i="10"/>
  <c r="F43" i="10"/>
  <c r="E45" i="10"/>
  <c r="F45" i="10"/>
  <c r="E47" i="10"/>
  <c r="F47" i="10"/>
  <c r="E49" i="10"/>
  <c r="F49" i="10"/>
  <c r="E51" i="10"/>
  <c r="F51" i="10"/>
  <c r="E53" i="10"/>
  <c r="F53" i="10"/>
  <c r="E55" i="10"/>
  <c r="F55" i="10"/>
  <c r="E57" i="10"/>
  <c r="F57" i="10"/>
  <c r="E59" i="10"/>
  <c r="F59" i="10"/>
  <c r="E61" i="10"/>
  <c r="F61" i="10"/>
  <c r="E63" i="10"/>
  <c r="F63" i="10"/>
  <c r="E17" i="10"/>
  <c r="F17" i="10"/>
  <c r="F15" i="10"/>
  <c r="E15" i="10"/>
  <c r="F19" i="3"/>
  <c r="F21" i="3"/>
  <c r="F23" i="3"/>
  <c r="F25" i="3"/>
  <c r="F27" i="3"/>
  <c r="F29" i="3"/>
  <c r="F31" i="3"/>
  <c r="F33" i="3"/>
  <c r="F35" i="3"/>
  <c r="F37" i="3"/>
  <c r="F39" i="3"/>
  <c r="F41" i="3"/>
  <c r="F43" i="3"/>
  <c r="F45" i="3"/>
  <c r="F47" i="3"/>
  <c r="F49" i="3"/>
  <c r="F51" i="3"/>
  <c r="F53" i="3"/>
  <c r="F55" i="3"/>
  <c r="F57" i="3"/>
  <c r="F59" i="3"/>
  <c r="F61" i="3"/>
  <c r="F63" i="3"/>
  <c r="F17" i="3"/>
  <c r="F15" i="3"/>
  <c r="E19" i="3"/>
  <c r="E21" i="3"/>
  <c r="E23" i="3"/>
  <c r="E25" i="3"/>
  <c r="E27" i="3"/>
  <c r="E29" i="3"/>
  <c r="E31" i="3"/>
  <c r="E33" i="3"/>
  <c r="E35" i="3"/>
  <c r="E37" i="3"/>
  <c r="E39" i="3"/>
  <c r="E41" i="3"/>
  <c r="E43" i="3"/>
  <c r="E45" i="3"/>
  <c r="E47" i="3"/>
  <c r="E49" i="3"/>
  <c r="E51" i="3"/>
  <c r="E53" i="3"/>
  <c r="E55" i="3"/>
  <c r="E57" i="3"/>
  <c r="E59" i="3"/>
  <c r="E61" i="3"/>
  <c r="E63" i="3"/>
  <c r="E17" i="3"/>
  <c r="E15" i="3"/>
  <c r="D63" i="13"/>
  <c r="B63" i="13"/>
  <c r="D61" i="13"/>
  <c r="B61" i="13"/>
  <c r="D59" i="13"/>
  <c r="B59" i="13"/>
  <c r="D57" i="13"/>
  <c r="B57" i="13"/>
  <c r="D55" i="13"/>
  <c r="B55" i="13"/>
  <c r="D53" i="13"/>
  <c r="B53" i="13"/>
  <c r="D51" i="13"/>
  <c r="B51" i="13"/>
  <c r="D49" i="13"/>
  <c r="B49" i="13"/>
  <c r="D47" i="13"/>
  <c r="B47" i="13"/>
  <c r="D45" i="13"/>
  <c r="B45" i="13"/>
  <c r="D43" i="13"/>
  <c r="B43" i="13"/>
  <c r="D41" i="13"/>
  <c r="B41" i="13"/>
  <c r="D39" i="13"/>
  <c r="B39" i="13"/>
  <c r="D37" i="13"/>
  <c r="B37" i="13"/>
  <c r="D35" i="13"/>
  <c r="B35" i="13"/>
  <c r="D33" i="13"/>
  <c r="B33" i="13"/>
  <c r="D31" i="13"/>
  <c r="B31" i="13"/>
  <c r="D29" i="13"/>
  <c r="B29" i="13"/>
  <c r="D27" i="13"/>
  <c r="B27" i="13"/>
  <c r="D25" i="13"/>
  <c r="B25" i="13"/>
  <c r="D23" i="13"/>
  <c r="B23" i="13"/>
  <c r="D21" i="13"/>
  <c r="B21" i="13"/>
  <c r="D19" i="13"/>
  <c r="B19" i="13"/>
  <c r="D17" i="13"/>
  <c r="D15" i="13"/>
  <c r="B15" i="13"/>
  <c r="F5" i="13"/>
  <c r="C5" i="13"/>
  <c r="D63" i="12"/>
  <c r="B63" i="12"/>
  <c r="D61" i="12"/>
  <c r="B61" i="12"/>
  <c r="D59" i="12"/>
  <c r="B59" i="12"/>
  <c r="D57" i="12"/>
  <c r="B57" i="12"/>
  <c r="D55" i="12"/>
  <c r="B55" i="12"/>
  <c r="D53" i="12"/>
  <c r="B53" i="12"/>
  <c r="D51" i="12"/>
  <c r="B51" i="12"/>
  <c r="D49" i="12"/>
  <c r="B49" i="12"/>
  <c r="D47" i="12"/>
  <c r="B47" i="12"/>
  <c r="D45" i="12"/>
  <c r="B45" i="12"/>
  <c r="D43" i="12"/>
  <c r="B43" i="12"/>
  <c r="D41" i="12"/>
  <c r="B41" i="12"/>
  <c r="D39" i="12"/>
  <c r="B39" i="12"/>
  <c r="D37" i="12"/>
  <c r="B37" i="12"/>
  <c r="D35" i="12"/>
  <c r="B35" i="12"/>
  <c r="D33" i="12"/>
  <c r="B33" i="12"/>
  <c r="D31" i="12"/>
  <c r="B31" i="12"/>
  <c r="D29" i="12"/>
  <c r="B29" i="12"/>
  <c r="D27" i="12"/>
  <c r="B27" i="12"/>
  <c r="D25" i="12"/>
  <c r="B25" i="12"/>
  <c r="D23" i="12"/>
  <c r="B23" i="12"/>
  <c r="D21" i="12"/>
  <c r="B21" i="12"/>
  <c r="D19" i="12"/>
  <c r="B19" i="12"/>
  <c r="D17" i="12"/>
  <c r="D15" i="12"/>
  <c r="B15" i="12"/>
  <c r="F5" i="12"/>
  <c r="C5" i="12"/>
  <c r="D63" i="11"/>
  <c r="B63" i="11"/>
  <c r="D61" i="11"/>
  <c r="B61" i="11"/>
  <c r="D59" i="11"/>
  <c r="B59" i="11"/>
  <c r="D57" i="11"/>
  <c r="B57" i="11"/>
  <c r="D55" i="11"/>
  <c r="B55" i="11"/>
  <c r="D53" i="11"/>
  <c r="B53" i="11"/>
  <c r="D51" i="11"/>
  <c r="B51" i="11"/>
  <c r="D49" i="11"/>
  <c r="B49" i="11"/>
  <c r="D47" i="11"/>
  <c r="B47" i="11"/>
  <c r="D45" i="11"/>
  <c r="B45" i="11"/>
  <c r="D43" i="11"/>
  <c r="B43" i="11"/>
  <c r="D41" i="11"/>
  <c r="B41" i="11"/>
  <c r="D39" i="11"/>
  <c r="B39" i="11"/>
  <c r="D37" i="11"/>
  <c r="B37" i="11"/>
  <c r="D35" i="11"/>
  <c r="B35" i="11"/>
  <c r="D33" i="11"/>
  <c r="B33" i="11"/>
  <c r="D31" i="11"/>
  <c r="B31" i="11"/>
  <c r="D29" i="11"/>
  <c r="B29" i="11"/>
  <c r="D27" i="11"/>
  <c r="B27" i="11"/>
  <c r="D25" i="11"/>
  <c r="B25" i="11"/>
  <c r="D23" i="11"/>
  <c r="B23" i="11"/>
  <c r="D21" i="11"/>
  <c r="B21" i="11"/>
  <c r="D19" i="11"/>
  <c r="B19" i="11"/>
  <c r="D17" i="11"/>
  <c r="D15" i="11"/>
  <c r="B15" i="11"/>
  <c r="F5" i="11"/>
  <c r="C5" i="11"/>
  <c r="F85" i="1" l="1"/>
  <c r="E85" i="13"/>
  <c r="F86" i="1"/>
  <c r="F85" i="13"/>
  <c r="F86" i="13"/>
  <c r="C8" i="13" s="1"/>
  <c r="E86" i="1"/>
  <c r="F86" i="12"/>
  <c r="E85" i="3"/>
  <c r="F85" i="3"/>
  <c r="E85" i="10"/>
  <c r="E85" i="12"/>
  <c r="F85" i="10"/>
  <c r="F85" i="12"/>
  <c r="E86" i="12"/>
  <c r="E65" i="2"/>
  <c r="E87" i="2" s="1"/>
  <c r="E66" i="2"/>
  <c r="E88" i="2" s="1"/>
  <c r="H87" i="2" s="1"/>
  <c r="H88" i="2" s="1"/>
  <c r="H61" i="2"/>
  <c r="H57" i="2"/>
  <c r="H49" i="2"/>
  <c r="H45" i="2"/>
  <c r="H33" i="2"/>
  <c r="H21" i="2"/>
  <c r="H41" i="2"/>
  <c r="H37" i="2"/>
  <c r="H29" i="2"/>
  <c r="H25" i="2"/>
  <c r="H17" i="2"/>
  <c r="H63" i="2"/>
  <c r="H59" i="2"/>
  <c r="H55" i="2"/>
  <c r="H51" i="2"/>
  <c r="H47" i="2"/>
  <c r="H43" i="2"/>
  <c r="H39" i="2"/>
  <c r="H35" i="2"/>
  <c r="H31" i="2"/>
  <c r="H27" i="2"/>
  <c r="H23" i="2"/>
  <c r="H19" i="2"/>
  <c r="L15" i="13"/>
  <c r="L17" i="1"/>
  <c r="L63" i="1"/>
  <c r="L61" i="1"/>
  <c r="L59" i="1"/>
  <c r="L57" i="1"/>
  <c r="L55" i="1"/>
  <c r="L53" i="1"/>
  <c r="L51" i="1"/>
  <c r="L49" i="1"/>
  <c r="L47" i="1"/>
  <c r="L45" i="1"/>
  <c r="L43" i="1"/>
  <c r="L41" i="1"/>
  <c r="L39" i="1"/>
  <c r="L37" i="1"/>
  <c r="L35" i="1"/>
  <c r="L33" i="1"/>
  <c r="L31" i="1"/>
  <c r="L29" i="1"/>
  <c r="L27" i="1"/>
  <c r="L25" i="1"/>
  <c r="L23" i="1"/>
  <c r="L21" i="1"/>
  <c r="L19" i="1"/>
  <c r="L17" i="13"/>
  <c r="L63" i="13"/>
  <c r="L61" i="13"/>
  <c r="L59" i="13"/>
  <c r="L57" i="13"/>
  <c r="L55" i="13"/>
  <c r="L53" i="13"/>
  <c r="L51" i="13"/>
  <c r="L49" i="13"/>
  <c r="L47" i="13"/>
  <c r="L45" i="13"/>
  <c r="L43" i="13"/>
  <c r="L41" i="13"/>
  <c r="L39" i="13"/>
  <c r="L37" i="13"/>
  <c r="L35" i="13"/>
  <c r="L33" i="13"/>
  <c r="L31" i="13"/>
  <c r="L29" i="13"/>
  <c r="L27" i="13"/>
  <c r="L25" i="13"/>
  <c r="L23" i="13"/>
  <c r="L21" i="13"/>
  <c r="L19" i="13"/>
  <c r="G63" i="1"/>
  <c r="L17" i="12"/>
  <c r="L63" i="12"/>
  <c r="L61" i="12"/>
  <c r="L59" i="12"/>
  <c r="L57" i="12"/>
  <c r="L55" i="12"/>
  <c r="L53" i="12"/>
  <c r="L51" i="12"/>
  <c r="L49" i="12"/>
  <c r="L47" i="12"/>
  <c r="L45" i="12"/>
  <c r="L43" i="12"/>
  <c r="L41" i="12"/>
  <c r="L39" i="12"/>
  <c r="L37" i="12"/>
  <c r="L35" i="12"/>
  <c r="L33" i="12"/>
  <c r="L31" i="12"/>
  <c r="L29" i="12"/>
  <c r="L27" i="12"/>
  <c r="L25" i="12"/>
  <c r="L23" i="12"/>
  <c r="L21" i="12"/>
  <c r="L19" i="12"/>
  <c r="L15" i="12"/>
  <c r="L15" i="1"/>
  <c r="H53" i="2"/>
  <c r="G39" i="13"/>
  <c r="G23" i="13"/>
  <c r="G49" i="13"/>
  <c r="G33" i="13"/>
  <c r="G55" i="13"/>
  <c r="G37" i="13"/>
  <c r="G21" i="13"/>
  <c r="G59" i="13"/>
  <c r="G57" i="13"/>
  <c r="G43" i="13"/>
  <c r="G41" i="13"/>
  <c r="G27" i="13"/>
  <c r="G25" i="13"/>
  <c r="G61" i="13"/>
  <c r="G45" i="13"/>
  <c r="G29" i="13"/>
  <c r="G63" i="12"/>
  <c r="G61" i="12"/>
  <c r="G59" i="12"/>
  <c r="G57" i="12"/>
  <c r="G55" i="12"/>
  <c r="G53" i="12"/>
  <c r="G51" i="12"/>
  <c r="G35" i="12"/>
  <c r="G37" i="11"/>
  <c r="G55" i="11"/>
  <c r="G47" i="11"/>
  <c r="G17" i="13"/>
  <c r="G19" i="13"/>
  <c r="G31" i="13"/>
  <c r="G35" i="13"/>
  <c r="G47" i="13"/>
  <c r="G63" i="13"/>
  <c r="G53" i="13"/>
  <c r="G51" i="13"/>
  <c r="G15" i="12"/>
  <c r="G61" i="11"/>
  <c r="G35" i="11"/>
  <c r="G27" i="11"/>
  <c r="G25" i="11"/>
  <c r="H65" i="2" l="1"/>
  <c r="K47" i="2"/>
  <c r="I47" i="2"/>
  <c r="H48" i="2"/>
  <c r="L47" i="2" s="1"/>
  <c r="K45" i="2"/>
  <c r="I45" i="2"/>
  <c r="H46" i="2"/>
  <c r="J45" i="2" s="1"/>
  <c r="I19" i="2"/>
  <c r="K19" i="2"/>
  <c r="H20" i="2"/>
  <c r="J19" i="2" s="1"/>
  <c r="I35" i="2"/>
  <c r="K35" i="2"/>
  <c r="H36" i="2"/>
  <c r="K51" i="2"/>
  <c r="H52" i="2"/>
  <c r="J51" i="2" s="1"/>
  <c r="I51" i="2"/>
  <c r="K17" i="2"/>
  <c r="I17" i="2"/>
  <c r="H18" i="2"/>
  <c r="J17" i="2" s="1"/>
  <c r="K41" i="2"/>
  <c r="I41" i="2"/>
  <c r="H42" i="2"/>
  <c r="H50" i="2"/>
  <c r="L49" i="2" s="1"/>
  <c r="K49" i="2"/>
  <c r="I49" i="2"/>
  <c r="H64" i="2"/>
  <c r="I64" i="2" s="1"/>
  <c r="K63" i="2"/>
  <c r="I63" i="2"/>
  <c r="K37" i="2"/>
  <c r="I37" i="2"/>
  <c r="H38" i="2"/>
  <c r="J37" i="2" s="1"/>
  <c r="I23" i="2"/>
  <c r="K23" i="2"/>
  <c r="H24" i="2"/>
  <c r="L23" i="2" s="1"/>
  <c r="I39" i="2"/>
  <c r="K39" i="2"/>
  <c r="H40" i="2"/>
  <c r="L39" i="2" s="1"/>
  <c r="I55" i="2"/>
  <c r="H56" i="2"/>
  <c r="J55" i="2" s="1"/>
  <c r="K55" i="2"/>
  <c r="K25" i="2"/>
  <c r="I25" i="2"/>
  <c r="H26" i="2"/>
  <c r="J25" i="2" s="1"/>
  <c r="K21" i="2"/>
  <c r="I21" i="2"/>
  <c r="H22" i="2"/>
  <c r="J21" i="2" s="1"/>
  <c r="I57" i="2"/>
  <c r="K57" i="2"/>
  <c r="H58" i="2"/>
  <c r="K58" i="2" s="1"/>
  <c r="I31" i="2"/>
  <c r="K31" i="2"/>
  <c r="H32" i="2"/>
  <c r="L31" i="2" s="1"/>
  <c r="H28" i="2"/>
  <c r="L27" i="2" s="1"/>
  <c r="I27" i="2"/>
  <c r="K27" i="2"/>
  <c r="I43" i="2"/>
  <c r="K43" i="2"/>
  <c r="H44" i="2"/>
  <c r="K59" i="2"/>
  <c r="H60" i="2"/>
  <c r="J59" i="2" s="1"/>
  <c r="I59" i="2"/>
  <c r="K29" i="2"/>
  <c r="I29" i="2"/>
  <c r="H30" i="2"/>
  <c r="J29" i="2" s="1"/>
  <c r="K33" i="2"/>
  <c r="I33" i="2"/>
  <c r="H34" i="2"/>
  <c r="K61" i="2"/>
  <c r="I61" i="2"/>
  <c r="H62" i="2"/>
  <c r="I62" i="2" s="1"/>
  <c r="K53" i="2"/>
  <c r="I53" i="2"/>
  <c r="K64" i="2"/>
  <c r="K65" i="2"/>
  <c r="I65" i="2"/>
  <c r="J15" i="12"/>
  <c r="H15" i="12"/>
  <c r="J63" i="13"/>
  <c r="H63" i="13"/>
  <c r="H19" i="13"/>
  <c r="J19" i="13"/>
  <c r="H55" i="12"/>
  <c r="J55" i="12"/>
  <c r="H63" i="12"/>
  <c r="J63" i="12"/>
  <c r="J61" i="13"/>
  <c r="H61" i="13"/>
  <c r="J43" i="13"/>
  <c r="H43" i="13"/>
  <c r="J37" i="13"/>
  <c r="H37" i="13"/>
  <c r="J23" i="13"/>
  <c r="H23" i="13"/>
  <c r="J47" i="13"/>
  <c r="H47" i="13"/>
  <c r="G36" i="12"/>
  <c r="I35" i="12" s="1"/>
  <c r="J35" i="12"/>
  <c r="H35" i="12"/>
  <c r="J25" i="13"/>
  <c r="H25" i="13"/>
  <c r="J57" i="13"/>
  <c r="H57" i="13"/>
  <c r="J55" i="13"/>
  <c r="H55" i="13"/>
  <c r="J39" i="13"/>
  <c r="H39" i="13"/>
  <c r="H17" i="13"/>
  <c r="J17" i="13"/>
  <c r="J57" i="12"/>
  <c r="H57" i="12"/>
  <c r="J51" i="13"/>
  <c r="H51" i="13"/>
  <c r="J35" i="13"/>
  <c r="H35" i="13"/>
  <c r="J51" i="12"/>
  <c r="H51" i="12"/>
  <c r="J59" i="12"/>
  <c r="H59" i="12"/>
  <c r="J29" i="13"/>
  <c r="H29" i="13"/>
  <c r="J27" i="13"/>
  <c r="H27" i="13"/>
  <c r="J59" i="13"/>
  <c r="H59" i="13"/>
  <c r="J33" i="13"/>
  <c r="H33" i="13"/>
  <c r="J53" i="13"/>
  <c r="H53" i="13"/>
  <c r="J31" i="13"/>
  <c r="H31" i="13"/>
  <c r="J53" i="12"/>
  <c r="H53" i="12"/>
  <c r="H61" i="12"/>
  <c r="J61" i="12"/>
  <c r="J45" i="13"/>
  <c r="H45" i="13"/>
  <c r="J41" i="13"/>
  <c r="H41" i="13"/>
  <c r="J21" i="13"/>
  <c r="H21" i="13"/>
  <c r="J49" i="13"/>
  <c r="H49" i="13"/>
  <c r="G64" i="1"/>
  <c r="I63" i="1" s="1"/>
  <c r="H63" i="1"/>
  <c r="J63" i="1"/>
  <c r="J55" i="11"/>
  <c r="H55" i="11"/>
  <c r="H37" i="11"/>
  <c r="J37" i="11"/>
  <c r="H61" i="11"/>
  <c r="J61" i="11"/>
  <c r="H27" i="11"/>
  <c r="J27" i="11"/>
  <c r="J25" i="11"/>
  <c r="H25" i="11"/>
  <c r="G36" i="11"/>
  <c r="K35" i="11" s="1"/>
  <c r="H35" i="11"/>
  <c r="J35" i="11"/>
  <c r="J47" i="11"/>
  <c r="H47" i="11"/>
  <c r="H54" i="2"/>
  <c r="J88" i="2"/>
  <c r="I88" i="2"/>
  <c r="H66" i="2"/>
  <c r="J65" i="2" s="1"/>
  <c r="G85" i="13"/>
  <c r="G86" i="13" s="1"/>
  <c r="G31" i="12"/>
  <c r="G43" i="11"/>
  <c r="G64" i="12"/>
  <c r="G23" i="11"/>
  <c r="G31" i="11"/>
  <c r="G39" i="11"/>
  <c r="G51" i="11"/>
  <c r="G29" i="11"/>
  <c r="G45" i="11"/>
  <c r="G49" i="11"/>
  <c r="G57" i="11"/>
  <c r="G53" i="11"/>
  <c r="G41" i="11"/>
  <c r="G33" i="11"/>
  <c r="G34" i="11" s="1"/>
  <c r="G43" i="12"/>
  <c r="G59" i="11"/>
  <c r="G56" i="12"/>
  <c r="G47" i="12"/>
  <c r="G48" i="13"/>
  <c r="G36" i="13"/>
  <c r="K35" i="13" s="1"/>
  <c r="G20" i="13"/>
  <c r="K19" i="13" s="1"/>
  <c r="G50" i="13"/>
  <c r="I49" i="13" s="1"/>
  <c r="G34" i="13"/>
  <c r="G26" i="13"/>
  <c r="K25" i="13" s="1"/>
  <c r="G27" i="12"/>
  <c r="G40" i="13"/>
  <c r="G46" i="13"/>
  <c r="I45" i="13" s="1"/>
  <c r="G32" i="13"/>
  <c r="I31" i="13" s="1"/>
  <c r="G24" i="13"/>
  <c r="G19" i="12"/>
  <c r="G42" i="13"/>
  <c r="I41" i="13" s="1"/>
  <c r="G18" i="13"/>
  <c r="I17" i="13" s="1"/>
  <c r="G30" i="13"/>
  <c r="G52" i="12"/>
  <c r="C8" i="11"/>
  <c r="C8" i="12"/>
  <c r="G60" i="13"/>
  <c r="I59" i="13" s="1"/>
  <c r="G54" i="12"/>
  <c r="K53" i="12" s="1"/>
  <c r="G54" i="13"/>
  <c r="G62" i="13"/>
  <c r="K61" i="13" s="1"/>
  <c r="G52" i="13"/>
  <c r="I51" i="13" s="1"/>
  <c r="G56" i="13"/>
  <c r="G64" i="13"/>
  <c r="G58" i="12"/>
  <c r="I57" i="12" s="1"/>
  <c r="G58" i="13"/>
  <c r="G60" i="12"/>
  <c r="G44" i="13"/>
  <c r="G28" i="13"/>
  <c r="I27" i="13" s="1"/>
  <c r="G62" i="12"/>
  <c r="K61" i="12" s="1"/>
  <c r="G38" i="13"/>
  <c r="G22" i="13"/>
  <c r="G49" i="12"/>
  <c r="G41" i="12"/>
  <c r="G33" i="12"/>
  <c r="G25" i="12"/>
  <c r="G17" i="12"/>
  <c r="G39" i="12"/>
  <c r="G23" i="12"/>
  <c r="G45" i="12"/>
  <c r="G37" i="12"/>
  <c r="G29" i="12"/>
  <c r="G21" i="12"/>
  <c r="G15" i="13"/>
  <c r="G15" i="11"/>
  <c r="G16" i="12"/>
  <c r="K15" i="12" s="1"/>
  <c r="G21" i="11"/>
  <c r="G63" i="11"/>
  <c r="G26" i="11"/>
  <c r="I25" i="11" s="1"/>
  <c r="G38" i="11"/>
  <c r="K37" i="11" s="1"/>
  <c r="G62" i="11"/>
  <c r="K61" i="11" s="1"/>
  <c r="G48" i="11"/>
  <c r="K47" i="11" s="1"/>
  <c r="G28" i="11"/>
  <c r="I27" i="11" s="1"/>
  <c r="G17" i="11"/>
  <c r="G56" i="11"/>
  <c r="K55" i="11" s="1"/>
  <c r="D15" i="1"/>
  <c r="D17" i="1"/>
  <c r="D19" i="1"/>
  <c r="D21" i="1"/>
  <c r="D23" i="1"/>
  <c r="D25" i="1"/>
  <c r="D27" i="1"/>
  <c r="D29" i="1"/>
  <c r="D31" i="1"/>
  <c r="D33" i="1"/>
  <c r="D35" i="1"/>
  <c r="D37" i="1"/>
  <c r="D39" i="1"/>
  <c r="D41" i="1"/>
  <c r="D43" i="1"/>
  <c r="D45" i="1"/>
  <c r="D47" i="1"/>
  <c r="D49" i="1"/>
  <c r="D51" i="1"/>
  <c r="D53" i="1"/>
  <c r="D55" i="1"/>
  <c r="D57" i="1"/>
  <c r="D59" i="1"/>
  <c r="D61" i="1"/>
  <c r="D63" i="1"/>
  <c r="D15" i="10"/>
  <c r="D17" i="10"/>
  <c r="D19" i="10"/>
  <c r="D21" i="10"/>
  <c r="D23" i="10"/>
  <c r="D25" i="10"/>
  <c r="D27" i="10"/>
  <c r="D29" i="10"/>
  <c r="D31" i="10"/>
  <c r="D33" i="10"/>
  <c r="D35" i="10"/>
  <c r="D37" i="10"/>
  <c r="D39" i="10"/>
  <c r="D41" i="10"/>
  <c r="D43" i="10"/>
  <c r="D45" i="10"/>
  <c r="D47" i="10"/>
  <c r="D49" i="10"/>
  <c r="D51" i="10"/>
  <c r="D53" i="10"/>
  <c r="D55" i="10"/>
  <c r="D57" i="10"/>
  <c r="D59" i="10"/>
  <c r="D61" i="10"/>
  <c r="D63" i="10"/>
  <c r="B63" i="10"/>
  <c r="B61" i="10"/>
  <c r="B59" i="10"/>
  <c r="B57" i="10"/>
  <c r="B55" i="10"/>
  <c r="B53" i="10"/>
  <c r="B51" i="10"/>
  <c r="B49" i="10"/>
  <c r="B47" i="10"/>
  <c r="B45" i="10"/>
  <c r="B43" i="10"/>
  <c r="B41" i="10"/>
  <c r="B39" i="10"/>
  <c r="B37" i="10"/>
  <c r="B35" i="10"/>
  <c r="B33" i="10"/>
  <c r="B31" i="10"/>
  <c r="B29" i="10"/>
  <c r="B25" i="10"/>
  <c r="B23" i="10"/>
  <c r="B21" i="10"/>
  <c r="B19" i="10"/>
  <c r="B15" i="10"/>
  <c r="B63" i="1"/>
  <c r="B61" i="1"/>
  <c r="B59" i="1"/>
  <c r="B57" i="1"/>
  <c r="B55" i="1"/>
  <c r="B53" i="1"/>
  <c r="B51" i="1"/>
  <c r="B49" i="1"/>
  <c r="B47" i="1"/>
  <c r="B45" i="1"/>
  <c r="B43" i="1"/>
  <c r="B41" i="1"/>
  <c r="B39" i="1"/>
  <c r="B37" i="1"/>
  <c r="B35" i="1"/>
  <c r="B33" i="1"/>
  <c r="B31" i="1"/>
  <c r="B29" i="1"/>
  <c r="B27" i="1"/>
  <c r="B25" i="1"/>
  <c r="B23" i="1"/>
  <c r="B21" i="1"/>
  <c r="B19" i="1"/>
  <c r="B15" i="1"/>
  <c r="B12" i="14"/>
  <c r="B63" i="3"/>
  <c r="B61" i="3"/>
  <c r="B59" i="3"/>
  <c r="B57" i="3"/>
  <c r="B55" i="3"/>
  <c r="B53" i="3"/>
  <c r="B51" i="3"/>
  <c r="B49" i="3"/>
  <c r="B47" i="3"/>
  <c r="B45" i="3"/>
  <c r="B43" i="3"/>
  <c r="B41" i="3"/>
  <c r="B39" i="3"/>
  <c r="B35" i="3"/>
  <c r="B37" i="3"/>
  <c r="B33" i="3"/>
  <c r="B31" i="3"/>
  <c r="B29" i="3"/>
  <c r="B27" i="3"/>
  <c r="B25" i="3"/>
  <c r="B23" i="3"/>
  <c r="B21" i="3"/>
  <c r="B19" i="3"/>
  <c r="K52" i="2" l="1"/>
  <c r="K50" i="2"/>
  <c r="I50" i="2"/>
  <c r="J47" i="2"/>
  <c r="N47" i="2" s="1"/>
  <c r="J49" i="2"/>
  <c r="N49" i="2" s="1"/>
  <c r="I52" i="2"/>
  <c r="I48" i="2"/>
  <c r="L59" i="2"/>
  <c r="N59" i="2" s="1"/>
  <c r="I60" i="2"/>
  <c r="I56" i="2"/>
  <c r="K48" i="2"/>
  <c r="L63" i="2"/>
  <c r="J63" i="2"/>
  <c r="L51" i="2"/>
  <c r="N51" i="2" s="1"/>
  <c r="K63" i="1"/>
  <c r="M63" i="1" s="1"/>
  <c r="K60" i="2"/>
  <c r="J27" i="2"/>
  <c r="N27" i="2" s="1"/>
  <c r="L61" i="2"/>
  <c r="K62" i="2"/>
  <c r="L45" i="2"/>
  <c r="N45" i="2" s="1"/>
  <c r="I34" i="2"/>
  <c r="K34" i="2"/>
  <c r="K42" i="2"/>
  <c r="I42" i="2"/>
  <c r="L55" i="2"/>
  <c r="N55" i="2" s="1"/>
  <c r="K56" i="2"/>
  <c r="K30" i="2"/>
  <c r="I30" i="2"/>
  <c r="I44" i="2"/>
  <c r="K44" i="2"/>
  <c r="L43" i="2"/>
  <c r="K26" i="2"/>
  <c r="I26" i="2"/>
  <c r="I18" i="2"/>
  <c r="K18" i="2"/>
  <c r="I36" i="2"/>
  <c r="K36" i="2"/>
  <c r="L35" i="2"/>
  <c r="I58" i="2"/>
  <c r="J61" i="2"/>
  <c r="L33" i="2"/>
  <c r="J43" i="2"/>
  <c r="I28" i="2"/>
  <c r="K28" i="2"/>
  <c r="L57" i="2"/>
  <c r="L25" i="2"/>
  <c r="N25" i="2" s="1"/>
  <c r="K40" i="2"/>
  <c r="I40" i="2"/>
  <c r="J39" i="2"/>
  <c r="N39" i="2" s="1"/>
  <c r="L41" i="2"/>
  <c r="J35" i="2"/>
  <c r="I20" i="2"/>
  <c r="K20" i="2"/>
  <c r="L19" i="2"/>
  <c r="N19" i="2" s="1"/>
  <c r="K22" i="2"/>
  <c r="I22" i="2"/>
  <c r="K38" i="2"/>
  <c r="I38" i="2"/>
  <c r="J57" i="2"/>
  <c r="J33" i="2"/>
  <c r="L29" i="2"/>
  <c r="N29" i="2" s="1"/>
  <c r="I32" i="2"/>
  <c r="K32" i="2"/>
  <c r="J31" i="2"/>
  <c r="N31" i="2" s="1"/>
  <c r="L21" i="2"/>
  <c r="N21" i="2" s="1"/>
  <c r="K24" i="2"/>
  <c r="I24" i="2"/>
  <c r="J23" i="2"/>
  <c r="N23" i="2" s="1"/>
  <c r="L37" i="2"/>
  <c r="N37" i="2" s="1"/>
  <c r="J41" i="2"/>
  <c r="L17" i="2"/>
  <c r="N17" i="2" s="1"/>
  <c r="K46" i="2"/>
  <c r="I46" i="2"/>
  <c r="K54" i="2"/>
  <c r="I54" i="2"/>
  <c r="J53" i="2"/>
  <c r="K66" i="2"/>
  <c r="I66" i="2"/>
  <c r="L65" i="2"/>
  <c r="L53" i="2"/>
  <c r="K35" i="12"/>
  <c r="M35" i="12" s="1"/>
  <c r="B25" i="2"/>
  <c r="C23" i="3"/>
  <c r="B23" i="2"/>
  <c r="C21" i="3"/>
  <c r="B21" i="2"/>
  <c r="C19" i="3"/>
  <c r="B27" i="2"/>
  <c r="C25" i="3"/>
  <c r="C23" i="12"/>
  <c r="C23" i="13"/>
  <c r="C21" i="12"/>
  <c r="C21" i="13"/>
  <c r="C19" i="12"/>
  <c r="C19" i="13"/>
  <c r="C25" i="12"/>
  <c r="C25" i="13"/>
  <c r="C23" i="1"/>
  <c r="C23" i="11"/>
  <c r="C21" i="1"/>
  <c r="C21" i="11"/>
  <c r="C19" i="1"/>
  <c r="C19" i="11"/>
  <c r="C25" i="1"/>
  <c r="C25" i="11"/>
  <c r="C19" i="10"/>
  <c r="C21" i="10"/>
  <c r="C23" i="10"/>
  <c r="C25" i="10"/>
  <c r="I35" i="11"/>
  <c r="M35" i="11" s="1"/>
  <c r="J15" i="13"/>
  <c r="H15" i="13"/>
  <c r="J45" i="12"/>
  <c r="H45" i="12"/>
  <c r="H25" i="12"/>
  <c r="J25" i="12"/>
  <c r="H22" i="13"/>
  <c r="J22" i="13"/>
  <c r="H44" i="13"/>
  <c r="J44" i="13"/>
  <c r="H64" i="13"/>
  <c r="J64" i="13"/>
  <c r="H54" i="13"/>
  <c r="J54" i="13"/>
  <c r="J52" i="12"/>
  <c r="H52" i="12"/>
  <c r="G20" i="12"/>
  <c r="H19" i="12"/>
  <c r="J19" i="12"/>
  <c r="H40" i="13"/>
  <c r="J40" i="13"/>
  <c r="H34" i="13"/>
  <c r="J34" i="13"/>
  <c r="H48" i="13"/>
  <c r="J48" i="13"/>
  <c r="I86" i="13"/>
  <c r="H86" i="13"/>
  <c r="K45" i="13"/>
  <c r="M45" i="13" s="1"/>
  <c r="I33" i="13"/>
  <c r="K57" i="12"/>
  <c r="M57" i="12" s="1"/>
  <c r="K17" i="13"/>
  <c r="M17" i="13" s="1"/>
  <c r="I25" i="13"/>
  <c r="M25" i="13" s="1"/>
  <c r="J36" i="12"/>
  <c r="H36" i="12"/>
  <c r="K47" i="13"/>
  <c r="J21" i="12"/>
  <c r="H21" i="12"/>
  <c r="J23" i="12"/>
  <c r="H23" i="12"/>
  <c r="H33" i="12"/>
  <c r="J33" i="12"/>
  <c r="H38" i="13"/>
  <c r="J38" i="13"/>
  <c r="J60" i="12"/>
  <c r="H60" i="12"/>
  <c r="H56" i="13"/>
  <c r="J56" i="13"/>
  <c r="H54" i="12"/>
  <c r="J54" i="12"/>
  <c r="H30" i="13"/>
  <c r="J30" i="13"/>
  <c r="H24" i="13"/>
  <c r="J24" i="13"/>
  <c r="H50" i="13"/>
  <c r="J50" i="13"/>
  <c r="H47" i="12"/>
  <c r="J47" i="12"/>
  <c r="J43" i="12"/>
  <c r="H43" i="12"/>
  <c r="J64" i="12"/>
  <c r="H64" i="12"/>
  <c r="K41" i="13"/>
  <c r="M41" i="13" s="1"/>
  <c r="I53" i="13"/>
  <c r="K33" i="13"/>
  <c r="K27" i="13"/>
  <c r="M27" i="13" s="1"/>
  <c r="I29" i="13"/>
  <c r="I39" i="13"/>
  <c r="I23" i="13"/>
  <c r="K37" i="13"/>
  <c r="I43" i="13"/>
  <c r="I61" i="13"/>
  <c r="M61" i="13" s="1"/>
  <c r="K63" i="13"/>
  <c r="J16" i="12"/>
  <c r="H16" i="12"/>
  <c r="H29" i="12"/>
  <c r="J29" i="12"/>
  <c r="H39" i="12"/>
  <c r="J39" i="12"/>
  <c r="J41" i="12"/>
  <c r="H41" i="12"/>
  <c r="H62" i="12"/>
  <c r="J62" i="12"/>
  <c r="H58" i="13"/>
  <c r="J58" i="13"/>
  <c r="H52" i="13"/>
  <c r="J52" i="13"/>
  <c r="H60" i="13"/>
  <c r="J60" i="13"/>
  <c r="J18" i="13"/>
  <c r="H18" i="13"/>
  <c r="H32" i="13"/>
  <c r="J32" i="13"/>
  <c r="J27" i="12"/>
  <c r="H27" i="12"/>
  <c r="J20" i="13"/>
  <c r="H20" i="13"/>
  <c r="J56" i="12"/>
  <c r="H56" i="12"/>
  <c r="J64" i="1"/>
  <c r="H64" i="1"/>
  <c r="K21" i="13"/>
  <c r="K31" i="13"/>
  <c r="M31" i="13" s="1"/>
  <c r="K53" i="13"/>
  <c r="I59" i="12"/>
  <c r="I51" i="12"/>
  <c r="I55" i="13"/>
  <c r="I57" i="13"/>
  <c r="I47" i="13"/>
  <c r="I37" i="13"/>
  <c r="K63" i="12"/>
  <c r="I55" i="12"/>
  <c r="J37" i="12"/>
  <c r="H37" i="12"/>
  <c r="H17" i="12"/>
  <c r="J17" i="12"/>
  <c r="J49" i="12"/>
  <c r="H49" i="12"/>
  <c r="H28" i="13"/>
  <c r="J28" i="13"/>
  <c r="H58" i="12"/>
  <c r="J58" i="12"/>
  <c r="H62" i="13"/>
  <c r="J62" i="13"/>
  <c r="H42" i="13"/>
  <c r="J42" i="13"/>
  <c r="H46" i="13"/>
  <c r="J46" i="13"/>
  <c r="H26" i="13"/>
  <c r="J26" i="13"/>
  <c r="H36" i="13"/>
  <c r="J36" i="13"/>
  <c r="H31" i="12"/>
  <c r="J31" i="12"/>
  <c r="K49" i="13"/>
  <c r="M49" i="13" s="1"/>
  <c r="I21" i="13"/>
  <c r="I61" i="12"/>
  <c r="M61" i="12" s="1"/>
  <c r="I53" i="12"/>
  <c r="M53" i="12" s="1"/>
  <c r="K59" i="13"/>
  <c r="M59" i="13" s="1"/>
  <c r="K29" i="13"/>
  <c r="K59" i="12"/>
  <c r="K51" i="12"/>
  <c r="I35" i="13"/>
  <c r="M35" i="13" s="1"/>
  <c r="K51" i="13"/>
  <c r="M51" i="13" s="1"/>
  <c r="K39" i="13"/>
  <c r="K55" i="13"/>
  <c r="K57" i="13"/>
  <c r="K23" i="13"/>
  <c r="K43" i="13"/>
  <c r="I63" i="12"/>
  <c r="K55" i="12"/>
  <c r="I19" i="13"/>
  <c r="M19" i="13" s="1"/>
  <c r="I63" i="13"/>
  <c r="I15" i="12"/>
  <c r="M15" i="12" s="1"/>
  <c r="J15" i="11"/>
  <c r="H15" i="11"/>
  <c r="H17" i="11"/>
  <c r="J17" i="11"/>
  <c r="J57" i="11"/>
  <c r="H57" i="11"/>
  <c r="J48" i="11"/>
  <c r="H48" i="11"/>
  <c r="J34" i="11"/>
  <c r="H34" i="11"/>
  <c r="K33" i="11"/>
  <c r="J33" i="11"/>
  <c r="I33" i="11"/>
  <c r="H33" i="11"/>
  <c r="J49" i="11"/>
  <c r="H49" i="11"/>
  <c r="J39" i="11"/>
  <c r="H39" i="11"/>
  <c r="G44" i="11"/>
  <c r="K43" i="11" s="1"/>
  <c r="H43" i="11"/>
  <c r="J43" i="11"/>
  <c r="I47" i="11"/>
  <c r="M47" i="11" s="1"/>
  <c r="J28" i="11"/>
  <c r="H28" i="11"/>
  <c r="J26" i="11"/>
  <c r="H26" i="11"/>
  <c r="G52" i="11"/>
  <c r="K51" i="11" s="1"/>
  <c r="H51" i="11"/>
  <c r="J51" i="11"/>
  <c r="J56" i="11"/>
  <c r="H56" i="11"/>
  <c r="H62" i="11"/>
  <c r="J62" i="11"/>
  <c r="J63" i="11"/>
  <c r="H63" i="11"/>
  <c r="J41" i="11"/>
  <c r="H41" i="11"/>
  <c r="H45" i="11"/>
  <c r="J45" i="11"/>
  <c r="J31" i="11"/>
  <c r="H31" i="11"/>
  <c r="K27" i="11"/>
  <c r="M27" i="11" s="1"/>
  <c r="I55" i="11"/>
  <c r="M55" i="11" s="1"/>
  <c r="H38" i="11"/>
  <c r="J38" i="11"/>
  <c r="H21" i="11"/>
  <c r="J21" i="11"/>
  <c r="G60" i="11"/>
  <c r="K59" i="11" s="1"/>
  <c r="H59" i="11"/>
  <c r="J59" i="11"/>
  <c r="G54" i="11"/>
  <c r="I53" i="11" s="1"/>
  <c r="H53" i="11"/>
  <c r="J53" i="11"/>
  <c r="H29" i="11"/>
  <c r="J29" i="11"/>
  <c r="J23" i="11"/>
  <c r="H23" i="11"/>
  <c r="J36" i="11"/>
  <c r="H36" i="11"/>
  <c r="K25" i="11"/>
  <c r="M25" i="11" s="1"/>
  <c r="I61" i="11"/>
  <c r="M61" i="11" s="1"/>
  <c r="I37" i="11"/>
  <c r="M37" i="11" s="1"/>
  <c r="G32" i="12"/>
  <c r="G30" i="11"/>
  <c r="I29" i="11" s="1"/>
  <c r="G24" i="11"/>
  <c r="I23" i="11" s="1"/>
  <c r="G58" i="11"/>
  <c r="K57" i="11" s="1"/>
  <c r="G46" i="11"/>
  <c r="K45" i="11" s="1"/>
  <c r="G44" i="12"/>
  <c r="K43" i="12" s="1"/>
  <c r="G40" i="11"/>
  <c r="K39" i="11" s="1"/>
  <c r="G32" i="11"/>
  <c r="I31" i="11" s="1"/>
  <c r="G50" i="11"/>
  <c r="I49" i="11" s="1"/>
  <c r="G42" i="11"/>
  <c r="K41" i="11" s="1"/>
  <c r="G85" i="11"/>
  <c r="G86" i="11" s="1"/>
  <c r="H86" i="11" s="1"/>
  <c r="G48" i="12"/>
  <c r="K47" i="12" s="1"/>
  <c r="G28" i="12"/>
  <c r="K27" i="12" s="1"/>
  <c r="G85" i="12"/>
  <c r="G86" i="12" s="1"/>
  <c r="G30" i="12"/>
  <c r="G40" i="12"/>
  <c r="K39" i="12" s="1"/>
  <c r="G34" i="12"/>
  <c r="I33" i="12" s="1"/>
  <c r="G38" i="12"/>
  <c r="K37" i="12" s="1"/>
  <c r="G42" i="12"/>
  <c r="K41" i="12" s="1"/>
  <c r="G46" i="12"/>
  <c r="G18" i="12"/>
  <c r="G50" i="12"/>
  <c r="I49" i="12" s="1"/>
  <c r="G22" i="12"/>
  <c r="G24" i="12"/>
  <c r="K23" i="12" s="1"/>
  <c r="G26" i="12"/>
  <c r="G16" i="13"/>
  <c r="G19" i="11"/>
  <c r="G22" i="11"/>
  <c r="G64" i="11"/>
  <c r="I63" i="11" s="1"/>
  <c r="G18" i="11"/>
  <c r="I17" i="11" s="1"/>
  <c r="G16" i="11"/>
  <c r="I15" i="11" s="1"/>
  <c r="G55" i="1"/>
  <c r="G53" i="1"/>
  <c r="G61" i="1"/>
  <c r="G45" i="1"/>
  <c r="G15" i="1"/>
  <c r="G51" i="1"/>
  <c r="G59" i="1"/>
  <c r="G47" i="1"/>
  <c r="G49" i="1"/>
  <c r="G57" i="1"/>
  <c r="F5" i="1"/>
  <c r="F5" i="10"/>
  <c r="C5" i="1"/>
  <c r="G43" i="1"/>
  <c r="G39" i="1"/>
  <c r="G37" i="1"/>
  <c r="G33" i="1"/>
  <c r="G31" i="1"/>
  <c r="G29" i="1"/>
  <c r="G25" i="1"/>
  <c r="G23" i="1"/>
  <c r="G21" i="1"/>
  <c r="G19" i="1"/>
  <c r="C5" i="10"/>
  <c r="C5" i="3"/>
  <c r="G35" i="1"/>
  <c r="G27" i="1"/>
  <c r="N61" i="2" l="1"/>
  <c r="N41" i="2"/>
  <c r="M63" i="12"/>
  <c r="N43" i="2"/>
  <c r="N63" i="2"/>
  <c r="N33" i="2"/>
  <c r="N57" i="2"/>
  <c r="M47" i="13"/>
  <c r="N35" i="2"/>
  <c r="B17" i="2"/>
  <c r="B8" i="14"/>
  <c r="M37" i="13"/>
  <c r="M21" i="13"/>
  <c r="I43" i="11"/>
  <c r="M43" i="11" s="1"/>
  <c r="M33" i="11"/>
  <c r="M63" i="13"/>
  <c r="N53" i="2"/>
  <c r="I59" i="11"/>
  <c r="M59" i="11" s="1"/>
  <c r="I51" i="11"/>
  <c r="M51" i="11" s="1"/>
  <c r="N65" i="2"/>
  <c r="J25" i="1"/>
  <c r="H25" i="1"/>
  <c r="H37" i="1"/>
  <c r="J37" i="1"/>
  <c r="J57" i="1"/>
  <c r="H57" i="1"/>
  <c r="G62" i="1"/>
  <c r="K61" i="1" s="1"/>
  <c r="H61" i="1"/>
  <c r="J61" i="1"/>
  <c r="H26" i="12"/>
  <c r="J26" i="12"/>
  <c r="H18" i="12"/>
  <c r="J18" i="12"/>
  <c r="H30" i="12"/>
  <c r="J30" i="12"/>
  <c r="J32" i="12"/>
  <c r="H32" i="12"/>
  <c r="M57" i="13"/>
  <c r="M59" i="12"/>
  <c r="M33" i="13"/>
  <c r="H20" i="12"/>
  <c r="J20" i="12"/>
  <c r="G28" i="1"/>
  <c r="K27" i="1" s="1"/>
  <c r="J27" i="1"/>
  <c r="H27" i="1"/>
  <c r="G30" i="1"/>
  <c r="K29" i="1" s="1"/>
  <c r="H29" i="1"/>
  <c r="J29" i="1"/>
  <c r="J49" i="1"/>
  <c r="H49" i="1"/>
  <c r="G48" i="1"/>
  <c r="I47" i="1" s="1"/>
  <c r="H47" i="1"/>
  <c r="J47" i="1"/>
  <c r="H53" i="1"/>
  <c r="J53" i="1"/>
  <c r="H16" i="13"/>
  <c r="J16" i="13"/>
  <c r="J24" i="12"/>
  <c r="H24" i="12"/>
  <c r="H46" i="12"/>
  <c r="J46" i="12"/>
  <c r="I86" i="12"/>
  <c r="H86" i="12"/>
  <c r="I31" i="12"/>
  <c r="K49" i="12"/>
  <c r="M49" i="12" s="1"/>
  <c r="K17" i="12"/>
  <c r="I37" i="12"/>
  <c r="M37" i="12" s="1"/>
  <c r="M55" i="13"/>
  <c r="I29" i="12"/>
  <c r="M43" i="13"/>
  <c r="M39" i="13"/>
  <c r="M53" i="13"/>
  <c r="I23" i="12"/>
  <c r="M23" i="12" s="1"/>
  <c r="K19" i="12"/>
  <c r="K25" i="12"/>
  <c r="I45" i="12"/>
  <c r="I15" i="13"/>
  <c r="J19" i="1"/>
  <c r="H19" i="1"/>
  <c r="H39" i="1"/>
  <c r="J39" i="1"/>
  <c r="J59" i="1"/>
  <c r="H59" i="1"/>
  <c r="G16" i="1"/>
  <c r="K15" i="1" s="1"/>
  <c r="H15" i="1"/>
  <c r="J15" i="1"/>
  <c r="G56" i="1"/>
  <c r="I55" i="1" s="1"/>
  <c r="H55" i="1"/>
  <c r="J55" i="1"/>
  <c r="J22" i="12"/>
  <c r="H22" i="12"/>
  <c r="H42" i="12"/>
  <c r="J42" i="12"/>
  <c r="H34" i="12"/>
  <c r="J34" i="12"/>
  <c r="J28" i="12"/>
  <c r="H28" i="12"/>
  <c r="J44" i="12"/>
  <c r="H44" i="12"/>
  <c r="K53" i="11"/>
  <c r="M53" i="11" s="1"/>
  <c r="K31" i="12"/>
  <c r="I41" i="12"/>
  <c r="M41" i="12" s="1"/>
  <c r="K29" i="12"/>
  <c r="M29" i="13"/>
  <c r="K21" i="12"/>
  <c r="K45" i="12"/>
  <c r="G36" i="1"/>
  <c r="I35" i="1" s="1"/>
  <c r="J35" i="1"/>
  <c r="H35" i="1"/>
  <c r="H21" i="1"/>
  <c r="J21" i="1"/>
  <c r="H31" i="1"/>
  <c r="J31" i="1"/>
  <c r="J43" i="1"/>
  <c r="H43" i="1"/>
  <c r="H23" i="1"/>
  <c r="J23" i="1"/>
  <c r="J33" i="1"/>
  <c r="H33" i="1"/>
  <c r="J51" i="1"/>
  <c r="H51" i="1"/>
  <c r="H45" i="1"/>
  <c r="J45" i="1"/>
  <c r="H50" i="12"/>
  <c r="J50" i="12"/>
  <c r="H38" i="12"/>
  <c r="J38" i="12"/>
  <c r="J40" i="12"/>
  <c r="H40" i="12"/>
  <c r="J48" i="12"/>
  <c r="H48" i="12"/>
  <c r="K29" i="11"/>
  <c r="M29" i="11" s="1"/>
  <c r="I45" i="11"/>
  <c r="M45" i="11" s="1"/>
  <c r="I17" i="12"/>
  <c r="M17" i="12" s="1"/>
  <c r="M55" i="12"/>
  <c r="M51" i="12"/>
  <c r="I27" i="12"/>
  <c r="M27" i="12" s="1"/>
  <c r="I39" i="12"/>
  <c r="M39" i="12" s="1"/>
  <c r="M23" i="13"/>
  <c r="I43" i="12"/>
  <c r="M43" i="12" s="1"/>
  <c r="I47" i="12"/>
  <c r="M47" i="12" s="1"/>
  <c r="K33" i="12"/>
  <c r="M33" i="12" s="1"/>
  <c r="I21" i="12"/>
  <c r="I19" i="12"/>
  <c r="I25" i="12"/>
  <c r="K15" i="13"/>
  <c r="I86" i="11"/>
  <c r="J16" i="11"/>
  <c r="H16" i="11"/>
  <c r="K15" i="11"/>
  <c r="M15" i="11" s="1"/>
  <c r="J18" i="11"/>
  <c r="H18" i="11"/>
  <c r="K17" i="11"/>
  <c r="M17" i="11" s="1"/>
  <c r="H22" i="11"/>
  <c r="J22" i="11"/>
  <c r="J42" i="11"/>
  <c r="H42" i="11"/>
  <c r="J24" i="11"/>
  <c r="H24" i="11"/>
  <c r="K21" i="11"/>
  <c r="I41" i="11"/>
  <c r="M41" i="11" s="1"/>
  <c r="I39" i="11"/>
  <c r="M39" i="11" s="1"/>
  <c r="H19" i="11"/>
  <c r="J19" i="11"/>
  <c r="J50" i="11"/>
  <c r="H50" i="11"/>
  <c r="H46" i="11"/>
  <c r="J46" i="11"/>
  <c r="H30" i="11"/>
  <c r="J30" i="11"/>
  <c r="K23" i="11"/>
  <c r="M23" i="11" s="1"/>
  <c r="H54" i="11"/>
  <c r="J54" i="11"/>
  <c r="J44" i="11"/>
  <c r="H44" i="11"/>
  <c r="K49" i="11"/>
  <c r="M49" i="11" s="1"/>
  <c r="J32" i="11"/>
  <c r="H32" i="11"/>
  <c r="J60" i="11"/>
  <c r="H60" i="11"/>
  <c r="I21" i="11"/>
  <c r="J64" i="11"/>
  <c r="H64" i="11"/>
  <c r="J40" i="11"/>
  <c r="H40" i="11"/>
  <c r="J58" i="11"/>
  <c r="H58" i="11"/>
  <c r="K31" i="11"/>
  <c r="M31" i="11" s="1"/>
  <c r="K63" i="11"/>
  <c r="M63" i="11" s="1"/>
  <c r="J52" i="11"/>
  <c r="H52" i="11"/>
  <c r="I57" i="11"/>
  <c r="M57" i="11" s="1"/>
  <c r="G20" i="11"/>
  <c r="K19" i="11" s="1"/>
  <c r="G85" i="1"/>
  <c r="G86" i="1" s="1"/>
  <c r="C8" i="3"/>
  <c r="C15" i="12"/>
  <c r="C15" i="13"/>
  <c r="G54" i="1"/>
  <c r="C15" i="1"/>
  <c r="C15" i="11"/>
  <c r="G46" i="1"/>
  <c r="I45" i="1" s="1"/>
  <c r="G60" i="1"/>
  <c r="G52" i="1"/>
  <c r="I51" i="1" s="1"/>
  <c r="G50" i="1"/>
  <c r="I49" i="1" s="1"/>
  <c r="G58" i="1"/>
  <c r="K57" i="1" s="1"/>
  <c r="C15" i="3"/>
  <c r="C15" i="10"/>
  <c r="G44" i="1"/>
  <c r="G22" i="1"/>
  <c r="I21" i="1" s="1"/>
  <c r="G26" i="1"/>
  <c r="G34" i="1"/>
  <c r="I33" i="1" s="1"/>
  <c r="G40" i="1"/>
  <c r="G38" i="1"/>
  <c r="I37" i="1" s="1"/>
  <c r="G17" i="1"/>
  <c r="G41" i="1"/>
  <c r="G32" i="1"/>
  <c r="G24" i="1"/>
  <c r="C8" i="10"/>
  <c r="C10" i="2"/>
  <c r="C8" i="2"/>
  <c r="M25" i="12" l="1"/>
  <c r="K47" i="1"/>
  <c r="M47" i="1" s="1"/>
  <c r="I27" i="1"/>
  <c r="M27" i="1" s="1"/>
  <c r="M19" i="12"/>
  <c r="I29" i="1"/>
  <c r="M29" i="1" s="1"/>
  <c r="I61" i="1"/>
  <c r="M61" i="1" s="1"/>
  <c r="K35" i="1"/>
  <c r="M35" i="1" s="1"/>
  <c r="K55" i="1"/>
  <c r="M55" i="1" s="1"/>
  <c r="M21" i="12"/>
  <c r="J32" i="1"/>
  <c r="H32" i="1"/>
  <c r="J17" i="1"/>
  <c r="H17" i="1"/>
  <c r="H26" i="1"/>
  <c r="J26" i="1"/>
  <c r="J60" i="1"/>
  <c r="H60" i="1"/>
  <c r="H54" i="1"/>
  <c r="J54" i="1"/>
  <c r="I86" i="1"/>
  <c r="H86" i="1"/>
  <c r="I19" i="11"/>
  <c r="M19" i="11" s="1"/>
  <c r="K33" i="1"/>
  <c r="M33" i="1" s="1"/>
  <c r="J56" i="1"/>
  <c r="H56" i="1"/>
  <c r="J48" i="1"/>
  <c r="H48" i="1"/>
  <c r="K25" i="1"/>
  <c r="H38" i="1"/>
  <c r="J38" i="1"/>
  <c r="H22" i="1"/>
  <c r="J22" i="1"/>
  <c r="H58" i="1"/>
  <c r="J58" i="1"/>
  <c r="H46" i="1"/>
  <c r="J46" i="1"/>
  <c r="K45" i="1"/>
  <c r="M45" i="1" s="1"/>
  <c r="K21" i="1"/>
  <c r="M21" i="1" s="1"/>
  <c r="J16" i="1"/>
  <c r="H16" i="1"/>
  <c r="H30" i="1"/>
  <c r="J30" i="1"/>
  <c r="H62" i="1"/>
  <c r="J62" i="1"/>
  <c r="I57" i="1"/>
  <c r="M57" i="1" s="1"/>
  <c r="K37" i="1"/>
  <c r="M37" i="1" s="1"/>
  <c r="I25" i="1"/>
  <c r="J24" i="1"/>
  <c r="H24" i="1"/>
  <c r="J40" i="1"/>
  <c r="H40" i="1"/>
  <c r="J44" i="1"/>
  <c r="H44" i="1"/>
  <c r="H50" i="1"/>
  <c r="J50" i="1"/>
  <c r="K23" i="1"/>
  <c r="I43" i="1"/>
  <c r="K31" i="1"/>
  <c r="J36" i="1"/>
  <c r="H36" i="1"/>
  <c r="I15" i="1"/>
  <c r="M15" i="1" s="1"/>
  <c r="I59" i="1"/>
  <c r="K39" i="1"/>
  <c r="M15" i="13"/>
  <c r="M29" i="12"/>
  <c r="I53" i="1"/>
  <c r="J28" i="1"/>
  <c r="H28" i="1"/>
  <c r="J41" i="1"/>
  <c r="H41" i="1"/>
  <c r="H34" i="1"/>
  <c r="J34" i="1"/>
  <c r="J52" i="1"/>
  <c r="H52" i="1"/>
  <c r="K51" i="1"/>
  <c r="M51" i="1" s="1"/>
  <c r="I23" i="1"/>
  <c r="K43" i="1"/>
  <c r="I31" i="1"/>
  <c r="K59" i="1"/>
  <c r="I39" i="1"/>
  <c r="M45" i="12"/>
  <c r="M31" i="12"/>
  <c r="K53" i="1"/>
  <c r="K49" i="1"/>
  <c r="M49" i="1" s="1"/>
  <c r="J20" i="11"/>
  <c r="H20" i="11"/>
  <c r="M21" i="11"/>
  <c r="G42" i="1"/>
  <c r="K41" i="1" s="1"/>
  <c r="G18" i="1"/>
  <c r="C8" i="1"/>
  <c r="G20" i="1"/>
  <c r="M31" i="1" l="1"/>
  <c r="M25" i="1"/>
  <c r="M23" i="1"/>
  <c r="M39" i="1"/>
  <c r="M43" i="1"/>
  <c r="H42" i="1"/>
  <c r="J42" i="1"/>
  <c r="J20" i="1"/>
  <c r="H20" i="1"/>
  <c r="K19" i="1"/>
  <c r="I19" i="1"/>
  <c r="H18" i="1"/>
  <c r="J18" i="1"/>
  <c r="I41" i="1"/>
  <c r="M41" i="1" s="1"/>
  <c r="M53" i="1"/>
  <c r="M59" i="1"/>
  <c r="K17" i="1"/>
  <c r="I17" i="1"/>
  <c r="M19" i="1" l="1"/>
  <c r="M17" i="1"/>
  <c r="C17" i="10"/>
  <c r="C17" i="13"/>
  <c r="C17" i="11"/>
  <c r="C17" i="1"/>
  <c r="C17" i="3"/>
  <c r="C17" i="12"/>
  <c r="B19" i="2"/>
  <c r="B10" i="14"/>
  <c r="R61" i="2" l="1"/>
  <c r="R44" i="2"/>
  <c r="R58" i="2"/>
  <c r="R41" i="2"/>
  <c r="R24" i="2"/>
  <c r="R53" i="2"/>
  <c r="R36" i="2"/>
  <c r="R50" i="2"/>
  <c r="R33" i="2"/>
  <c r="R31" i="2"/>
  <c r="R45" i="2"/>
  <c r="R20" i="2"/>
  <c r="R42" i="2"/>
  <c r="R25" i="2"/>
  <c r="R55" i="2"/>
  <c r="R22" i="2"/>
  <c r="R37" i="2"/>
  <c r="R59" i="2"/>
  <c r="R34" i="2"/>
  <c r="R28" i="2"/>
  <c r="R47" i="2"/>
  <c r="R19" i="2"/>
  <c r="R29" i="2"/>
  <c r="R51" i="2"/>
  <c r="R26" i="2"/>
  <c r="R56" i="2"/>
  <c r="R39" i="2"/>
  <c r="R21" i="2"/>
  <c r="R43" i="2"/>
  <c r="R18" i="2"/>
  <c r="R48" i="2"/>
  <c r="R23" i="2"/>
  <c r="R54" i="2"/>
  <c r="R30" i="2"/>
  <c r="R60" i="2"/>
  <c r="R35" i="2"/>
  <c r="R57" i="2"/>
  <c r="R40" i="2"/>
  <c r="R38" i="2"/>
  <c r="R52" i="2"/>
  <c r="R27" i="2"/>
  <c r="R49" i="2"/>
  <c r="R32" i="2"/>
  <c r="R46" i="2"/>
  <c r="B17" i="10"/>
  <c r="L14" i="10" s="1"/>
  <c r="B17" i="3"/>
  <c r="H59" i="3" s="1"/>
  <c r="B17" i="1"/>
  <c r="B17" i="11"/>
  <c r="B17" i="13"/>
  <c r="A10" i="14"/>
  <c r="A19" i="2"/>
  <c r="B17" i="12"/>
  <c r="P20" i="2" l="1"/>
  <c r="R17" i="2" s="1"/>
  <c r="L58" i="10"/>
  <c r="L57" i="10"/>
  <c r="L35" i="10"/>
  <c r="L21" i="10"/>
  <c r="L36" i="10"/>
  <c r="L37" i="10"/>
  <c r="L50" i="10"/>
  <c r="L49" i="10"/>
  <c r="L56" i="10"/>
  <c r="L43" i="10"/>
  <c r="L52" i="10"/>
  <c r="L19" i="10"/>
  <c r="L44" i="10"/>
  <c r="L42" i="10"/>
  <c r="L41" i="10"/>
  <c r="L48" i="10"/>
  <c r="L55" i="10"/>
  <c r="L27" i="10"/>
  <c r="L53" i="10"/>
  <c r="L28" i="10"/>
  <c r="L34" i="10"/>
  <c r="L33" i="10"/>
  <c r="L40" i="10"/>
  <c r="L47" i="10"/>
  <c r="L54" i="10"/>
  <c r="L20" i="10"/>
  <c r="L22" i="10"/>
  <c r="L26" i="10"/>
  <c r="L25" i="10"/>
  <c r="L32" i="10"/>
  <c r="L39" i="10"/>
  <c r="L46" i="10"/>
  <c r="L51" i="10"/>
  <c r="L18" i="10"/>
  <c r="L17" i="10"/>
  <c r="L24" i="10"/>
  <c r="L31" i="10"/>
  <c r="L38" i="10"/>
  <c r="L15" i="10"/>
  <c r="L29" i="10"/>
  <c r="L45" i="10"/>
  <c r="L16" i="10"/>
  <c r="L23" i="10"/>
  <c r="L30" i="10"/>
  <c r="H41" i="3"/>
  <c r="H48" i="3"/>
  <c r="H46" i="3"/>
  <c r="H50" i="3"/>
  <c r="H49" i="3"/>
  <c r="H43" i="3"/>
  <c r="H56" i="3"/>
  <c r="H55" i="3"/>
  <c r="H53" i="3"/>
  <c r="H57" i="3"/>
  <c r="H51" i="3"/>
  <c r="H45" i="3"/>
  <c r="H52" i="3"/>
  <c r="H47" i="3"/>
  <c r="H44" i="3"/>
  <c r="H42" i="3"/>
  <c r="H54" i="3"/>
  <c r="H58" i="3"/>
  <c r="H15" i="3"/>
  <c r="H24" i="3"/>
  <c r="H25" i="3"/>
  <c r="H34" i="3"/>
  <c r="H37" i="3"/>
  <c r="H20" i="3"/>
  <c r="H22" i="3"/>
  <c r="H23" i="3"/>
  <c r="H32" i="3"/>
  <c r="H33" i="3"/>
  <c r="H28" i="3"/>
  <c r="H30" i="3"/>
  <c r="H17" i="3"/>
  <c r="H31" i="3"/>
  <c r="H40" i="3"/>
  <c r="H19" i="3"/>
  <c r="H36" i="3"/>
  <c r="H38" i="3"/>
  <c r="H35" i="3"/>
  <c r="H16" i="3"/>
  <c r="H39" i="3"/>
  <c r="H27" i="3"/>
  <c r="H29" i="3"/>
  <c r="H26" i="3"/>
  <c r="H18" i="3"/>
  <c r="H21" i="3"/>
</calcChain>
</file>

<file path=xl/comments1.xml><?xml version="1.0" encoding="utf-8"?>
<comments xmlns="http://schemas.openxmlformats.org/spreadsheetml/2006/main">
  <authors>
    <author>宮城県</author>
  </authors>
  <commentList>
    <comment ref="E5" authorId="0" shapeId="0">
      <text>
        <r>
          <rPr>
            <b/>
            <sz val="9"/>
            <color indexed="81"/>
            <rFont val="MS P ゴシック"/>
            <family val="3"/>
            <charset val="128"/>
          </rPr>
          <t xml:space="preserve">単価５０万円以上
</t>
        </r>
      </text>
    </comment>
  </commentList>
</comments>
</file>

<file path=xl/comments2.xml><?xml version="1.0" encoding="utf-8"?>
<comments xmlns="http://schemas.openxmlformats.org/spreadsheetml/2006/main">
  <authors>
    <author>作成者</author>
  </authors>
  <commentList>
    <comment ref="B14" authorId="0" shapeId="0">
      <text>
        <r>
          <rPr>
            <b/>
            <sz val="9"/>
            <color indexed="81"/>
            <rFont val="MS P ゴシック"/>
            <family val="3"/>
            <charset val="128"/>
          </rPr>
          <t>入力不要</t>
        </r>
      </text>
    </comment>
  </commentList>
</comments>
</file>

<file path=xl/comments3.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要望上限額を超過する場合のみ入力</t>
        </r>
      </text>
    </comment>
  </commentList>
</comments>
</file>

<file path=xl/comments4.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5.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6.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7.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8.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9.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10.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11.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12.xml><?xml version="1.0" encoding="utf-8"?>
<comments xmlns="http://schemas.openxmlformats.org/spreadsheetml/2006/main">
  <authors>
    <author>宮城県</author>
  </authors>
  <commentList>
    <comment ref="C8" authorId="0" shapeId="0">
      <text>
        <r>
          <rPr>
            <b/>
            <sz val="9"/>
            <color indexed="81"/>
            <rFont val="ＭＳ Ｐゴシック"/>
            <family val="3"/>
            <charset val="128"/>
          </rPr>
          <t>入力不要</t>
        </r>
      </text>
    </comment>
    <comment ref="A15" authorId="0" shapeId="0">
      <text>
        <r>
          <rPr>
            <b/>
            <sz val="9"/>
            <color indexed="81"/>
            <rFont val="ＭＳ Ｐゴシック"/>
            <family val="3"/>
            <charset val="128"/>
          </rPr>
          <t>要望上限額を超過する場合にのみ入力</t>
        </r>
      </text>
    </comment>
  </commentList>
</comments>
</file>

<file path=xl/comments13.xml><?xml version="1.0" encoding="utf-8"?>
<comments xmlns="http://schemas.openxmlformats.org/spreadsheetml/2006/main">
  <authors>
    <author>宮城県</author>
  </authors>
  <commentList>
    <comment ref="C8" authorId="0" shapeId="0">
      <text>
        <r>
          <rPr>
            <sz val="9"/>
            <color indexed="81"/>
            <rFont val="ＭＳ Ｐゴシック"/>
            <family val="3"/>
            <charset val="128"/>
          </rPr>
          <t xml:space="preserve">入力不要
</t>
        </r>
      </text>
    </comment>
  </commentList>
</comments>
</file>

<file path=xl/sharedStrings.xml><?xml version="1.0" encoding="utf-8"?>
<sst xmlns="http://schemas.openxmlformats.org/spreadsheetml/2006/main" count="598" uniqueCount="158">
  <si>
    <t>補助金額</t>
  </si>
  <si>
    <t>番号</t>
  </si>
  <si>
    <t>市町村振興総合補助金実績総括表</t>
    <rPh sb="0" eb="3">
      <t>シチョウソン</t>
    </rPh>
    <rPh sb="3" eb="5">
      <t>シンコウ</t>
    </rPh>
    <rPh sb="5" eb="7">
      <t>ソウゴウ</t>
    </rPh>
    <rPh sb="7" eb="10">
      <t>ホジョキン</t>
    </rPh>
    <rPh sb="10" eb="12">
      <t>ジッセキ</t>
    </rPh>
    <rPh sb="12" eb="14">
      <t>ソウカツ</t>
    </rPh>
    <rPh sb="14" eb="15">
      <t>ヒョウ</t>
    </rPh>
    <phoneticPr fontId="6"/>
  </si>
  <si>
    <t>合　　計</t>
  </si>
  <si>
    <t>優先
順位</t>
  </si>
  <si>
    <t>事業実施年度</t>
    <rPh sb="0" eb="2">
      <t>ジギョウ</t>
    </rPh>
    <rPh sb="2" eb="4">
      <t>ジッシ</t>
    </rPh>
    <rPh sb="4" eb="6">
      <t>ネンド</t>
    </rPh>
    <phoneticPr fontId="6"/>
  </si>
  <si>
    <t>交付決定</t>
    <rPh sb="0" eb="2">
      <t>コウフ</t>
    </rPh>
    <rPh sb="2" eb="4">
      <t>ケッテイ</t>
    </rPh>
    <phoneticPr fontId="6"/>
  </si>
  <si>
    <t>市町村等名</t>
    <rPh sb="0" eb="3">
      <t>シチョウソン</t>
    </rPh>
    <rPh sb="3" eb="4">
      <t>トウ</t>
    </rPh>
    <rPh sb="4" eb="5">
      <t>メイ</t>
    </rPh>
    <phoneticPr fontId="6"/>
  </si>
  <si>
    <t>【内訳】</t>
    <rPh sb="1" eb="3">
      <t>ウチワケ</t>
    </rPh>
    <phoneticPr fontId="6"/>
  </si>
  <si>
    <t>補助金総額</t>
    <rPh sb="0" eb="3">
      <t>ホジョキン</t>
    </rPh>
    <rPh sb="3" eb="5">
      <t>ソウガク</t>
    </rPh>
    <phoneticPr fontId="6"/>
  </si>
  <si>
    <t>千円</t>
    <rPh sb="0" eb="2">
      <t>センエン</t>
    </rPh>
    <phoneticPr fontId="6"/>
  </si>
  <si>
    <t>補助金実績額</t>
    <rPh sb="0" eb="3">
      <t>ホジョキン</t>
    </rPh>
    <rPh sb="3" eb="6">
      <t>ジッセキガク</t>
    </rPh>
    <phoneticPr fontId="6"/>
  </si>
  <si>
    <t>市町村振興総合補助金申請事業総括表</t>
    <rPh sb="0" eb="3">
      <t>シチョウソン</t>
    </rPh>
    <rPh sb="3" eb="5">
      <t>シンコウ</t>
    </rPh>
    <rPh sb="5" eb="7">
      <t>ソウゴウ</t>
    </rPh>
    <rPh sb="7" eb="10">
      <t>ホジョキン</t>
    </rPh>
    <rPh sb="10" eb="12">
      <t>シンセイ</t>
    </rPh>
    <rPh sb="12" eb="14">
      <t>ジギョウ</t>
    </rPh>
    <rPh sb="14" eb="16">
      <t>ソウカツ</t>
    </rPh>
    <rPh sb="16" eb="17">
      <t>ヒョウ</t>
    </rPh>
    <phoneticPr fontId="6"/>
  </si>
  <si>
    <t>（交付要綱）別記様式第２号</t>
    <rPh sb="1" eb="3">
      <t>コウフ</t>
    </rPh>
    <rPh sb="3" eb="5">
      <t>ヨウコウ</t>
    </rPh>
    <rPh sb="6" eb="8">
      <t>ベッキ</t>
    </rPh>
    <rPh sb="8" eb="10">
      <t>ヨウシキ</t>
    </rPh>
    <rPh sb="10" eb="11">
      <t>ダイ</t>
    </rPh>
    <rPh sb="12" eb="13">
      <t>ゴウ</t>
    </rPh>
    <phoneticPr fontId="6"/>
  </si>
  <si>
    <t>注）優先順位欄は，補助金総額が要望上限額を超える場合に記載すること。</t>
  </si>
  <si>
    <t>注）変更申請の場合は，上段に括弧書きで当初事業費を記載すること。</t>
  </si>
  <si>
    <t>交付決定額</t>
    <rPh sb="0" eb="2">
      <t>コウフ</t>
    </rPh>
    <rPh sb="2" eb="4">
      <t>ケッテイ</t>
    </rPh>
    <rPh sb="4" eb="5">
      <t>ガク</t>
    </rPh>
    <phoneticPr fontId="6"/>
  </si>
  <si>
    <t>漁船乗組員救急救命推進事業</t>
  </si>
  <si>
    <t>（単位：千円）</t>
    <rPh sb="1" eb="3">
      <t>タンイ</t>
    </rPh>
    <rPh sb="4" eb="6">
      <t>センエン</t>
    </rPh>
    <phoneticPr fontId="6"/>
  </si>
  <si>
    <t>（交付要綱）別記様式第６号</t>
    <rPh sb="1" eb="3">
      <t>コウフ</t>
    </rPh>
    <rPh sb="3" eb="5">
      <t>ヨウコウ</t>
    </rPh>
    <rPh sb="6" eb="8">
      <t>ベッキ</t>
    </rPh>
    <rPh sb="8" eb="10">
      <t>ヨウシキ</t>
    </rPh>
    <rPh sb="10" eb="11">
      <t>ダイ</t>
    </rPh>
    <rPh sb="12" eb="13">
      <t>ゴウ</t>
    </rPh>
    <phoneticPr fontId="6"/>
  </si>
  <si>
    <t>実績</t>
    <rPh sb="0" eb="2">
      <t>ジッセキ</t>
    </rPh>
    <phoneticPr fontId="6"/>
  </si>
  <si>
    <t>完了日</t>
    <rPh sb="0" eb="3">
      <t>カンリョウビ</t>
    </rPh>
    <phoneticPr fontId="6"/>
  </si>
  <si>
    <t>（実施要領）別記様式第１号</t>
    <rPh sb="1" eb="3">
      <t>ジッシ</t>
    </rPh>
    <rPh sb="3" eb="5">
      <t>ヨウリョウ</t>
    </rPh>
    <rPh sb="6" eb="8">
      <t>ベッキ</t>
    </rPh>
    <rPh sb="8" eb="10">
      <t>ヨウシキ</t>
    </rPh>
    <rPh sb="10" eb="11">
      <t>ダイ</t>
    </rPh>
    <rPh sb="12" eb="13">
      <t>ゴウ</t>
    </rPh>
    <phoneticPr fontId="6"/>
  </si>
  <si>
    <t>市町村振興総合補助金実施計画協議総括表</t>
    <rPh sb="0" eb="3">
      <t>シチョウソン</t>
    </rPh>
    <rPh sb="3" eb="5">
      <t>シンコウ</t>
    </rPh>
    <rPh sb="5" eb="7">
      <t>ソウゴウ</t>
    </rPh>
    <rPh sb="7" eb="10">
      <t>ホジョキン</t>
    </rPh>
    <rPh sb="10" eb="12">
      <t>ジッシ</t>
    </rPh>
    <rPh sb="12" eb="14">
      <t>ケイカク</t>
    </rPh>
    <rPh sb="14" eb="16">
      <t>キョウギ</t>
    </rPh>
    <rPh sb="16" eb="18">
      <t>ソウカツ</t>
    </rPh>
    <rPh sb="18" eb="19">
      <t>ヒョウ</t>
    </rPh>
    <phoneticPr fontId="6"/>
  </si>
  <si>
    <t>事業所内保育施設助成事業</t>
  </si>
  <si>
    <t>がん検診受診率向上促進事業</t>
  </si>
  <si>
    <t>備考</t>
    <rPh sb="0" eb="2">
      <t>ビコウ</t>
    </rPh>
    <phoneticPr fontId="6"/>
  </si>
  <si>
    <t>メニュー</t>
  </si>
  <si>
    <t>補助率</t>
  </si>
  <si>
    <t>補助対象
事業費</t>
  </si>
  <si>
    <t>区分名</t>
  </si>
  <si>
    <t>細目名</t>
  </si>
  <si>
    <t>補助対象事業費</t>
  </si>
  <si>
    <t>知的障害者グループホーム体験ステイ推進事業</t>
  </si>
  <si>
    <t>地域子育て支援センター事業</t>
  </si>
  <si>
    <t>魅力ある地域づくり事業</t>
  </si>
  <si>
    <t>市町村地域福祉おこし事業</t>
  </si>
  <si>
    <t>公衆浴場安定確保対策事業</t>
  </si>
  <si>
    <t>ごみ減量化・再資源化促進事業</t>
  </si>
  <si>
    <t>少年補導センター運営事業</t>
  </si>
  <si>
    <t>障害児保育事業</t>
  </si>
  <si>
    <t>低年齢児保育施設助成事業</t>
  </si>
  <si>
    <t>重度身体障害者ケア付き住宅運営費補助事業</t>
  </si>
  <si>
    <t>在宅酸素療法者酸素濃縮器利用助成事業</t>
  </si>
  <si>
    <t>市町村献血推進事業</t>
  </si>
  <si>
    <t>みやぎ路観光地整備事業</t>
  </si>
  <si>
    <t>山の幸振興総合対策事業</t>
  </si>
  <si>
    <t>小規模林道事業</t>
  </si>
  <si>
    <t>ふるさと緑の道整備事業</t>
  </si>
  <si>
    <t>みやぎの豊かな森林づくり支援事業</t>
  </si>
  <si>
    <t>漁港改良助成事業</t>
  </si>
  <si>
    <t>市町村提案事業</t>
  </si>
  <si>
    <t>市町村振興総合補助金　入力シート</t>
    <rPh sb="0" eb="3">
      <t>シチョウソン</t>
    </rPh>
    <rPh sb="3" eb="5">
      <t>シンコウ</t>
    </rPh>
    <rPh sb="5" eb="7">
      <t>ソウゴウ</t>
    </rPh>
    <rPh sb="7" eb="10">
      <t>ホジョキン</t>
    </rPh>
    <rPh sb="11" eb="13">
      <t>ニュウリョク</t>
    </rPh>
    <phoneticPr fontId="6"/>
  </si>
  <si>
    <t>実施計画協議</t>
    <rPh sb="0" eb="2">
      <t>ジッシ</t>
    </rPh>
    <rPh sb="2" eb="4">
      <t>ケイカク</t>
    </rPh>
    <rPh sb="4" eb="6">
      <t>キョウギ</t>
    </rPh>
    <phoneticPr fontId="6"/>
  </si>
  <si>
    <t>番号</t>
    <rPh sb="0" eb="2">
      <t>バンゴウ</t>
    </rPh>
    <phoneticPr fontId="6"/>
  </si>
  <si>
    <t>メニュー</t>
    <phoneticPr fontId="6"/>
  </si>
  <si>
    <t>交付申請</t>
    <rPh sb="0" eb="2">
      <t>コウフ</t>
    </rPh>
    <rPh sb="2" eb="4">
      <t>シンセイ</t>
    </rPh>
    <phoneticPr fontId="6"/>
  </si>
  <si>
    <t>20万円以上かつ20％以上増</t>
    <rPh sb="2" eb="4">
      <t>マンエン</t>
    </rPh>
    <rPh sb="11" eb="13">
      <t>イジョウ</t>
    </rPh>
    <rPh sb="13" eb="14">
      <t>ゾウ</t>
    </rPh>
    <phoneticPr fontId="6"/>
  </si>
  <si>
    <t>20万円以上かつ20％以上減</t>
    <rPh sb="2" eb="4">
      <t>マンエン</t>
    </rPh>
    <rPh sb="11" eb="13">
      <t>イジョウ</t>
    </rPh>
    <rPh sb="13" eb="14">
      <t>ゲン</t>
    </rPh>
    <phoneticPr fontId="6"/>
  </si>
  <si>
    <t>変更交付①</t>
    <rPh sb="0" eb="2">
      <t>ヘンコウ</t>
    </rPh>
    <rPh sb="2" eb="4">
      <t>コウフ</t>
    </rPh>
    <phoneticPr fontId="6"/>
  </si>
  <si>
    <t>変更交付②</t>
    <rPh sb="0" eb="2">
      <t>ヘンコウ</t>
    </rPh>
    <rPh sb="2" eb="4">
      <t>コウフ</t>
    </rPh>
    <phoneticPr fontId="6"/>
  </si>
  <si>
    <t>変更交付③</t>
    <rPh sb="0" eb="2">
      <t>ヘンコウ</t>
    </rPh>
    <rPh sb="2" eb="4">
      <t>コウフ</t>
    </rPh>
    <phoneticPr fontId="6"/>
  </si>
  <si>
    <t>変更交付④</t>
    <rPh sb="0" eb="2">
      <t>ヘンコウ</t>
    </rPh>
    <rPh sb="2" eb="4">
      <t>コウフ</t>
    </rPh>
    <phoneticPr fontId="6"/>
  </si>
  <si>
    <t>実績報告</t>
    <rPh sb="0" eb="2">
      <t>ジッセキ</t>
    </rPh>
    <rPh sb="2" eb="4">
      <t>ホウコク</t>
    </rPh>
    <phoneticPr fontId="6"/>
  </si>
  <si>
    <t>変更交付　最終額</t>
    <rPh sb="0" eb="2">
      <t>ヘンコウ</t>
    </rPh>
    <rPh sb="2" eb="4">
      <t>コウフ</t>
    </rPh>
    <rPh sb="5" eb="7">
      <t>サイシュウ</t>
    </rPh>
    <rPh sb="7" eb="8">
      <t>ガク</t>
    </rPh>
    <phoneticPr fontId="6"/>
  </si>
  <si>
    <t>(単位：円)</t>
    <rPh sb="1" eb="3">
      <t>タンイ</t>
    </rPh>
    <rPh sb="4" eb="5">
      <t>エン</t>
    </rPh>
    <phoneticPr fontId="6"/>
  </si>
  <si>
    <t>上段：補助対象事業費</t>
    <rPh sb="0" eb="2">
      <t>ジョウダン</t>
    </rPh>
    <phoneticPr fontId="6"/>
  </si>
  <si>
    <t>下段：補助金額</t>
    <rPh sb="0" eb="2">
      <t>ゲダン</t>
    </rPh>
    <rPh sb="5" eb="6">
      <t>キン</t>
    </rPh>
    <rPh sb="6" eb="7">
      <t>ガク</t>
    </rPh>
    <phoneticPr fontId="6"/>
  </si>
  <si>
    <t>完了日</t>
    <rPh sb="0" eb="2">
      <t>カンリョウ</t>
    </rPh>
    <rPh sb="2" eb="3">
      <t>ビ</t>
    </rPh>
    <phoneticPr fontId="6"/>
  </si>
  <si>
    <t>合　　計</t>
    <phoneticPr fontId="6"/>
  </si>
  <si>
    <t>取下げ</t>
    <rPh sb="0" eb="2">
      <t>トリサ</t>
    </rPh>
    <phoneticPr fontId="6"/>
  </si>
  <si>
    <t>チェック</t>
    <phoneticPr fontId="6"/>
  </si>
  <si>
    <t>確認調査復命書</t>
    <rPh sb="0" eb="2">
      <t>カクニン</t>
    </rPh>
    <rPh sb="2" eb="4">
      <t>チョウサ</t>
    </rPh>
    <rPh sb="4" eb="7">
      <t>フクメイショ</t>
    </rPh>
    <phoneticPr fontId="6"/>
  </si>
  <si>
    <t>交付申請-計画協議</t>
    <rPh sb="0" eb="2">
      <t>コウフ</t>
    </rPh>
    <rPh sb="2" eb="4">
      <t>シンセイ</t>
    </rPh>
    <rPh sb="5" eb="7">
      <t>ケイカク</t>
    </rPh>
    <rPh sb="7" eb="9">
      <t>キョウギ</t>
    </rPh>
    <phoneticPr fontId="6"/>
  </si>
  <si>
    <t>要件
審査</t>
    <rPh sb="0" eb="2">
      <t>ヨウケン</t>
    </rPh>
    <rPh sb="3" eb="5">
      <t>シンサ</t>
    </rPh>
    <phoneticPr fontId="6"/>
  </si>
  <si>
    <t>細目</t>
    <rPh sb="0" eb="2">
      <t>サイモク</t>
    </rPh>
    <phoneticPr fontId="6"/>
  </si>
  <si>
    <t>共同利用機械・施設整備（転作作物）タイプ</t>
    <rPh sb="0" eb="2">
      <t>キョウドウ</t>
    </rPh>
    <rPh sb="2" eb="4">
      <t>リヨウ</t>
    </rPh>
    <rPh sb="4" eb="6">
      <t>キカイ</t>
    </rPh>
    <rPh sb="7" eb="9">
      <t>シセツ</t>
    </rPh>
    <rPh sb="9" eb="11">
      <t>セイビ</t>
    </rPh>
    <rPh sb="12" eb="14">
      <t>テンサク</t>
    </rPh>
    <rPh sb="14" eb="16">
      <t>サクモツ</t>
    </rPh>
    <phoneticPr fontId="6"/>
  </si>
  <si>
    <t>樹幹注入事業</t>
    <rPh sb="0" eb="2">
      <t>ジュカン</t>
    </rPh>
    <rPh sb="2" eb="4">
      <t>チュウニュウ</t>
    </rPh>
    <rPh sb="4" eb="6">
      <t>ジギョウ</t>
    </rPh>
    <phoneticPr fontId="6"/>
  </si>
  <si>
    <t>伐倒駆除事業</t>
    <rPh sb="0" eb="2">
      <t>バットウ</t>
    </rPh>
    <rPh sb="2" eb="4">
      <t>クジョ</t>
    </rPh>
    <rPh sb="4" eb="6">
      <t>ジギョウ</t>
    </rPh>
    <phoneticPr fontId="6"/>
  </si>
  <si>
    <t>指令番号</t>
    <rPh sb="0" eb="2">
      <t>シレイ</t>
    </rPh>
    <rPh sb="2" eb="4">
      <t>バンゴウ</t>
    </rPh>
    <phoneticPr fontId="6"/>
  </si>
  <si>
    <t>【特記事項】</t>
    <rPh sb="1" eb="3">
      <t>トッキ</t>
    </rPh>
    <rPh sb="3" eb="5">
      <t>ジコウ</t>
    </rPh>
    <phoneticPr fontId="6"/>
  </si>
  <si>
    <t>直営</t>
    <rPh sb="0" eb="2">
      <t>チョクエイ</t>
    </rPh>
    <phoneticPr fontId="6"/>
  </si>
  <si>
    <t>要</t>
    <rPh sb="0" eb="1">
      <t>ヨウ</t>
    </rPh>
    <phoneticPr fontId="6"/>
  </si>
  <si>
    <t>間接</t>
    <rPh sb="0" eb="2">
      <t>カンセツ</t>
    </rPh>
    <phoneticPr fontId="6"/>
  </si>
  <si>
    <t>不要</t>
    <rPh sb="0" eb="2">
      <t>フヨウ</t>
    </rPh>
    <phoneticPr fontId="6"/>
  </si>
  <si>
    <t>事業
主体</t>
    <rPh sb="0" eb="2">
      <t>ジギョウ</t>
    </rPh>
    <rPh sb="3" eb="5">
      <t>シュタイ</t>
    </rPh>
    <phoneticPr fontId="6"/>
  </si>
  <si>
    <t>財産管理
台帳</t>
    <rPh sb="0" eb="2">
      <t>ザイサン</t>
    </rPh>
    <rPh sb="2" eb="4">
      <t>カンリ</t>
    </rPh>
    <rPh sb="5" eb="7">
      <t>ダイチョウ</t>
    </rPh>
    <phoneticPr fontId="6"/>
  </si>
  <si>
    <t>事業
終期</t>
    <rPh sb="0" eb="2">
      <t>ジギョウ</t>
    </rPh>
    <rPh sb="3" eb="5">
      <t>シュウキ</t>
    </rPh>
    <phoneticPr fontId="6"/>
  </si>
  <si>
    <t>問合せ等対応記録</t>
    <rPh sb="0" eb="2">
      <t>トイアワ</t>
    </rPh>
    <rPh sb="3" eb="4">
      <t>トウ</t>
    </rPh>
    <rPh sb="4" eb="6">
      <t>タイオウ</t>
    </rPh>
    <rPh sb="6" eb="8">
      <t>キロク</t>
    </rPh>
    <phoneticPr fontId="6"/>
  </si>
  <si>
    <t>チェック</t>
    <phoneticPr fontId="6"/>
  </si>
  <si>
    <t>×：審査不要（協議時点から変更なし）</t>
    <rPh sb="2" eb="4">
      <t>シンサ</t>
    </rPh>
    <rPh sb="4" eb="6">
      <t>フヨウ</t>
    </rPh>
    <rPh sb="7" eb="9">
      <t>キョウギ</t>
    </rPh>
    <rPh sb="9" eb="11">
      <t>ジテン</t>
    </rPh>
    <rPh sb="13" eb="15">
      <t>ヘンコウ</t>
    </rPh>
    <phoneticPr fontId="6"/>
  </si>
  <si>
    <t>○：審査必要（協議時点から変更あり）</t>
    <rPh sb="2" eb="4">
      <t>シンサ</t>
    </rPh>
    <rPh sb="4" eb="6">
      <t>ヒツヨウ</t>
    </rPh>
    <rPh sb="7" eb="9">
      <t>キョウギ</t>
    </rPh>
    <rPh sb="9" eb="11">
      <t>ジテン</t>
    </rPh>
    <rPh sb="13" eb="15">
      <t>ヘンコウ</t>
    </rPh>
    <phoneticPr fontId="6"/>
  </si>
  <si>
    <t>Aタイプ</t>
    <phoneticPr fontId="6"/>
  </si>
  <si>
    <t>Bタイプ</t>
    <phoneticPr fontId="6"/>
  </si>
  <si>
    <t>交通安全指導員設置運営事業</t>
    <rPh sb="0" eb="2">
      <t>コウツウ</t>
    </rPh>
    <rPh sb="2" eb="4">
      <t>アンゼン</t>
    </rPh>
    <rPh sb="4" eb="7">
      <t>シドウイン</t>
    </rPh>
    <rPh sb="7" eb="9">
      <t>セッチ</t>
    </rPh>
    <rPh sb="9" eb="11">
      <t>ウンエイ</t>
    </rPh>
    <rPh sb="11" eb="13">
      <t>ジギョウ</t>
    </rPh>
    <phoneticPr fontId="6"/>
  </si>
  <si>
    <t>暴走族根絶・飲酒運転根絶・高齢者交通事故防止・自転車安全利用推進事業</t>
    <rPh sb="0" eb="2">
      <t>ボウソウ</t>
    </rPh>
    <rPh sb="2" eb="3">
      <t>ゾク</t>
    </rPh>
    <rPh sb="3" eb="5">
      <t>コンゼツ</t>
    </rPh>
    <rPh sb="6" eb="8">
      <t>インシュ</t>
    </rPh>
    <rPh sb="8" eb="10">
      <t>ウンテン</t>
    </rPh>
    <rPh sb="10" eb="12">
      <t>コンゼツ</t>
    </rPh>
    <rPh sb="13" eb="16">
      <t>コウレイシャ</t>
    </rPh>
    <rPh sb="16" eb="18">
      <t>コウツウ</t>
    </rPh>
    <rPh sb="18" eb="20">
      <t>ジコ</t>
    </rPh>
    <rPh sb="20" eb="22">
      <t>ボウシ</t>
    </rPh>
    <rPh sb="23" eb="26">
      <t>ジテンシャ</t>
    </rPh>
    <rPh sb="26" eb="28">
      <t>アンゼン</t>
    </rPh>
    <rPh sb="28" eb="30">
      <t>リヨウ</t>
    </rPh>
    <rPh sb="30" eb="32">
      <t>スイシン</t>
    </rPh>
    <rPh sb="32" eb="34">
      <t>ジギョウ</t>
    </rPh>
    <phoneticPr fontId="6"/>
  </si>
  <si>
    <t>食の体験学習の取組（タイプA　地域食材等の知識習得）</t>
    <rPh sb="0" eb="1">
      <t>ショク</t>
    </rPh>
    <rPh sb="2" eb="4">
      <t>タイケン</t>
    </rPh>
    <rPh sb="4" eb="6">
      <t>ガクシュウ</t>
    </rPh>
    <rPh sb="7" eb="9">
      <t>トリクミ</t>
    </rPh>
    <rPh sb="15" eb="17">
      <t>チイキ</t>
    </rPh>
    <rPh sb="17" eb="19">
      <t>ショクザイ</t>
    </rPh>
    <rPh sb="19" eb="20">
      <t>トウ</t>
    </rPh>
    <rPh sb="21" eb="23">
      <t>チシキ</t>
    </rPh>
    <rPh sb="23" eb="25">
      <t>シュウトク</t>
    </rPh>
    <phoneticPr fontId="6"/>
  </si>
  <si>
    <t>食の体験学習の取組（タイプB　健全な食生活の実践）</t>
    <rPh sb="0" eb="1">
      <t>ショク</t>
    </rPh>
    <rPh sb="2" eb="4">
      <t>タイケン</t>
    </rPh>
    <rPh sb="4" eb="6">
      <t>ガクシュウ</t>
    </rPh>
    <rPh sb="7" eb="9">
      <t>トリクミ</t>
    </rPh>
    <rPh sb="15" eb="17">
      <t>ケンゼン</t>
    </rPh>
    <rPh sb="18" eb="21">
      <t>ショクセイカツ</t>
    </rPh>
    <rPh sb="22" eb="24">
      <t>ジッセン</t>
    </rPh>
    <phoneticPr fontId="6"/>
  </si>
  <si>
    <t>食に関する正しい知識の普及</t>
    <rPh sb="0" eb="1">
      <t>ショク</t>
    </rPh>
    <rPh sb="2" eb="3">
      <t>カン</t>
    </rPh>
    <rPh sb="5" eb="6">
      <t>タダ</t>
    </rPh>
    <rPh sb="8" eb="10">
      <t>チシキ</t>
    </rPh>
    <rPh sb="11" eb="13">
      <t>フキュウ</t>
    </rPh>
    <phoneticPr fontId="6"/>
  </si>
  <si>
    <t>共同利用機械整備（稲態様転作）タイプ</t>
    <rPh sb="0" eb="2">
      <t>キョウドウ</t>
    </rPh>
    <rPh sb="2" eb="4">
      <t>リヨウ</t>
    </rPh>
    <rPh sb="4" eb="6">
      <t>キカイ</t>
    </rPh>
    <rPh sb="6" eb="8">
      <t>セイビ</t>
    </rPh>
    <rPh sb="9" eb="10">
      <t>イネ</t>
    </rPh>
    <rPh sb="10" eb="12">
      <t>タイヨウ</t>
    </rPh>
    <rPh sb="12" eb="14">
      <t>テンサク</t>
    </rPh>
    <phoneticPr fontId="6"/>
  </si>
  <si>
    <t>生立木除去事業</t>
    <rPh sb="0" eb="1">
      <t>セイ</t>
    </rPh>
    <rPh sb="1" eb="2">
      <t>リツ</t>
    </rPh>
    <rPh sb="2" eb="3">
      <t>ボク</t>
    </rPh>
    <rPh sb="3" eb="5">
      <t>ジョキョ</t>
    </rPh>
    <rPh sb="5" eb="7">
      <t>ジギョウ</t>
    </rPh>
    <phoneticPr fontId="6"/>
  </si>
  <si>
    <t>地上散布事業</t>
    <rPh sb="0" eb="2">
      <t>チジョウ</t>
    </rPh>
    <rPh sb="2" eb="4">
      <t>サンプ</t>
    </rPh>
    <rPh sb="4" eb="6">
      <t>ジギョウ</t>
    </rPh>
    <phoneticPr fontId="6"/>
  </si>
  <si>
    <t>補助率</t>
    <rPh sb="0" eb="3">
      <t>ホジョリツ</t>
    </rPh>
    <phoneticPr fontId="6"/>
  </si>
  <si>
    <r>
      <t>1</t>
    </r>
    <r>
      <rPr>
        <sz val="11"/>
        <color theme="1"/>
        <rFont val="ＭＳ Ｐゴシック"/>
        <family val="3"/>
        <charset val="128"/>
      </rPr>
      <t>/3</t>
    </r>
    <phoneticPr fontId="6"/>
  </si>
  <si>
    <t>1/2</t>
    <phoneticPr fontId="6"/>
  </si>
  <si>
    <t>単価</t>
    <rPh sb="0" eb="2">
      <t>タンカ</t>
    </rPh>
    <phoneticPr fontId="6"/>
  </si>
  <si>
    <t>定額</t>
    <rPh sb="0" eb="2">
      <t>テイガク</t>
    </rPh>
    <phoneticPr fontId="6"/>
  </si>
  <si>
    <t>3/4</t>
    <phoneticPr fontId="6"/>
  </si>
  <si>
    <r>
      <t>1</t>
    </r>
    <r>
      <rPr>
        <sz val="11"/>
        <color theme="1"/>
        <rFont val="ＭＳ Ｐゴシック"/>
        <family val="3"/>
        <charset val="128"/>
      </rPr>
      <t>/2</t>
    </r>
    <r>
      <rPr>
        <sz val="11"/>
        <color theme="1"/>
        <rFont val="ＭＳ Ｐゴシック"/>
        <family val="2"/>
        <charset val="128"/>
        <scheme val="minor"/>
      </rPr>
      <t/>
    </r>
    <phoneticPr fontId="6"/>
  </si>
  <si>
    <t>1/3</t>
    <phoneticPr fontId="6"/>
  </si>
  <si>
    <t>1/4</t>
    <phoneticPr fontId="6"/>
  </si>
  <si>
    <t>4/10</t>
    <phoneticPr fontId="6"/>
  </si>
  <si>
    <t>45/100</t>
    <phoneticPr fontId="6"/>
  </si>
  <si>
    <t>63/100</t>
    <phoneticPr fontId="6"/>
  </si>
  <si>
    <t/>
  </si>
  <si>
    <t>確認調査-実績報告</t>
    <rPh sb="0" eb="2">
      <t>カクニン</t>
    </rPh>
    <rPh sb="2" eb="4">
      <t>チョウサ</t>
    </rPh>
    <rPh sb="5" eb="7">
      <t>ジッセキ</t>
    </rPh>
    <rPh sb="7" eb="9">
      <t>ホウコク</t>
    </rPh>
    <phoneticPr fontId="6"/>
  </si>
  <si>
    <t>補助率プルダウンリスト作成用</t>
    <rPh sb="11" eb="14">
      <t>サクセイヨウ</t>
    </rPh>
    <phoneticPr fontId="6"/>
  </si>
  <si>
    <t>補助対象
事業費</t>
    <phoneticPr fontId="6"/>
  </si>
  <si>
    <t>市町村等名</t>
    <rPh sb="0" eb="3">
      <t>シチョウソン</t>
    </rPh>
    <rPh sb="3" eb="4">
      <t>トウ</t>
    </rPh>
    <rPh sb="4" eb="5">
      <t>メイ</t>
    </rPh>
    <phoneticPr fontId="6"/>
  </si>
  <si>
    <t>電話番号</t>
    <rPh sb="0" eb="2">
      <t>デンワ</t>
    </rPh>
    <rPh sb="2" eb="4">
      <t>バンゴウ</t>
    </rPh>
    <phoneticPr fontId="6"/>
  </si>
  <si>
    <t>担当課名</t>
    <rPh sb="0" eb="2">
      <t>タントウ</t>
    </rPh>
    <rPh sb="2" eb="3">
      <t>カ</t>
    </rPh>
    <rPh sb="3" eb="4">
      <t>メイ</t>
    </rPh>
    <phoneticPr fontId="6"/>
  </si>
  <si>
    <t>担当者名</t>
    <rPh sb="0" eb="3">
      <t>タントウシャ</t>
    </rPh>
    <rPh sb="3" eb="4">
      <t>メイ</t>
    </rPh>
    <phoneticPr fontId="6"/>
  </si>
  <si>
    <t>移住・定住・交流推進支援事業</t>
  </si>
  <si>
    <t>市町村交通安全対策推進事業</t>
    <phoneticPr fontId="6"/>
  </si>
  <si>
    <t>市町村健康づくり推進事業</t>
    <rPh sb="0" eb="3">
      <t>シチョウソン</t>
    </rPh>
    <rPh sb="3" eb="5">
      <t>ケンコウ</t>
    </rPh>
    <rPh sb="8" eb="10">
      <t>スイシン</t>
    </rPh>
    <rPh sb="10" eb="12">
      <t>ジギョウ</t>
    </rPh>
    <phoneticPr fontId="22"/>
  </si>
  <si>
    <t>難聴児補聴器購入助成事業</t>
    <phoneticPr fontId="22"/>
  </si>
  <si>
    <t>コミュニティサロン設置運営事業</t>
    <phoneticPr fontId="22"/>
  </si>
  <si>
    <t>地域産業振興事業</t>
    <phoneticPr fontId="6"/>
  </si>
  <si>
    <t>商店街施設整備支援事業</t>
    <rPh sb="0" eb="3">
      <t>ショウテンガイ</t>
    </rPh>
    <rPh sb="3" eb="5">
      <t>シセツ</t>
    </rPh>
    <rPh sb="5" eb="7">
      <t>セイビ</t>
    </rPh>
    <rPh sb="7" eb="9">
      <t>シエン</t>
    </rPh>
    <rPh sb="9" eb="11">
      <t>ジギョウ</t>
    </rPh>
    <phoneticPr fontId="22"/>
  </si>
  <si>
    <t>食育実践地域活動支援事業</t>
    <phoneticPr fontId="6"/>
  </si>
  <si>
    <t>みやぎの水田農業改革支援事業</t>
    <phoneticPr fontId="6"/>
  </si>
  <si>
    <t>大規模水稲直播栽培団地育成事業</t>
    <phoneticPr fontId="22"/>
  </si>
  <si>
    <t>豊かなふる里保全整備事業</t>
    <phoneticPr fontId="22"/>
  </si>
  <si>
    <t>園芸特産重点強化整備事業</t>
    <phoneticPr fontId="22"/>
  </si>
  <si>
    <t>市町村提案事業（特別枠）</t>
    <rPh sb="8" eb="11">
      <t>トクベツワク</t>
    </rPh>
    <phoneticPr fontId="6"/>
  </si>
  <si>
    <t>学生を核とした地域づくり支援事業</t>
    <phoneticPr fontId="6"/>
  </si>
  <si>
    <t>安全・安心なまちづくりに向けた防犯カメラ設置事業</t>
    <rPh sb="0" eb="2">
      <t>アンゼン</t>
    </rPh>
    <rPh sb="3" eb="5">
      <t>アンシン</t>
    </rPh>
    <rPh sb="12" eb="13">
      <t>ム</t>
    </rPh>
    <rPh sb="15" eb="17">
      <t>ボウハン</t>
    </rPh>
    <rPh sb="20" eb="22">
      <t>セッチ</t>
    </rPh>
    <rPh sb="22" eb="24">
      <t>ジギョウ</t>
    </rPh>
    <phoneticPr fontId="22"/>
  </si>
  <si>
    <t>補助率</t>
    <phoneticPr fontId="6"/>
  </si>
  <si>
    <t>番号</t>
    <phoneticPr fontId="22"/>
  </si>
  <si>
    <t>区分</t>
    <rPh sb="0" eb="2">
      <t>クブン</t>
    </rPh>
    <phoneticPr fontId="22"/>
  </si>
  <si>
    <t>消防・防災体制強化事業</t>
    <phoneticPr fontId="6"/>
  </si>
  <si>
    <t>消防防災施設等整備事業</t>
    <rPh sb="0" eb="11">
      <t>ショウボウボウサイシセツトウセイビジギョウ</t>
    </rPh>
    <phoneticPr fontId="6"/>
  </si>
  <si>
    <t>備蓄体制整備事業</t>
    <rPh sb="0" eb="8">
      <t>ビチクタイセイセイビジギョウ</t>
    </rPh>
    <phoneticPr fontId="6"/>
  </si>
  <si>
    <t>消防団員確保等充実強化事業</t>
    <rPh sb="0" eb="3">
      <t>ショウボウダン</t>
    </rPh>
    <rPh sb="3" eb="4">
      <t>イン</t>
    </rPh>
    <rPh sb="4" eb="6">
      <t>カクホ</t>
    </rPh>
    <rPh sb="6" eb="7">
      <t>トウ</t>
    </rPh>
    <rPh sb="7" eb="9">
      <t>ジュウジツ</t>
    </rPh>
    <rPh sb="9" eb="11">
      <t>キョウカ</t>
    </rPh>
    <rPh sb="11" eb="13">
      <t>ジギョウ</t>
    </rPh>
    <phoneticPr fontId="22"/>
  </si>
  <si>
    <t>アピアランス支援事業</t>
    <phoneticPr fontId="6"/>
  </si>
  <si>
    <t>首都圏物産振興等支援事業</t>
    <phoneticPr fontId="6"/>
  </si>
  <si>
    <t>都市と農山漁村の交流拡大事業</t>
    <phoneticPr fontId="6"/>
  </si>
  <si>
    <t>遊休農地再生利用支援事業</t>
    <phoneticPr fontId="6"/>
  </si>
  <si>
    <t>みやぎ木と触れあう空間づくり支援事業</t>
    <rPh sb="3" eb="4">
      <t>キ</t>
    </rPh>
    <rPh sb="5" eb="6">
      <t>フ</t>
    </rPh>
    <rPh sb="9" eb="11">
      <t>クウカン</t>
    </rPh>
    <rPh sb="14" eb="18">
      <t>シエンジギョウ</t>
    </rPh>
    <phoneticPr fontId="6"/>
  </si>
  <si>
    <t>宮城の松林健全化事業</t>
  </si>
  <si>
    <t>名前＋補助率</t>
    <rPh sb="0" eb="2">
      <t>ナマエ</t>
    </rPh>
    <rPh sb="3" eb="6">
      <t>ホジョリツ</t>
    </rPh>
    <phoneticPr fontId="6"/>
  </si>
  <si>
    <t>令和７年度</t>
    <rPh sb="0" eb="2">
      <t>レイワ</t>
    </rPh>
    <rPh sb="3" eb="5">
      <t>ネンド</t>
    </rPh>
    <phoneticPr fontId="6"/>
  </si>
  <si>
    <t>〇〇市</t>
    <rPh sb="2" eb="3">
      <t>シ</t>
    </rPh>
    <phoneticPr fontId="6"/>
  </si>
  <si>
    <t>変更交付⑤</t>
    <rPh sb="0" eb="2">
      <t>ヘンコウ</t>
    </rPh>
    <rPh sb="2" eb="4">
      <t>コウフ</t>
    </rPh>
    <phoneticPr fontId="6"/>
  </si>
  <si>
    <t>変更交付⑥</t>
    <rPh sb="0" eb="2">
      <t>ヘンコウ</t>
    </rPh>
    <rPh sb="2" eb="4">
      <t>コウフ</t>
    </rPh>
    <phoneticPr fontId="6"/>
  </si>
  <si>
    <t>変更交付⑦</t>
    <rPh sb="0" eb="2">
      <t>ヘンコウ</t>
    </rPh>
    <rPh sb="2" eb="4">
      <t>コウフ</t>
    </rPh>
    <phoneticPr fontId="6"/>
  </si>
  <si>
    <t>変更交付⑧</t>
    <rPh sb="0" eb="2">
      <t>ヘンコウ</t>
    </rPh>
    <rPh sb="2" eb="4">
      <t>コウフ</t>
    </rPh>
    <phoneticPr fontId="6"/>
  </si>
  <si>
    <t>補助金額</t>
    <rPh sb="0" eb="4">
      <t>ホジョキンガク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</si>
</sst>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0%"/>
    <numFmt numFmtId="178" formatCode="#,##0_);\(#,##0\)"/>
  </numFmts>
  <fonts count="23">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明朝"/>
      <family val="1"/>
      <charset val="128"/>
    </font>
    <font>
      <sz val="10"/>
      <color rgb="FF000000"/>
      <name val="ＭＳ 明朝"/>
      <family val="1"/>
      <charset val="128"/>
    </font>
    <font>
      <sz val="10.5"/>
      <color theme="1"/>
      <name val="ＭＳ 明朝"/>
      <family val="1"/>
      <charset val="128"/>
    </font>
    <font>
      <sz val="10.5"/>
      <color rgb="FF000000"/>
      <name val="ＭＳ 明朝"/>
      <family val="1"/>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z val="11"/>
      <color theme="1"/>
      <name val="ＭＳ Ｐゴシック"/>
      <family val="3"/>
      <charset val="128"/>
    </font>
    <font>
      <b/>
      <sz val="10"/>
      <color rgb="FFFF0000"/>
      <name val="ＭＳ 明朝"/>
      <family val="1"/>
      <charset val="128"/>
    </font>
    <font>
      <b/>
      <sz val="10.5"/>
      <color rgb="FFFF0000"/>
      <name val="ＭＳ 明朝"/>
      <family val="1"/>
      <charset val="128"/>
    </font>
    <font>
      <b/>
      <sz val="10"/>
      <color theme="1"/>
      <name val="ＭＳ ゴシック"/>
      <family val="3"/>
      <charset val="128"/>
    </font>
    <font>
      <sz val="10"/>
      <color theme="1"/>
      <name val="ＭＳ ゴシック"/>
      <family val="3"/>
      <charset val="128"/>
    </font>
    <font>
      <sz val="10"/>
      <color theme="1"/>
      <name val="HG丸ｺﾞｼｯｸM-PRO"/>
      <family val="3"/>
      <charset val="128"/>
    </font>
    <font>
      <sz val="9"/>
      <color rgb="FF000000"/>
      <name val="ＭＳ 明朝"/>
      <family val="1"/>
      <charset val="128"/>
    </font>
    <font>
      <b/>
      <sz val="9"/>
      <color indexed="81"/>
      <name val="MS P ゴシック"/>
      <family val="3"/>
      <charset val="128"/>
    </font>
    <font>
      <sz val="6"/>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s>
  <borders count="14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bottom style="thin">
        <color auto="1"/>
      </bottom>
      <diagonal/>
    </border>
    <border>
      <left style="medium">
        <color rgb="FF000000"/>
      </left>
      <right/>
      <top/>
      <bottom style="medium">
        <color rgb="FF000000"/>
      </bottom>
      <diagonal/>
    </border>
    <border>
      <left/>
      <right/>
      <top style="thin">
        <color auto="1"/>
      </top>
      <bottom/>
      <diagonal/>
    </border>
    <border>
      <left/>
      <right/>
      <top/>
      <bottom style="thin">
        <color auto="1"/>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medium">
        <color indexed="64"/>
      </top>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right/>
      <top/>
      <bottom style="medium">
        <color indexed="64"/>
      </bottom>
      <diagonal/>
    </border>
    <border>
      <left/>
      <right style="thin">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rgb="FF000000"/>
      </top>
      <bottom/>
      <diagonal/>
    </border>
    <border>
      <left style="medium">
        <color indexed="64"/>
      </left>
      <right style="thin">
        <color indexed="64"/>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thin">
        <color rgb="FF000000"/>
      </left>
      <right/>
      <top style="medium">
        <color rgb="FF000000"/>
      </top>
      <bottom style="thin">
        <color indexed="64"/>
      </bottom>
      <diagonal/>
    </border>
    <border>
      <left style="thin">
        <color rgb="FF000000"/>
      </left>
      <right/>
      <top/>
      <bottom/>
      <diagonal/>
    </border>
    <border>
      <left style="thin">
        <color rgb="FF000000"/>
      </left>
      <right/>
      <top/>
      <bottom style="medium">
        <color indexed="64"/>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medium">
        <color indexed="64"/>
      </right>
      <top style="thin">
        <color indexed="64"/>
      </top>
      <bottom style="medium">
        <color indexed="64"/>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indexed="64"/>
      </bottom>
      <diagonal/>
    </border>
    <border>
      <left style="thin">
        <color rgb="FF000000"/>
      </left>
      <right style="medium">
        <color indexed="64"/>
      </right>
      <top/>
      <bottom/>
      <diagonal/>
    </border>
    <border>
      <left style="thin">
        <color indexed="64"/>
      </left>
      <right style="medium">
        <color indexed="64"/>
      </right>
      <top style="medium">
        <color rgb="FF000000"/>
      </top>
      <bottom style="medium">
        <color rgb="FF000000"/>
      </bottom>
      <diagonal/>
    </border>
    <border>
      <left style="medium">
        <color indexed="64"/>
      </left>
      <right/>
      <top style="medium">
        <color rgb="FF000000"/>
      </top>
      <bottom/>
      <diagonal/>
    </border>
    <border>
      <left style="thin">
        <color indexed="64"/>
      </left>
      <right style="medium">
        <color indexed="64"/>
      </right>
      <top style="medium">
        <color rgb="FF000000"/>
      </top>
      <bottom style="medium">
        <color indexed="64"/>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top style="thin">
        <color rgb="FF000000"/>
      </top>
      <bottom/>
      <diagonal/>
    </border>
    <border>
      <left style="thin">
        <color indexed="64"/>
      </left>
      <right style="medium">
        <color indexed="64"/>
      </right>
      <top style="thin">
        <color rgb="FF000000"/>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rgb="FF000000"/>
      </top>
      <bottom style="thin">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thin">
        <color rgb="FF000000"/>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rgb="FF000000"/>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style="medium">
        <color rgb="FF000000"/>
      </bottom>
      <diagonal/>
    </border>
    <border>
      <left/>
      <right style="thin">
        <color rgb="FF000000"/>
      </right>
      <top/>
      <bottom/>
      <diagonal/>
    </border>
    <border>
      <left style="thin">
        <color auto="1"/>
      </left>
      <right style="medium">
        <color indexed="64"/>
      </right>
      <top style="thin">
        <color auto="1"/>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style="thin">
        <color rgb="FF000000"/>
      </bottom>
      <diagonal/>
    </border>
    <border>
      <left style="thin">
        <color auto="1"/>
      </left>
      <right style="medium">
        <color indexed="64"/>
      </right>
      <top/>
      <bottom style="thin">
        <color auto="1"/>
      </bottom>
      <diagonal/>
    </border>
    <border>
      <left style="thin">
        <color rgb="FF000000"/>
      </left>
      <right style="medium">
        <color rgb="FF000000"/>
      </right>
      <top style="thin">
        <color indexed="64"/>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rgb="FF000000"/>
      </bottom>
      <diagonal/>
    </border>
    <border>
      <left style="thin">
        <color rgb="FF000000"/>
      </left>
      <right style="medium">
        <color indexed="64"/>
      </right>
      <top style="thin">
        <color indexed="64"/>
      </top>
      <bottom/>
      <diagonal/>
    </border>
    <border>
      <left style="thin">
        <color rgb="FF000000"/>
      </left>
      <right style="thin">
        <color rgb="FF000000"/>
      </right>
      <top style="thin">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9" fontId="14" fillId="0" borderId="0" applyFont="0" applyFill="0" applyBorder="0" applyAlignment="0" applyProtection="0">
      <alignment vertical="center"/>
    </xf>
    <xf numFmtId="0" fontId="5" fillId="0" borderId="0">
      <alignment vertical="center"/>
    </xf>
    <xf numFmtId="0" fontId="5" fillId="0" borderId="0">
      <alignment vertical="center"/>
    </xf>
  </cellStyleXfs>
  <cellXfs count="330">
    <xf numFmtId="0" fontId="0" fillId="0" borderId="0" xfId="0">
      <alignment vertical="center"/>
    </xf>
    <xf numFmtId="0" fontId="7" fillId="0" borderId="0" xfId="0" applyFont="1">
      <alignment vertical="center"/>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7"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shrinkToFit="1"/>
    </xf>
    <xf numFmtId="0" fontId="0" fillId="0" borderId="0" xfId="0" applyAlignment="1">
      <alignment horizontal="center" vertical="center"/>
    </xf>
    <xf numFmtId="38" fontId="9" fillId="0" borderId="0" xfId="1" applyFont="1">
      <alignment vertical="center"/>
    </xf>
    <xf numFmtId="38" fontId="10" fillId="0" borderId="52" xfId="1" applyFont="1" applyBorder="1" applyAlignment="1">
      <alignment horizontal="right" vertical="center" wrapText="1"/>
    </xf>
    <xf numFmtId="38" fontId="10" fillId="0" borderId="53" xfId="1" applyFont="1" applyBorder="1" applyAlignment="1">
      <alignment horizontal="right" vertical="center" wrapText="1"/>
    </xf>
    <xf numFmtId="0" fontId="8" fillId="0" borderId="33" xfId="0" applyFont="1" applyBorder="1" applyAlignment="1">
      <alignment horizontal="left" vertical="center" wrapText="1"/>
    </xf>
    <xf numFmtId="0" fontId="8" fillId="0" borderId="54" xfId="0" applyFont="1" applyBorder="1" applyAlignment="1">
      <alignment horizontal="left" vertical="center" wrapText="1"/>
    </xf>
    <xf numFmtId="38" fontId="7" fillId="0" borderId="0" xfId="0" applyNumberFormat="1" applyFont="1">
      <alignment vertical="center"/>
    </xf>
    <xf numFmtId="177" fontId="7" fillId="0" borderId="0" xfId="2" applyNumberFormat="1" applyFont="1">
      <alignment vertical="center"/>
    </xf>
    <xf numFmtId="38" fontId="7" fillId="0" borderId="0" xfId="1" applyFont="1">
      <alignment vertical="center"/>
    </xf>
    <xf numFmtId="38" fontId="15" fillId="0" borderId="55" xfId="0" applyNumberFormat="1" applyFont="1" applyBorder="1">
      <alignment vertical="center"/>
    </xf>
    <xf numFmtId="38" fontId="15" fillId="0" borderId="57" xfId="0" applyNumberFormat="1" applyFont="1" applyBorder="1">
      <alignment vertical="center"/>
    </xf>
    <xf numFmtId="176" fontId="8" fillId="0" borderId="60" xfId="0" applyNumberFormat="1" applyFont="1" applyBorder="1" applyAlignment="1">
      <alignment vertical="center" wrapText="1"/>
    </xf>
    <xf numFmtId="38" fontId="8" fillId="0" borderId="54" xfId="1" applyFont="1" applyBorder="1" applyAlignment="1">
      <alignment vertical="center" wrapText="1"/>
    </xf>
    <xf numFmtId="176" fontId="8" fillId="0" borderId="11" xfId="0" quotePrefix="1" applyNumberFormat="1" applyFont="1" applyBorder="1" applyAlignment="1">
      <alignment horizontal="right" vertical="center" wrapText="1"/>
    </xf>
    <xf numFmtId="0" fontId="8" fillId="0" borderId="11" xfId="0" applyFont="1" applyBorder="1" applyAlignment="1">
      <alignment horizontal="center" vertical="top" wrapText="1"/>
    </xf>
    <xf numFmtId="0" fontId="8" fillId="0" borderId="63" xfId="0" applyFont="1" applyBorder="1" applyAlignment="1">
      <alignment horizontal="left" vertical="center" wrapText="1"/>
    </xf>
    <xf numFmtId="176" fontId="8" fillId="0" borderId="64" xfId="0" applyNumberFormat="1" applyFont="1" applyBorder="1" applyAlignment="1">
      <alignment vertical="center" wrapText="1"/>
    </xf>
    <xf numFmtId="0" fontId="15" fillId="0" borderId="0" xfId="0" applyFont="1">
      <alignment vertical="center"/>
    </xf>
    <xf numFmtId="38" fontId="15" fillId="0" borderId="28" xfId="0" applyNumberFormat="1" applyFont="1" applyBorder="1">
      <alignment vertical="center"/>
    </xf>
    <xf numFmtId="0" fontId="15" fillId="0" borderId="29" xfId="0" applyFont="1" applyBorder="1" applyAlignment="1">
      <alignment vertical="center"/>
    </xf>
    <xf numFmtId="0" fontId="7" fillId="0" borderId="0" xfId="0" applyFont="1" applyFill="1">
      <alignment vertical="center"/>
    </xf>
    <xf numFmtId="0" fontId="7" fillId="0" borderId="0" xfId="0" applyFont="1" applyFill="1" applyAlignment="1">
      <alignment vertical="center" shrinkToFit="1"/>
    </xf>
    <xf numFmtId="0" fontId="7" fillId="0" borderId="0" xfId="0" applyFont="1" applyFill="1" applyAlignment="1">
      <alignment vertical="center"/>
    </xf>
    <xf numFmtId="0" fontId="7" fillId="0" borderId="69" xfId="0" applyFont="1" applyFill="1" applyBorder="1" applyAlignment="1">
      <alignment horizontal="center" vertical="center"/>
    </xf>
    <xf numFmtId="0" fontId="8" fillId="0" borderId="76"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7" fillId="2" borderId="69" xfId="0" applyFont="1" applyFill="1" applyBorder="1" applyAlignment="1">
      <alignment horizontal="center" vertical="center"/>
    </xf>
    <xf numFmtId="0" fontId="8" fillId="2" borderId="76" xfId="0" applyFont="1" applyFill="1" applyBorder="1" applyAlignment="1">
      <alignment horizontal="center" vertical="center" wrapText="1"/>
    </xf>
    <xf numFmtId="0" fontId="8" fillId="2" borderId="80" xfId="0" applyFont="1" applyFill="1" applyBorder="1" applyAlignment="1">
      <alignment horizontal="center" vertical="center" wrapText="1"/>
    </xf>
    <xf numFmtId="3" fontId="8" fillId="2" borderId="75" xfId="0" applyNumberFormat="1" applyFont="1" applyFill="1" applyBorder="1" applyAlignment="1">
      <alignment vertical="center" wrapText="1"/>
    </xf>
    <xf numFmtId="0" fontId="7" fillId="0" borderId="0" xfId="0" applyFont="1" applyAlignment="1">
      <alignment horizontal="center" vertical="center"/>
    </xf>
    <xf numFmtId="58" fontId="7" fillId="0" borderId="0" xfId="0" applyNumberFormat="1" applyFont="1" applyFill="1">
      <alignment vertical="center"/>
    </xf>
    <xf numFmtId="58" fontId="7" fillId="0" borderId="0" xfId="0" applyNumberFormat="1" applyFont="1" applyFill="1" applyAlignment="1">
      <alignment vertical="center"/>
    </xf>
    <xf numFmtId="58" fontId="7" fillId="0" borderId="76" xfId="0" applyNumberFormat="1" applyFont="1" applyFill="1" applyBorder="1">
      <alignment vertical="center"/>
    </xf>
    <xf numFmtId="58" fontId="7" fillId="0" borderId="80" xfId="0" applyNumberFormat="1"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38" fontId="8" fillId="2" borderId="79" xfId="1" quotePrefix="1" applyFont="1" applyFill="1" applyBorder="1" applyAlignment="1">
      <alignment horizontal="right" vertical="center" wrapText="1"/>
    </xf>
    <xf numFmtId="38" fontId="8" fillId="2" borderId="81" xfId="1" quotePrefix="1" applyFont="1" applyFill="1" applyBorder="1" applyAlignment="1">
      <alignment horizontal="right" vertical="center" wrapText="1"/>
    </xf>
    <xf numFmtId="38" fontId="9" fillId="0" borderId="0" xfId="0" applyNumberFormat="1" applyFont="1">
      <alignment vertical="center"/>
    </xf>
    <xf numFmtId="177" fontId="9" fillId="0" borderId="0" xfId="2" applyNumberFormat="1" applyFont="1">
      <alignment vertical="center"/>
    </xf>
    <xf numFmtId="38" fontId="16" fillId="0" borderId="28" xfId="0" applyNumberFormat="1" applyFont="1" applyBorder="1">
      <alignment vertical="center"/>
    </xf>
    <xf numFmtId="0" fontId="16" fillId="0" borderId="29" xfId="0" applyFont="1" applyBorder="1" applyAlignment="1">
      <alignment vertical="center"/>
    </xf>
    <xf numFmtId="178" fontId="10" fillId="0" borderId="88" xfId="0" applyNumberFormat="1" applyFont="1" applyBorder="1" applyAlignment="1">
      <alignment vertical="center" wrapText="1"/>
    </xf>
    <xf numFmtId="178" fontId="10" fillId="0" borderId="89" xfId="0" applyNumberFormat="1" applyFont="1" applyBorder="1" applyAlignment="1">
      <alignment vertical="center" wrapText="1"/>
    </xf>
    <xf numFmtId="0" fontId="9" fillId="0" borderId="0" xfId="0" applyFont="1" applyBorder="1">
      <alignment vertical="center"/>
    </xf>
    <xf numFmtId="0" fontId="9" fillId="0" borderId="67" xfId="0" applyFont="1" applyBorder="1">
      <alignment vertical="center"/>
    </xf>
    <xf numFmtId="3" fontId="8" fillId="2" borderId="78" xfId="0" applyNumberFormat="1" applyFont="1" applyFill="1" applyBorder="1" applyAlignment="1">
      <alignment vertical="center" wrapText="1"/>
    </xf>
    <xf numFmtId="38" fontId="8" fillId="2" borderId="77" xfId="1" applyFont="1" applyFill="1" applyBorder="1" applyAlignment="1">
      <alignment vertical="center" wrapText="1"/>
    </xf>
    <xf numFmtId="38" fontId="8" fillId="2" borderId="99" xfId="1" applyFont="1" applyFill="1" applyBorder="1" applyAlignment="1">
      <alignment vertical="center" wrapText="1"/>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19" fillId="0" borderId="0" xfId="0" applyFont="1" applyFill="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76" fontId="8" fillId="0" borderId="102" xfId="0" applyNumberFormat="1" applyFont="1" applyBorder="1" applyAlignment="1">
      <alignment vertical="center" wrapText="1"/>
    </xf>
    <xf numFmtId="38" fontId="8" fillId="0" borderId="103" xfId="1" applyFont="1" applyBorder="1" applyAlignment="1">
      <alignment vertical="center" wrapText="1"/>
    </xf>
    <xf numFmtId="176" fontId="8" fillId="0" borderId="104" xfId="0" applyNumberFormat="1" applyFont="1" applyBorder="1" applyAlignment="1">
      <alignment vertical="center" wrapText="1"/>
    </xf>
    <xf numFmtId="178" fontId="10" fillId="0" borderId="33" xfId="0" applyNumberFormat="1" applyFont="1" applyBorder="1" applyAlignment="1">
      <alignment horizontal="right" vertical="center" wrapText="1"/>
    </xf>
    <xf numFmtId="178" fontId="10" fillId="0" borderId="60" xfId="0" applyNumberFormat="1" applyFont="1" applyBorder="1" applyAlignment="1">
      <alignment horizontal="right" vertical="center" wrapText="1"/>
    </xf>
    <xf numFmtId="0" fontId="9" fillId="0" borderId="62" xfId="0" applyFont="1" applyBorder="1" applyAlignment="1">
      <alignment horizontal="center" vertical="center"/>
    </xf>
    <xf numFmtId="0" fontId="8" fillId="0" borderId="23" xfId="0" applyFont="1" applyFill="1" applyBorder="1" applyAlignment="1" applyProtection="1">
      <alignment horizontal="left" vertical="center" shrinkToFit="1"/>
      <protection locked="0"/>
    </xf>
    <xf numFmtId="3" fontId="8" fillId="0" borderId="78" xfId="0" applyNumberFormat="1" applyFont="1" applyFill="1" applyBorder="1" applyAlignment="1" applyProtection="1">
      <alignment vertical="center" wrapText="1"/>
      <protection locked="0"/>
    </xf>
    <xf numFmtId="38" fontId="8" fillId="0" borderId="77" xfId="1" applyFont="1" applyFill="1" applyBorder="1" applyAlignment="1" applyProtection="1">
      <alignment vertical="center" wrapText="1"/>
      <protection locked="0"/>
    </xf>
    <xf numFmtId="3" fontId="8" fillId="0" borderId="75" xfId="0" applyNumberFormat="1" applyFont="1" applyFill="1" applyBorder="1" applyAlignment="1" applyProtection="1">
      <alignment vertical="center" wrapText="1"/>
      <protection locked="0"/>
    </xf>
    <xf numFmtId="0" fontId="7" fillId="0" borderId="0" xfId="0" applyFont="1" applyProtection="1">
      <alignment vertical="center"/>
      <protection locked="0"/>
    </xf>
    <xf numFmtId="0" fontId="9" fillId="0" borderId="22" xfId="0" applyFont="1" applyBorder="1" applyAlignment="1">
      <alignment horizontal="center" vertical="center"/>
    </xf>
    <xf numFmtId="0" fontId="5" fillId="0" borderId="0" xfId="3">
      <alignment vertical="center"/>
    </xf>
    <xf numFmtId="0" fontId="8" fillId="0" borderId="7" xfId="0" applyFont="1" applyFill="1" applyBorder="1" applyAlignment="1">
      <alignment horizontal="center" vertical="top" shrinkToFit="1"/>
    </xf>
    <xf numFmtId="0" fontId="8" fillId="0" borderId="8" xfId="0" applyFont="1" applyFill="1" applyBorder="1" applyAlignment="1">
      <alignment horizontal="center" vertical="top" shrinkToFit="1"/>
    </xf>
    <xf numFmtId="0" fontId="8" fillId="0" borderId="33"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18" fillId="0" borderId="0" xfId="0" applyFont="1" applyFill="1" applyAlignment="1">
      <alignment horizontal="center" vertical="center"/>
    </xf>
    <xf numFmtId="0" fontId="18" fillId="0" borderId="0" xfId="0" applyFont="1" applyFill="1">
      <alignment vertical="center"/>
    </xf>
    <xf numFmtId="12" fontId="18" fillId="0" borderId="0" xfId="0" applyNumberFormat="1" applyFont="1" applyFill="1" applyAlignment="1">
      <alignment horizontal="center" vertical="center"/>
    </xf>
    <xf numFmtId="0" fontId="18" fillId="0" borderId="0" xfId="0" applyFont="1" applyFill="1" applyAlignment="1">
      <alignment vertical="center"/>
    </xf>
    <xf numFmtId="12" fontId="18" fillId="0" borderId="0" xfId="0" quotePrefix="1" applyNumberFormat="1" applyFont="1" applyFill="1" applyAlignment="1">
      <alignment horizontal="center" vertical="center"/>
    </xf>
    <xf numFmtId="0" fontId="7" fillId="2" borderId="0" xfId="0" applyFont="1" applyFill="1">
      <alignment vertical="center"/>
    </xf>
    <xf numFmtId="3" fontId="8" fillId="0" borderId="77" xfId="0" applyNumberFormat="1" applyFont="1" applyFill="1" applyBorder="1" applyAlignment="1" applyProtection="1">
      <alignment vertical="center" wrapText="1"/>
      <protection locked="0"/>
    </xf>
    <xf numFmtId="0" fontId="4" fillId="0" borderId="0" xfId="3" applyFont="1">
      <alignment vertical="center"/>
    </xf>
    <xf numFmtId="49" fontId="13" fillId="0" borderId="0" xfId="0" applyNumberFormat="1" applyFont="1" applyAlignment="1">
      <alignment vertical="center"/>
    </xf>
    <xf numFmtId="0" fontId="0" fillId="0" borderId="0" xfId="0" applyAlignment="1">
      <alignment vertical="center"/>
    </xf>
    <xf numFmtId="0" fontId="5" fillId="0" borderId="0" xfId="3" applyAlignment="1">
      <alignment horizontal="center" vertical="center"/>
    </xf>
    <xf numFmtId="0" fontId="3" fillId="0" borderId="0" xfId="3" applyFont="1" applyAlignment="1">
      <alignment horizontal="center" vertical="center"/>
    </xf>
    <xf numFmtId="0" fontId="3" fillId="0" borderId="0" xfId="3" applyFont="1">
      <alignment vertical="center"/>
    </xf>
    <xf numFmtId="0" fontId="2" fillId="0" borderId="0" xfId="3" applyFont="1" applyAlignment="1">
      <alignment horizontal="center" vertical="center"/>
    </xf>
    <xf numFmtId="38" fontId="10" fillId="0" borderId="6" xfId="1" applyFont="1" applyBorder="1" applyAlignment="1">
      <alignment horizontal="right" vertical="center" wrapText="1"/>
    </xf>
    <xf numFmtId="0" fontId="7" fillId="0" borderId="0" xfId="0" applyFont="1" applyAlignment="1">
      <alignment horizontal="center" vertical="center"/>
    </xf>
    <xf numFmtId="38" fontId="8" fillId="0" borderId="60" xfId="1" applyFont="1" applyBorder="1" applyAlignment="1">
      <alignment vertical="center" wrapText="1"/>
    </xf>
    <xf numFmtId="38" fontId="8" fillId="0" borderId="104" xfId="1" applyFont="1" applyBorder="1" applyAlignment="1">
      <alignment vertical="center" wrapText="1"/>
    </xf>
    <xf numFmtId="176" fontId="8" fillId="0" borderId="138" xfId="0" quotePrefix="1" applyNumberFormat="1" applyFont="1" applyBorder="1" applyAlignment="1">
      <alignment horizontal="right" vertical="center" wrapText="1"/>
    </xf>
    <xf numFmtId="3" fontId="8" fillId="0" borderId="43" xfId="0" quotePrefix="1" applyNumberFormat="1" applyFont="1" applyBorder="1" applyAlignment="1">
      <alignment horizontal="right" vertical="center" wrapText="1"/>
    </xf>
    <xf numFmtId="3" fontId="8" fillId="0" borderId="139" xfId="0" quotePrefix="1" applyNumberFormat="1" applyFont="1" applyBorder="1" applyAlignment="1">
      <alignment horizontal="right" vertical="center" wrapText="1"/>
    </xf>
    <xf numFmtId="3" fontId="8" fillId="0" borderId="140" xfId="0" quotePrefix="1" applyNumberFormat="1" applyFont="1" applyBorder="1" applyAlignment="1">
      <alignment horizontal="right" vertical="center" wrapText="1"/>
    </xf>
    <xf numFmtId="38" fontId="10" fillId="0" borderId="141" xfId="1" applyFont="1" applyBorder="1" applyAlignment="1">
      <alignment horizontal="right" vertical="center" wrapText="1"/>
    </xf>
    <xf numFmtId="38" fontId="10" fillId="0" borderId="8" xfId="1" applyFont="1" applyBorder="1" applyAlignment="1">
      <alignment horizontal="right" vertical="center" wrapText="1"/>
    </xf>
    <xf numFmtId="38" fontId="10" fillId="0" borderId="142" xfId="1" applyFont="1" applyBorder="1" applyAlignment="1">
      <alignment horizontal="right" vertical="center" wrapText="1"/>
    </xf>
    <xf numFmtId="176" fontId="8" fillId="0" borderId="144" xfId="0" applyNumberFormat="1" applyFont="1" applyBorder="1" applyAlignment="1">
      <alignment vertical="center" wrapText="1"/>
    </xf>
    <xf numFmtId="176" fontId="8" fillId="0" borderId="143" xfId="0" applyNumberFormat="1" applyFont="1" applyBorder="1" applyAlignment="1">
      <alignment vertical="center" wrapText="1"/>
    </xf>
    <xf numFmtId="0" fontId="10" fillId="0" borderId="97"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34" xfId="0" applyFont="1" applyBorder="1" applyAlignment="1">
      <alignment horizontal="left" vertical="center" shrinkToFit="1"/>
    </xf>
    <xf numFmtId="0" fontId="10" fillId="0" borderId="35" xfId="0" applyFont="1" applyBorder="1" applyAlignment="1">
      <alignment horizontal="left" vertical="center" shrinkToFit="1"/>
    </xf>
    <xf numFmtId="38" fontId="10" fillId="0" borderId="22" xfId="1" applyFont="1" applyBorder="1" applyAlignment="1">
      <alignment horizontal="center" vertical="center" wrapText="1"/>
    </xf>
    <xf numFmtId="38" fontId="20" fillId="0" borderId="22" xfId="1" applyFont="1" applyBorder="1" applyAlignment="1">
      <alignment vertical="center" wrapText="1"/>
    </xf>
    <xf numFmtId="38" fontId="20" fillId="0" borderId="120" xfId="1" applyFont="1" applyBorder="1" applyAlignment="1">
      <alignment vertical="center" wrapText="1"/>
    </xf>
    <xf numFmtId="0" fontId="10" fillId="0" borderId="126" xfId="0" applyFont="1" applyBorder="1" applyAlignment="1">
      <alignment horizontal="center" vertical="center" wrapText="1"/>
    </xf>
    <xf numFmtId="38" fontId="10" fillId="0" borderId="127" xfId="1" applyFont="1" applyBorder="1" applyAlignment="1">
      <alignment horizontal="center" vertical="center" wrapText="1"/>
    </xf>
    <xf numFmtId="38" fontId="20" fillId="0" borderId="127" xfId="1" applyFont="1" applyBorder="1" applyAlignment="1">
      <alignment vertical="center" wrapText="1"/>
    </xf>
    <xf numFmtId="38" fontId="20" fillId="0" borderId="122" xfId="1" applyFont="1" applyBorder="1" applyAlignment="1">
      <alignment vertical="center" wrapText="1"/>
    </xf>
    <xf numFmtId="0" fontId="10" fillId="0" borderId="90" xfId="0" applyFont="1" applyBorder="1" applyAlignment="1">
      <alignment horizontal="left" vertical="center" shrinkToFit="1"/>
    </xf>
    <xf numFmtId="0" fontId="10" fillId="0" borderId="68" xfId="0" applyFont="1" applyBorder="1" applyAlignment="1">
      <alignment horizontal="left" vertical="center" shrinkToFit="1"/>
    </xf>
    <xf numFmtId="0" fontId="10" fillId="0" borderId="101" xfId="0" applyFont="1" applyBorder="1" applyAlignment="1">
      <alignment horizontal="center" vertical="center" wrapText="1"/>
    </xf>
    <xf numFmtId="38" fontId="10" fillId="0" borderId="1" xfId="1" applyFont="1" applyBorder="1" applyAlignment="1">
      <alignment horizontal="center" vertical="center" wrapText="1"/>
    </xf>
    <xf numFmtId="38" fontId="20" fillId="0" borderId="121" xfId="1" applyFont="1" applyBorder="1" applyAlignment="1">
      <alignment vertical="center" wrapText="1"/>
    </xf>
    <xf numFmtId="38" fontId="20" fillId="0" borderId="115" xfId="1" applyFont="1" applyBorder="1" applyAlignment="1">
      <alignment vertical="center" wrapText="1"/>
    </xf>
    <xf numFmtId="38" fontId="20" fillId="0" borderId="132" xfId="1" applyFont="1" applyBorder="1" applyAlignment="1">
      <alignment vertical="center" wrapText="1"/>
    </xf>
    <xf numFmtId="0" fontId="10" fillId="0" borderId="89" xfId="0" applyFont="1" applyBorder="1" applyAlignment="1">
      <alignment horizontal="left" vertical="center" shrinkToFit="1"/>
    </xf>
    <xf numFmtId="0" fontId="10" fillId="0" borderId="131" xfId="0" applyFont="1" applyBorder="1" applyAlignment="1">
      <alignment horizontal="left" vertical="center" shrinkToFit="1"/>
    </xf>
    <xf numFmtId="0" fontId="10" fillId="0" borderId="133" xfId="0" applyFont="1" applyBorder="1" applyAlignment="1">
      <alignment horizontal="center" vertical="center" wrapText="1"/>
    </xf>
    <xf numFmtId="0" fontId="10" fillId="0" borderId="134" xfId="0" applyFont="1" applyBorder="1" applyAlignment="1">
      <alignment horizontal="left" vertical="center" shrinkToFit="1"/>
    </xf>
    <xf numFmtId="0" fontId="10" fillId="0" borderId="135" xfId="0" applyFont="1" applyBorder="1" applyAlignment="1">
      <alignment horizontal="left" vertical="center" shrinkToFit="1"/>
    </xf>
    <xf numFmtId="38" fontId="20" fillId="0" borderId="119" xfId="1" applyFont="1" applyBorder="1" applyAlignment="1">
      <alignment vertical="center" wrapText="1"/>
    </xf>
    <xf numFmtId="38" fontId="10" fillId="0" borderId="2" xfId="1" applyFont="1" applyBorder="1" applyAlignment="1">
      <alignment horizontal="center" vertical="center" wrapText="1"/>
    </xf>
    <xf numFmtId="38" fontId="20" fillId="0" borderId="136" xfId="1" applyFont="1" applyBorder="1" applyAlignment="1">
      <alignment vertical="center" wrapText="1"/>
    </xf>
    <xf numFmtId="38" fontId="20" fillId="0" borderId="137" xfId="1" applyFont="1" applyBorder="1" applyAlignment="1">
      <alignment vertical="center" wrapText="1"/>
    </xf>
    <xf numFmtId="38" fontId="20" fillId="0" borderId="110" xfId="1" applyFont="1" applyBorder="1" applyAlignment="1">
      <alignment vertical="center" wrapText="1"/>
    </xf>
    <xf numFmtId="38" fontId="20" fillId="0" borderId="118" xfId="1" applyFont="1" applyBorder="1" applyAlignment="1">
      <alignment vertical="center" wrapText="1"/>
    </xf>
    <xf numFmtId="0" fontId="9" fillId="0" borderId="22" xfId="0" applyFont="1" applyBorder="1" applyAlignment="1">
      <alignment horizontal="center" vertical="center"/>
    </xf>
    <xf numFmtId="0" fontId="10" fillId="0" borderId="109"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73" xfId="0" applyFont="1" applyBorder="1" applyAlignment="1">
      <alignment horizontal="left" vertical="center" shrinkToFit="1"/>
    </xf>
    <xf numFmtId="0" fontId="10" fillId="0" borderId="74" xfId="0" applyFont="1" applyBorder="1" applyAlignment="1">
      <alignment horizontal="left" vertical="center" shrinkToFit="1"/>
    </xf>
    <xf numFmtId="38" fontId="10" fillId="0" borderId="117" xfId="1" applyFont="1" applyBorder="1" applyAlignment="1">
      <alignment horizontal="center" vertical="center" wrapText="1"/>
    </xf>
    <xf numFmtId="0" fontId="9" fillId="0" borderId="124"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38" fontId="10" fillId="0" borderId="45" xfId="1" applyFont="1" applyBorder="1" applyAlignment="1">
      <alignment horizontal="center" vertical="center" wrapText="1"/>
    </xf>
    <xf numFmtId="38" fontId="10" fillId="0" borderId="7" xfId="1" applyFont="1" applyBorder="1" applyAlignment="1">
      <alignment horizontal="center" vertical="center" wrapText="1"/>
    </xf>
    <xf numFmtId="38" fontId="10" fillId="0" borderId="11" xfId="1" applyFont="1" applyBorder="1" applyAlignment="1">
      <alignment horizontal="center" vertical="center" wrapText="1"/>
    </xf>
    <xf numFmtId="0" fontId="10" fillId="0" borderId="10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23" xfId="0" applyFont="1" applyBorder="1" applyAlignment="1">
      <alignment horizontal="center" vertical="top" wrapText="1"/>
    </xf>
    <xf numFmtId="0" fontId="10" fillId="0" borderId="11" xfId="0" applyFont="1" applyBorder="1" applyAlignment="1">
      <alignment horizontal="center" vertical="top" wrapText="1"/>
    </xf>
    <xf numFmtId="0" fontId="8" fillId="0" borderId="4"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12" fontId="8" fillId="0" borderId="66" xfId="0" applyNumberFormat="1" applyFont="1" applyFill="1" applyBorder="1" applyAlignment="1" applyProtection="1">
      <alignment horizontal="center" vertical="center" wrapText="1"/>
      <protection locked="0"/>
    </xf>
    <xf numFmtId="12" fontId="8" fillId="0" borderId="98" xfId="0" applyNumberFormat="1" applyFont="1" applyFill="1" applyBorder="1" applyAlignment="1" applyProtection="1">
      <alignment horizontal="center" vertical="center" wrapText="1"/>
      <protection locked="0"/>
    </xf>
    <xf numFmtId="58" fontId="8" fillId="0" borderId="86" xfId="0" applyNumberFormat="1" applyFont="1" applyFill="1" applyBorder="1" applyAlignment="1" applyProtection="1">
      <alignment horizontal="center" vertical="center" wrapText="1"/>
      <protection locked="0"/>
    </xf>
    <xf numFmtId="58" fontId="8" fillId="0" borderId="83" xfId="0" applyNumberFormat="1" applyFont="1" applyFill="1" applyBorder="1" applyAlignment="1" applyProtection="1">
      <alignment horizontal="center" vertical="center" wrapText="1"/>
      <protection locked="0"/>
    </xf>
    <xf numFmtId="0" fontId="7" fillId="2" borderId="59" xfId="0" applyFont="1" applyFill="1" applyBorder="1" applyAlignment="1">
      <alignment horizontal="center" vertical="center" wrapText="1"/>
    </xf>
    <xf numFmtId="0" fontId="7" fillId="0" borderId="22" xfId="0" applyFont="1" applyFill="1" applyBorder="1" applyAlignment="1" applyProtection="1">
      <alignment horizontal="center" vertical="center"/>
      <protection locked="0"/>
    </xf>
    <xf numFmtId="0" fontId="7" fillId="0" borderId="22"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7" xfId="0" applyFont="1" applyFill="1" applyBorder="1" applyAlignment="1">
      <alignment horizontal="center" vertical="center" wrapText="1"/>
    </xf>
    <xf numFmtId="12" fontId="8" fillId="2" borderId="66" xfId="0" applyNumberFormat="1" applyFont="1" applyFill="1" applyBorder="1" applyAlignment="1">
      <alignment horizontal="center" vertical="center" wrapText="1"/>
    </xf>
    <xf numFmtId="12" fontId="8" fillId="2" borderId="130" xfId="0" applyNumberFormat="1" applyFont="1" applyFill="1" applyBorder="1" applyAlignment="1">
      <alignment horizontal="center" vertical="center" wrapText="1"/>
    </xf>
    <xf numFmtId="0" fontId="17" fillId="0" borderId="0" xfId="0" applyFont="1" applyFill="1" applyAlignment="1">
      <alignment horizontal="left" vertical="center"/>
    </xf>
    <xf numFmtId="0" fontId="8" fillId="0" borderId="3" xfId="0" applyFont="1" applyFill="1" applyBorder="1" applyAlignment="1" applyProtection="1">
      <alignment horizontal="center" vertical="center" wrapText="1"/>
      <protection locked="0"/>
    </xf>
    <xf numFmtId="0" fontId="10" fillId="2" borderId="128" xfId="4" applyFont="1" applyFill="1" applyBorder="1" applyAlignment="1">
      <alignment horizontal="center" vertical="center" wrapText="1"/>
    </xf>
    <xf numFmtId="0" fontId="10" fillId="2" borderId="23" xfId="4" applyFont="1" applyFill="1" applyBorder="1" applyAlignment="1">
      <alignment horizontal="center" vertical="center" wrapText="1"/>
    </xf>
    <xf numFmtId="12" fontId="8" fillId="0" borderId="129" xfId="0" applyNumberFormat="1"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58" fontId="8" fillId="0" borderId="84" xfId="0" applyNumberFormat="1" applyFont="1" applyFill="1" applyBorder="1" applyAlignment="1">
      <alignment horizontal="center" vertical="center" wrapText="1"/>
    </xf>
    <xf numFmtId="58" fontId="8" fillId="0" borderId="83" xfId="0" applyNumberFormat="1" applyFont="1" applyFill="1" applyBorder="1" applyAlignment="1">
      <alignment horizontal="center" vertical="center" wrapText="1"/>
    </xf>
    <xf numFmtId="58" fontId="8" fillId="0" borderId="85" xfId="0" applyNumberFormat="1" applyFont="1" applyFill="1" applyBorder="1" applyAlignment="1">
      <alignment horizontal="center" vertical="center" wrapText="1"/>
    </xf>
    <xf numFmtId="58" fontId="8" fillId="0" borderId="82" xfId="0" applyNumberFormat="1" applyFont="1" applyFill="1" applyBorder="1" applyAlignment="1" applyProtection="1">
      <alignment horizontal="center" vertical="center" wrapText="1"/>
      <protection locked="0"/>
    </xf>
    <xf numFmtId="58" fontId="8" fillId="0" borderId="87" xfId="0" applyNumberFormat="1" applyFont="1" applyFill="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36" xfId="0" applyFont="1" applyBorder="1" applyAlignment="1">
      <alignment horizontal="center" vertical="center" wrapText="1"/>
    </xf>
    <xf numFmtId="0" fontId="10" fillId="0" borderId="30" xfId="0" applyFont="1" applyBorder="1" applyAlignment="1">
      <alignment horizontal="center" vertical="center" wrapText="1"/>
    </xf>
    <xf numFmtId="38" fontId="10" fillId="0" borderId="23" xfId="1" applyFont="1" applyBorder="1" applyAlignment="1">
      <alignment horizontal="right" vertical="center" wrapText="1"/>
    </xf>
    <xf numFmtId="38" fontId="10" fillId="0" borderId="31" xfId="1" applyFont="1" applyBorder="1" applyAlignment="1">
      <alignment horizontal="right" vertical="center" wrapText="1"/>
    </xf>
    <xf numFmtId="38" fontId="10" fillId="0" borderId="100" xfId="1" applyFont="1" applyBorder="1" applyAlignment="1">
      <alignment horizontal="right" vertical="center" wrapText="1"/>
    </xf>
    <xf numFmtId="38" fontId="10" fillId="0" borderId="96" xfId="1" applyFont="1" applyBorder="1" applyAlignment="1">
      <alignment horizontal="right"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0" xfId="0" applyFont="1" applyAlignment="1">
      <alignment horizontal="left"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38" fontId="9" fillId="0" borderId="9" xfId="1" applyFont="1" applyBorder="1" applyAlignment="1">
      <alignment horizontal="right" vertical="center"/>
    </xf>
    <xf numFmtId="38" fontId="9" fillId="0" borderId="10" xfId="1" applyFont="1" applyBorder="1" applyAlignment="1">
      <alignment horizontal="righ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71"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72" xfId="0" applyFont="1" applyBorder="1" applyAlignment="1">
      <alignment horizontal="center" vertical="center" wrapText="1"/>
    </xf>
    <xf numFmtId="38" fontId="10" fillId="0" borderId="62" xfId="1" applyFont="1" applyBorder="1" applyAlignment="1">
      <alignment horizontal="right" vertical="center" wrapText="1"/>
    </xf>
    <xf numFmtId="38" fontId="10" fillId="0" borderId="46" xfId="1" applyFont="1" applyBorder="1" applyAlignment="1">
      <alignment horizontal="right" vertical="center" wrapText="1"/>
    </xf>
    <xf numFmtId="0" fontId="9" fillId="0" borderId="0" xfId="0" applyFont="1" applyAlignment="1">
      <alignment horizontal="center" vertical="center"/>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9" xfId="0" applyFont="1" applyBorder="1" applyAlignment="1">
      <alignment horizontal="center" vertical="center"/>
    </xf>
    <xf numFmtId="0" fontId="8" fillId="0" borderId="42" xfId="0" applyFont="1" applyBorder="1" applyAlignment="1" applyProtection="1">
      <alignment horizontal="center" vertical="center" wrapText="1"/>
      <protection locked="0"/>
    </xf>
    <xf numFmtId="12" fontId="8" fillId="0" borderId="23" xfId="0" applyNumberFormat="1" applyFont="1" applyBorder="1" applyAlignment="1">
      <alignment horizontal="center" vertical="center" wrapText="1"/>
    </xf>
    <xf numFmtId="12" fontId="8" fillId="0" borderId="31" xfId="0" applyNumberFormat="1" applyFont="1" applyBorder="1" applyAlignment="1">
      <alignment horizontal="center" vertical="center" wrapText="1"/>
    </xf>
    <xf numFmtId="38" fontId="10" fillId="0" borderId="98" xfId="1" applyFont="1" applyBorder="1" applyAlignment="1">
      <alignment horizontal="right" vertical="center" wrapText="1"/>
    </xf>
    <xf numFmtId="0" fontId="7" fillId="0" borderId="59" xfId="0" applyFont="1" applyBorder="1" applyAlignment="1" applyProtection="1">
      <alignment horizontal="center" vertical="center"/>
      <protection locked="0"/>
    </xf>
    <xf numFmtId="0" fontId="8"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 fontId="7" fillId="0" borderId="9" xfId="0" applyNumberFormat="1" applyFont="1" applyBorder="1" applyAlignment="1">
      <alignment horizontal="right" vertical="center"/>
    </xf>
    <xf numFmtId="0" fontId="7" fillId="0" borderId="10" xfId="0" applyFont="1" applyBorder="1" applyAlignment="1">
      <alignment horizontal="righ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38" fontId="10" fillId="0" borderId="6" xfId="1" applyFont="1" applyBorder="1" applyAlignment="1">
      <alignment horizontal="right" vertical="center" wrapText="1"/>
    </xf>
    <xf numFmtId="38" fontId="10" fillId="0" borderId="94" xfId="1" applyFont="1" applyBorder="1" applyAlignment="1">
      <alignment horizontal="right" vertical="center" wrapText="1"/>
    </xf>
    <xf numFmtId="0" fontId="8" fillId="0" borderId="97" xfId="0" applyFont="1" applyBorder="1" applyAlignment="1" applyProtection="1">
      <alignment horizontal="center" vertical="center" wrapText="1"/>
      <protection locked="0"/>
    </xf>
    <xf numFmtId="0" fontId="8" fillId="0" borderId="93" xfId="0" applyFont="1" applyBorder="1" applyAlignment="1" applyProtection="1">
      <alignment horizontal="center" vertical="center" wrapText="1"/>
      <protection locked="0"/>
    </xf>
    <xf numFmtId="0" fontId="8" fillId="0" borderId="95" xfId="0" applyFont="1" applyBorder="1" applyAlignment="1" applyProtection="1">
      <alignment horizontal="center" vertical="center" wrapText="1"/>
      <protection locked="0"/>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8" fillId="0" borderId="6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92"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9" xfId="0" applyFont="1" applyBorder="1" applyAlignment="1">
      <alignment horizontal="center" vertical="center"/>
    </xf>
    <xf numFmtId="0" fontId="7" fillId="0" borderId="59" xfId="0" applyFont="1" applyBorder="1" applyAlignment="1" applyProtection="1">
      <alignment horizontal="center" vertical="center" wrapText="1"/>
      <protection locked="0"/>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8" fillId="0" borderId="6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12" fontId="8" fillId="0" borderId="11" xfId="0" applyNumberFormat="1" applyFont="1" applyBorder="1" applyAlignment="1">
      <alignment horizontal="center" vertical="center" wrapText="1"/>
    </xf>
    <xf numFmtId="12" fontId="8" fillId="0" borderId="43" xfId="0" applyNumberFormat="1" applyFont="1" applyBorder="1" applyAlignment="1">
      <alignment horizontal="center" vertical="center" wrapText="1"/>
    </xf>
    <xf numFmtId="0" fontId="8" fillId="0" borderId="10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1" xfId="0" applyFont="1" applyBorder="1" applyAlignment="1" applyProtection="1">
      <alignment horizontal="center" vertical="center" wrapText="1"/>
      <protection locked="0"/>
    </xf>
    <xf numFmtId="12" fontId="10" fillId="0" borderId="62" xfId="0" applyNumberFormat="1" applyFont="1" applyBorder="1" applyAlignment="1">
      <alignment horizontal="center" vertical="center" wrapText="1"/>
    </xf>
    <xf numFmtId="12" fontId="10" fillId="0" borderId="52" xfId="0" applyNumberFormat="1" applyFont="1" applyBorder="1" applyAlignment="1">
      <alignment horizontal="center" vertical="center" wrapText="1"/>
    </xf>
    <xf numFmtId="58" fontId="9" fillId="0" borderId="105" xfId="0" applyNumberFormat="1" applyFont="1" applyBorder="1" applyAlignment="1">
      <alignment horizontal="center" vertical="center"/>
    </xf>
    <xf numFmtId="0" fontId="9" fillId="0" borderId="105" xfId="0" applyFont="1" applyBorder="1" applyAlignment="1">
      <alignment horizontal="center" vertical="center"/>
    </xf>
    <xf numFmtId="0" fontId="10" fillId="0" borderId="10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7" xfId="0" applyFont="1" applyBorder="1" applyAlignment="1">
      <alignment horizontal="center" vertical="center" wrapText="1"/>
    </xf>
    <xf numFmtId="0" fontId="9" fillId="0" borderId="10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38" fontId="9" fillId="0" borderId="9" xfId="1" applyFont="1" applyBorder="1" applyAlignment="1">
      <alignment horizontal="right" vertical="center" shrinkToFit="1"/>
    </xf>
    <xf numFmtId="38" fontId="9" fillId="0" borderId="10" xfId="1" applyFont="1" applyBorder="1" applyAlignment="1">
      <alignment horizontal="right" vertical="center" shrinkToFit="1"/>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92" xfId="0" applyFont="1" applyBorder="1" applyAlignment="1">
      <alignment horizontal="center" vertical="center"/>
    </xf>
    <xf numFmtId="0" fontId="10" fillId="0" borderId="42"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2" xfId="0" applyFont="1" applyBorder="1" applyAlignment="1">
      <alignment horizontal="center" vertical="center" wrapText="1"/>
    </xf>
    <xf numFmtId="12" fontId="10" fillId="0" borderId="6" xfId="0" applyNumberFormat="1" applyFont="1" applyBorder="1" applyAlignment="1">
      <alignment horizontal="center" vertical="center" wrapText="1"/>
    </xf>
    <xf numFmtId="0" fontId="15" fillId="0" borderId="0" xfId="0" applyFont="1" applyBorder="1" applyAlignment="1">
      <alignment horizontal="center" vertical="center"/>
    </xf>
    <xf numFmtId="0" fontId="3" fillId="0" borderId="0" xfId="3" applyFont="1" applyAlignment="1">
      <alignment horizontal="center" vertical="center"/>
    </xf>
    <xf numFmtId="0" fontId="5" fillId="0" borderId="0" xfId="3" applyAlignment="1">
      <alignment horizontal="center" vertical="center"/>
    </xf>
    <xf numFmtId="0" fontId="13" fillId="0" borderId="0" xfId="0" applyFont="1" applyAlignment="1">
      <alignment horizontal="center" vertical="center"/>
    </xf>
    <xf numFmtId="0" fontId="9" fillId="0" borderId="22" xfId="0" applyFont="1" applyBorder="1">
      <alignment vertical="center"/>
    </xf>
    <xf numFmtId="0" fontId="7" fillId="0" borderId="22" xfId="0" applyFont="1" applyBorder="1">
      <alignment vertical="center"/>
    </xf>
    <xf numFmtId="0" fontId="5" fillId="0" borderId="22" xfId="3" applyBorder="1">
      <alignment vertical="center"/>
    </xf>
    <xf numFmtId="0" fontId="3" fillId="0" borderId="22" xfId="3" applyFont="1" applyBorder="1">
      <alignment vertical="center"/>
    </xf>
    <xf numFmtId="178" fontId="9" fillId="0" borderId="0" xfId="0" applyNumberFormat="1" applyFont="1">
      <alignment vertical="center"/>
    </xf>
    <xf numFmtId="0" fontId="7" fillId="3" borderId="69" xfId="0" applyFont="1" applyFill="1" applyBorder="1" applyAlignment="1">
      <alignment horizontal="center" vertical="center"/>
    </xf>
    <xf numFmtId="0" fontId="7" fillId="4" borderId="69" xfId="0" applyFont="1" applyFill="1" applyBorder="1" applyAlignment="1">
      <alignment horizontal="center" vertical="center"/>
    </xf>
    <xf numFmtId="0" fontId="7" fillId="5" borderId="69"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cellXfs>
  <cellStyles count="5">
    <cellStyle name="パーセント" xfId="2" builtinId="5"/>
    <cellStyle name="桁区切り" xfId="1" builtinId="6"/>
    <cellStyle name="標準" xfId="0" builtinId="0"/>
    <cellStyle name="標準 10" xfId="4"/>
    <cellStyle name="標準 7" xfId="3"/>
  </cellStyles>
  <dxfs count="152">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
      <font>
        <b/>
        <i val="0"/>
      </font>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795618</xdr:colOff>
      <xdr:row>1</xdr:row>
      <xdr:rowOff>100853</xdr:rowOff>
    </xdr:from>
    <xdr:to>
      <xdr:col>6</xdr:col>
      <xdr:colOff>610721</xdr:colOff>
      <xdr:row>5</xdr:row>
      <xdr:rowOff>140073</xdr:rowOff>
    </xdr:to>
    <xdr:sp macro="" textlink="">
      <xdr:nvSpPr>
        <xdr:cNvPr id="2" name="角丸四角形 1"/>
        <xdr:cNvSpPr/>
      </xdr:nvSpPr>
      <xdr:spPr>
        <a:xfrm>
          <a:off x="5423647" y="257735"/>
          <a:ext cx="2952750" cy="66675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・列の追加や削除は行わないでください。</a:t>
          </a:r>
          <a:endParaRPr kumimoji="1" lang="en-US" altLang="ja-JP" sz="1100" b="1">
            <a:solidFill>
              <a:sysClr val="windowText" lastClr="000000"/>
            </a:solidFill>
          </a:endParaRPr>
        </a:p>
        <a:p>
          <a:pPr algn="l"/>
          <a:r>
            <a:rPr kumimoji="1" lang="ja-JP" altLang="en-US" sz="1100" b="1">
              <a:solidFill>
                <a:sysClr val="windowText" lastClr="000000"/>
              </a:solidFill>
            </a:rPr>
            <a:t>（行列の折り畳みや再表示は可）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276226</xdr:colOff>
      <xdr:row>4</xdr:row>
      <xdr:rowOff>47626</xdr:rowOff>
    </xdr:from>
    <xdr:to>
      <xdr:col>13</xdr:col>
      <xdr:colOff>485776</xdr:colOff>
      <xdr:row>8</xdr:row>
      <xdr:rowOff>66676</xdr:rowOff>
    </xdr:to>
    <xdr:sp macro="" textlink="">
      <xdr:nvSpPr>
        <xdr:cNvPr id="2" name="角丸四角形 1"/>
        <xdr:cNvSpPr/>
      </xdr:nvSpPr>
      <xdr:spPr>
        <a:xfrm>
          <a:off x="5895976" y="695326"/>
          <a:ext cx="2952750" cy="66675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・列の追加や削除は行わないでください。</a:t>
          </a:r>
          <a:endParaRPr kumimoji="1" lang="en-US" altLang="ja-JP" sz="1100" b="1">
            <a:solidFill>
              <a:sysClr val="windowText" lastClr="000000"/>
            </a:solidFill>
          </a:endParaRPr>
        </a:p>
        <a:p>
          <a:pPr algn="l"/>
          <a:r>
            <a:rPr kumimoji="1" lang="ja-JP" altLang="en-US" sz="1100" b="1">
              <a:solidFill>
                <a:sysClr val="windowText" lastClr="000000"/>
              </a:solidFill>
            </a:rPr>
            <a:t>（行列の折り畳みや再表示は可）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342900</xdr:colOff>
      <xdr:row>6</xdr:row>
      <xdr:rowOff>38100</xdr:rowOff>
    </xdr:from>
    <xdr:to>
      <xdr:col>11</xdr:col>
      <xdr:colOff>171450</xdr:colOff>
      <xdr:row>10</xdr:row>
      <xdr:rowOff>95250</xdr:rowOff>
    </xdr:to>
    <xdr:sp macro="" textlink="">
      <xdr:nvSpPr>
        <xdr:cNvPr id="2" name="角丸四角形 1"/>
        <xdr:cNvSpPr/>
      </xdr:nvSpPr>
      <xdr:spPr>
        <a:xfrm>
          <a:off x="5905500" y="952500"/>
          <a:ext cx="2952750" cy="66675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・列の追加や削除は行わないでください。</a:t>
          </a:r>
          <a:endParaRPr kumimoji="1" lang="en-US" altLang="ja-JP" sz="1100" b="1">
            <a:solidFill>
              <a:sysClr val="windowText" lastClr="000000"/>
            </a:solidFill>
          </a:endParaRPr>
        </a:p>
        <a:p>
          <a:pPr algn="l"/>
          <a:r>
            <a:rPr kumimoji="1" lang="ja-JP" altLang="en-US" sz="1100" b="1">
              <a:solidFill>
                <a:sysClr val="windowText" lastClr="000000"/>
              </a:solidFill>
            </a:rPr>
            <a:t>（行列の折り畳みや再表示は可）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628650</xdr:colOff>
      <xdr:row>5</xdr:row>
      <xdr:rowOff>123825</xdr:rowOff>
    </xdr:from>
    <xdr:to>
      <xdr:col>11</xdr:col>
      <xdr:colOff>470958</xdr:colOff>
      <xdr:row>10</xdr:row>
      <xdr:rowOff>133350</xdr:rowOff>
    </xdr:to>
    <xdr:sp macro="" textlink="">
      <xdr:nvSpPr>
        <xdr:cNvPr id="3" name="角丸四角形 2"/>
        <xdr:cNvSpPr/>
      </xdr:nvSpPr>
      <xdr:spPr>
        <a:xfrm>
          <a:off x="6953250" y="885825"/>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5</xdr:row>
      <xdr:rowOff>95250</xdr:rowOff>
    </xdr:from>
    <xdr:to>
      <xdr:col>11</xdr:col>
      <xdr:colOff>661458</xdr:colOff>
      <xdr:row>10</xdr:row>
      <xdr:rowOff>104775</xdr:rowOff>
    </xdr:to>
    <xdr:sp macro="" textlink="">
      <xdr:nvSpPr>
        <xdr:cNvPr id="3" name="角丸四角形 2"/>
        <xdr:cNvSpPr/>
      </xdr:nvSpPr>
      <xdr:spPr>
        <a:xfrm>
          <a:off x="7143750" y="8572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838200</xdr:colOff>
      <xdr:row>5</xdr:row>
      <xdr:rowOff>57150</xdr:rowOff>
    </xdr:from>
    <xdr:to>
      <xdr:col>11</xdr:col>
      <xdr:colOff>680508</xdr:colOff>
      <xdr:row>10</xdr:row>
      <xdr:rowOff>66675</xdr:rowOff>
    </xdr:to>
    <xdr:sp macro="" textlink="">
      <xdr:nvSpPr>
        <xdr:cNvPr id="3" name="角丸四角形 2"/>
        <xdr:cNvSpPr/>
      </xdr:nvSpPr>
      <xdr:spPr>
        <a:xfrm>
          <a:off x="7162800" y="8191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819150</xdr:colOff>
      <xdr:row>5</xdr:row>
      <xdr:rowOff>57150</xdr:rowOff>
    </xdr:from>
    <xdr:to>
      <xdr:col>11</xdr:col>
      <xdr:colOff>661458</xdr:colOff>
      <xdr:row>10</xdr:row>
      <xdr:rowOff>66675</xdr:rowOff>
    </xdr:to>
    <xdr:sp macro="" textlink="">
      <xdr:nvSpPr>
        <xdr:cNvPr id="3" name="角丸四角形 2"/>
        <xdr:cNvSpPr/>
      </xdr:nvSpPr>
      <xdr:spPr>
        <a:xfrm>
          <a:off x="7143750" y="8191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819150</xdr:colOff>
      <xdr:row>5</xdr:row>
      <xdr:rowOff>57150</xdr:rowOff>
    </xdr:from>
    <xdr:to>
      <xdr:col>11</xdr:col>
      <xdr:colOff>661458</xdr:colOff>
      <xdr:row>10</xdr:row>
      <xdr:rowOff>66675</xdr:rowOff>
    </xdr:to>
    <xdr:sp macro="" textlink="">
      <xdr:nvSpPr>
        <xdr:cNvPr id="2" name="角丸四角形 1"/>
        <xdr:cNvSpPr/>
      </xdr:nvSpPr>
      <xdr:spPr>
        <a:xfrm>
          <a:off x="7143750" y="8191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819150</xdr:colOff>
      <xdr:row>5</xdr:row>
      <xdr:rowOff>57150</xdr:rowOff>
    </xdr:from>
    <xdr:to>
      <xdr:col>11</xdr:col>
      <xdr:colOff>661458</xdr:colOff>
      <xdr:row>10</xdr:row>
      <xdr:rowOff>66675</xdr:rowOff>
    </xdr:to>
    <xdr:sp macro="" textlink="">
      <xdr:nvSpPr>
        <xdr:cNvPr id="2" name="角丸四角形 1"/>
        <xdr:cNvSpPr/>
      </xdr:nvSpPr>
      <xdr:spPr>
        <a:xfrm>
          <a:off x="7143750" y="8191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819150</xdr:colOff>
      <xdr:row>5</xdr:row>
      <xdr:rowOff>57150</xdr:rowOff>
    </xdr:from>
    <xdr:to>
      <xdr:col>11</xdr:col>
      <xdr:colOff>661458</xdr:colOff>
      <xdr:row>10</xdr:row>
      <xdr:rowOff>66675</xdr:rowOff>
    </xdr:to>
    <xdr:sp macro="" textlink="">
      <xdr:nvSpPr>
        <xdr:cNvPr id="2" name="角丸四角形 1"/>
        <xdr:cNvSpPr/>
      </xdr:nvSpPr>
      <xdr:spPr>
        <a:xfrm>
          <a:off x="7143750" y="8191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819150</xdr:colOff>
      <xdr:row>5</xdr:row>
      <xdr:rowOff>57150</xdr:rowOff>
    </xdr:from>
    <xdr:to>
      <xdr:col>11</xdr:col>
      <xdr:colOff>661458</xdr:colOff>
      <xdr:row>10</xdr:row>
      <xdr:rowOff>66675</xdr:rowOff>
    </xdr:to>
    <xdr:sp macro="" textlink="">
      <xdr:nvSpPr>
        <xdr:cNvPr id="2" name="角丸四角形 1"/>
        <xdr:cNvSpPr/>
      </xdr:nvSpPr>
      <xdr:spPr>
        <a:xfrm>
          <a:off x="7143750" y="81915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19050</xdr:colOff>
      <xdr:row>8</xdr:row>
      <xdr:rowOff>47625</xdr:rowOff>
    </xdr:from>
    <xdr:to>
      <xdr:col>13</xdr:col>
      <xdr:colOff>23283</xdr:colOff>
      <xdr:row>12</xdr:row>
      <xdr:rowOff>28575</xdr:rowOff>
    </xdr:to>
    <xdr:sp macro="" textlink="">
      <xdr:nvSpPr>
        <xdr:cNvPr id="2" name="角丸四角形 1"/>
        <xdr:cNvSpPr/>
      </xdr:nvSpPr>
      <xdr:spPr>
        <a:xfrm>
          <a:off x="8296275" y="1485900"/>
          <a:ext cx="4252383" cy="77152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補助金額の欄が水色になった場合は、変更承認申請が必要です！</a:t>
          </a:r>
          <a:endParaRPr kumimoji="1" lang="en-US" altLang="ja-JP" sz="1100" b="1">
            <a:solidFill>
              <a:sysClr val="windowText" lastClr="000000"/>
            </a:solidFill>
          </a:endParaRPr>
        </a:p>
        <a:p>
          <a:pPr algn="l"/>
          <a:r>
            <a:rPr kumimoji="1" lang="ja-JP" altLang="en-US" sz="1100" b="1">
              <a:solidFill>
                <a:sysClr val="windowText" lastClr="000000"/>
              </a:solidFill>
            </a:rPr>
            <a:t>また、１事業を複数行により記載した場合、１事業合計で変更申請の要否を判断しますのでなお確認願います。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3038476</xdr:colOff>
      <xdr:row>46</xdr:row>
      <xdr:rowOff>38099</xdr:rowOff>
    </xdr:from>
    <xdr:to>
      <xdr:col>5</xdr:col>
      <xdr:colOff>28576</xdr:colOff>
      <xdr:row>52</xdr:row>
      <xdr:rowOff>95250</xdr:rowOff>
    </xdr:to>
    <xdr:sp macro="" textlink="">
      <xdr:nvSpPr>
        <xdr:cNvPr id="2" name="正方形/長方形 1"/>
        <xdr:cNvSpPr/>
      </xdr:nvSpPr>
      <xdr:spPr>
        <a:xfrm>
          <a:off x="3438526" y="7924799"/>
          <a:ext cx="4400550" cy="10858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メニューに修正があった場合は本シートを修正後、以下の作業を行う</a:t>
          </a:r>
          <a:endParaRPr kumimoji="1" lang="en-US" altLang="ja-JP" sz="1100">
            <a:solidFill>
              <a:schemeClr val="tx1"/>
            </a:solidFill>
          </a:endParaRPr>
        </a:p>
        <a:p>
          <a:pPr algn="l"/>
          <a:r>
            <a:rPr kumimoji="1" lang="ja-JP" altLang="en-US" sz="1100">
              <a:solidFill>
                <a:schemeClr val="tx1"/>
              </a:solidFill>
            </a:rPr>
            <a:t>・「数式」→「名前の管理」→全メニュー削除</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G</a:t>
          </a:r>
          <a:r>
            <a:rPr kumimoji="1" lang="ja-JP" altLang="en-US" sz="1100">
              <a:solidFill>
                <a:schemeClr val="tx1"/>
              </a:solidFill>
            </a:rPr>
            <a:t>を範囲選択→「選択範囲から作成」</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H</a:t>
          </a:r>
          <a:r>
            <a:rPr kumimoji="1" lang="ja-JP" altLang="en-US" sz="1100">
              <a:solidFill>
                <a:schemeClr val="tx1"/>
              </a:solidFill>
            </a:rPr>
            <a:t>～</a:t>
          </a:r>
          <a:r>
            <a:rPr kumimoji="1" lang="en-US" altLang="ja-JP" sz="1100">
              <a:solidFill>
                <a:schemeClr val="tx1"/>
              </a:solidFill>
            </a:rPr>
            <a:t>K</a:t>
          </a:r>
          <a:r>
            <a:rPr kumimoji="1" lang="ja-JP" altLang="en-US" sz="1100">
              <a:solidFill>
                <a:schemeClr val="tx1"/>
              </a:solidFill>
            </a:rPr>
            <a:t>を範囲選択→「選択範囲から作成」</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「入力シート」のプルダウンが更新される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7"/>
  <sheetViews>
    <sheetView zoomScale="70" zoomScaleNormal="70" zoomScaleSheetLayoutView="100" workbookViewId="0">
      <selection activeCell="H36" sqref="H36:H37"/>
    </sheetView>
  </sheetViews>
  <sheetFormatPr defaultRowHeight="12.75"/>
  <cols>
    <col min="1" max="1" width="5" style="5" bestFit="1" customWidth="1"/>
    <col min="2" max="2" width="5" style="5" customWidth="1"/>
    <col min="3" max="3" width="31.25" style="5" customWidth="1"/>
    <col min="4" max="4" width="6.75" style="5" bestFit="1" customWidth="1"/>
    <col min="5" max="5" width="12.5" style="9" customWidth="1"/>
    <col min="6" max="6" width="13.25" style="5" customWidth="1"/>
    <col min="7" max="7" width="39.75" style="5" customWidth="1"/>
    <col min="8" max="8" width="45.625" style="5" customWidth="1"/>
    <col min="9" max="16384" width="9" style="5"/>
  </cols>
  <sheetData>
    <row r="1" spans="1:11" ht="27" customHeight="1">
      <c r="A1" s="136" t="s">
        <v>118</v>
      </c>
      <c r="B1" s="136"/>
      <c r="C1" s="136"/>
      <c r="D1" s="136" t="s">
        <v>120</v>
      </c>
      <c r="E1" s="136"/>
      <c r="F1" s="136"/>
      <c r="G1" s="74" t="s">
        <v>121</v>
      </c>
      <c r="H1" s="74" t="s">
        <v>119</v>
      </c>
    </row>
    <row r="2" spans="1:11" ht="13.5" customHeight="1">
      <c r="A2" s="136" t="str">
        <f>入力シート!$C$5</f>
        <v>〇〇市</v>
      </c>
      <c r="B2" s="136"/>
      <c r="C2" s="136"/>
      <c r="D2" s="136"/>
      <c r="E2" s="136"/>
      <c r="F2" s="136"/>
      <c r="G2" s="136"/>
      <c r="H2" s="136"/>
      <c r="J2" s="5" t="s">
        <v>81</v>
      </c>
      <c r="K2" s="5" t="s">
        <v>82</v>
      </c>
    </row>
    <row r="3" spans="1:11">
      <c r="A3" s="136"/>
      <c r="B3" s="136"/>
      <c r="C3" s="136"/>
      <c r="D3" s="136"/>
      <c r="E3" s="136"/>
      <c r="F3" s="136"/>
      <c r="G3" s="136"/>
      <c r="H3" s="136"/>
      <c r="J3" s="5" t="s">
        <v>83</v>
      </c>
      <c r="K3" s="5" t="s">
        <v>84</v>
      </c>
    </row>
    <row r="4" spans="1:11" ht="13.5" thickBot="1">
      <c r="A4" s="5" t="s">
        <v>80</v>
      </c>
      <c r="F4" s="6"/>
    </row>
    <row r="5" spans="1:11" ht="13.5" customHeight="1">
      <c r="A5" s="150" t="s">
        <v>55</v>
      </c>
      <c r="B5" s="151"/>
      <c r="C5" s="152"/>
      <c r="D5" s="153" t="s">
        <v>85</v>
      </c>
      <c r="E5" s="156" t="s">
        <v>86</v>
      </c>
      <c r="F5" s="137" t="s">
        <v>87</v>
      </c>
      <c r="G5" s="140" t="s">
        <v>26</v>
      </c>
      <c r="H5" s="143" t="s">
        <v>88</v>
      </c>
    </row>
    <row r="6" spans="1:11">
      <c r="A6" s="159" t="s">
        <v>54</v>
      </c>
      <c r="B6" s="160" t="s">
        <v>30</v>
      </c>
      <c r="C6" s="160"/>
      <c r="D6" s="154"/>
      <c r="E6" s="157"/>
      <c r="F6" s="138"/>
      <c r="G6" s="141"/>
      <c r="H6" s="144"/>
    </row>
    <row r="7" spans="1:11" ht="14.25" customHeight="1" thickBot="1">
      <c r="A7" s="159"/>
      <c r="B7" s="161" t="s">
        <v>31</v>
      </c>
      <c r="C7" s="161"/>
      <c r="D7" s="155"/>
      <c r="E7" s="158"/>
      <c r="F7" s="139"/>
      <c r="G7" s="142"/>
      <c r="H7" s="145"/>
    </row>
    <row r="8" spans="1:11" ht="18" customHeight="1">
      <c r="A8" s="146" t="str">
        <f ca="1">IF(入力シート!B14=0," ",入力シート!B14)</f>
        <v/>
      </c>
      <c r="B8" s="147">
        <f>IF(入力シート!C14=" "," ",入力シート!C14)</f>
        <v>0</v>
      </c>
      <c r="C8" s="148"/>
      <c r="D8" s="149"/>
      <c r="E8" s="149"/>
      <c r="F8" s="131"/>
      <c r="G8" s="134"/>
      <c r="H8" s="135"/>
    </row>
    <row r="9" spans="1:11" ht="18" customHeight="1">
      <c r="A9" s="108"/>
      <c r="B9" s="109" t="str">
        <f>IF(入力シート!C15=0," ",入力シート!C15)</f>
        <v xml:space="preserve"> </v>
      </c>
      <c r="C9" s="110"/>
      <c r="D9" s="111"/>
      <c r="E9" s="111"/>
      <c r="F9" s="111"/>
      <c r="G9" s="130"/>
      <c r="H9" s="113"/>
    </row>
    <row r="10" spans="1:11" ht="18" customHeight="1">
      <c r="A10" s="107" t="str">
        <f ca="1">IF(入力シート!B16=0," ",入力シート!B16)</f>
        <v/>
      </c>
      <c r="B10" s="109">
        <f>IF(入力シート!C16=" "," ",入力シート!C16)</f>
        <v>0</v>
      </c>
      <c r="C10" s="110"/>
      <c r="D10" s="111"/>
      <c r="E10" s="111"/>
      <c r="F10" s="111"/>
      <c r="G10" s="112"/>
      <c r="H10" s="113"/>
    </row>
    <row r="11" spans="1:11" ht="18" customHeight="1">
      <c r="A11" s="108"/>
      <c r="B11" s="109" t="str">
        <f>IF(入力シート!C17=0," ",入力シート!C17)</f>
        <v xml:space="preserve"> </v>
      </c>
      <c r="C11" s="110"/>
      <c r="D11" s="111"/>
      <c r="E11" s="111"/>
      <c r="F11" s="111"/>
      <c r="G11" s="112"/>
      <c r="H11" s="113"/>
    </row>
    <row r="12" spans="1:11" ht="18" customHeight="1">
      <c r="A12" s="107" t="str">
        <f ca="1">IF(入力シート!B18=0," ",入力シート!B18)</f>
        <v/>
      </c>
      <c r="B12" s="109">
        <f>IF(入力シート!C18=" "," ",入力シート!C18)</f>
        <v>0</v>
      </c>
      <c r="C12" s="110"/>
      <c r="D12" s="111"/>
      <c r="E12" s="111"/>
      <c r="F12" s="111"/>
      <c r="G12" s="112"/>
      <c r="H12" s="113"/>
    </row>
    <row r="13" spans="1:11" ht="18" customHeight="1">
      <c r="A13" s="108"/>
      <c r="B13" s="109" t="str">
        <f>IF(入力シート!C19=0," ",入力シート!C19)</f>
        <v xml:space="preserve"> </v>
      </c>
      <c r="C13" s="110"/>
      <c r="D13" s="111"/>
      <c r="E13" s="111"/>
      <c r="F13" s="111"/>
      <c r="G13" s="112"/>
      <c r="H13" s="113"/>
    </row>
    <row r="14" spans="1:11" ht="18" customHeight="1">
      <c r="A14" s="107" t="str">
        <f ca="1">IF(入力シート!B20=0," ",入力シート!B20)</f>
        <v/>
      </c>
      <c r="B14" s="109">
        <f>IF(入力シート!C20=" "," ",入力シート!C20)</f>
        <v>0</v>
      </c>
      <c r="C14" s="110"/>
      <c r="D14" s="111"/>
      <c r="E14" s="111"/>
      <c r="F14" s="111"/>
      <c r="G14" s="112"/>
      <c r="H14" s="113"/>
    </row>
    <row r="15" spans="1:11" ht="18" customHeight="1">
      <c r="A15" s="108"/>
      <c r="B15" s="109" t="str">
        <f>IF(入力シート!C21=0," ",入力シート!C21)</f>
        <v xml:space="preserve"> </v>
      </c>
      <c r="C15" s="110"/>
      <c r="D15" s="111"/>
      <c r="E15" s="111"/>
      <c r="F15" s="111"/>
      <c r="G15" s="112"/>
      <c r="H15" s="113"/>
    </row>
    <row r="16" spans="1:11" ht="18" customHeight="1">
      <c r="A16" s="107" t="str">
        <f ca="1">IF(入力シート!B22=0," ",入力シート!B22)</f>
        <v/>
      </c>
      <c r="B16" s="109">
        <f>IF(入力シート!C22=" "," ",入力シート!C22)</f>
        <v>0</v>
      </c>
      <c r="C16" s="110"/>
      <c r="D16" s="111"/>
      <c r="E16" s="111"/>
      <c r="F16" s="111"/>
      <c r="G16" s="112"/>
      <c r="H16" s="113"/>
    </row>
    <row r="17" spans="1:8" ht="18" customHeight="1">
      <c r="A17" s="108"/>
      <c r="B17" s="109" t="str">
        <f>IF(入力シート!C23=0," ",入力シート!C23)</f>
        <v xml:space="preserve"> </v>
      </c>
      <c r="C17" s="110"/>
      <c r="D17" s="111"/>
      <c r="E17" s="111"/>
      <c r="F17" s="111"/>
      <c r="G17" s="112"/>
      <c r="H17" s="113"/>
    </row>
    <row r="18" spans="1:8" ht="18" customHeight="1">
      <c r="A18" s="107" t="str">
        <f ca="1">IF(入力シート!B24=0," ",入力シート!B24)</f>
        <v/>
      </c>
      <c r="B18" s="109">
        <f>IF(入力シート!C24=" "," ",入力シート!C24)</f>
        <v>0</v>
      </c>
      <c r="C18" s="110"/>
      <c r="D18" s="111"/>
      <c r="E18" s="111"/>
      <c r="F18" s="111"/>
      <c r="G18" s="112"/>
      <c r="H18" s="113"/>
    </row>
    <row r="19" spans="1:8" ht="18" customHeight="1">
      <c r="A19" s="108"/>
      <c r="B19" s="109" t="str">
        <f>IF(入力シート!C25=0," ",入力シート!C25)</f>
        <v xml:space="preserve"> </v>
      </c>
      <c r="C19" s="110"/>
      <c r="D19" s="111"/>
      <c r="E19" s="111"/>
      <c r="F19" s="111"/>
      <c r="G19" s="112"/>
      <c r="H19" s="113"/>
    </row>
    <row r="20" spans="1:8" ht="18" customHeight="1">
      <c r="A20" s="107" t="str">
        <f ca="1">IF(入力シート!B26=0," ",入力シート!B26)</f>
        <v/>
      </c>
      <c r="B20" s="109">
        <f>IF(入力シート!C26=" "," ",入力シート!C26)</f>
        <v>0</v>
      </c>
      <c r="C20" s="110"/>
      <c r="D20" s="111"/>
      <c r="E20" s="111"/>
      <c r="F20" s="111"/>
      <c r="G20" s="112"/>
      <c r="H20" s="113"/>
    </row>
    <row r="21" spans="1:8" ht="18" customHeight="1">
      <c r="A21" s="108"/>
      <c r="B21" s="109" t="str">
        <f>IF(入力シート!C27=0," ",入力シート!C27)</f>
        <v xml:space="preserve"> </v>
      </c>
      <c r="C21" s="110"/>
      <c r="D21" s="111"/>
      <c r="E21" s="111"/>
      <c r="F21" s="111"/>
      <c r="G21" s="112"/>
      <c r="H21" s="113"/>
    </row>
    <row r="22" spans="1:8" ht="18" customHeight="1">
      <c r="A22" s="107" t="str">
        <f ca="1">IF(入力シート!B28=0," ",入力シート!B28)</f>
        <v/>
      </c>
      <c r="B22" s="109">
        <f>IF(入力シート!C28=" "," ",入力シート!C28)</f>
        <v>0</v>
      </c>
      <c r="C22" s="110"/>
      <c r="D22" s="111"/>
      <c r="E22" s="111"/>
      <c r="F22" s="111"/>
      <c r="G22" s="112"/>
      <c r="H22" s="113"/>
    </row>
    <row r="23" spans="1:8" ht="18" customHeight="1">
      <c r="A23" s="108"/>
      <c r="B23" s="109" t="str">
        <f>IF(入力シート!C29=0," ",入力シート!C29)</f>
        <v xml:space="preserve"> </v>
      </c>
      <c r="C23" s="110"/>
      <c r="D23" s="111"/>
      <c r="E23" s="111"/>
      <c r="F23" s="111"/>
      <c r="G23" s="112"/>
      <c r="H23" s="113"/>
    </row>
    <row r="24" spans="1:8" ht="18" customHeight="1">
      <c r="A24" s="107" t="str">
        <f ca="1">IF(入力シート!B30=0," ",入力シート!B30)</f>
        <v/>
      </c>
      <c r="B24" s="109">
        <f>IF(入力シート!C30=" "," ",入力シート!C30)</f>
        <v>0</v>
      </c>
      <c r="C24" s="110"/>
      <c r="D24" s="111"/>
      <c r="E24" s="111"/>
      <c r="F24" s="111"/>
      <c r="G24" s="112"/>
      <c r="H24" s="113"/>
    </row>
    <row r="25" spans="1:8" ht="18" customHeight="1">
      <c r="A25" s="108"/>
      <c r="B25" s="109" t="str">
        <f>IF(入力シート!C31=0," ",入力シート!C31)</f>
        <v xml:space="preserve"> </v>
      </c>
      <c r="C25" s="110"/>
      <c r="D25" s="111"/>
      <c r="E25" s="111"/>
      <c r="F25" s="111"/>
      <c r="G25" s="112"/>
      <c r="H25" s="113"/>
    </row>
    <row r="26" spans="1:8" ht="18" customHeight="1">
      <c r="A26" s="107" t="str">
        <f ca="1">IF(入力シート!B32=0," ",入力シート!B32)</f>
        <v/>
      </c>
      <c r="B26" s="109">
        <f>IF(入力シート!C32=" "," ",入力シート!C32)</f>
        <v>0</v>
      </c>
      <c r="C26" s="110"/>
      <c r="D26" s="111"/>
      <c r="E26" s="111"/>
      <c r="F26" s="111"/>
      <c r="G26" s="112"/>
      <c r="H26" s="113"/>
    </row>
    <row r="27" spans="1:8" ht="18" customHeight="1">
      <c r="A27" s="108"/>
      <c r="B27" s="109" t="str">
        <f>IF(入力シート!C33=0," ",入力シート!C33)</f>
        <v xml:space="preserve"> </v>
      </c>
      <c r="C27" s="110"/>
      <c r="D27" s="111"/>
      <c r="E27" s="111"/>
      <c r="F27" s="111"/>
      <c r="G27" s="112"/>
      <c r="H27" s="113"/>
    </row>
    <row r="28" spans="1:8" ht="18" customHeight="1">
      <c r="A28" s="107" t="str">
        <f ca="1">IF(入力シート!B34=0," ",入力シート!B34)</f>
        <v/>
      </c>
      <c r="B28" s="109">
        <f>IF(入力シート!C34=" "," ",入力シート!C34)</f>
        <v>0</v>
      </c>
      <c r="C28" s="110"/>
      <c r="D28" s="111"/>
      <c r="E28" s="111"/>
      <c r="F28" s="111"/>
      <c r="G28" s="112"/>
      <c r="H28" s="113"/>
    </row>
    <row r="29" spans="1:8" ht="18" customHeight="1">
      <c r="A29" s="108"/>
      <c r="B29" s="109" t="str">
        <f>IF(入力シート!C35=0," ",入力シート!C35)</f>
        <v xml:space="preserve"> </v>
      </c>
      <c r="C29" s="110"/>
      <c r="D29" s="111"/>
      <c r="E29" s="111"/>
      <c r="F29" s="111"/>
      <c r="G29" s="112"/>
      <c r="H29" s="113"/>
    </row>
    <row r="30" spans="1:8" ht="18" customHeight="1">
      <c r="A30" s="107" t="str">
        <f ca="1">IF(入力シート!B36=0," ",入力シート!B36)</f>
        <v/>
      </c>
      <c r="B30" s="109">
        <f>IF(入力シート!C36=" "," ",入力シート!C36)</f>
        <v>0</v>
      </c>
      <c r="C30" s="110"/>
      <c r="D30" s="111"/>
      <c r="E30" s="111"/>
      <c r="F30" s="111"/>
      <c r="G30" s="112"/>
      <c r="H30" s="113"/>
    </row>
    <row r="31" spans="1:8" ht="18" customHeight="1">
      <c r="A31" s="108"/>
      <c r="B31" s="109" t="str">
        <f>IF(入力シート!C37=0," ",入力シート!C37)</f>
        <v xml:space="preserve"> </v>
      </c>
      <c r="C31" s="110"/>
      <c r="D31" s="111"/>
      <c r="E31" s="111"/>
      <c r="F31" s="111"/>
      <c r="G31" s="112"/>
      <c r="H31" s="113"/>
    </row>
    <row r="32" spans="1:8" ht="18" customHeight="1">
      <c r="A32" s="107" t="str">
        <f ca="1">IF(入力シート!B38=0," ",入力シート!B38)</f>
        <v/>
      </c>
      <c r="B32" s="109">
        <f>IF(入力シート!C38=" "," ",入力シート!C38)</f>
        <v>0</v>
      </c>
      <c r="C32" s="110"/>
      <c r="D32" s="111"/>
      <c r="E32" s="111"/>
      <c r="F32" s="111"/>
      <c r="G32" s="112"/>
      <c r="H32" s="113"/>
    </row>
    <row r="33" spans="1:8" ht="18" customHeight="1">
      <c r="A33" s="108"/>
      <c r="B33" s="109" t="str">
        <f>IF(入力シート!C39=0," ",入力シート!C39)</f>
        <v xml:space="preserve"> </v>
      </c>
      <c r="C33" s="110"/>
      <c r="D33" s="111"/>
      <c r="E33" s="111"/>
      <c r="F33" s="111"/>
      <c r="G33" s="112"/>
      <c r="H33" s="113"/>
    </row>
    <row r="34" spans="1:8" ht="18" customHeight="1">
      <c r="A34" s="107" t="str">
        <f ca="1">IF(入力シート!B40=0," ",入力シート!B40)</f>
        <v/>
      </c>
      <c r="B34" s="109">
        <f>IF(入力シート!C40=" "," ",入力シート!C40)</f>
        <v>0</v>
      </c>
      <c r="C34" s="110"/>
      <c r="D34" s="111"/>
      <c r="E34" s="111"/>
      <c r="F34" s="111"/>
      <c r="G34" s="112"/>
      <c r="H34" s="113"/>
    </row>
    <row r="35" spans="1:8" ht="18" customHeight="1">
      <c r="A35" s="108"/>
      <c r="B35" s="109" t="str">
        <f>IF(入力シート!C41=0," ",入力シート!C41)</f>
        <v xml:space="preserve"> </v>
      </c>
      <c r="C35" s="110"/>
      <c r="D35" s="111"/>
      <c r="E35" s="111"/>
      <c r="F35" s="111"/>
      <c r="G35" s="112"/>
      <c r="H35" s="113"/>
    </row>
    <row r="36" spans="1:8" ht="18" customHeight="1">
      <c r="A36" s="127" t="str">
        <f ca="1">IF(入力シート!B42=0," ",入力シート!B42)</f>
        <v/>
      </c>
      <c r="B36" s="128">
        <f>IF(入力シート!C42=" "," ",入力シート!C42)</f>
        <v>0</v>
      </c>
      <c r="C36" s="129"/>
      <c r="D36" s="111"/>
      <c r="E36" s="111"/>
      <c r="F36" s="111"/>
      <c r="G36" s="122"/>
      <c r="H36" s="113"/>
    </row>
    <row r="37" spans="1:8" ht="18" customHeight="1">
      <c r="A37" s="108"/>
      <c r="B37" s="109" t="str">
        <f>IF(入力シート!C43=0," ",入力シート!C43)</f>
        <v xml:space="preserve"> </v>
      </c>
      <c r="C37" s="110"/>
      <c r="D37" s="111"/>
      <c r="E37" s="111"/>
      <c r="F37" s="111"/>
      <c r="G37" s="130"/>
      <c r="H37" s="113"/>
    </row>
    <row r="38" spans="1:8" ht="18" customHeight="1">
      <c r="A38" s="107" t="str">
        <f ca="1">IF(入力シート!B44=0," ",入力シート!B44)</f>
        <v/>
      </c>
      <c r="B38" s="109">
        <f>IF(入力シート!C44=" "," ",入力シート!C44)</f>
        <v>0</v>
      </c>
      <c r="C38" s="110"/>
      <c r="D38" s="131"/>
      <c r="E38" s="131"/>
      <c r="F38" s="131"/>
      <c r="G38" s="132"/>
      <c r="H38" s="133"/>
    </row>
    <row r="39" spans="1:8" ht="18" customHeight="1">
      <c r="A39" s="108"/>
      <c r="B39" s="109" t="str">
        <f>IF(入力シート!C45=0," ",入力シート!C45)</f>
        <v xml:space="preserve"> </v>
      </c>
      <c r="C39" s="110"/>
      <c r="D39" s="111"/>
      <c r="E39" s="111"/>
      <c r="F39" s="111"/>
      <c r="G39" s="130"/>
      <c r="H39" s="113"/>
    </row>
    <row r="40" spans="1:8" ht="18" customHeight="1">
      <c r="A40" s="107" t="str">
        <f ca="1">IF(入力シート!B46=0," ",入力シート!B46)</f>
        <v/>
      </c>
      <c r="B40" s="109">
        <f>IF(入力シート!C46=" "," ",入力シート!C46)</f>
        <v>0</v>
      </c>
      <c r="C40" s="110"/>
      <c r="D40" s="111"/>
      <c r="E40" s="111"/>
      <c r="F40" s="111"/>
      <c r="G40" s="112"/>
      <c r="H40" s="113"/>
    </row>
    <row r="41" spans="1:8" ht="18" customHeight="1">
      <c r="A41" s="108"/>
      <c r="B41" s="109" t="str">
        <f>IF(入力シート!C47=0," ",入力シート!C47)</f>
        <v xml:space="preserve"> </v>
      </c>
      <c r="C41" s="110"/>
      <c r="D41" s="111"/>
      <c r="E41" s="111"/>
      <c r="F41" s="111"/>
      <c r="G41" s="112"/>
      <c r="H41" s="113"/>
    </row>
    <row r="42" spans="1:8" ht="18" customHeight="1">
      <c r="A42" s="107" t="str">
        <f ca="1">IF(入力シート!B48=0," ",入力シート!B48)</f>
        <v/>
      </c>
      <c r="B42" s="109">
        <f>IF(入力シート!C48=" "," ",入力シート!C48)</f>
        <v>0</v>
      </c>
      <c r="C42" s="110"/>
      <c r="D42" s="111"/>
      <c r="E42" s="111"/>
      <c r="F42" s="111"/>
      <c r="G42" s="112"/>
      <c r="H42" s="113"/>
    </row>
    <row r="43" spans="1:8" ht="18" customHeight="1">
      <c r="A43" s="108"/>
      <c r="B43" s="109" t="str">
        <f>IF(入力シート!C49=0," ",入力シート!C49)</f>
        <v xml:space="preserve"> </v>
      </c>
      <c r="C43" s="110"/>
      <c r="D43" s="111"/>
      <c r="E43" s="111"/>
      <c r="F43" s="111"/>
      <c r="G43" s="112"/>
      <c r="H43" s="113"/>
    </row>
    <row r="44" spans="1:8" ht="18" customHeight="1">
      <c r="A44" s="107" t="str">
        <f ca="1">IF(入力シート!B50=0," ",入力シート!B50)</f>
        <v/>
      </c>
      <c r="B44" s="109">
        <f>IF(入力シート!C50=" "," ",入力シート!C50)</f>
        <v>0</v>
      </c>
      <c r="C44" s="110"/>
      <c r="D44" s="111"/>
      <c r="E44" s="111"/>
      <c r="F44" s="111"/>
      <c r="G44" s="112"/>
      <c r="H44" s="113"/>
    </row>
    <row r="45" spans="1:8" ht="18" customHeight="1">
      <c r="A45" s="108"/>
      <c r="B45" s="109" t="str">
        <f>IF(入力シート!C51=0," ",入力シート!C51)</f>
        <v xml:space="preserve"> </v>
      </c>
      <c r="C45" s="110"/>
      <c r="D45" s="111"/>
      <c r="E45" s="111"/>
      <c r="F45" s="111"/>
      <c r="G45" s="112"/>
      <c r="H45" s="113"/>
    </row>
    <row r="46" spans="1:8" ht="18" customHeight="1">
      <c r="A46" s="107" t="str">
        <f ca="1">IF(入力シート!B52=0," ",入力シート!B52)</f>
        <v/>
      </c>
      <c r="B46" s="109">
        <f>IF(入力シート!C52=" "," ",入力シート!C52)</f>
        <v>0</v>
      </c>
      <c r="C46" s="110"/>
      <c r="D46" s="111"/>
      <c r="E46" s="111"/>
      <c r="F46" s="111"/>
      <c r="G46" s="112"/>
      <c r="H46" s="113"/>
    </row>
    <row r="47" spans="1:8" ht="18" customHeight="1">
      <c r="A47" s="108"/>
      <c r="B47" s="109" t="str">
        <f>IF(入力シート!C53=0," ",入力シート!C53)</f>
        <v xml:space="preserve"> </v>
      </c>
      <c r="C47" s="110"/>
      <c r="D47" s="111"/>
      <c r="E47" s="111"/>
      <c r="F47" s="111"/>
      <c r="G47" s="112"/>
      <c r="H47" s="113"/>
    </row>
    <row r="48" spans="1:8" ht="18" customHeight="1">
      <c r="A48" s="107" t="str">
        <f ca="1">IF(入力シート!B54=0," ",入力シート!B54)</f>
        <v/>
      </c>
      <c r="B48" s="109">
        <f>IF(入力シート!C54=" "," ",入力シート!C54)</f>
        <v>0</v>
      </c>
      <c r="C48" s="110"/>
      <c r="D48" s="111"/>
      <c r="E48" s="111"/>
      <c r="F48" s="111"/>
      <c r="G48" s="112"/>
      <c r="H48" s="113"/>
    </row>
    <row r="49" spans="1:8" ht="18" customHeight="1">
      <c r="A49" s="108"/>
      <c r="B49" s="109" t="str">
        <f>IF(入力シート!C55=0," ",入力シート!C55)</f>
        <v xml:space="preserve"> </v>
      </c>
      <c r="C49" s="110"/>
      <c r="D49" s="111"/>
      <c r="E49" s="111"/>
      <c r="F49" s="111"/>
      <c r="G49" s="112"/>
      <c r="H49" s="113"/>
    </row>
    <row r="50" spans="1:8" ht="18" customHeight="1">
      <c r="A50" s="107" t="str">
        <f ca="1">IF(入力シート!B56=0," ",入力シート!B56)</f>
        <v/>
      </c>
      <c r="B50" s="109">
        <f>IF(入力シート!C56=" "," ",入力シート!C56)</f>
        <v>0</v>
      </c>
      <c r="C50" s="110"/>
      <c r="D50" s="111"/>
      <c r="E50" s="111"/>
      <c r="F50" s="111"/>
      <c r="G50" s="112"/>
      <c r="H50" s="113"/>
    </row>
    <row r="51" spans="1:8" ht="18" customHeight="1">
      <c r="A51" s="108"/>
      <c r="B51" s="109" t="str">
        <f>IF(入力シート!C57=0," ",入力シート!C57)</f>
        <v xml:space="preserve"> </v>
      </c>
      <c r="C51" s="110"/>
      <c r="D51" s="111"/>
      <c r="E51" s="111"/>
      <c r="F51" s="111"/>
      <c r="G51" s="112"/>
      <c r="H51" s="113"/>
    </row>
    <row r="52" spans="1:8" ht="18" customHeight="1">
      <c r="A52" s="107" t="str">
        <f ca="1">IF(入力シート!B58=0," ",入力シート!B58)</f>
        <v/>
      </c>
      <c r="B52" s="109">
        <f>IF(入力シート!C58=" "," ",入力シート!C58)</f>
        <v>0</v>
      </c>
      <c r="C52" s="110"/>
      <c r="D52" s="111"/>
      <c r="E52" s="111"/>
      <c r="F52" s="111"/>
      <c r="G52" s="112"/>
      <c r="H52" s="113"/>
    </row>
    <row r="53" spans="1:8" ht="18" customHeight="1">
      <c r="A53" s="108"/>
      <c r="B53" s="109" t="str">
        <f>IF(入力シート!C59=0," ",入力シート!C59)</f>
        <v xml:space="preserve"> </v>
      </c>
      <c r="C53" s="110"/>
      <c r="D53" s="111"/>
      <c r="E53" s="111"/>
      <c r="F53" s="111"/>
      <c r="G53" s="112"/>
      <c r="H53" s="113"/>
    </row>
    <row r="54" spans="1:8" ht="18" customHeight="1">
      <c r="A54" s="107" t="str">
        <f ca="1">IF(入力シート!B60=0," ",入力シート!B60)</f>
        <v/>
      </c>
      <c r="B54" s="109">
        <f>IF(入力シート!C60=" "," ",入力シート!C60)</f>
        <v>0</v>
      </c>
      <c r="C54" s="110"/>
      <c r="D54" s="111"/>
      <c r="E54" s="111"/>
      <c r="F54" s="111"/>
      <c r="G54" s="112"/>
      <c r="H54" s="113"/>
    </row>
    <row r="55" spans="1:8" ht="18" customHeight="1">
      <c r="A55" s="108"/>
      <c r="B55" s="109" t="str">
        <f>IF(入力シート!C61=0," ",入力シート!C61)</f>
        <v xml:space="preserve"> </v>
      </c>
      <c r="C55" s="110"/>
      <c r="D55" s="111"/>
      <c r="E55" s="111"/>
      <c r="F55" s="111"/>
      <c r="G55" s="112"/>
      <c r="H55" s="113"/>
    </row>
    <row r="56" spans="1:8" ht="18" customHeight="1">
      <c r="A56" s="107" t="str">
        <f ca="1">IF(入力シート!B62=0," ",入力シート!B62)</f>
        <v/>
      </c>
      <c r="B56" s="109">
        <f>IF(入力シート!C62=" "," ",入力シート!C62)</f>
        <v>0</v>
      </c>
      <c r="C56" s="110"/>
      <c r="D56" s="111"/>
      <c r="E56" s="111"/>
      <c r="F56" s="111"/>
      <c r="G56" s="112"/>
      <c r="H56" s="113"/>
    </row>
    <row r="57" spans="1:8" ht="18" customHeight="1">
      <c r="A57" s="108"/>
      <c r="B57" s="109" t="str">
        <f>IF(入力シート!C63=0," ",入力シート!C63)</f>
        <v xml:space="preserve"> </v>
      </c>
      <c r="C57" s="110"/>
      <c r="D57" s="111"/>
      <c r="E57" s="111"/>
      <c r="F57" s="111"/>
      <c r="G57" s="112"/>
      <c r="H57" s="113"/>
    </row>
    <row r="58" spans="1:8" ht="18" customHeight="1">
      <c r="A58" s="107" t="str">
        <f ca="1">IF(入力シート!B64=0," ",入力シート!B64)</f>
        <v/>
      </c>
      <c r="B58" s="109">
        <f>IF(入力シート!C64=" "," ",入力シート!C64)</f>
        <v>0</v>
      </c>
      <c r="C58" s="110"/>
      <c r="D58" s="111"/>
      <c r="E58" s="111"/>
      <c r="F58" s="111"/>
      <c r="G58" s="112"/>
      <c r="H58" s="113"/>
    </row>
    <row r="59" spans="1:8" ht="18" customHeight="1">
      <c r="A59" s="108"/>
      <c r="B59" s="109" t="str">
        <f>IF(入力シート!C65=0," ",入力シート!C65)</f>
        <v xml:space="preserve"> </v>
      </c>
      <c r="C59" s="110"/>
      <c r="D59" s="111"/>
      <c r="E59" s="111"/>
      <c r="F59" s="111"/>
      <c r="G59" s="112"/>
      <c r="H59" s="113"/>
    </row>
    <row r="60" spans="1:8" ht="18" customHeight="1">
      <c r="A60" s="107" t="str">
        <f ca="1">IF(入力シート!B66=0," ",入力シート!B66)</f>
        <v/>
      </c>
      <c r="B60" s="109">
        <f>IF(入力シート!C66=" "," ",入力シート!C66)</f>
        <v>0</v>
      </c>
      <c r="C60" s="110"/>
      <c r="D60" s="111"/>
      <c r="E60" s="111"/>
      <c r="F60" s="111"/>
      <c r="G60" s="112"/>
      <c r="H60" s="113"/>
    </row>
    <row r="61" spans="1:8" ht="18" customHeight="1">
      <c r="A61" s="108"/>
      <c r="B61" s="109" t="str">
        <f>IF(入力シート!C67=0," ",入力シート!C67)</f>
        <v xml:space="preserve"> </v>
      </c>
      <c r="C61" s="110"/>
      <c r="D61" s="111"/>
      <c r="E61" s="111"/>
      <c r="F61" s="111"/>
      <c r="G61" s="112"/>
      <c r="H61" s="113"/>
    </row>
    <row r="62" spans="1:8" ht="18" customHeight="1">
      <c r="A62" s="107" t="str">
        <f ca="1">IF(入力シート!B68=0," ",入力シート!B68)</f>
        <v/>
      </c>
      <c r="B62" s="109">
        <f>IF(入力シート!C68=" "," ",入力シート!C68)</f>
        <v>0</v>
      </c>
      <c r="C62" s="110"/>
      <c r="D62" s="111"/>
      <c r="E62" s="111"/>
      <c r="F62" s="111"/>
      <c r="G62" s="112"/>
      <c r="H62" s="113"/>
    </row>
    <row r="63" spans="1:8" ht="18" customHeight="1">
      <c r="A63" s="108"/>
      <c r="B63" s="109" t="str">
        <f>IF(入力シート!C69=0," ",入力シート!C69)</f>
        <v xml:space="preserve"> </v>
      </c>
      <c r="C63" s="110"/>
      <c r="D63" s="111"/>
      <c r="E63" s="111"/>
      <c r="F63" s="111"/>
      <c r="G63" s="112"/>
      <c r="H63" s="113"/>
    </row>
    <row r="64" spans="1:8" ht="18" customHeight="1">
      <c r="A64" s="107" t="str">
        <f ca="1">IF(入力シート!B70=0," ",入力シート!B70)</f>
        <v/>
      </c>
      <c r="B64" s="109">
        <f>IF(入力シート!C70=" "," ",入力シート!C70)</f>
        <v>0</v>
      </c>
      <c r="C64" s="110"/>
      <c r="D64" s="111"/>
      <c r="E64" s="111"/>
      <c r="F64" s="111"/>
      <c r="G64" s="112"/>
      <c r="H64" s="113"/>
    </row>
    <row r="65" spans="1:8" ht="18" customHeight="1">
      <c r="A65" s="108"/>
      <c r="B65" s="109" t="str">
        <f>IF(入力シート!C71=0," ",入力シート!C71)</f>
        <v xml:space="preserve"> </v>
      </c>
      <c r="C65" s="110"/>
      <c r="D65" s="111"/>
      <c r="E65" s="111"/>
      <c r="F65" s="111"/>
      <c r="G65" s="112"/>
      <c r="H65" s="113"/>
    </row>
    <row r="66" spans="1:8" ht="18" customHeight="1">
      <c r="A66" s="107" t="str">
        <f ca="1">IF(入力シート!B72=0," ",入力シート!B72)</f>
        <v/>
      </c>
      <c r="B66" s="109">
        <f>IF(入力シート!C72=" "," ",入力シート!C72)</f>
        <v>0</v>
      </c>
      <c r="C66" s="110"/>
      <c r="D66" s="111"/>
      <c r="E66" s="111"/>
      <c r="F66" s="111"/>
      <c r="G66" s="122"/>
      <c r="H66" s="113"/>
    </row>
    <row r="67" spans="1:8" ht="18" customHeight="1">
      <c r="A67" s="120"/>
      <c r="B67" s="125" t="str">
        <f>IF(入力シート!C73=0," ",入力シート!C73)</f>
        <v xml:space="preserve"> </v>
      </c>
      <c r="C67" s="126"/>
      <c r="D67" s="121"/>
      <c r="E67" s="121"/>
      <c r="F67" s="121"/>
      <c r="G67" s="123"/>
      <c r="H67" s="124"/>
    </row>
    <row r="68" spans="1:8" ht="18" customHeight="1">
      <c r="A68" s="127" t="str">
        <f ca="1">IF(入力シート!B74=0," ",入力シート!B74)</f>
        <v/>
      </c>
      <c r="B68" s="128">
        <f>IF(入力シート!C74=" "," ",入力シート!C74)</f>
        <v>0</v>
      </c>
      <c r="C68" s="129"/>
      <c r="D68" s="111"/>
      <c r="E68" s="111"/>
      <c r="F68" s="111"/>
      <c r="G68" s="122"/>
      <c r="H68" s="113"/>
    </row>
    <row r="69" spans="1:8" ht="18" customHeight="1">
      <c r="A69" s="108"/>
      <c r="B69" s="109" t="str">
        <f>IF(入力シート!C75=0," ",入力シート!C75)</f>
        <v xml:space="preserve"> </v>
      </c>
      <c r="C69" s="110"/>
      <c r="D69" s="111"/>
      <c r="E69" s="111"/>
      <c r="F69" s="111"/>
      <c r="G69" s="130"/>
      <c r="H69" s="113"/>
    </row>
    <row r="70" spans="1:8" ht="18" customHeight="1">
      <c r="A70" s="107" t="str">
        <f ca="1">IF(入力シート!B76=0," ",入力シート!B76)</f>
        <v/>
      </c>
      <c r="B70" s="109">
        <f>IF(入力シート!C76=" "," ",入力シート!C76)</f>
        <v>0</v>
      </c>
      <c r="C70" s="110"/>
      <c r="D70" s="111"/>
      <c r="E70" s="111"/>
      <c r="F70" s="111"/>
      <c r="G70" s="112"/>
      <c r="H70" s="113"/>
    </row>
    <row r="71" spans="1:8" ht="18" customHeight="1">
      <c r="A71" s="108"/>
      <c r="B71" s="109" t="str">
        <f>IF(入力シート!C77=0," ",入力シート!C77)</f>
        <v xml:space="preserve"> </v>
      </c>
      <c r="C71" s="110"/>
      <c r="D71" s="111"/>
      <c r="E71" s="111"/>
      <c r="F71" s="111"/>
      <c r="G71" s="112"/>
      <c r="H71" s="113"/>
    </row>
    <row r="72" spans="1:8" ht="18" customHeight="1">
      <c r="A72" s="107" t="str">
        <f ca="1">IF(入力シート!B78=0," ",入力シート!B78)</f>
        <v/>
      </c>
      <c r="B72" s="109">
        <f>IF(入力シート!C78=" "," ",入力シート!C78)</f>
        <v>0</v>
      </c>
      <c r="C72" s="110"/>
      <c r="D72" s="111"/>
      <c r="E72" s="111"/>
      <c r="F72" s="111"/>
      <c r="G72" s="112"/>
      <c r="H72" s="113"/>
    </row>
    <row r="73" spans="1:8" ht="18" customHeight="1">
      <c r="A73" s="108"/>
      <c r="B73" s="109" t="str">
        <f>IF(入力シート!C79=0," ",入力シート!C79)</f>
        <v xml:space="preserve"> </v>
      </c>
      <c r="C73" s="110"/>
      <c r="D73" s="111"/>
      <c r="E73" s="111"/>
      <c r="F73" s="111"/>
      <c r="G73" s="112"/>
      <c r="H73" s="113"/>
    </row>
    <row r="74" spans="1:8" ht="18" customHeight="1">
      <c r="A74" s="107" t="str">
        <f ca="1">IF(入力シート!B80=0," ",入力シート!B80)</f>
        <v/>
      </c>
      <c r="B74" s="109">
        <f>IF(入力シート!C80=" "," ",入力シート!C80)</f>
        <v>0</v>
      </c>
      <c r="C74" s="110"/>
      <c r="D74" s="111"/>
      <c r="E74" s="111"/>
      <c r="F74" s="111"/>
      <c r="G74" s="112"/>
      <c r="H74" s="113"/>
    </row>
    <row r="75" spans="1:8" ht="18" customHeight="1">
      <c r="A75" s="108"/>
      <c r="B75" s="109" t="str">
        <f>IF(入力シート!C81=0," ",入力シート!C81)</f>
        <v xml:space="preserve"> </v>
      </c>
      <c r="C75" s="110"/>
      <c r="D75" s="111"/>
      <c r="E75" s="111"/>
      <c r="F75" s="111"/>
      <c r="G75" s="112"/>
      <c r="H75" s="113"/>
    </row>
    <row r="76" spans="1:8" ht="18" customHeight="1">
      <c r="A76" s="107" t="str">
        <f ca="1">IF(入力シート!B82=0," ",入力シート!B82)</f>
        <v/>
      </c>
      <c r="B76" s="109">
        <f>IF(入力シート!C82=" "," ",入力シート!C82)</f>
        <v>0</v>
      </c>
      <c r="C76" s="110"/>
      <c r="D76" s="111"/>
      <c r="E76" s="111"/>
      <c r="F76" s="111"/>
      <c r="G76" s="112"/>
      <c r="H76" s="113"/>
    </row>
    <row r="77" spans="1:8" ht="18" customHeight="1" thickBot="1">
      <c r="A77" s="114"/>
      <c r="B77" s="118" t="str">
        <f>IF(入力シート!C83=0," ",入力シート!C83)</f>
        <v xml:space="preserve"> </v>
      </c>
      <c r="C77" s="119"/>
      <c r="D77" s="115"/>
      <c r="E77" s="115"/>
      <c r="F77" s="115"/>
      <c r="G77" s="116"/>
      <c r="H77" s="117"/>
    </row>
  </sheetData>
  <sheetProtection formatCells="0" formatColumns="0" formatRows="0"/>
  <mergeCells count="295">
    <mergeCell ref="A2:C3"/>
    <mergeCell ref="A1:C1"/>
    <mergeCell ref="D1:F1"/>
    <mergeCell ref="A8:A9"/>
    <mergeCell ref="B8:C8"/>
    <mergeCell ref="D8:D9"/>
    <mergeCell ref="E8:E9"/>
    <mergeCell ref="B9:C9"/>
    <mergeCell ref="A5:C5"/>
    <mergeCell ref="D5:D7"/>
    <mergeCell ref="E5:E7"/>
    <mergeCell ref="A6:A7"/>
    <mergeCell ref="B6:C6"/>
    <mergeCell ref="B7:C7"/>
    <mergeCell ref="A12:A13"/>
    <mergeCell ref="B12:C12"/>
    <mergeCell ref="D12:D13"/>
    <mergeCell ref="E12:E13"/>
    <mergeCell ref="B13:C13"/>
    <mergeCell ref="A10:A11"/>
    <mergeCell ref="B10:C10"/>
    <mergeCell ref="D10:D11"/>
    <mergeCell ref="E10:E11"/>
    <mergeCell ref="B11:C11"/>
    <mergeCell ref="A16:A17"/>
    <mergeCell ref="B16:C16"/>
    <mergeCell ref="D16:D17"/>
    <mergeCell ref="E16:E17"/>
    <mergeCell ref="B17:C17"/>
    <mergeCell ref="A14:A15"/>
    <mergeCell ref="B14:C14"/>
    <mergeCell ref="D14:D15"/>
    <mergeCell ref="E14:E15"/>
    <mergeCell ref="B15:C15"/>
    <mergeCell ref="A20:A21"/>
    <mergeCell ref="B20:C20"/>
    <mergeCell ref="D20:D21"/>
    <mergeCell ref="E20:E21"/>
    <mergeCell ref="B21:C21"/>
    <mergeCell ref="F20:F21"/>
    <mergeCell ref="A18:A19"/>
    <mergeCell ref="B18:C18"/>
    <mergeCell ref="D18:D19"/>
    <mergeCell ref="E18:E19"/>
    <mergeCell ref="B19:C19"/>
    <mergeCell ref="A24:A25"/>
    <mergeCell ref="B24:C24"/>
    <mergeCell ref="D24:D25"/>
    <mergeCell ref="E24:E25"/>
    <mergeCell ref="B25:C25"/>
    <mergeCell ref="A22:A23"/>
    <mergeCell ref="B22:C22"/>
    <mergeCell ref="D22:D23"/>
    <mergeCell ref="E22:E23"/>
    <mergeCell ref="B23:C23"/>
    <mergeCell ref="A28:A29"/>
    <mergeCell ref="B28:C28"/>
    <mergeCell ref="D28:D29"/>
    <mergeCell ref="E28:E29"/>
    <mergeCell ref="B29:C29"/>
    <mergeCell ref="A26:A27"/>
    <mergeCell ref="B26:C26"/>
    <mergeCell ref="D26:D27"/>
    <mergeCell ref="E26:E27"/>
    <mergeCell ref="B27:C27"/>
    <mergeCell ref="A32:A33"/>
    <mergeCell ref="B32:C32"/>
    <mergeCell ref="D32:D33"/>
    <mergeCell ref="E32:E33"/>
    <mergeCell ref="B33:C33"/>
    <mergeCell ref="F32:F33"/>
    <mergeCell ref="A30:A31"/>
    <mergeCell ref="B30:C30"/>
    <mergeCell ref="D30:D31"/>
    <mergeCell ref="E30:E31"/>
    <mergeCell ref="B31:C31"/>
    <mergeCell ref="A36:A37"/>
    <mergeCell ref="B36:C36"/>
    <mergeCell ref="D36:D37"/>
    <mergeCell ref="E36:E37"/>
    <mergeCell ref="B37:C37"/>
    <mergeCell ref="A34:A35"/>
    <mergeCell ref="B34:C34"/>
    <mergeCell ref="D34:D35"/>
    <mergeCell ref="E34:E35"/>
    <mergeCell ref="B35:C35"/>
    <mergeCell ref="G8:G9"/>
    <mergeCell ref="H8:H9"/>
    <mergeCell ref="F10:F11"/>
    <mergeCell ref="G10:G11"/>
    <mergeCell ref="H10:H11"/>
    <mergeCell ref="F12:F13"/>
    <mergeCell ref="G12:G13"/>
    <mergeCell ref="H12:H13"/>
    <mergeCell ref="D2:F3"/>
    <mergeCell ref="G2:G3"/>
    <mergeCell ref="H2:H3"/>
    <mergeCell ref="F5:F7"/>
    <mergeCell ref="G5:G7"/>
    <mergeCell ref="H5:H7"/>
    <mergeCell ref="F8:F9"/>
    <mergeCell ref="G20:G21"/>
    <mergeCell ref="H20:H21"/>
    <mergeCell ref="F22:F23"/>
    <mergeCell ref="G22:G23"/>
    <mergeCell ref="H22:H23"/>
    <mergeCell ref="F24:F25"/>
    <mergeCell ref="G24:G25"/>
    <mergeCell ref="H24:H25"/>
    <mergeCell ref="G14:G15"/>
    <mergeCell ref="H14:H15"/>
    <mergeCell ref="F16:F17"/>
    <mergeCell ref="G16:G17"/>
    <mergeCell ref="H16:H17"/>
    <mergeCell ref="F18:F19"/>
    <mergeCell ref="G18:G19"/>
    <mergeCell ref="H18:H19"/>
    <mergeCell ref="F14:F15"/>
    <mergeCell ref="G32:G33"/>
    <mergeCell ref="H32:H33"/>
    <mergeCell ref="F34:F35"/>
    <mergeCell ref="G34:G35"/>
    <mergeCell ref="H34:H35"/>
    <mergeCell ref="F36:F37"/>
    <mergeCell ref="G36:G37"/>
    <mergeCell ref="H36:H37"/>
    <mergeCell ref="G26:G27"/>
    <mergeCell ref="H26:H27"/>
    <mergeCell ref="F28:F29"/>
    <mergeCell ref="G28:G29"/>
    <mergeCell ref="H28:H29"/>
    <mergeCell ref="F30:F31"/>
    <mergeCell ref="G30:G31"/>
    <mergeCell ref="H30:H31"/>
    <mergeCell ref="F26:F27"/>
    <mergeCell ref="A38:A39"/>
    <mergeCell ref="B38:C38"/>
    <mergeCell ref="D38:D39"/>
    <mergeCell ref="E38:E39"/>
    <mergeCell ref="F38:F39"/>
    <mergeCell ref="G38:G39"/>
    <mergeCell ref="H38:H39"/>
    <mergeCell ref="B39:C39"/>
    <mergeCell ref="A40:A41"/>
    <mergeCell ref="B40:C40"/>
    <mergeCell ref="D40:D41"/>
    <mergeCell ref="E40:E41"/>
    <mergeCell ref="F40:F41"/>
    <mergeCell ref="G40:G41"/>
    <mergeCell ref="H40:H41"/>
    <mergeCell ref="B41:C41"/>
    <mergeCell ref="A42:A43"/>
    <mergeCell ref="B42:C42"/>
    <mergeCell ref="D42:D43"/>
    <mergeCell ref="E42:E43"/>
    <mergeCell ref="F42:F43"/>
    <mergeCell ref="G42:G43"/>
    <mergeCell ref="H42:H43"/>
    <mergeCell ref="B43:C43"/>
    <mergeCell ref="A44:A45"/>
    <mergeCell ref="B44:C44"/>
    <mergeCell ref="D44:D45"/>
    <mergeCell ref="E44:E45"/>
    <mergeCell ref="F44:F45"/>
    <mergeCell ref="G44:G45"/>
    <mergeCell ref="H44:H45"/>
    <mergeCell ref="B45:C45"/>
    <mergeCell ref="A46:A47"/>
    <mergeCell ref="B46:C46"/>
    <mergeCell ref="D46:D47"/>
    <mergeCell ref="E46:E47"/>
    <mergeCell ref="F46:F47"/>
    <mergeCell ref="G46:G47"/>
    <mergeCell ref="H46:H47"/>
    <mergeCell ref="B47:C47"/>
    <mergeCell ref="A48:A49"/>
    <mergeCell ref="B48:C48"/>
    <mergeCell ref="D48:D49"/>
    <mergeCell ref="E48:E49"/>
    <mergeCell ref="F48:F49"/>
    <mergeCell ref="G48:G49"/>
    <mergeCell ref="H48:H49"/>
    <mergeCell ref="B49:C49"/>
    <mergeCell ref="A50:A51"/>
    <mergeCell ref="B50:C50"/>
    <mergeCell ref="D50:D51"/>
    <mergeCell ref="E50:E51"/>
    <mergeCell ref="F50:F51"/>
    <mergeCell ref="G50:G51"/>
    <mergeCell ref="H50:H51"/>
    <mergeCell ref="B51:C51"/>
    <mergeCell ref="A52:A53"/>
    <mergeCell ref="B52:C52"/>
    <mergeCell ref="D52:D53"/>
    <mergeCell ref="E52:E53"/>
    <mergeCell ref="F52:F53"/>
    <mergeCell ref="G52:G53"/>
    <mergeCell ref="H52:H53"/>
    <mergeCell ref="B53:C53"/>
    <mergeCell ref="A54:A55"/>
    <mergeCell ref="B54:C54"/>
    <mergeCell ref="D54:D55"/>
    <mergeCell ref="E54:E55"/>
    <mergeCell ref="F54:F55"/>
    <mergeCell ref="G54:G55"/>
    <mergeCell ref="H54:H55"/>
    <mergeCell ref="B55:C55"/>
    <mergeCell ref="A56:A57"/>
    <mergeCell ref="B56:C56"/>
    <mergeCell ref="D56:D57"/>
    <mergeCell ref="E56:E57"/>
    <mergeCell ref="F56:F57"/>
    <mergeCell ref="G56:G57"/>
    <mergeCell ref="H56:H57"/>
    <mergeCell ref="B57:C57"/>
    <mergeCell ref="A58:A59"/>
    <mergeCell ref="B58:C58"/>
    <mergeCell ref="D58:D59"/>
    <mergeCell ref="E58:E59"/>
    <mergeCell ref="F58:F59"/>
    <mergeCell ref="G58:G59"/>
    <mergeCell ref="H58:H59"/>
    <mergeCell ref="B59:C59"/>
    <mergeCell ref="A60:A61"/>
    <mergeCell ref="B60:C60"/>
    <mergeCell ref="D60:D61"/>
    <mergeCell ref="E60:E61"/>
    <mergeCell ref="F60:F61"/>
    <mergeCell ref="G60:G61"/>
    <mergeCell ref="H60:H61"/>
    <mergeCell ref="B61:C61"/>
    <mergeCell ref="A62:A63"/>
    <mergeCell ref="B62:C62"/>
    <mergeCell ref="D62:D63"/>
    <mergeCell ref="E62:E63"/>
    <mergeCell ref="F62:F63"/>
    <mergeCell ref="G62:G63"/>
    <mergeCell ref="H62:H63"/>
    <mergeCell ref="B63:C63"/>
    <mergeCell ref="A64:A65"/>
    <mergeCell ref="B64:C64"/>
    <mergeCell ref="D64:D65"/>
    <mergeCell ref="E64:E65"/>
    <mergeCell ref="F64:F65"/>
    <mergeCell ref="G64:G65"/>
    <mergeCell ref="H64:H65"/>
    <mergeCell ref="B65:C65"/>
    <mergeCell ref="A66:A67"/>
    <mergeCell ref="B66:C66"/>
    <mergeCell ref="D66:D67"/>
    <mergeCell ref="E66:E67"/>
    <mergeCell ref="F66:F67"/>
    <mergeCell ref="G66:G67"/>
    <mergeCell ref="H66:H67"/>
    <mergeCell ref="B67:C67"/>
    <mergeCell ref="A68:A69"/>
    <mergeCell ref="B68:C68"/>
    <mergeCell ref="D68:D69"/>
    <mergeCell ref="E68:E69"/>
    <mergeCell ref="F68:F69"/>
    <mergeCell ref="G68:G69"/>
    <mergeCell ref="H68:H69"/>
    <mergeCell ref="B69:C69"/>
    <mergeCell ref="A70:A71"/>
    <mergeCell ref="B70:C70"/>
    <mergeCell ref="D70:D71"/>
    <mergeCell ref="E70:E71"/>
    <mergeCell ref="F70:F71"/>
    <mergeCell ref="G70:G71"/>
    <mergeCell ref="H70:H71"/>
    <mergeCell ref="B71:C71"/>
    <mergeCell ref="A72:A73"/>
    <mergeCell ref="B72:C72"/>
    <mergeCell ref="D72:D73"/>
    <mergeCell ref="E72:E73"/>
    <mergeCell ref="F72:F73"/>
    <mergeCell ref="G72:G73"/>
    <mergeCell ref="H72:H73"/>
    <mergeCell ref="B73:C73"/>
    <mergeCell ref="A74:A75"/>
    <mergeCell ref="B74:C74"/>
    <mergeCell ref="D74:D75"/>
    <mergeCell ref="E74:E75"/>
    <mergeCell ref="F74:F75"/>
    <mergeCell ref="G74:G75"/>
    <mergeCell ref="H74:H75"/>
    <mergeCell ref="B75:C75"/>
    <mergeCell ref="A76:A77"/>
    <mergeCell ref="B76:C76"/>
    <mergeCell ref="D76:D77"/>
    <mergeCell ref="E76:E77"/>
    <mergeCell ref="F76:F77"/>
    <mergeCell ref="G76:G77"/>
    <mergeCell ref="H76:H77"/>
    <mergeCell ref="B77:C77"/>
  </mergeCells>
  <phoneticPr fontId="6"/>
  <dataValidations count="2">
    <dataValidation type="list" allowBlank="1" showInputMessage="1" showErrorMessage="1" sqref="E8:E77">
      <formula1>$K$2:$K$3</formula1>
    </dataValidation>
    <dataValidation type="list" allowBlank="1" showInputMessage="1" showErrorMessage="1" sqref="D8:D77">
      <formula1>$J$2:$J$3</formula1>
    </dataValidation>
  </dataValidations>
  <pageMargins left="0.93" right="0.38" top="0.83" bottom="0.36" header="0.31496062992125984" footer="0.31496062992125984"/>
  <pageSetup paperSize="9" fitToWidth="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85"/>
  <sheetViews>
    <sheetView zoomScale="85" zoomScaleNormal="85" zoomScaleSheetLayoutView="100" workbookViewId="0">
      <pane xSplit="4" ySplit="13" topLeftCell="E14" activePane="bottomRight" state="frozen"/>
      <selection pane="topRight" activeCell="E1" sqref="E1"/>
      <selection pane="bottomLeft" activeCell="A13" sqref="A13"/>
      <selection pane="bottomRight" activeCell="O16" sqref="O16"/>
    </sheetView>
  </sheetViews>
  <sheetFormatPr defaultRowHeight="12"/>
  <cols>
    <col min="1" max="2" width="5" style="28" bestFit="1" customWidth="1"/>
    <col min="3" max="3" width="43.125" style="29" customWidth="1"/>
    <col min="4" max="4" width="7.625" style="28" customWidth="1"/>
    <col min="5" max="17" width="20.625" style="28" customWidth="1"/>
    <col min="18" max="18" width="15.125" style="39" bestFit="1" customWidth="1"/>
    <col min="19" max="20" width="20.625" style="28" customWidth="1"/>
    <col min="21" max="16384" width="9" style="28"/>
  </cols>
  <sheetData>
    <row r="1" spans="1:21">
      <c r="E1" s="80"/>
      <c r="F1" s="80"/>
      <c r="G1" s="81"/>
      <c r="H1" s="81"/>
      <c r="Q1" s="43"/>
      <c r="S1" s="43"/>
      <c r="T1" s="81"/>
    </row>
    <row r="2" spans="1:21">
      <c r="A2" s="190" t="s">
        <v>52</v>
      </c>
      <c r="B2" s="190"/>
      <c r="C2" s="190"/>
      <c r="E2" s="82"/>
      <c r="F2" s="81"/>
      <c r="G2" s="81"/>
      <c r="H2" s="81"/>
      <c r="Q2" s="43"/>
      <c r="S2" s="43"/>
      <c r="T2" s="81"/>
    </row>
    <row r="3" spans="1:21">
      <c r="A3" s="190"/>
      <c r="B3" s="190"/>
      <c r="C3" s="190"/>
      <c r="E3" s="82"/>
      <c r="F3" s="81"/>
      <c r="G3" s="83"/>
      <c r="H3" s="83"/>
      <c r="I3" s="30"/>
      <c r="J3" s="30"/>
      <c r="K3" s="30"/>
      <c r="L3" s="30"/>
      <c r="M3" s="30"/>
      <c r="N3" s="30"/>
      <c r="O3" s="30"/>
      <c r="P3" s="30"/>
      <c r="Q3" s="44"/>
      <c r="R3" s="40"/>
      <c r="S3" s="44"/>
      <c r="T3" s="83"/>
    </row>
    <row r="4" spans="1:21">
      <c r="E4" s="82"/>
      <c r="F4" s="83"/>
      <c r="G4" s="81"/>
      <c r="H4" s="81"/>
      <c r="Q4" s="43"/>
      <c r="S4" s="43"/>
      <c r="T4" s="81"/>
    </row>
    <row r="5" spans="1:21">
      <c r="A5" s="171" t="s">
        <v>7</v>
      </c>
      <c r="B5" s="171"/>
      <c r="C5" s="169" t="s">
        <v>152</v>
      </c>
      <c r="E5" s="84" t="s">
        <v>114</v>
      </c>
      <c r="F5" s="81"/>
      <c r="G5" s="81"/>
      <c r="H5" s="81"/>
      <c r="Q5" s="43"/>
      <c r="S5" s="43"/>
      <c r="T5" s="81"/>
    </row>
    <row r="6" spans="1:21">
      <c r="A6" s="172"/>
      <c r="B6" s="172"/>
      <c r="C6" s="169"/>
      <c r="E6" s="82"/>
      <c r="F6" s="81"/>
      <c r="G6" s="81"/>
      <c r="H6" s="81"/>
      <c r="Q6" s="43"/>
      <c r="S6" s="43"/>
      <c r="T6" s="81"/>
    </row>
    <row r="7" spans="1:21">
      <c r="A7" s="170" t="s">
        <v>5</v>
      </c>
      <c r="B7" s="170"/>
      <c r="C7" s="173" t="s">
        <v>151</v>
      </c>
      <c r="E7" s="80"/>
      <c r="F7" s="81"/>
      <c r="G7" s="81"/>
      <c r="H7" s="81"/>
      <c r="Q7" s="43"/>
      <c r="S7" s="43"/>
      <c r="T7" s="81"/>
    </row>
    <row r="8" spans="1:21">
      <c r="A8" s="170"/>
      <c r="B8" s="170"/>
      <c r="C8" s="174"/>
      <c r="E8" s="81"/>
      <c r="F8" s="81"/>
      <c r="G8" s="81"/>
      <c r="H8" s="81"/>
      <c r="Q8" s="43"/>
      <c r="S8" s="43"/>
      <c r="T8" s="81"/>
    </row>
    <row r="9" spans="1:21" ht="12.75" thickBot="1">
      <c r="A9" s="58"/>
      <c r="B9" s="58"/>
      <c r="C9" s="59"/>
      <c r="E9" s="60" t="s">
        <v>79</v>
      </c>
      <c r="Q9" s="43"/>
      <c r="S9" s="43"/>
    </row>
    <row r="10" spans="1:21" ht="14.25" customHeight="1" thickBot="1">
      <c r="A10" s="28" t="s">
        <v>8</v>
      </c>
      <c r="E10" s="325" t="s">
        <v>53</v>
      </c>
      <c r="F10" s="326" t="s">
        <v>56</v>
      </c>
      <c r="G10" s="34" t="s">
        <v>73</v>
      </c>
      <c r="H10" s="327" t="s">
        <v>59</v>
      </c>
      <c r="I10" s="327" t="s">
        <v>60</v>
      </c>
      <c r="J10" s="327" t="s">
        <v>61</v>
      </c>
      <c r="K10" s="327" t="s">
        <v>62</v>
      </c>
      <c r="L10" s="327" t="s">
        <v>153</v>
      </c>
      <c r="M10" s="327" t="s">
        <v>154</v>
      </c>
      <c r="N10" s="327" t="s">
        <v>155</v>
      </c>
      <c r="O10" s="327" t="s">
        <v>156</v>
      </c>
      <c r="P10" s="34" t="s">
        <v>64</v>
      </c>
      <c r="Q10" s="328" t="s">
        <v>63</v>
      </c>
      <c r="R10" s="329"/>
      <c r="S10" s="31" t="s">
        <v>72</v>
      </c>
      <c r="T10" s="34" t="s">
        <v>115</v>
      </c>
      <c r="U10" s="168" t="s">
        <v>116</v>
      </c>
    </row>
    <row r="11" spans="1:21" ht="12" customHeight="1">
      <c r="A11" s="175"/>
      <c r="B11" s="178" t="s">
        <v>27</v>
      </c>
      <c r="C11" s="178"/>
      <c r="D11" s="179" t="s">
        <v>137</v>
      </c>
      <c r="E11" s="32" t="s">
        <v>65</v>
      </c>
      <c r="F11" s="32" t="s">
        <v>65</v>
      </c>
      <c r="G11" s="35" t="s">
        <v>65</v>
      </c>
      <c r="H11" s="32" t="s">
        <v>65</v>
      </c>
      <c r="I11" s="32" t="s">
        <v>65</v>
      </c>
      <c r="J11" s="32" t="s">
        <v>65</v>
      </c>
      <c r="K11" s="32" t="s">
        <v>65</v>
      </c>
      <c r="L11" s="32" t="s">
        <v>65</v>
      </c>
      <c r="M11" s="32" t="s">
        <v>65</v>
      </c>
      <c r="N11" s="32" t="s">
        <v>65</v>
      </c>
      <c r="O11" s="32" t="s">
        <v>65</v>
      </c>
      <c r="P11" s="35" t="s">
        <v>65</v>
      </c>
      <c r="Q11" s="32" t="s">
        <v>65</v>
      </c>
      <c r="R11" s="197" t="s">
        <v>68</v>
      </c>
      <c r="S11" s="32" t="s">
        <v>65</v>
      </c>
      <c r="T11" s="35" t="s">
        <v>65</v>
      </c>
      <c r="U11" s="168"/>
    </row>
    <row r="12" spans="1:21" ht="13.5" customHeight="1">
      <c r="A12" s="176"/>
      <c r="B12" s="195" t="s">
        <v>1</v>
      </c>
      <c r="C12" s="76" t="s">
        <v>30</v>
      </c>
      <c r="D12" s="180"/>
      <c r="E12" s="32" t="s">
        <v>66</v>
      </c>
      <c r="F12" s="32" t="s">
        <v>66</v>
      </c>
      <c r="G12" s="35" t="s">
        <v>66</v>
      </c>
      <c r="H12" s="32" t="s">
        <v>66</v>
      </c>
      <c r="I12" s="32" t="s">
        <v>66</v>
      </c>
      <c r="J12" s="32" t="s">
        <v>66</v>
      </c>
      <c r="K12" s="32" t="s">
        <v>66</v>
      </c>
      <c r="L12" s="32" t="s">
        <v>66</v>
      </c>
      <c r="M12" s="32" t="s">
        <v>66</v>
      </c>
      <c r="N12" s="32" t="s">
        <v>66</v>
      </c>
      <c r="O12" s="32" t="s">
        <v>66</v>
      </c>
      <c r="P12" s="35" t="s">
        <v>66</v>
      </c>
      <c r="Q12" s="32" t="s">
        <v>66</v>
      </c>
      <c r="R12" s="198"/>
      <c r="S12" s="32" t="s">
        <v>66</v>
      </c>
      <c r="T12" s="35" t="s">
        <v>66</v>
      </c>
      <c r="U12" s="168"/>
    </row>
    <row r="13" spans="1:21" ht="14.25" customHeight="1" thickBot="1">
      <c r="A13" s="177"/>
      <c r="B13" s="196"/>
      <c r="C13" s="77" t="s">
        <v>31</v>
      </c>
      <c r="D13" s="181"/>
      <c r="E13" s="32" t="s">
        <v>67</v>
      </c>
      <c r="F13" s="32" t="s">
        <v>67</v>
      </c>
      <c r="G13" s="35" t="s">
        <v>67</v>
      </c>
      <c r="H13" s="33" t="s">
        <v>67</v>
      </c>
      <c r="I13" s="33" t="s">
        <v>67</v>
      </c>
      <c r="J13" s="33" t="s">
        <v>67</v>
      </c>
      <c r="K13" s="33" t="s">
        <v>67</v>
      </c>
      <c r="L13" s="33" t="s">
        <v>67</v>
      </c>
      <c r="M13" s="33" t="s">
        <v>67</v>
      </c>
      <c r="N13" s="33" t="s">
        <v>67</v>
      </c>
      <c r="O13" s="33" t="s">
        <v>67</v>
      </c>
      <c r="P13" s="36" t="s">
        <v>67</v>
      </c>
      <c r="Q13" s="33" t="s">
        <v>67</v>
      </c>
      <c r="R13" s="199"/>
      <c r="S13" s="33" t="s">
        <v>67</v>
      </c>
      <c r="T13" s="35" t="s">
        <v>67</v>
      </c>
      <c r="U13" s="168"/>
    </row>
    <row r="14" spans="1:21" ht="21.75" customHeight="1">
      <c r="A14" s="191"/>
      <c r="B14" s="192" t="str">
        <f ca="1">IFERROR(INDIRECT("リスト!$A"&amp;MATCH(C14,リスト!$B$2:$B$45,0)+1),"")</f>
        <v/>
      </c>
      <c r="C14" s="78"/>
      <c r="D14" s="194"/>
      <c r="E14" s="70"/>
      <c r="F14" s="70"/>
      <c r="G14" s="55">
        <f>F14-E14</f>
        <v>0</v>
      </c>
      <c r="H14" s="70"/>
      <c r="I14" s="70"/>
      <c r="J14" s="72"/>
      <c r="K14" s="72"/>
      <c r="L14" s="72"/>
      <c r="M14" s="72"/>
      <c r="N14" s="72"/>
      <c r="O14" s="72"/>
      <c r="P14" s="37" t="str">
        <f>IFERROR(INDEX(H14:O14,MATCH(MAX(H14:O14)+1,H14:O14,1))," ")</f>
        <v xml:space="preserve"> </v>
      </c>
      <c r="Q14" s="72"/>
      <c r="R14" s="200"/>
      <c r="S14" s="72"/>
      <c r="T14" s="55">
        <f>S14-Q14</f>
        <v>0</v>
      </c>
      <c r="U14" s="85" t="str">
        <f>IFERROR(LEFT($C14,FIND("（",$C14,1)-1),$C14)&amp;"補助率"</f>
        <v>補助率</v>
      </c>
    </row>
    <row r="15" spans="1:21" ht="21.75" customHeight="1">
      <c r="A15" s="162"/>
      <c r="B15" s="193"/>
      <c r="C15" s="69"/>
      <c r="D15" s="165"/>
      <c r="E15" s="86"/>
      <c r="F15" s="71"/>
      <c r="G15" s="56">
        <f>F15-E15</f>
        <v>0</v>
      </c>
      <c r="H15" s="86"/>
      <c r="I15" s="71"/>
      <c r="J15" s="86"/>
      <c r="K15" s="71"/>
      <c r="L15" s="71"/>
      <c r="M15" s="71"/>
      <c r="N15" s="71"/>
      <c r="O15" s="71"/>
      <c r="P15" s="37" t="str">
        <f t="shared" ref="P15:P78" si="0">IFERROR(INDEX(H15:O15,MATCH(MAX(H15:O15)+1,H15:O15,1))," ")</f>
        <v xml:space="preserve"> </v>
      </c>
      <c r="Q15" s="71"/>
      <c r="R15" s="201"/>
      <c r="S15" s="71"/>
      <c r="T15" s="56">
        <f t="shared" ref="T15:T63" si="1">S15-Q15</f>
        <v>0</v>
      </c>
      <c r="U15" s="85"/>
    </row>
    <row r="16" spans="1:21" ht="21.75" customHeight="1">
      <c r="A16" s="162"/>
      <c r="B16" s="163" t="str">
        <f ca="1">IFERROR(INDIRECT("リスト!$A"&amp;MATCH(C16,リスト!$B$2:$B$45,0)+1),"")</f>
        <v/>
      </c>
      <c r="C16" s="79"/>
      <c r="D16" s="164"/>
      <c r="E16" s="72"/>
      <c r="F16" s="72"/>
      <c r="G16" s="56">
        <f t="shared" ref="G16:G63" si="2">F16-E16</f>
        <v>0</v>
      </c>
      <c r="H16" s="72"/>
      <c r="I16" s="72"/>
      <c r="J16" s="72"/>
      <c r="K16" s="72"/>
      <c r="L16" s="72"/>
      <c r="M16" s="72"/>
      <c r="N16" s="72"/>
      <c r="O16" s="72"/>
      <c r="P16" s="37" t="str">
        <f t="shared" si="0"/>
        <v xml:space="preserve"> </v>
      </c>
      <c r="Q16" s="72"/>
      <c r="R16" s="166"/>
      <c r="S16" s="72"/>
      <c r="T16" s="56">
        <f t="shared" si="1"/>
        <v>0</v>
      </c>
      <c r="U16" s="85" t="str">
        <f>IFERROR(LEFT($C16,FIND("（",$C16,1)-1),$C16)&amp;"補助率"</f>
        <v>補助率</v>
      </c>
    </row>
    <row r="17" spans="1:21" ht="21.75" customHeight="1">
      <c r="A17" s="162"/>
      <c r="B17" s="163"/>
      <c r="C17" s="69"/>
      <c r="D17" s="165"/>
      <c r="E17" s="71"/>
      <c r="F17" s="71"/>
      <c r="G17" s="56">
        <f t="shared" si="2"/>
        <v>0</v>
      </c>
      <c r="H17" s="71"/>
      <c r="I17" s="71"/>
      <c r="J17" s="71"/>
      <c r="K17" s="71"/>
      <c r="L17" s="71"/>
      <c r="M17" s="71"/>
      <c r="N17" s="71"/>
      <c r="O17" s="71"/>
      <c r="P17" s="37" t="str">
        <f t="shared" si="0"/>
        <v xml:space="preserve"> </v>
      </c>
      <c r="Q17" s="71"/>
      <c r="R17" s="167"/>
      <c r="S17" s="71"/>
      <c r="T17" s="56">
        <f t="shared" si="1"/>
        <v>0</v>
      </c>
      <c r="U17" s="85"/>
    </row>
    <row r="18" spans="1:21" ht="21.75" customHeight="1">
      <c r="A18" s="162"/>
      <c r="B18" s="163" t="str">
        <f ca="1">IFERROR(INDIRECT("リスト!$A"&amp;MATCH(C18,リスト!$B$2:$B$45,0)+1),"")</f>
        <v/>
      </c>
      <c r="C18" s="79"/>
      <c r="D18" s="164"/>
      <c r="E18" s="72"/>
      <c r="F18" s="72"/>
      <c r="G18" s="56">
        <f t="shared" si="2"/>
        <v>0</v>
      </c>
      <c r="H18" s="72"/>
      <c r="I18" s="72"/>
      <c r="J18" s="72"/>
      <c r="K18" s="72"/>
      <c r="L18" s="72"/>
      <c r="M18" s="72"/>
      <c r="N18" s="72"/>
      <c r="O18" s="72"/>
      <c r="P18" s="37" t="str">
        <f t="shared" si="0"/>
        <v xml:space="preserve"> </v>
      </c>
      <c r="Q18" s="72"/>
      <c r="R18" s="166"/>
      <c r="S18" s="72"/>
      <c r="T18" s="56">
        <f t="shared" si="1"/>
        <v>0</v>
      </c>
      <c r="U18" s="85" t="str">
        <f>IFERROR(LEFT($C18,FIND("（",$C18,1)-1),$C18)&amp;"補助率"</f>
        <v>補助率</v>
      </c>
    </row>
    <row r="19" spans="1:21" ht="21.75" customHeight="1">
      <c r="A19" s="162"/>
      <c r="B19" s="163"/>
      <c r="C19" s="69"/>
      <c r="D19" s="165"/>
      <c r="E19" s="71"/>
      <c r="F19" s="71"/>
      <c r="G19" s="56">
        <f t="shared" si="2"/>
        <v>0</v>
      </c>
      <c r="H19" s="71"/>
      <c r="I19" s="71"/>
      <c r="J19" s="71"/>
      <c r="K19" s="71"/>
      <c r="L19" s="71"/>
      <c r="M19" s="71"/>
      <c r="N19" s="71"/>
      <c r="O19" s="71"/>
      <c r="P19" s="37" t="str">
        <f t="shared" si="0"/>
        <v xml:space="preserve"> </v>
      </c>
      <c r="Q19" s="71"/>
      <c r="R19" s="167"/>
      <c r="S19" s="71"/>
      <c r="T19" s="56">
        <f t="shared" si="1"/>
        <v>0</v>
      </c>
      <c r="U19" s="85"/>
    </row>
    <row r="20" spans="1:21" ht="21.75" customHeight="1">
      <c r="A20" s="162"/>
      <c r="B20" s="163" t="str">
        <f ca="1">IFERROR(INDIRECT("リスト!$A"&amp;MATCH(C20,リスト!$B$2:$B$45,0)+1),"")</f>
        <v/>
      </c>
      <c r="C20" s="79"/>
      <c r="D20" s="164"/>
      <c r="E20" s="72"/>
      <c r="F20" s="72"/>
      <c r="G20" s="56">
        <f t="shared" si="2"/>
        <v>0</v>
      </c>
      <c r="H20" s="72"/>
      <c r="I20" s="72"/>
      <c r="J20" s="72"/>
      <c r="K20" s="72"/>
      <c r="L20" s="72"/>
      <c r="M20" s="72"/>
      <c r="N20" s="72"/>
      <c r="O20" s="72"/>
      <c r="P20" s="37" t="str">
        <f t="shared" si="0"/>
        <v xml:space="preserve"> </v>
      </c>
      <c r="Q20" s="72"/>
      <c r="R20" s="166"/>
      <c r="S20" s="72"/>
      <c r="T20" s="56">
        <f t="shared" si="1"/>
        <v>0</v>
      </c>
      <c r="U20" s="85" t="str">
        <f>IFERROR(LEFT($C20,FIND("（",$C20,1)-1),$C20)&amp;"補助率"</f>
        <v>補助率</v>
      </c>
    </row>
    <row r="21" spans="1:21" ht="21.75" customHeight="1">
      <c r="A21" s="162"/>
      <c r="B21" s="163"/>
      <c r="C21" s="69"/>
      <c r="D21" s="165"/>
      <c r="E21" s="71"/>
      <c r="F21" s="71"/>
      <c r="G21" s="56">
        <f t="shared" si="2"/>
        <v>0</v>
      </c>
      <c r="H21" s="71"/>
      <c r="I21" s="71"/>
      <c r="J21" s="71"/>
      <c r="K21" s="71"/>
      <c r="L21" s="71"/>
      <c r="M21" s="71"/>
      <c r="N21" s="71"/>
      <c r="O21" s="71"/>
      <c r="P21" s="37" t="str">
        <f t="shared" si="0"/>
        <v xml:space="preserve"> </v>
      </c>
      <c r="Q21" s="71"/>
      <c r="R21" s="167"/>
      <c r="S21" s="71"/>
      <c r="T21" s="56">
        <f t="shared" si="1"/>
        <v>0</v>
      </c>
      <c r="U21" s="85"/>
    </row>
    <row r="22" spans="1:21" ht="21.75" customHeight="1">
      <c r="A22" s="162"/>
      <c r="B22" s="163" t="str">
        <f ca="1">IFERROR(INDIRECT("リスト!$A"&amp;MATCH(C22,リスト!$B$2:$B$45,0)+1),"")</f>
        <v/>
      </c>
      <c r="C22" s="79"/>
      <c r="D22" s="164"/>
      <c r="E22" s="72"/>
      <c r="F22" s="72"/>
      <c r="G22" s="56">
        <f t="shared" si="2"/>
        <v>0</v>
      </c>
      <c r="H22" s="72"/>
      <c r="I22" s="72"/>
      <c r="J22" s="72"/>
      <c r="K22" s="72"/>
      <c r="L22" s="72"/>
      <c r="M22" s="72"/>
      <c r="N22" s="72"/>
      <c r="O22" s="72"/>
      <c r="P22" s="37" t="str">
        <f t="shared" si="0"/>
        <v xml:space="preserve"> </v>
      </c>
      <c r="Q22" s="72"/>
      <c r="R22" s="166"/>
      <c r="S22" s="72"/>
      <c r="T22" s="56">
        <f t="shared" si="1"/>
        <v>0</v>
      </c>
      <c r="U22" s="85" t="str">
        <f>IFERROR(LEFT($C22,FIND("（",$C22,1)-1),$C22)&amp;"補助率"</f>
        <v>補助率</v>
      </c>
    </row>
    <row r="23" spans="1:21" ht="21.75" customHeight="1">
      <c r="A23" s="162"/>
      <c r="B23" s="163"/>
      <c r="C23" s="69"/>
      <c r="D23" s="165"/>
      <c r="E23" s="71"/>
      <c r="F23" s="71"/>
      <c r="G23" s="56">
        <f t="shared" si="2"/>
        <v>0</v>
      </c>
      <c r="H23" s="71"/>
      <c r="I23" s="71"/>
      <c r="J23" s="71"/>
      <c r="K23" s="71"/>
      <c r="L23" s="71"/>
      <c r="M23" s="71"/>
      <c r="N23" s="71"/>
      <c r="O23" s="71"/>
      <c r="P23" s="37" t="str">
        <f t="shared" si="0"/>
        <v xml:space="preserve"> </v>
      </c>
      <c r="Q23" s="71"/>
      <c r="R23" s="167"/>
      <c r="S23" s="71"/>
      <c r="T23" s="56">
        <f t="shared" si="1"/>
        <v>0</v>
      </c>
      <c r="U23" s="85"/>
    </row>
    <row r="24" spans="1:21" ht="21.75" customHeight="1">
      <c r="A24" s="162"/>
      <c r="B24" s="163" t="str">
        <f ca="1">IFERROR(INDIRECT("リスト!$A"&amp;MATCH(C24,リスト!$B$2:$B$45,0)+1),"")</f>
        <v/>
      </c>
      <c r="C24" s="79"/>
      <c r="D24" s="164"/>
      <c r="E24" s="72"/>
      <c r="F24" s="72"/>
      <c r="G24" s="56">
        <f t="shared" si="2"/>
        <v>0</v>
      </c>
      <c r="H24" s="72"/>
      <c r="I24" s="72"/>
      <c r="J24" s="72"/>
      <c r="K24" s="72"/>
      <c r="L24" s="72"/>
      <c r="M24" s="72"/>
      <c r="N24" s="72"/>
      <c r="O24" s="72"/>
      <c r="P24" s="37" t="str">
        <f t="shared" si="0"/>
        <v xml:space="preserve"> </v>
      </c>
      <c r="Q24" s="72"/>
      <c r="R24" s="166"/>
      <c r="S24" s="72"/>
      <c r="T24" s="56">
        <f t="shared" si="1"/>
        <v>0</v>
      </c>
      <c r="U24" s="85" t="str">
        <f>IFERROR(LEFT($C24,FIND("（",$C24,1)-1),$C24)&amp;"補助率"</f>
        <v>補助率</v>
      </c>
    </row>
    <row r="25" spans="1:21" ht="21.75" customHeight="1">
      <c r="A25" s="162"/>
      <c r="B25" s="163"/>
      <c r="C25" s="69"/>
      <c r="D25" s="165"/>
      <c r="E25" s="71"/>
      <c r="F25" s="71"/>
      <c r="G25" s="56">
        <f t="shared" si="2"/>
        <v>0</v>
      </c>
      <c r="H25" s="71"/>
      <c r="I25" s="71"/>
      <c r="J25" s="71"/>
      <c r="K25" s="71"/>
      <c r="L25" s="71"/>
      <c r="M25" s="71"/>
      <c r="N25" s="71"/>
      <c r="O25" s="71"/>
      <c r="P25" s="37" t="str">
        <f t="shared" si="0"/>
        <v xml:space="preserve"> </v>
      </c>
      <c r="Q25" s="71"/>
      <c r="R25" s="167"/>
      <c r="S25" s="71"/>
      <c r="T25" s="56">
        <f t="shared" si="1"/>
        <v>0</v>
      </c>
      <c r="U25" s="85"/>
    </row>
    <row r="26" spans="1:21" ht="21.75" customHeight="1">
      <c r="A26" s="162"/>
      <c r="B26" s="163" t="str">
        <f ca="1">IFERROR(INDIRECT("リスト!$A"&amp;MATCH(C26,リスト!$B$2:$B$45,0)+1),"")</f>
        <v/>
      </c>
      <c r="C26" s="79"/>
      <c r="D26" s="164"/>
      <c r="E26" s="72"/>
      <c r="F26" s="72"/>
      <c r="G26" s="56">
        <f>F26-E26</f>
        <v>0</v>
      </c>
      <c r="H26" s="72"/>
      <c r="I26" s="72"/>
      <c r="J26" s="72"/>
      <c r="K26" s="72"/>
      <c r="L26" s="72"/>
      <c r="M26" s="72"/>
      <c r="N26" s="72"/>
      <c r="O26" s="72"/>
      <c r="P26" s="37" t="str">
        <f t="shared" si="0"/>
        <v xml:space="preserve"> </v>
      </c>
      <c r="Q26" s="72"/>
      <c r="R26" s="166"/>
      <c r="S26" s="72"/>
      <c r="T26" s="56">
        <f t="shared" si="1"/>
        <v>0</v>
      </c>
      <c r="U26" s="85" t="str">
        <f>IFERROR(LEFT($C26,FIND("（",$C26,1)-1),$C26)&amp;"補助率"</f>
        <v>補助率</v>
      </c>
    </row>
    <row r="27" spans="1:21" ht="21.75" customHeight="1">
      <c r="A27" s="162"/>
      <c r="B27" s="163"/>
      <c r="C27" s="69"/>
      <c r="D27" s="165"/>
      <c r="E27" s="71"/>
      <c r="F27" s="71"/>
      <c r="G27" s="56">
        <f t="shared" si="2"/>
        <v>0</v>
      </c>
      <c r="H27" s="71"/>
      <c r="I27" s="71"/>
      <c r="J27" s="71"/>
      <c r="K27" s="71"/>
      <c r="L27" s="71"/>
      <c r="M27" s="71"/>
      <c r="N27" s="71"/>
      <c r="O27" s="71"/>
      <c r="P27" s="37" t="str">
        <f t="shared" si="0"/>
        <v xml:space="preserve"> </v>
      </c>
      <c r="Q27" s="71"/>
      <c r="R27" s="167"/>
      <c r="S27" s="71"/>
      <c r="T27" s="56">
        <f t="shared" si="1"/>
        <v>0</v>
      </c>
      <c r="U27" s="85"/>
    </row>
    <row r="28" spans="1:21" ht="21.75" customHeight="1">
      <c r="A28" s="162"/>
      <c r="B28" s="163" t="str">
        <f ca="1">IFERROR(INDIRECT("リスト!$A"&amp;MATCH(C28,リスト!$B$2:$B$45,0)+1),"")</f>
        <v/>
      </c>
      <c r="C28" s="79"/>
      <c r="D28" s="164"/>
      <c r="E28" s="72"/>
      <c r="F28" s="72"/>
      <c r="G28" s="56">
        <f t="shared" si="2"/>
        <v>0</v>
      </c>
      <c r="H28" s="72"/>
      <c r="I28" s="72"/>
      <c r="J28" s="72"/>
      <c r="K28" s="72"/>
      <c r="L28" s="72"/>
      <c r="M28" s="72"/>
      <c r="N28" s="72"/>
      <c r="O28" s="72"/>
      <c r="P28" s="37" t="str">
        <f t="shared" si="0"/>
        <v xml:space="preserve"> </v>
      </c>
      <c r="Q28" s="72"/>
      <c r="R28" s="166"/>
      <c r="S28" s="72"/>
      <c r="T28" s="56">
        <f t="shared" si="1"/>
        <v>0</v>
      </c>
      <c r="U28" s="85" t="str">
        <f>IFERROR(LEFT($C28,FIND("（",$C28,1)-1),$C28)&amp;"補助率"</f>
        <v>補助率</v>
      </c>
    </row>
    <row r="29" spans="1:21" ht="21.75" customHeight="1">
      <c r="A29" s="162"/>
      <c r="B29" s="163"/>
      <c r="C29" s="69"/>
      <c r="D29" s="165"/>
      <c r="E29" s="71"/>
      <c r="F29" s="71"/>
      <c r="G29" s="56">
        <f t="shared" si="2"/>
        <v>0</v>
      </c>
      <c r="H29" s="71"/>
      <c r="I29" s="71"/>
      <c r="J29" s="71"/>
      <c r="K29" s="71"/>
      <c r="L29" s="71"/>
      <c r="M29" s="71"/>
      <c r="N29" s="71"/>
      <c r="O29" s="71"/>
      <c r="P29" s="37" t="str">
        <f t="shared" si="0"/>
        <v xml:space="preserve"> </v>
      </c>
      <c r="Q29" s="71"/>
      <c r="R29" s="167"/>
      <c r="S29" s="71"/>
      <c r="T29" s="56">
        <f t="shared" si="1"/>
        <v>0</v>
      </c>
      <c r="U29" s="85"/>
    </row>
    <row r="30" spans="1:21" ht="21.75" customHeight="1">
      <c r="A30" s="162"/>
      <c r="B30" s="163" t="str">
        <f ca="1">IFERROR(INDIRECT("リスト!$A"&amp;MATCH(C30,リスト!$B$2:$B$45,0)+1),"")</f>
        <v/>
      </c>
      <c r="C30" s="79"/>
      <c r="D30" s="164"/>
      <c r="E30" s="72"/>
      <c r="F30" s="72"/>
      <c r="G30" s="56">
        <f t="shared" si="2"/>
        <v>0</v>
      </c>
      <c r="H30" s="72"/>
      <c r="I30" s="72"/>
      <c r="J30" s="72"/>
      <c r="K30" s="72"/>
      <c r="L30" s="72"/>
      <c r="M30" s="72"/>
      <c r="N30" s="72"/>
      <c r="O30" s="72"/>
      <c r="P30" s="37" t="str">
        <f t="shared" si="0"/>
        <v xml:space="preserve"> </v>
      </c>
      <c r="Q30" s="72"/>
      <c r="R30" s="166"/>
      <c r="S30" s="72"/>
      <c r="T30" s="56">
        <f t="shared" si="1"/>
        <v>0</v>
      </c>
      <c r="U30" s="85" t="str">
        <f>IFERROR(LEFT($C30,FIND("（",$C30,1)-1),$C30)&amp;"補助率"</f>
        <v>補助率</v>
      </c>
    </row>
    <row r="31" spans="1:21" ht="21.75" customHeight="1">
      <c r="A31" s="162"/>
      <c r="B31" s="163"/>
      <c r="C31" s="69"/>
      <c r="D31" s="165"/>
      <c r="E31" s="71"/>
      <c r="F31" s="71"/>
      <c r="G31" s="56">
        <f t="shared" si="2"/>
        <v>0</v>
      </c>
      <c r="H31" s="71"/>
      <c r="I31" s="71"/>
      <c r="J31" s="71"/>
      <c r="K31" s="71"/>
      <c r="L31" s="71"/>
      <c r="M31" s="71"/>
      <c r="N31" s="71"/>
      <c r="O31" s="71"/>
      <c r="P31" s="37" t="str">
        <f t="shared" si="0"/>
        <v xml:space="preserve"> </v>
      </c>
      <c r="Q31" s="71"/>
      <c r="R31" s="167"/>
      <c r="S31" s="71"/>
      <c r="T31" s="56">
        <f t="shared" si="1"/>
        <v>0</v>
      </c>
      <c r="U31" s="85"/>
    </row>
    <row r="32" spans="1:21" ht="21.75" customHeight="1">
      <c r="A32" s="162"/>
      <c r="B32" s="163" t="str">
        <f ca="1">IFERROR(INDIRECT("リスト!$A"&amp;MATCH(C32,リスト!$B$2:$B$45,0)+1),"")</f>
        <v/>
      </c>
      <c r="C32" s="79"/>
      <c r="D32" s="164"/>
      <c r="E32" s="72"/>
      <c r="F32" s="72"/>
      <c r="G32" s="56">
        <f t="shared" si="2"/>
        <v>0</v>
      </c>
      <c r="H32" s="72"/>
      <c r="I32" s="72"/>
      <c r="J32" s="72"/>
      <c r="K32" s="72"/>
      <c r="L32" s="72"/>
      <c r="M32" s="72"/>
      <c r="N32" s="72"/>
      <c r="O32" s="72"/>
      <c r="P32" s="37" t="str">
        <f t="shared" si="0"/>
        <v xml:space="preserve"> </v>
      </c>
      <c r="Q32" s="72"/>
      <c r="R32" s="166"/>
      <c r="S32" s="72"/>
      <c r="T32" s="56">
        <f t="shared" si="1"/>
        <v>0</v>
      </c>
      <c r="U32" s="85" t="str">
        <f>IFERROR(LEFT($C32,FIND("（",$C32,1)-1),$C32)&amp;"補助率"</f>
        <v>補助率</v>
      </c>
    </row>
    <row r="33" spans="1:21" ht="21.75" customHeight="1">
      <c r="A33" s="162"/>
      <c r="B33" s="163"/>
      <c r="C33" s="69"/>
      <c r="D33" s="165"/>
      <c r="E33" s="71"/>
      <c r="F33" s="71"/>
      <c r="G33" s="56">
        <f t="shared" si="2"/>
        <v>0</v>
      </c>
      <c r="H33" s="71"/>
      <c r="I33" s="71"/>
      <c r="J33" s="71"/>
      <c r="K33" s="71"/>
      <c r="L33" s="71"/>
      <c r="M33" s="71"/>
      <c r="N33" s="71"/>
      <c r="O33" s="71"/>
      <c r="P33" s="37" t="str">
        <f t="shared" si="0"/>
        <v xml:space="preserve"> </v>
      </c>
      <c r="Q33" s="71"/>
      <c r="R33" s="167"/>
      <c r="S33" s="71"/>
      <c r="T33" s="56">
        <f t="shared" si="1"/>
        <v>0</v>
      </c>
      <c r="U33" s="85"/>
    </row>
    <row r="34" spans="1:21" ht="21.75" customHeight="1">
      <c r="A34" s="162"/>
      <c r="B34" s="163" t="str">
        <f ca="1">IFERROR(INDIRECT("リスト!$A"&amp;MATCH(C34,リスト!$B$2:$B$45,0)+1),"")</f>
        <v/>
      </c>
      <c r="C34" s="79"/>
      <c r="D34" s="164"/>
      <c r="E34" s="72"/>
      <c r="F34" s="72"/>
      <c r="G34" s="56">
        <f t="shared" si="2"/>
        <v>0</v>
      </c>
      <c r="H34" s="72"/>
      <c r="I34" s="72"/>
      <c r="J34" s="72"/>
      <c r="K34" s="72"/>
      <c r="L34" s="72"/>
      <c r="M34" s="72"/>
      <c r="N34" s="72"/>
      <c r="O34" s="72"/>
      <c r="P34" s="37" t="str">
        <f t="shared" si="0"/>
        <v xml:space="preserve"> </v>
      </c>
      <c r="Q34" s="72"/>
      <c r="R34" s="166"/>
      <c r="S34" s="72"/>
      <c r="T34" s="56">
        <f t="shared" si="1"/>
        <v>0</v>
      </c>
      <c r="U34" s="85" t="str">
        <f>IFERROR(LEFT($C34,FIND("（",$C34,1)-1),$C34)&amp;"補助率"</f>
        <v>補助率</v>
      </c>
    </row>
    <row r="35" spans="1:21" ht="21.75" customHeight="1">
      <c r="A35" s="162"/>
      <c r="B35" s="163"/>
      <c r="C35" s="69"/>
      <c r="D35" s="165"/>
      <c r="E35" s="71"/>
      <c r="F35" s="71"/>
      <c r="G35" s="56">
        <f t="shared" si="2"/>
        <v>0</v>
      </c>
      <c r="H35" s="71"/>
      <c r="I35" s="71"/>
      <c r="J35" s="71"/>
      <c r="K35" s="71"/>
      <c r="L35" s="71"/>
      <c r="M35" s="71"/>
      <c r="N35" s="71"/>
      <c r="O35" s="71"/>
      <c r="P35" s="37" t="str">
        <f t="shared" si="0"/>
        <v xml:space="preserve"> </v>
      </c>
      <c r="Q35" s="71"/>
      <c r="R35" s="167"/>
      <c r="S35" s="71"/>
      <c r="T35" s="56">
        <f t="shared" si="1"/>
        <v>0</v>
      </c>
      <c r="U35" s="85"/>
    </row>
    <row r="36" spans="1:21" ht="21.75" customHeight="1">
      <c r="A36" s="162"/>
      <c r="B36" s="163" t="str">
        <f ca="1">IFERROR(INDIRECT("リスト!$A"&amp;MATCH(C36,リスト!$B$2:$B$45,0)+1),"")</f>
        <v/>
      </c>
      <c r="C36" s="79"/>
      <c r="D36" s="164"/>
      <c r="E36" s="72"/>
      <c r="F36" s="72"/>
      <c r="G36" s="56">
        <f t="shared" si="2"/>
        <v>0</v>
      </c>
      <c r="H36" s="72"/>
      <c r="I36" s="72"/>
      <c r="J36" s="72"/>
      <c r="K36" s="72"/>
      <c r="L36" s="72"/>
      <c r="M36" s="72"/>
      <c r="N36" s="72"/>
      <c r="O36" s="72"/>
      <c r="P36" s="37" t="str">
        <f t="shared" si="0"/>
        <v xml:space="preserve"> </v>
      </c>
      <c r="Q36" s="72"/>
      <c r="R36" s="166"/>
      <c r="S36" s="72"/>
      <c r="T36" s="56">
        <f t="shared" si="1"/>
        <v>0</v>
      </c>
      <c r="U36" s="85" t="str">
        <f>IFERROR(LEFT($C36,FIND("（",$C36,1)-1),$C36)&amp;"補助率"</f>
        <v>補助率</v>
      </c>
    </row>
    <row r="37" spans="1:21" ht="21.75" customHeight="1">
      <c r="A37" s="162"/>
      <c r="B37" s="163"/>
      <c r="C37" s="69"/>
      <c r="D37" s="165"/>
      <c r="E37" s="71"/>
      <c r="F37" s="71"/>
      <c r="G37" s="56">
        <f t="shared" si="2"/>
        <v>0</v>
      </c>
      <c r="H37" s="71"/>
      <c r="I37" s="71"/>
      <c r="J37" s="71"/>
      <c r="K37" s="71"/>
      <c r="L37" s="71"/>
      <c r="M37" s="71"/>
      <c r="N37" s="71"/>
      <c r="O37" s="71"/>
      <c r="P37" s="37" t="str">
        <f t="shared" si="0"/>
        <v xml:space="preserve"> </v>
      </c>
      <c r="Q37" s="71"/>
      <c r="R37" s="167"/>
      <c r="S37" s="71"/>
      <c r="T37" s="56">
        <f t="shared" si="1"/>
        <v>0</v>
      </c>
      <c r="U37" s="85"/>
    </row>
    <row r="38" spans="1:21" ht="21.75" customHeight="1">
      <c r="A38" s="162"/>
      <c r="B38" s="163" t="str">
        <f ca="1">IFERROR(INDIRECT("リスト!$A"&amp;MATCH(C38,リスト!$B$2:$B$45,0)+1),"")</f>
        <v/>
      </c>
      <c r="C38" s="79"/>
      <c r="D38" s="164"/>
      <c r="E38" s="72"/>
      <c r="F38" s="72"/>
      <c r="G38" s="56">
        <f t="shared" si="2"/>
        <v>0</v>
      </c>
      <c r="H38" s="72"/>
      <c r="I38" s="72"/>
      <c r="J38" s="72"/>
      <c r="K38" s="72"/>
      <c r="L38" s="72"/>
      <c r="M38" s="72"/>
      <c r="N38" s="72"/>
      <c r="O38" s="72"/>
      <c r="P38" s="37" t="str">
        <f t="shared" si="0"/>
        <v xml:space="preserve"> </v>
      </c>
      <c r="Q38" s="72"/>
      <c r="R38" s="166"/>
      <c r="S38" s="72"/>
      <c r="T38" s="56">
        <f t="shared" si="1"/>
        <v>0</v>
      </c>
      <c r="U38" s="85" t="str">
        <f>IFERROR(LEFT($C38,FIND("（",$C38,1)-1),$C38)&amp;"補助率"</f>
        <v>補助率</v>
      </c>
    </row>
    <row r="39" spans="1:21" ht="21.75" customHeight="1">
      <c r="A39" s="162"/>
      <c r="B39" s="163"/>
      <c r="C39" s="69"/>
      <c r="D39" s="165"/>
      <c r="E39" s="71"/>
      <c r="F39" s="71"/>
      <c r="G39" s="56">
        <f t="shared" si="2"/>
        <v>0</v>
      </c>
      <c r="H39" s="71"/>
      <c r="I39" s="71"/>
      <c r="J39" s="71"/>
      <c r="K39" s="71"/>
      <c r="L39" s="71"/>
      <c r="M39" s="71"/>
      <c r="N39" s="71"/>
      <c r="O39" s="71"/>
      <c r="P39" s="37" t="str">
        <f t="shared" si="0"/>
        <v xml:space="preserve"> </v>
      </c>
      <c r="Q39" s="71"/>
      <c r="R39" s="167"/>
      <c r="S39" s="71"/>
      <c r="T39" s="56">
        <f t="shared" si="1"/>
        <v>0</v>
      </c>
      <c r="U39" s="85"/>
    </row>
    <row r="40" spans="1:21" ht="21.75" customHeight="1">
      <c r="A40" s="162"/>
      <c r="B40" s="163" t="str">
        <f ca="1">IFERROR(INDIRECT("リスト!$A"&amp;MATCH(C40,リスト!$B$2:$B$45,0)+1),"")</f>
        <v/>
      </c>
      <c r="C40" s="79"/>
      <c r="D40" s="164"/>
      <c r="E40" s="72"/>
      <c r="F40" s="72"/>
      <c r="G40" s="56">
        <f t="shared" si="2"/>
        <v>0</v>
      </c>
      <c r="H40" s="72"/>
      <c r="I40" s="72"/>
      <c r="J40" s="72"/>
      <c r="K40" s="72"/>
      <c r="L40" s="72"/>
      <c r="M40" s="72"/>
      <c r="N40" s="72"/>
      <c r="O40" s="72"/>
      <c r="P40" s="37" t="str">
        <f t="shared" si="0"/>
        <v xml:space="preserve"> </v>
      </c>
      <c r="Q40" s="72"/>
      <c r="R40" s="166"/>
      <c r="S40" s="72"/>
      <c r="T40" s="56">
        <f t="shared" si="1"/>
        <v>0</v>
      </c>
      <c r="U40" s="85" t="str">
        <f>IFERROR(LEFT($C40,FIND("（",$C40,1)-1),$C40)&amp;"補助率"</f>
        <v>補助率</v>
      </c>
    </row>
    <row r="41" spans="1:21" ht="21.75" customHeight="1">
      <c r="A41" s="162"/>
      <c r="B41" s="163"/>
      <c r="C41" s="69"/>
      <c r="D41" s="165"/>
      <c r="E41" s="71"/>
      <c r="F41" s="71"/>
      <c r="G41" s="56">
        <f t="shared" si="2"/>
        <v>0</v>
      </c>
      <c r="H41" s="71"/>
      <c r="I41" s="71"/>
      <c r="J41" s="71"/>
      <c r="K41" s="71"/>
      <c r="L41" s="71"/>
      <c r="M41" s="71"/>
      <c r="N41" s="71"/>
      <c r="O41" s="71"/>
      <c r="P41" s="37" t="str">
        <f t="shared" si="0"/>
        <v xml:space="preserve"> </v>
      </c>
      <c r="Q41" s="71"/>
      <c r="R41" s="167"/>
      <c r="S41" s="71"/>
      <c r="T41" s="56">
        <f t="shared" si="1"/>
        <v>0</v>
      </c>
      <c r="U41" s="85"/>
    </row>
    <row r="42" spans="1:21" ht="21.75" customHeight="1">
      <c r="A42" s="162"/>
      <c r="B42" s="163" t="str">
        <f ca="1">IFERROR(INDIRECT("リスト!$A"&amp;MATCH(C42,リスト!$B$2:$B$45,0)+1),"")</f>
        <v/>
      </c>
      <c r="C42" s="79"/>
      <c r="D42" s="164"/>
      <c r="E42" s="72"/>
      <c r="F42" s="72"/>
      <c r="G42" s="56">
        <f t="shared" si="2"/>
        <v>0</v>
      </c>
      <c r="H42" s="72"/>
      <c r="I42" s="72"/>
      <c r="J42" s="72"/>
      <c r="K42" s="72"/>
      <c r="L42" s="72"/>
      <c r="M42" s="72"/>
      <c r="N42" s="72"/>
      <c r="O42" s="72"/>
      <c r="P42" s="37" t="str">
        <f t="shared" si="0"/>
        <v xml:space="preserve"> </v>
      </c>
      <c r="Q42" s="72"/>
      <c r="R42" s="166"/>
      <c r="S42" s="72"/>
      <c r="T42" s="56">
        <f t="shared" si="1"/>
        <v>0</v>
      </c>
      <c r="U42" s="85" t="str">
        <f>IFERROR(LEFT($C42,FIND("（",$C42,1)-1),$C42)&amp;"補助率"</f>
        <v>補助率</v>
      </c>
    </row>
    <row r="43" spans="1:21" ht="21.75" customHeight="1">
      <c r="A43" s="162"/>
      <c r="B43" s="163"/>
      <c r="C43" s="69"/>
      <c r="D43" s="165"/>
      <c r="E43" s="71"/>
      <c r="F43" s="71"/>
      <c r="G43" s="56">
        <f t="shared" si="2"/>
        <v>0</v>
      </c>
      <c r="H43" s="71"/>
      <c r="I43" s="71"/>
      <c r="J43" s="71"/>
      <c r="K43" s="71"/>
      <c r="L43" s="71"/>
      <c r="M43" s="71"/>
      <c r="N43" s="71"/>
      <c r="O43" s="71"/>
      <c r="P43" s="37" t="str">
        <f t="shared" si="0"/>
        <v xml:space="preserve"> </v>
      </c>
      <c r="Q43" s="71"/>
      <c r="R43" s="167"/>
      <c r="S43" s="71"/>
      <c r="T43" s="56">
        <f t="shared" si="1"/>
        <v>0</v>
      </c>
      <c r="U43" s="85"/>
    </row>
    <row r="44" spans="1:21" ht="21.75" customHeight="1">
      <c r="A44" s="162"/>
      <c r="B44" s="163" t="str">
        <f ca="1">IFERROR(INDIRECT("リスト!$A"&amp;MATCH(C44,リスト!$B$2:$B$45,0)+1),"")</f>
        <v/>
      </c>
      <c r="C44" s="79"/>
      <c r="D44" s="164"/>
      <c r="E44" s="72"/>
      <c r="F44" s="72"/>
      <c r="G44" s="56">
        <f t="shared" si="2"/>
        <v>0</v>
      </c>
      <c r="H44" s="72"/>
      <c r="I44" s="72"/>
      <c r="J44" s="72"/>
      <c r="K44" s="72"/>
      <c r="L44" s="72"/>
      <c r="M44" s="72"/>
      <c r="N44" s="72"/>
      <c r="O44" s="72"/>
      <c r="P44" s="37" t="str">
        <f t="shared" si="0"/>
        <v xml:space="preserve"> </v>
      </c>
      <c r="Q44" s="72"/>
      <c r="R44" s="166"/>
      <c r="S44" s="72"/>
      <c r="T44" s="56">
        <f t="shared" si="1"/>
        <v>0</v>
      </c>
      <c r="U44" s="85" t="str">
        <f>IFERROR(LEFT($C44,FIND("（",$C44,1)-1),$C44)&amp;"補助率"</f>
        <v>補助率</v>
      </c>
    </row>
    <row r="45" spans="1:21" ht="21.75" customHeight="1">
      <c r="A45" s="162"/>
      <c r="B45" s="163"/>
      <c r="C45" s="69"/>
      <c r="D45" s="165"/>
      <c r="E45" s="71"/>
      <c r="F45" s="71"/>
      <c r="G45" s="56">
        <f t="shared" si="2"/>
        <v>0</v>
      </c>
      <c r="H45" s="71"/>
      <c r="I45" s="71"/>
      <c r="J45" s="71"/>
      <c r="K45" s="71"/>
      <c r="L45" s="71"/>
      <c r="M45" s="71"/>
      <c r="N45" s="71"/>
      <c r="O45" s="71"/>
      <c r="P45" s="37" t="str">
        <f t="shared" si="0"/>
        <v xml:space="preserve"> </v>
      </c>
      <c r="Q45" s="71"/>
      <c r="R45" s="167"/>
      <c r="S45" s="71"/>
      <c r="T45" s="56">
        <f t="shared" si="1"/>
        <v>0</v>
      </c>
      <c r="U45" s="85"/>
    </row>
    <row r="46" spans="1:21" ht="21.75" customHeight="1">
      <c r="A46" s="162"/>
      <c r="B46" s="163" t="str">
        <f ca="1">IFERROR(INDIRECT("リスト!$A"&amp;MATCH(C46,リスト!$B$2:$B$45,0)+1),"")</f>
        <v/>
      </c>
      <c r="C46" s="79"/>
      <c r="D46" s="164"/>
      <c r="E46" s="72"/>
      <c r="F46" s="72"/>
      <c r="G46" s="56">
        <f t="shared" si="2"/>
        <v>0</v>
      </c>
      <c r="H46" s="72"/>
      <c r="I46" s="72"/>
      <c r="J46" s="72"/>
      <c r="K46" s="72"/>
      <c r="L46" s="72"/>
      <c r="M46" s="72"/>
      <c r="N46" s="72"/>
      <c r="O46" s="72"/>
      <c r="P46" s="37" t="str">
        <f t="shared" si="0"/>
        <v xml:space="preserve"> </v>
      </c>
      <c r="Q46" s="72"/>
      <c r="R46" s="166"/>
      <c r="S46" s="72"/>
      <c r="T46" s="56">
        <f t="shared" si="1"/>
        <v>0</v>
      </c>
      <c r="U46" s="85" t="str">
        <f>IFERROR(LEFT($C46,FIND("（",$C46,1)-1),$C46)&amp;"補助率"</f>
        <v>補助率</v>
      </c>
    </row>
    <row r="47" spans="1:21" ht="21.75" customHeight="1">
      <c r="A47" s="162"/>
      <c r="B47" s="163"/>
      <c r="C47" s="69"/>
      <c r="D47" s="165"/>
      <c r="E47" s="71"/>
      <c r="F47" s="71"/>
      <c r="G47" s="56">
        <f t="shared" si="2"/>
        <v>0</v>
      </c>
      <c r="H47" s="71"/>
      <c r="I47" s="71"/>
      <c r="J47" s="71"/>
      <c r="K47" s="71"/>
      <c r="L47" s="71"/>
      <c r="M47" s="71"/>
      <c r="N47" s="71"/>
      <c r="O47" s="71"/>
      <c r="P47" s="37" t="str">
        <f t="shared" si="0"/>
        <v xml:space="preserve"> </v>
      </c>
      <c r="Q47" s="71"/>
      <c r="R47" s="167"/>
      <c r="S47" s="71"/>
      <c r="T47" s="56">
        <f t="shared" si="1"/>
        <v>0</v>
      </c>
      <c r="U47" s="85"/>
    </row>
    <row r="48" spans="1:21" ht="21.75" customHeight="1">
      <c r="A48" s="162"/>
      <c r="B48" s="163" t="str">
        <f ca="1">IFERROR(INDIRECT("リスト!$A"&amp;MATCH(C48,リスト!$B$2:$B$45,0)+1),"")</f>
        <v/>
      </c>
      <c r="C48" s="79"/>
      <c r="D48" s="164"/>
      <c r="E48" s="72"/>
      <c r="F48" s="72"/>
      <c r="G48" s="56">
        <f t="shared" si="2"/>
        <v>0</v>
      </c>
      <c r="H48" s="72"/>
      <c r="I48" s="72"/>
      <c r="J48" s="72"/>
      <c r="K48" s="72"/>
      <c r="L48" s="72"/>
      <c r="M48" s="72"/>
      <c r="N48" s="72"/>
      <c r="O48" s="72"/>
      <c r="P48" s="37" t="str">
        <f t="shared" si="0"/>
        <v xml:space="preserve"> </v>
      </c>
      <c r="Q48" s="72"/>
      <c r="R48" s="166"/>
      <c r="S48" s="72"/>
      <c r="T48" s="56">
        <f t="shared" si="1"/>
        <v>0</v>
      </c>
      <c r="U48" s="85" t="str">
        <f>IFERROR(LEFT($C48,FIND("（",$C48,1)-1),$C48)&amp;"補助率"</f>
        <v>補助率</v>
      </c>
    </row>
    <row r="49" spans="1:21" ht="21.75" customHeight="1">
      <c r="A49" s="162"/>
      <c r="B49" s="163"/>
      <c r="C49" s="69"/>
      <c r="D49" s="165"/>
      <c r="E49" s="71"/>
      <c r="F49" s="71"/>
      <c r="G49" s="56">
        <f t="shared" si="2"/>
        <v>0</v>
      </c>
      <c r="H49" s="71"/>
      <c r="I49" s="71"/>
      <c r="J49" s="71"/>
      <c r="K49" s="71"/>
      <c r="L49" s="71"/>
      <c r="M49" s="71"/>
      <c r="N49" s="71"/>
      <c r="O49" s="71"/>
      <c r="P49" s="37" t="str">
        <f t="shared" si="0"/>
        <v xml:space="preserve"> </v>
      </c>
      <c r="Q49" s="71"/>
      <c r="R49" s="167"/>
      <c r="S49" s="71"/>
      <c r="T49" s="56">
        <f t="shared" si="1"/>
        <v>0</v>
      </c>
      <c r="U49" s="85"/>
    </row>
    <row r="50" spans="1:21" ht="21.75" customHeight="1">
      <c r="A50" s="162"/>
      <c r="B50" s="163" t="str">
        <f ca="1">IFERROR(INDIRECT("リスト!$A"&amp;MATCH(C50,リスト!$B$2:$B$45,0)+1),"")</f>
        <v/>
      </c>
      <c r="C50" s="79"/>
      <c r="D50" s="164"/>
      <c r="E50" s="72"/>
      <c r="F50" s="72"/>
      <c r="G50" s="56">
        <f t="shared" si="2"/>
        <v>0</v>
      </c>
      <c r="H50" s="72"/>
      <c r="I50" s="72"/>
      <c r="J50" s="72"/>
      <c r="K50" s="72"/>
      <c r="L50" s="72"/>
      <c r="M50" s="72"/>
      <c r="N50" s="72"/>
      <c r="O50" s="72"/>
      <c r="P50" s="37" t="str">
        <f t="shared" si="0"/>
        <v xml:space="preserve"> </v>
      </c>
      <c r="Q50" s="72"/>
      <c r="R50" s="166"/>
      <c r="S50" s="72"/>
      <c r="T50" s="56">
        <f t="shared" si="1"/>
        <v>0</v>
      </c>
      <c r="U50" s="85" t="str">
        <f>IFERROR(LEFT($C50,FIND("（",$C50,1)-1),$C50)&amp;"補助率"</f>
        <v>補助率</v>
      </c>
    </row>
    <row r="51" spans="1:21" ht="21.75" customHeight="1">
      <c r="A51" s="162"/>
      <c r="B51" s="163"/>
      <c r="C51" s="69"/>
      <c r="D51" s="165"/>
      <c r="E51" s="71"/>
      <c r="F51" s="71"/>
      <c r="G51" s="56">
        <f t="shared" si="2"/>
        <v>0</v>
      </c>
      <c r="H51" s="71"/>
      <c r="I51" s="71"/>
      <c r="J51" s="71"/>
      <c r="K51" s="71"/>
      <c r="L51" s="71"/>
      <c r="M51" s="71"/>
      <c r="N51" s="71"/>
      <c r="O51" s="71"/>
      <c r="P51" s="37" t="str">
        <f t="shared" si="0"/>
        <v xml:space="preserve"> </v>
      </c>
      <c r="Q51" s="71"/>
      <c r="R51" s="167"/>
      <c r="S51" s="71"/>
      <c r="T51" s="56">
        <f t="shared" si="1"/>
        <v>0</v>
      </c>
      <c r="U51" s="85"/>
    </row>
    <row r="52" spans="1:21" ht="21.75" customHeight="1">
      <c r="A52" s="162"/>
      <c r="B52" s="163" t="str">
        <f ca="1">IFERROR(INDIRECT("リスト!$A"&amp;MATCH(C52,リスト!$B$2:$B$45,0)+1),"")</f>
        <v/>
      </c>
      <c r="C52" s="79"/>
      <c r="D52" s="164"/>
      <c r="E52" s="72"/>
      <c r="F52" s="72"/>
      <c r="G52" s="56">
        <f t="shared" si="2"/>
        <v>0</v>
      </c>
      <c r="H52" s="72"/>
      <c r="I52" s="72"/>
      <c r="J52" s="72"/>
      <c r="K52" s="72"/>
      <c r="L52" s="72"/>
      <c r="M52" s="72"/>
      <c r="N52" s="72"/>
      <c r="O52" s="72"/>
      <c r="P52" s="37" t="str">
        <f t="shared" si="0"/>
        <v xml:space="preserve"> </v>
      </c>
      <c r="Q52" s="72"/>
      <c r="R52" s="166"/>
      <c r="S52" s="72"/>
      <c r="T52" s="56">
        <f t="shared" si="1"/>
        <v>0</v>
      </c>
      <c r="U52" s="85" t="str">
        <f>IFERROR(LEFT($C52,FIND("（",$C52,1)-1),$C52)&amp;"補助率"</f>
        <v>補助率</v>
      </c>
    </row>
    <row r="53" spans="1:21" ht="21.75" customHeight="1">
      <c r="A53" s="162"/>
      <c r="B53" s="163"/>
      <c r="C53" s="69"/>
      <c r="D53" s="165"/>
      <c r="E53" s="71"/>
      <c r="F53" s="71"/>
      <c r="G53" s="56">
        <f t="shared" si="2"/>
        <v>0</v>
      </c>
      <c r="H53" s="71"/>
      <c r="I53" s="71"/>
      <c r="J53" s="71"/>
      <c r="K53" s="71"/>
      <c r="L53" s="71"/>
      <c r="M53" s="71"/>
      <c r="N53" s="71"/>
      <c r="O53" s="71"/>
      <c r="P53" s="37" t="str">
        <f t="shared" si="0"/>
        <v xml:space="preserve"> </v>
      </c>
      <c r="Q53" s="71"/>
      <c r="R53" s="167"/>
      <c r="S53" s="71"/>
      <c r="T53" s="56">
        <f t="shared" si="1"/>
        <v>0</v>
      </c>
      <c r="U53" s="85"/>
    </row>
    <row r="54" spans="1:21" ht="21.75" customHeight="1">
      <c r="A54" s="162"/>
      <c r="B54" s="163" t="str">
        <f ca="1">IFERROR(INDIRECT("リスト!$A"&amp;MATCH(C54,リスト!$B$2:$B$45,0)+1),"")</f>
        <v/>
      </c>
      <c r="C54" s="79"/>
      <c r="D54" s="164"/>
      <c r="E54" s="72"/>
      <c r="F54" s="72"/>
      <c r="G54" s="56">
        <f t="shared" si="2"/>
        <v>0</v>
      </c>
      <c r="H54" s="72"/>
      <c r="I54" s="72"/>
      <c r="J54" s="72"/>
      <c r="K54" s="72"/>
      <c r="L54" s="72"/>
      <c r="M54" s="72"/>
      <c r="N54" s="72"/>
      <c r="O54" s="72"/>
      <c r="P54" s="37" t="str">
        <f t="shared" si="0"/>
        <v xml:space="preserve"> </v>
      </c>
      <c r="Q54" s="72"/>
      <c r="R54" s="166"/>
      <c r="S54" s="72"/>
      <c r="T54" s="56">
        <f t="shared" si="1"/>
        <v>0</v>
      </c>
      <c r="U54" s="85" t="str">
        <f>IFERROR(LEFT($C54,FIND("（",$C54,1)-1),$C54)&amp;"補助率"</f>
        <v>補助率</v>
      </c>
    </row>
    <row r="55" spans="1:21" ht="21.75" customHeight="1">
      <c r="A55" s="162"/>
      <c r="B55" s="163"/>
      <c r="C55" s="69"/>
      <c r="D55" s="165"/>
      <c r="E55" s="71"/>
      <c r="F55" s="71"/>
      <c r="G55" s="56">
        <f t="shared" si="2"/>
        <v>0</v>
      </c>
      <c r="H55" s="71"/>
      <c r="I55" s="71"/>
      <c r="J55" s="71"/>
      <c r="K55" s="71"/>
      <c r="L55" s="71"/>
      <c r="M55" s="71"/>
      <c r="N55" s="71"/>
      <c r="O55" s="71"/>
      <c r="P55" s="37" t="str">
        <f t="shared" si="0"/>
        <v xml:space="preserve"> </v>
      </c>
      <c r="Q55" s="71"/>
      <c r="R55" s="167"/>
      <c r="S55" s="71"/>
      <c r="T55" s="56">
        <f t="shared" si="1"/>
        <v>0</v>
      </c>
      <c r="U55" s="85"/>
    </row>
    <row r="56" spans="1:21" ht="21.75" customHeight="1">
      <c r="A56" s="162"/>
      <c r="B56" s="163" t="str">
        <f ca="1">IFERROR(INDIRECT("リスト!$A"&amp;MATCH(C56,リスト!$B$2:$B$45,0)+1),"")</f>
        <v/>
      </c>
      <c r="C56" s="79"/>
      <c r="D56" s="164"/>
      <c r="E56" s="72"/>
      <c r="F56" s="72"/>
      <c r="G56" s="56">
        <f t="shared" si="2"/>
        <v>0</v>
      </c>
      <c r="H56" s="72"/>
      <c r="I56" s="72"/>
      <c r="J56" s="72"/>
      <c r="K56" s="72"/>
      <c r="L56" s="72"/>
      <c r="M56" s="72"/>
      <c r="N56" s="72"/>
      <c r="O56" s="72"/>
      <c r="P56" s="37" t="str">
        <f t="shared" si="0"/>
        <v xml:space="preserve"> </v>
      </c>
      <c r="Q56" s="72"/>
      <c r="R56" s="166"/>
      <c r="S56" s="72"/>
      <c r="T56" s="56">
        <f t="shared" si="1"/>
        <v>0</v>
      </c>
      <c r="U56" s="85" t="str">
        <f>IFERROR(LEFT($C56,FIND("（",$C56,1)-1),$C56)&amp;"補助率"</f>
        <v>補助率</v>
      </c>
    </row>
    <row r="57" spans="1:21" ht="21.75" customHeight="1">
      <c r="A57" s="162"/>
      <c r="B57" s="163"/>
      <c r="C57" s="69"/>
      <c r="D57" s="165"/>
      <c r="E57" s="71"/>
      <c r="F57" s="71"/>
      <c r="G57" s="56">
        <f t="shared" si="2"/>
        <v>0</v>
      </c>
      <c r="H57" s="71"/>
      <c r="I57" s="71"/>
      <c r="J57" s="71"/>
      <c r="K57" s="71"/>
      <c r="L57" s="71"/>
      <c r="M57" s="71"/>
      <c r="N57" s="71"/>
      <c r="O57" s="71"/>
      <c r="P57" s="37" t="str">
        <f t="shared" si="0"/>
        <v xml:space="preserve"> </v>
      </c>
      <c r="Q57" s="71"/>
      <c r="R57" s="167"/>
      <c r="S57" s="71"/>
      <c r="T57" s="56">
        <f t="shared" si="1"/>
        <v>0</v>
      </c>
      <c r="U57" s="85"/>
    </row>
    <row r="58" spans="1:21" ht="21.75" customHeight="1">
      <c r="A58" s="162"/>
      <c r="B58" s="163" t="str">
        <f ca="1">IFERROR(INDIRECT("リスト!$A"&amp;MATCH(C58,リスト!$B$2:$B$45,0)+1),"")</f>
        <v/>
      </c>
      <c r="C58" s="79"/>
      <c r="D58" s="164"/>
      <c r="E58" s="72"/>
      <c r="F58" s="72"/>
      <c r="G58" s="56">
        <f t="shared" si="2"/>
        <v>0</v>
      </c>
      <c r="H58" s="72"/>
      <c r="I58" s="72"/>
      <c r="J58" s="72"/>
      <c r="K58" s="72"/>
      <c r="L58" s="72"/>
      <c r="M58" s="72"/>
      <c r="N58" s="72"/>
      <c r="O58" s="72"/>
      <c r="P58" s="37" t="str">
        <f t="shared" si="0"/>
        <v xml:space="preserve"> </v>
      </c>
      <c r="Q58" s="72"/>
      <c r="R58" s="166"/>
      <c r="S58" s="72"/>
      <c r="T58" s="56">
        <f t="shared" si="1"/>
        <v>0</v>
      </c>
      <c r="U58" s="85" t="str">
        <f>IFERROR(LEFT($C58,FIND("（",$C58,1)-1),$C58)&amp;"補助率"</f>
        <v>補助率</v>
      </c>
    </row>
    <row r="59" spans="1:21" ht="21.75" customHeight="1">
      <c r="A59" s="162"/>
      <c r="B59" s="163"/>
      <c r="C59" s="69"/>
      <c r="D59" s="165"/>
      <c r="E59" s="71"/>
      <c r="F59" s="71"/>
      <c r="G59" s="56">
        <f t="shared" si="2"/>
        <v>0</v>
      </c>
      <c r="H59" s="71"/>
      <c r="I59" s="71"/>
      <c r="J59" s="71"/>
      <c r="K59" s="71"/>
      <c r="L59" s="71"/>
      <c r="M59" s="71"/>
      <c r="N59" s="71"/>
      <c r="O59" s="71"/>
      <c r="P59" s="37" t="str">
        <f t="shared" si="0"/>
        <v xml:space="preserve"> </v>
      </c>
      <c r="Q59" s="71"/>
      <c r="R59" s="167"/>
      <c r="S59" s="71"/>
      <c r="T59" s="56">
        <f t="shared" si="1"/>
        <v>0</v>
      </c>
      <c r="U59" s="85"/>
    </row>
    <row r="60" spans="1:21" ht="21.75" customHeight="1">
      <c r="A60" s="162"/>
      <c r="B60" s="163" t="str">
        <f ca="1">IFERROR(INDIRECT("リスト!$A"&amp;MATCH(C60,リスト!$B$2:$B$45,0)+1),"")</f>
        <v/>
      </c>
      <c r="C60" s="79"/>
      <c r="D60" s="164"/>
      <c r="E60" s="72"/>
      <c r="F60" s="72"/>
      <c r="G60" s="56">
        <f t="shared" si="2"/>
        <v>0</v>
      </c>
      <c r="H60" s="72"/>
      <c r="I60" s="72"/>
      <c r="J60" s="72"/>
      <c r="K60" s="72"/>
      <c r="L60" s="72"/>
      <c r="M60" s="72"/>
      <c r="N60" s="72"/>
      <c r="O60" s="72"/>
      <c r="P60" s="37" t="str">
        <f t="shared" si="0"/>
        <v xml:space="preserve"> </v>
      </c>
      <c r="Q60" s="72"/>
      <c r="R60" s="166"/>
      <c r="S60" s="72"/>
      <c r="T60" s="56">
        <f t="shared" si="1"/>
        <v>0</v>
      </c>
      <c r="U60" s="85" t="str">
        <f>IFERROR(LEFT($C60,FIND("（",$C60,1)-1),$C60)&amp;"補助率"</f>
        <v>補助率</v>
      </c>
    </row>
    <row r="61" spans="1:21" ht="21.75" customHeight="1">
      <c r="A61" s="162"/>
      <c r="B61" s="163"/>
      <c r="C61" s="69"/>
      <c r="D61" s="165"/>
      <c r="E61" s="71"/>
      <c r="F61" s="71"/>
      <c r="G61" s="56">
        <f t="shared" si="2"/>
        <v>0</v>
      </c>
      <c r="H61" s="71"/>
      <c r="I61" s="71"/>
      <c r="J61" s="71"/>
      <c r="K61" s="71"/>
      <c r="L61" s="71"/>
      <c r="M61" s="71"/>
      <c r="N61" s="71"/>
      <c r="O61" s="71"/>
      <c r="P61" s="37" t="str">
        <f t="shared" si="0"/>
        <v xml:space="preserve"> </v>
      </c>
      <c r="Q61" s="71"/>
      <c r="R61" s="167"/>
      <c r="S61" s="71"/>
      <c r="T61" s="56">
        <f t="shared" si="1"/>
        <v>0</v>
      </c>
      <c r="U61" s="85"/>
    </row>
    <row r="62" spans="1:21" ht="21.75" customHeight="1">
      <c r="A62" s="162"/>
      <c r="B62" s="163" t="str">
        <f ca="1">IFERROR(INDIRECT("リスト!$A"&amp;MATCH(C62,リスト!$B$2:$B$45,0)+1),"")</f>
        <v/>
      </c>
      <c r="C62" s="79"/>
      <c r="D62" s="164"/>
      <c r="E62" s="72"/>
      <c r="F62" s="72"/>
      <c r="G62" s="56">
        <f t="shared" si="2"/>
        <v>0</v>
      </c>
      <c r="H62" s="72"/>
      <c r="I62" s="72"/>
      <c r="J62" s="72"/>
      <c r="K62" s="72"/>
      <c r="L62" s="72"/>
      <c r="M62" s="72"/>
      <c r="N62" s="72"/>
      <c r="O62" s="72"/>
      <c r="P62" s="37" t="str">
        <f t="shared" si="0"/>
        <v xml:space="preserve"> </v>
      </c>
      <c r="Q62" s="72"/>
      <c r="R62" s="166"/>
      <c r="S62" s="72"/>
      <c r="T62" s="56">
        <f t="shared" si="1"/>
        <v>0</v>
      </c>
      <c r="U62" s="85" t="str">
        <f>IFERROR(LEFT($C62,FIND("（",$C62,1)-1),$C62)&amp;"補助率"</f>
        <v>補助率</v>
      </c>
    </row>
    <row r="63" spans="1:21" ht="21.75" customHeight="1">
      <c r="A63" s="162"/>
      <c r="B63" s="163"/>
      <c r="C63" s="69"/>
      <c r="D63" s="165"/>
      <c r="E63" s="71"/>
      <c r="F63" s="71"/>
      <c r="G63" s="56">
        <f t="shared" si="2"/>
        <v>0</v>
      </c>
      <c r="H63" s="71"/>
      <c r="I63" s="71"/>
      <c r="J63" s="71"/>
      <c r="K63" s="71"/>
      <c r="L63" s="71"/>
      <c r="M63" s="71"/>
      <c r="N63" s="71"/>
      <c r="O63" s="71"/>
      <c r="P63" s="37" t="str">
        <f t="shared" si="0"/>
        <v xml:space="preserve"> </v>
      </c>
      <c r="Q63" s="71"/>
      <c r="R63" s="167"/>
      <c r="S63" s="71"/>
      <c r="T63" s="56">
        <f t="shared" si="1"/>
        <v>0</v>
      </c>
      <c r="U63" s="85"/>
    </row>
    <row r="64" spans="1:21" ht="21.75" customHeight="1">
      <c r="A64" s="162"/>
      <c r="B64" s="163" t="str">
        <f ca="1">IFERROR(INDIRECT("リスト!$A"&amp;MATCH(C64,リスト!$B$2:$B$45,0)+1),"")</f>
        <v/>
      </c>
      <c r="C64" s="79"/>
      <c r="D64" s="164"/>
      <c r="E64" s="72"/>
      <c r="F64" s="72"/>
      <c r="G64" s="56">
        <f t="shared" ref="G64:G83" si="3">F64-E64</f>
        <v>0</v>
      </c>
      <c r="H64" s="72"/>
      <c r="I64" s="72"/>
      <c r="J64" s="72"/>
      <c r="K64" s="72"/>
      <c r="L64" s="72"/>
      <c r="M64" s="72"/>
      <c r="N64" s="72"/>
      <c r="O64" s="72"/>
      <c r="P64" s="37" t="str">
        <f t="shared" si="0"/>
        <v xml:space="preserve"> </v>
      </c>
      <c r="Q64" s="72"/>
      <c r="R64" s="166"/>
      <c r="S64" s="72"/>
      <c r="T64" s="56">
        <f t="shared" ref="T64:T83" si="4">S64-Q64</f>
        <v>0</v>
      </c>
      <c r="U64" s="85" t="str">
        <f>IFERROR(LEFT($C64,FIND("（",$C64,1)-1),$C64)&amp;"補助率"</f>
        <v>補助率</v>
      </c>
    </row>
    <row r="65" spans="1:21" ht="21.75" customHeight="1">
      <c r="A65" s="162"/>
      <c r="B65" s="163"/>
      <c r="C65" s="69"/>
      <c r="D65" s="165"/>
      <c r="E65" s="71"/>
      <c r="F65" s="71"/>
      <c r="G65" s="56">
        <f t="shared" si="3"/>
        <v>0</v>
      </c>
      <c r="H65" s="71"/>
      <c r="I65" s="71"/>
      <c r="J65" s="71"/>
      <c r="K65" s="71"/>
      <c r="L65" s="71"/>
      <c r="M65" s="71"/>
      <c r="N65" s="71"/>
      <c r="O65" s="71"/>
      <c r="P65" s="37" t="str">
        <f t="shared" si="0"/>
        <v xml:space="preserve"> </v>
      </c>
      <c r="Q65" s="71"/>
      <c r="R65" s="167"/>
      <c r="S65" s="71"/>
      <c r="T65" s="56">
        <f t="shared" si="4"/>
        <v>0</v>
      </c>
      <c r="U65" s="85"/>
    </row>
    <row r="66" spans="1:21" ht="21.75" customHeight="1">
      <c r="A66" s="162"/>
      <c r="B66" s="163" t="str">
        <f ca="1">IFERROR(INDIRECT("リスト!$A"&amp;MATCH(C66,リスト!$B$2:$B$45,0)+1),"")</f>
        <v/>
      </c>
      <c r="C66" s="79"/>
      <c r="D66" s="164"/>
      <c r="E66" s="72"/>
      <c r="F66" s="72"/>
      <c r="G66" s="56">
        <f t="shared" si="3"/>
        <v>0</v>
      </c>
      <c r="H66" s="72"/>
      <c r="I66" s="72"/>
      <c r="J66" s="72"/>
      <c r="K66" s="72"/>
      <c r="L66" s="72"/>
      <c r="M66" s="72"/>
      <c r="N66" s="72"/>
      <c r="O66" s="72"/>
      <c r="P66" s="37" t="str">
        <f t="shared" si="0"/>
        <v xml:space="preserve"> </v>
      </c>
      <c r="Q66" s="72"/>
      <c r="R66" s="166"/>
      <c r="S66" s="72"/>
      <c r="T66" s="56">
        <f>S66-Q66</f>
        <v>0</v>
      </c>
      <c r="U66" s="85" t="str">
        <f>IFERROR(LEFT($C66,FIND("（",$C66,1)-1),$C66)&amp;"補助率"</f>
        <v>補助率</v>
      </c>
    </row>
    <row r="67" spans="1:21" ht="21.75" customHeight="1">
      <c r="A67" s="162"/>
      <c r="B67" s="163"/>
      <c r="C67" s="69"/>
      <c r="D67" s="165"/>
      <c r="E67" s="71"/>
      <c r="F67" s="71"/>
      <c r="G67" s="56">
        <f t="shared" si="3"/>
        <v>0</v>
      </c>
      <c r="H67" s="71"/>
      <c r="I67" s="71"/>
      <c r="J67" s="71"/>
      <c r="K67" s="71"/>
      <c r="L67" s="71"/>
      <c r="M67" s="71"/>
      <c r="N67" s="71"/>
      <c r="O67" s="71"/>
      <c r="P67" s="37" t="str">
        <f t="shared" si="0"/>
        <v xml:space="preserve"> </v>
      </c>
      <c r="Q67" s="71"/>
      <c r="R67" s="167"/>
      <c r="S67" s="71"/>
      <c r="T67" s="56">
        <f t="shared" si="4"/>
        <v>0</v>
      </c>
      <c r="U67" s="85"/>
    </row>
    <row r="68" spans="1:21" ht="21.75" customHeight="1">
      <c r="A68" s="162"/>
      <c r="B68" s="163" t="str">
        <f ca="1">IFERROR(INDIRECT("リスト!$A"&amp;MATCH(C68,リスト!$B$2:$B$45,0)+1),"")</f>
        <v/>
      </c>
      <c r="C68" s="79"/>
      <c r="D68" s="164"/>
      <c r="E68" s="72"/>
      <c r="F68" s="72"/>
      <c r="G68" s="56">
        <f t="shared" si="3"/>
        <v>0</v>
      </c>
      <c r="H68" s="72"/>
      <c r="I68" s="72"/>
      <c r="J68" s="72"/>
      <c r="K68" s="72"/>
      <c r="L68" s="72"/>
      <c r="M68" s="72"/>
      <c r="N68" s="72"/>
      <c r="O68" s="72"/>
      <c r="P68" s="37" t="str">
        <f t="shared" si="0"/>
        <v xml:space="preserve"> </v>
      </c>
      <c r="Q68" s="72"/>
      <c r="R68" s="166"/>
      <c r="S68" s="72"/>
      <c r="T68" s="56">
        <f t="shared" si="4"/>
        <v>0</v>
      </c>
      <c r="U68" s="85" t="str">
        <f>IFERROR(LEFT($C68,FIND("（",$C68,1)-1),$C68)&amp;"補助率"</f>
        <v>補助率</v>
      </c>
    </row>
    <row r="69" spans="1:21" ht="21.75" customHeight="1">
      <c r="A69" s="162"/>
      <c r="B69" s="163"/>
      <c r="C69" s="69"/>
      <c r="D69" s="165"/>
      <c r="E69" s="71"/>
      <c r="F69" s="71"/>
      <c r="G69" s="56">
        <f t="shared" si="3"/>
        <v>0</v>
      </c>
      <c r="H69" s="71"/>
      <c r="I69" s="71"/>
      <c r="J69" s="71"/>
      <c r="K69" s="71"/>
      <c r="L69" s="71"/>
      <c r="M69" s="71"/>
      <c r="N69" s="71"/>
      <c r="O69" s="71"/>
      <c r="P69" s="37" t="str">
        <f t="shared" si="0"/>
        <v xml:space="preserve"> </v>
      </c>
      <c r="Q69" s="71"/>
      <c r="R69" s="167"/>
      <c r="S69" s="71"/>
      <c r="T69" s="56">
        <f t="shared" si="4"/>
        <v>0</v>
      </c>
      <c r="U69" s="85"/>
    </row>
    <row r="70" spans="1:21" ht="21.75" customHeight="1">
      <c r="A70" s="162"/>
      <c r="B70" s="163" t="str">
        <f ca="1">IFERROR(INDIRECT("リスト!$A"&amp;MATCH(C70,リスト!$B$2:$B$45,0)+1),"")</f>
        <v/>
      </c>
      <c r="C70" s="79"/>
      <c r="D70" s="164"/>
      <c r="E70" s="72"/>
      <c r="F70" s="72"/>
      <c r="G70" s="56">
        <f t="shared" si="3"/>
        <v>0</v>
      </c>
      <c r="H70" s="72"/>
      <c r="I70" s="72"/>
      <c r="J70" s="72"/>
      <c r="K70" s="72"/>
      <c r="L70" s="72"/>
      <c r="M70" s="72"/>
      <c r="N70" s="72"/>
      <c r="O70" s="72"/>
      <c r="P70" s="37" t="str">
        <f t="shared" si="0"/>
        <v xml:space="preserve"> </v>
      </c>
      <c r="Q70" s="72"/>
      <c r="R70" s="166"/>
      <c r="S70" s="72"/>
      <c r="T70" s="56">
        <f t="shared" si="4"/>
        <v>0</v>
      </c>
      <c r="U70" s="85" t="str">
        <f>IFERROR(LEFT($C70,FIND("（",$C70,1)-1),$C70)&amp;"補助率"</f>
        <v>補助率</v>
      </c>
    </row>
    <row r="71" spans="1:21" ht="21.75" customHeight="1">
      <c r="A71" s="162"/>
      <c r="B71" s="163"/>
      <c r="C71" s="69"/>
      <c r="D71" s="165"/>
      <c r="E71" s="71"/>
      <c r="F71" s="71"/>
      <c r="G71" s="56">
        <f t="shared" si="3"/>
        <v>0</v>
      </c>
      <c r="H71" s="71"/>
      <c r="I71" s="71"/>
      <c r="J71" s="71"/>
      <c r="K71" s="71"/>
      <c r="L71" s="71"/>
      <c r="M71" s="71"/>
      <c r="N71" s="71"/>
      <c r="O71" s="71"/>
      <c r="P71" s="37" t="str">
        <f t="shared" si="0"/>
        <v xml:space="preserve"> </v>
      </c>
      <c r="Q71" s="71"/>
      <c r="R71" s="167"/>
      <c r="S71" s="71"/>
      <c r="T71" s="56">
        <f t="shared" si="4"/>
        <v>0</v>
      </c>
      <c r="U71" s="85"/>
    </row>
    <row r="72" spans="1:21" ht="21.75" customHeight="1">
      <c r="A72" s="162"/>
      <c r="B72" s="163" t="str">
        <f ca="1">IFERROR(INDIRECT("リスト!$A"&amp;MATCH(C72,リスト!$B$2:$B$45,0)+1),"")</f>
        <v/>
      </c>
      <c r="C72" s="79"/>
      <c r="D72" s="164"/>
      <c r="E72" s="72"/>
      <c r="F72" s="72"/>
      <c r="G72" s="56">
        <f t="shared" si="3"/>
        <v>0</v>
      </c>
      <c r="H72" s="72"/>
      <c r="I72" s="72"/>
      <c r="J72" s="72"/>
      <c r="K72" s="72"/>
      <c r="L72" s="72"/>
      <c r="M72" s="72"/>
      <c r="N72" s="72"/>
      <c r="O72" s="72"/>
      <c r="P72" s="37" t="str">
        <f t="shared" si="0"/>
        <v xml:space="preserve"> </v>
      </c>
      <c r="Q72" s="72"/>
      <c r="R72" s="166"/>
      <c r="S72" s="72"/>
      <c r="T72" s="56">
        <f t="shared" si="4"/>
        <v>0</v>
      </c>
      <c r="U72" s="85" t="str">
        <f>IFERROR(LEFT($C72,FIND("（",$C72,1)-1),$C72)&amp;"補助率"</f>
        <v>補助率</v>
      </c>
    </row>
    <row r="73" spans="1:21" ht="21.75" customHeight="1">
      <c r="A73" s="162"/>
      <c r="B73" s="163"/>
      <c r="C73" s="69"/>
      <c r="D73" s="165"/>
      <c r="E73" s="71"/>
      <c r="F73" s="71"/>
      <c r="G73" s="56">
        <f t="shared" si="3"/>
        <v>0</v>
      </c>
      <c r="H73" s="71"/>
      <c r="I73" s="71"/>
      <c r="J73" s="71"/>
      <c r="K73" s="71"/>
      <c r="L73" s="71"/>
      <c r="M73" s="71"/>
      <c r="N73" s="71"/>
      <c r="O73" s="71"/>
      <c r="P73" s="37" t="str">
        <f t="shared" si="0"/>
        <v xml:space="preserve"> </v>
      </c>
      <c r="Q73" s="71"/>
      <c r="R73" s="167"/>
      <c r="S73" s="71"/>
      <c r="T73" s="56">
        <f t="shared" si="4"/>
        <v>0</v>
      </c>
      <c r="U73" s="85"/>
    </row>
    <row r="74" spans="1:21" ht="21.75" customHeight="1">
      <c r="A74" s="162"/>
      <c r="B74" s="163" t="str">
        <f ca="1">IFERROR(INDIRECT("リスト!$A"&amp;MATCH(C74,リスト!$B$2:$B$45,0)+1),"")</f>
        <v/>
      </c>
      <c r="C74" s="79"/>
      <c r="D74" s="164"/>
      <c r="E74" s="72"/>
      <c r="F74" s="72"/>
      <c r="G74" s="56">
        <f t="shared" si="3"/>
        <v>0</v>
      </c>
      <c r="H74" s="72"/>
      <c r="I74" s="72"/>
      <c r="J74" s="72"/>
      <c r="K74" s="72"/>
      <c r="L74" s="72"/>
      <c r="M74" s="72"/>
      <c r="N74" s="72"/>
      <c r="O74" s="72"/>
      <c r="P74" s="37" t="str">
        <f t="shared" si="0"/>
        <v xml:space="preserve"> </v>
      </c>
      <c r="Q74" s="72"/>
      <c r="R74" s="166"/>
      <c r="S74" s="72"/>
      <c r="T74" s="56">
        <f t="shared" si="4"/>
        <v>0</v>
      </c>
      <c r="U74" s="85" t="str">
        <f>IFERROR(LEFT($C74,FIND("（",$C74,1)-1),$C74)&amp;"補助率"</f>
        <v>補助率</v>
      </c>
    </row>
    <row r="75" spans="1:21" ht="21.75" customHeight="1">
      <c r="A75" s="162"/>
      <c r="B75" s="163"/>
      <c r="C75" s="69"/>
      <c r="D75" s="165"/>
      <c r="E75" s="71"/>
      <c r="F75" s="71"/>
      <c r="G75" s="56">
        <f t="shared" si="3"/>
        <v>0</v>
      </c>
      <c r="H75" s="71"/>
      <c r="I75" s="71"/>
      <c r="J75" s="71"/>
      <c r="K75" s="71"/>
      <c r="L75" s="71"/>
      <c r="M75" s="71"/>
      <c r="N75" s="71"/>
      <c r="O75" s="71"/>
      <c r="P75" s="37" t="str">
        <f t="shared" si="0"/>
        <v xml:space="preserve"> </v>
      </c>
      <c r="Q75" s="71"/>
      <c r="R75" s="167"/>
      <c r="S75" s="71"/>
      <c r="T75" s="56">
        <f t="shared" si="4"/>
        <v>0</v>
      </c>
      <c r="U75" s="85"/>
    </row>
    <row r="76" spans="1:21" ht="21.75" customHeight="1">
      <c r="A76" s="162"/>
      <c r="B76" s="163" t="str">
        <f ca="1">IFERROR(INDIRECT("リスト!$A"&amp;MATCH(C76,リスト!$B$2:$B$45,0)+1),"")</f>
        <v/>
      </c>
      <c r="C76" s="79"/>
      <c r="D76" s="164"/>
      <c r="E76" s="72"/>
      <c r="F76" s="72"/>
      <c r="G76" s="56">
        <f t="shared" si="3"/>
        <v>0</v>
      </c>
      <c r="H76" s="72"/>
      <c r="I76" s="72"/>
      <c r="J76" s="72"/>
      <c r="K76" s="72"/>
      <c r="L76" s="72"/>
      <c r="M76" s="72"/>
      <c r="N76" s="72"/>
      <c r="O76" s="72"/>
      <c r="P76" s="37" t="str">
        <f t="shared" si="0"/>
        <v xml:space="preserve"> </v>
      </c>
      <c r="Q76" s="72"/>
      <c r="R76" s="166"/>
      <c r="S76" s="72"/>
      <c r="T76" s="56">
        <f t="shared" si="4"/>
        <v>0</v>
      </c>
      <c r="U76" s="85" t="str">
        <f>IFERROR(LEFT($C76,FIND("（",$C76,1)-1),$C76)&amp;"補助率"</f>
        <v>補助率</v>
      </c>
    </row>
    <row r="77" spans="1:21" ht="21.75" customHeight="1">
      <c r="A77" s="162"/>
      <c r="B77" s="163"/>
      <c r="C77" s="69"/>
      <c r="D77" s="165"/>
      <c r="E77" s="71"/>
      <c r="F77" s="71"/>
      <c r="G77" s="56">
        <f t="shared" si="3"/>
        <v>0</v>
      </c>
      <c r="H77" s="71"/>
      <c r="I77" s="71"/>
      <c r="J77" s="71"/>
      <c r="K77" s="71"/>
      <c r="L77" s="71"/>
      <c r="M77" s="71"/>
      <c r="N77" s="71"/>
      <c r="O77" s="71"/>
      <c r="P77" s="37" t="str">
        <f t="shared" si="0"/>
        <v xml:space="preserve"> </v>
      </c>
      <c r="Q77" s="71"/>
      <c r="R77" s="167"/>
      <c r="S77" s="71"/>
      <c r="T77" s="56">
        <f t="shared" si="4"/>
        <v>0</v>
      </c>
      <c r="U77" s="85"/>
    </row>
    <row r="78" spans="1:21" ht="21.75" customHeight="1">
      <c r="A78" s="162"/>
      <c r="B78" s="163" t="str">
        <f ca="1">IFERROR(INDIRECT("リスト!$A"&amp;MATCH(C78,リスト!$B$2:$B$45,0)+1),"")</f>
        <v/>
      </c>
      <c r="C78" s="79"/>
      <c r="D78" s="164"/>
      <c r="E78" s="72"/>
      <c r="F78" s="72"/>
      <c r="G78" s="56">
        <f t="shared" si="3"/>
        <v>0</v>
      </c>
      <c r="H78" s="72"/>
      <c r="I78" s="72"/>
      <c r="J78" s="72"/>
      <c r="K78" s="72"/>
      <c r="L78" s="72"/>
      <c r="M78" s="72"/>
      <c r="N78" s="72"/>
      <c r="O78" s="72"/>
      <c r="P78" s="37" t="str">
        <f t="shared" si="0"/>
        <v xml:space="preserve"> </v>
      </c>
      <c r="Q78" s="72"/>
      <c r="R78" s="166"/>
      <c r="S78" s="72"/>
      <c r="T78" s="56">
        <f t="shared" si="4"/>
        <v>0</v>
      </c>
      <c r="U78" s="85" t="str">
        <f>IFERROR(LEFT($C78,FIND("（",$C78,1)-1),$C78)&amp;"補助率"</f>
        <v>補助率</v>
      </c>
    </row>
    <row r="79" spans="1:21" ht="21.75" customHeight="1">
      <c r="A79" s="162"/>
      <c r="B79" s="163"/>
      <c r="C79" s="69"/>
      <c r="D79" s="165"/>
      <c r="E79" s="71"/>
      <c r="F79" s="71"/>
      <c r="G79" s="56">
        <f t="shared" si="3"/>
        <v>0</v>
      </c>
      <c r="H79" s="71"/>
      <c r="I79" s="71"/>
      <c r="J79" s="71"/>
      <c r="K79" s="71"/>
      <c r="L79" s="71"/>
      <c r="M79" s="71"/>
      <c r="N79" s="71"/>
      <c r="O79" s="71"/>
      <c r="P79" s="37" t="str">
        <f t="shared" ref="P79:P82" si="5">IFERROR(INDEX(H79:O79,MATCH(MAX(H79:O79)+1,H79:O79,1))," ")</f>
        <v xml:space="preserve"> </v>
      </c>
      <c r="Q79" s="71"/>
      <c r="R79" s="167"/>
      <c r="S79" s="71"/>
      <c r="T79" s="56">
        <f t="shared" si="4"/>
        <v>0</v>
      </c>
      <c r="U79" s="85"/>
    </row>
    <row r="80" spans="1:21" ht="21.75" customHeight="1">
      <c r="A80" s="162"/>
      <c r="B80" s="163" t="str">
        <f ca="1">IFERROR(INDIRECT("リスト!$A"&amp;MATCH(C80,リスト!$B$2:$B$45,0)+1),"")</f>
        <v/>
      </c>
      <c r="C80" s="79"/>
      <c r="D80" s="164"/>
      <c r="E80" s="72"/>
      <c r="F80" s="72"/>
      <c r="G80" s="56">
        <f t="shared" si="3"/>
        <v>0</v>
      </c>
      <c r="H80" s="72"/>
      <c r="I80" s="72"/>
      <c r="J80" s="72"/>
      <c r="K80" s="72"/>
      <c r="L80" s="72"/>
      <c r="M80" s="72"/>
      <c r="N80" s="72"/>
      <c r="O80" s="72"/>
      <c r="P80" s="37" t="str">
        <f t="shared" si="5"/>
        <v xml:space="preserve"> </v>
      </c>
      <c r="Q80" s="72"/>
      <c r="R80" s="166"/>
      <c r="S80" s="72"/>
      <c r="T80" s="56">
        <f t="shared" si="4"/>
        <v>0</v>
      </c>
      <c r="U80" s="85" t="str">
        <f>IFERROR(LEFT($C80,FIND("（",$C80,1)-1),$C80)&amp;"補助率"</f>
        <v>補助率</v>
      </c>
    </row>
    <row r="81" spans="1:21" ht="21.75" customHeight="1">
      <c r="A81" s="162"/>
      <c r="B81" s="163"/>
      <c r="C81" s="69"/>
      <c r="D81" s="165"/>
      <c r="E81" s="71"/>
      <c r="F81" s="71"/>
      <c r="G81" s="56">
        <f t="shared" si="3"/>
        <v>0</v>
      </c>
      <c r="H81" s="71"/>
      <c r="I81" s="71"/>
      <c r="J81" s="71"/>
      <c r="K81" s="71"/>
      <c r="L81" s="71"/>
      <c r="M81" s="71"/>
      <c r="N81" s="71"/>
      <c r="O81" s="71"/>
      <c r="P81" s="37" t="str">
        <f t="shared" si="5"/>
        <v xml:space="preserve"> </v>
      </c>
      <c r="Q81" s="71"/>
      <c r="R81" s="167"/>
      <c r="S81" s="71"/>
      <c r="T81" s="56">
        <f t="shared" si="4"/>
        <v>0</v>
      </c>
      <c r="U81" s="85"/>
    </row>
    <row r="82" spans="1:21" ht="21.75" customHeight="1">
      <c r="A82" s="162"/>
      <c r="B82" s="163" t="str">
        <f ca="1">IFERROR(INDIRECT("リスト!$A"&amp;MATCH(C82,リスト!$B$2:$B$45,0)+1),"")</f>
        <v/>
      </c>
      <c r="C82" s="79"/>
      <c r="D82" s="164"/>
      <c r="E82" s="72"/>
      <c r="F82" s="72"/>
      <c r="G82" s="56">
        <f t="shared" si="3"/>
        <v>0</v>
      </c>
      <c r="H82" s="72"/>
      <c r="I82" s="72"/>
      <c r="J82" s="72"/>
      <c r="K82" s="72"/>
      <c r="L82" s="72"/>
      <c r="M82" s="72"/>
      <c r="N82" s="72"/>
      <c r="O82" s="72"/>
      <c r="P82" s="37" t="str">
        <f t="shared" si="5"/>
        <v xml:space="preserve"> </v>
      </c>
      <c r="Q82" s="72"/>
      <c r="R82" s="166"/>
      <c r="S82" s="72"/>
      <c r="T82" s="56">
        <f t="shared" si="4"/>
        <v>0</v>
      </c>
      <c r="U82" s="85" t="str">
        <f>IFERROR(LEFT($C82,FIND("（",$C82,1)-1),$C82)&amp;"補助率"</f>
        <v>補助率</v>
      </c>
    </row>
    <row r="83" spans="1:21" ht="21.75" customHeight="1">
      <c r="A83" s="162"/>
      <c r="B83" s="163"/>
      <c r="C83" s="69"/>
      <c r="D83" s="165"/>
      <c r="E83" s="71"/>
      <c r="F83" s="71"/>
      <c r="G83" s="56">
        <f t="shared" si="3"/>
        <v>0</v>
      </c>
      <c r="H83" s="71"/>
      <c r="I83" s="71"/>
      <c r="J83" s="71"/>
      <c r="K83" s="71"/>
      <c r="L83" s="71"/>
      <c r="M83" s="71"/>
      <c r="N83" s="71"/>
      <c r="O83" s="71"/>
      <c r="P83" s="37" t="str">
        <f>IFERROR(INDEX(H83:O83,MATCH(MAX(H83:O83)+1,H83:O83,1))," ")</f>
        <v xml:space="preserve"> </v>
      </c>
      <c r="Q83" s="71"/>
      <c r="R83" s="167"/>
      <c r="S83" s="71"/>
      <c r="T83" s="56">
        <f t="shared" si="4"/>
        <v>0</v>
      </c>
      <c r="U83" s="85"/>
    </row>
    <row r="84" spans="1:21" ht="21.75" customHeight="1">
      <c r="A84" s="182" t="s">
        <v>69</v>
      </c>
      <c r="B84" s="183"/>
      <c r="C84" s="184"/>
      <c r="D84" s="188"/>
      <c r="E84" s="45">
        <f>SUM(E14,E16,E18,E20,E22,E24,E26,E28,E30,E32,E34,E36,E38,E40,E42,E44,E46,E48,E50,E52,E54,E56,E58,E60,E62)+SUM(E64,E66,E68,E70,E72,E74,E76,E78,E80,E82)</f>
        <v>0</v>
      </c>
      <c r="F84" s="45">
        <f>SUM(F14,F16,F18,F20,F22,F24,F26,F28,F30,F32,F34,F36,F38,F40,F42,F44,F46,F48,F50,F52,F54,F56,F58,F60,F62)+SUM(F64,F66,F68,F70,F72,F74,F76,F78,F80,F82)</f>
        <v>0</v>
      </c>
      <c r="G84" s="56">
        <f>F84-E84</f>
        <v>0</v>
      </c>
      <c r="H84" s="45">
        <f>SUM(H14,H16,H18,H20,H22,H24,H26,H28,H30,H32,H34,H36,H38,H40,H42,H44,H46,H48,H50,H52,H54,H56,H58,H60,H62)+SUM(H64,H66,H68,H70,H72,H74,H76,H78,H80,H82)</f>
        <v>0</v>
      </c>
      <c r="I84" s="45">
        <f>SUM(I14,I16,I18,I20,I22,I24,I26,I28,I30,I32,I34,I36,I38,I40,I42,I44,I46,I48,I50,I52,I54,I56,I58,I60,I62)+SUM(I64,I66,I68,I70,I72,I74,I76,I78,I80,I82)</f>
        <v>0</v>
      </c>
      <c r="J84" s="45">
        <f t="shared" ref="J84:K84" si="6">SUM(J14,J16,J18,J20,J22,J24,J26,J28,J30,J32,J34,J36,J38,J40,J42,J44,J46,J48,J50,J52,J54,J56,J58,J60,J62)+SUM(J64,J66,J68,J70,J72,J74,J76,J78,J80,J82)</f>
        <v>0</v>
      </c>
      <c r="K84" s="45">
        <f t="shared" si="6"/>
        <v>0</v>
      </c>
      <c r="L84" s="45">
        <f t="shared" ref="L84:M84" si="7">SUM(L14,L16,L18,L20,L22,L24,L26,L28,L30,L32,L34,L36,L38,L40,L42,L44,L46,L48,L50,L52,L54,L56,L58,L60,L62)+SUM(L64,L66,L68,L70,L72,L74,L76,L78,L80,L82)</f>
        <v>0</v>
      </c>
      <c r="M84" s="45">
        <f t="shared" si="7"/>
        <v>0</v>
      </c>
      <c r="N84" s="45">
        <f t="shared" ref="N84:O84" si="8">SUM(N14,N16,N18,N20,N22,N24,N26,N28,N30,N32,N34,N36,N38,N40,N42,N44,N46,N48,N50,N52,N54,N56,N58,N60,N62)+SUM(N64,N66,N68,N70,N72,N74,N76,N78,N80,N82)</f>
        <v>0</v>
      </c>
      <c r="O84" s="45">
        <f t="shared" si="8"/>
        <v>0</v>
      </c>
      <c r="P84" s="45">
        <f>SUM(P14,P16,P18,P20,P22,P24,P26,P28,P30,P32,P34,P36,P38,P40,P42,P44,P46,P48,P50,P52,P54,P56,P58,P60,P62)+SUM(P64,P66,P68,P70,P72,P74,P76,P78,P80,P82)</f>
        <v>0</v>
      </c>
      <c r="Q84" s="45">
        <f t="shared" ref="Q84:S84" si="9">SUM(Q14,Q16,Q18,Q20,Q22,Q24,Q26,Q28,Q30,Q32,Q34,Q36,Q38,Q40,Q42,Q44,Q46,Q48,Q50,Q52,Q54,Q56,Q58,Q60,Q62)+SUM(Q64,Q66,Q68,Q70,Q72,Q74,Q76,Q78,Q80,Q82)</f>
        <v>0</v>
      </c>
      <c r="R84" s="41"/>
      <c r="S84" s="45">
        <f t="shared" si="9"/>
        <v>0</v>
      </c>
      <c r="T84" s="56">
        <f>S84-Q84</f>
        <v>0</v>
      </c>
    </row>
    <row r="85" spans="1:21" ht="29.25" customHeight="1" thickBot="1">
      <c r="A85" s="185"/>
      <c r="B85" s="186"/>
      <c r="C85" s="187"/>
      <c r="D85" s="189"/>
      <c r="E85" s="46">
        <f>SUM(E15,E17,E19,E21,E23,E25,E27,E29,E31,E33,E35,E37,E39,E41,E43,E45,E47,E49,E51,E53,E55,E57,E59,E61,E63)+SUM(E65,E67,E69,E71,E73,E75,E77,E79,E81,E83)</f>
        <v>0</v>
      </c>
      <c r="F85" s="46">
        <f>SUM(F15,F17,F19,F21,F23,F25,F27,F29,F31,F33,F35,F37,F39,F41,F43,F45,F47,F49,F51,F53,F55,F57,F59,F61,F63)+SUM(F65,F67,F69,F71,F73,F75,F77,F79,F81,F83)</f>
        <v>0</v>
      </c>
      <c r="G85" s="57">
        <f>F85-E85</f>
        <v>0</v>
      </c>
      <c r="H85" s="46">
        <f>SUM(H15,H17,H19,H21,H23,H25,H27,H29,H31,H33,H35,H37,H39,H41,H43,H45,H47,H49,H51,H53,H55,H57,H59,H61,H63)+SUM(H65,H67,H69,H71,H73,H75,H77,H79,H81,H83)</f>
        <v>0</v>
      </c>
      <c r="I85" s="46">
        <f>SUM(I15,I17,I19,I21,I23,I25,I27,I29,I31,I33,I35,I37,I39,I41,I43,I45,I47,I49,I51,I53,I55,I57,I59,I61,I63)+SUM(I65,I67,I69,I71,I73,I75,I77,I79,I81,I83)</f>
        <v>0</v>
      </c>
      <c r="J85" s="46">
        <f t="shared" ref="J85:K85" si="10">SUM(J15,J17,J19,J21,J23,J25,J27,J29,J31,J33,J35,J37,J39,J41,J43,J45,J47,J49,J51,J53,J55,J57,J59,J61,J63)+SUM(J65,J67,J69,J71,J73,J75,J77,J79,J81,J83)</f>
        <v>0</v>
      </c>
      <c r="K85" s="46">
        <f t="shared" si="10"/>
        <v>0</v>
      </c>
      <c r="L85" s="46">
        <f t="shared" ref="L85:M85" si="11">SUM(L15,L17,L19,L21,L23,L25,L27,L29,L31,L33,L35,L37,L39,L41,L43,L45,L47,L49,L51,L53,L55,L57,L59,L61,L63)+SUM(L65,L67,L69,L71,L73,L75,L77,L79,L81,L83)</f>
        <v>0</v>
      </c>
      <c r="M85" s="46">
        <f t="shared" si="11"/>
        <v>0</v>
      </c>
      <c r="N85" s="46">
        <f t="shared" ref="N85:O85" si="12">SUM(N15,N17,N19,N21,N23,N25,N27,N29,N31,N33,N35,N37,N39,N41,N43,N45,N47,N49,N51,N53,N55,N57,N59,N61,N63)+SUM(N65,N67,N69,N71,N73,N75,N77,N79,N81,N83)</f>
        <v>0</v>
      </c>
      <c r="O85" s="46">
        <f t="shared" si="12"/>
        <v>0</v>
      </c>
      <c r="P85" s="46">
        <f t="shared" ref="P85" si="13">SUM(P15,P17,P19,P21,P23,P25,P27,P29,P31,P33,P35,P37,P39,P41,P43,P45,P47,P49,P51,P53,P55,P57,P59,P61,P63)+SUM(P65,P67,P69,P71,P73,P75,P77,P79,P81,P83)</f>
        <v>0</v>
      </c>
      <c r="Q85" s="46">
        <f t="shared" ref="Q85:S85" si="14">SUM(Q15,Q17,Q19,Q21,Q23,Q25,Q27,Q29,Q31,Q33,Q35,Q37,Q39,Q41,Q43,Q45,Q47,Q49,Q51,Q53,Q55,Q57,Q59,Q61,Q63)+SUM(Q65,Q67,Q69,Q71,Q73,Q75,Q77,Q79,Q81,Q83)</f>
        <v>0</v>
      </c>
      <c r="R85" s="42"/>
      <c r="S85" s="46">
        <f t="shared" si="14"/>
        <v>0</v>
      </c>
      <c r="T85" s="57">
        <f>S85-Q85</f>
        <v>0</v>
      </c>
    </row>
  </sheetData>
  <sheetProtection selectLockedCells="1"/>
  <mergeCells count="154">
    <mergeCell ref="R30:R31"/>
    <mergeCell ref="R16:R17"/>
    <mergeCell ref="R18:R19"/>
    <mergeCell ref="R20:R21"/>
    <mergeCell ref="B18:B19"/>
    <mergeCell ref="D18:D19"/>
    <mergeCell ref="D32:D33"/>
    <mergeCell ref="B12:B13"/>
    <mergeCell ref="R62:R63"/>
    <mergeCell ref="R56:R57"/>
    <mergeCell ref="R58:R59"/>
    <mergeCell ref="R60:R61"/>
    <mergeCell ref="R50:R51"/>
    <mergeCell ref="R52:R53"/>
    <mergeCell ref="R54:R55"/>
    <mergeCell ref="R44:R45"/>
    <mergeCell ref="R46:R47"/>
    <mergeCell ref="R48:R49"/>
    <mergeCell ref="R22:R23"/>
    <mergeCell ref="R24:R25"/>
    <mergeCell ref="R11:R13"/>
    <mergeCell ref="R14:R15"/>
    <mergeCell ref="R38:R39"/>
    <mergeCell ref="R40:R41"/>
    <mergeCell ref="R42:R43"/>
    <mergeCell ref="R32:R33"/>
    <mergeCell ref="B62:B63"/>
    <mergeCell ref="R34:R35"/>
    <mergeCell ref="R36:R37"/>
    <mergeCell ref="R26:R27"/>
    <mergeCell ref="R28:R29"/>
    <mergeCell ref="Q10:R10"/>
    <mergeCell ref="A22:A23"/>
    <mergeCell ref="B22:B23"/>
    <mergeCell ref="A24:A25"/>
    <mergeCell ref="B24:B25"/>
    <mergeCell ref="B54:B55"/>
    <mergeCell ref="D54:D55"/>
    <mergeCell ref="A26:A27"/>
    <mergeCell ref="B26:B27"/>
    <mergeCell ref="D38:D39"/>
    <mergeCell ref="A36:A37"/>
    <mergeCell ref="B36:B37"/>
    <mergeCell ref="A20:A21"/>
    <mergeCell ref="B20:B21"/>
    <mergeCell ref="A14:A15"/>
    <mergeCell ref="B14:B15"/>
    <mergeCell ref="D14:D15"/>
    <mergeCell ref="D44:D45"/>
    <mergeCell ref="A16:A17"/>
    <mergeCell ref="B16:B17"/>
    <mergeCell ref="D20:D21"/>
    <mergeCell ref="D22:D23"/>
    <mergeCell ref="D24:D25"/>
    <mergeCell ref="D26:D27"/>
    <mergeCell ref="D16:D17"/>
    <mergeCell ref="D62:D63"/>
    <mergeCell ref="A60:A61"/>
    <mergeCell ref="B60:B61"/>
    <mergeCell ref="D60:D61"/>
    <mergeCell ref="A58:A59"/>
    <mergeCell ref="B58:B59"/>
    <mergeCell ref="D58:D59"/>
    <mergeCell ref="A48:A49"/>
    <mergeCell ref="B48:B49"/>
    <mergeCell ref="D48:D49"/>
    <mergeCell ref="D11:D13"/>
    <mergeCell ref="A84:C85"/>
    <mergeCell ref="D84:D85"/>
    <mergeCell ref="A62:A63"/>
    <mergeCell ref="A2:C3"/>
    <mergeCell ref="D56:D57"/>
    <mergeCell ref="A52:A53"/>
    <mergeCell ref="B52:B53"/>
    <mergeCell ref="D52:D53"/>
    <mergeCell ref="A54:A55"/>
    <mergeCell ref="A28:A29"/>
    <mergeCell ref="B28:B29"/>
    <mergeCell ref="A30:A31"/>
    <mergeCell ref="B30:B31"/>
    <mergeCell ref="A32:A33"/>
    <mergeCell ref="B32:B33"/>
    <mergeCell ref="A38:A39"/>
    <mergeCell ref="B38:B39"/>
    <mergeCell ref="D28:D29"/>
    <mergeCell ref="D30:D31"/>
    <mergeCell ref="A34:A35"/>
    <mergeCell ref="B34:B35"/>
    <mergeCell ref="A44:A45"/>
    <mergeCell ref="B44:B45"/>
    <mergeCell ref="U10:U13"/>
    <mergeCell ref="C5:C6"/>
    <mergeCell ref="A7:B8"/>
    <mergeCell ref="A5:B6"/>
    <mergeCell ref="C7:C8"/>
    <mergeCell ref="A18:A19"/>
    <mergeCell ref="A56:A57"/>
    <mergeCell ref="A42:A43"/>
    <mergeCell ref="B42:B43"/>
    <mergeCell ref="D42:D43"/>
    <mergeCell ref="A40:A41"/>
    <mergeCell ref="B40:B41"/>
    <mergeCell ref="D40:D41"/>
    <mergeCell ref="B56:B57"/>
    <mergeCell ref="A50:A51"/>
    <mergeCell ref="B50:B51"/>
    <mergeCell ref="D50:D51"/>
    <mergeCell ref="A46:A47"/>
    <mergeCell ref="B46:B47"/>
    <mergeCell ref="D46:D47"/>
    <mergeCell ref="D34:D35"/>
    <mergeCell ref="D36:D37"/>
    <mergeCell ref="A11:A13"/>
    <mergeCell ref="B11:C11"/>
    <mergeCell ref="R72:R73"/>
    <mergeCell ref="A74:A75"/>
    <mergeCell ref="B74:B75"/>
    <mergeCell ref="D74:D75"/>
    <mergeCell ref="R74:R75"/>
    <mergeCell ref="A64:A65"/>
    <mergeCell ref="B64:B65"/>
    <mergeCell ref="R64:R65"/>
    <mergeCell ref="A66:A67"/>
    <mergeCell ref="B66:B67"/>
    <mergeCell ref="D66:D67"/>
    <mergeCell ref="R66:R67"/>
    <mergeCell ref="A68:A69"/>
    <mergeCell ref="B68:B69"/>
    <mergeCell ref="D68:D69"/>
    <mergeCell ref="R68:R69"/>
    <mergeCell ref="A82:A83"/>
    <mergeCell ref="B82:B83"/>
    <mergeCell ref="D82:D83"/>
    <mergeCell ref="R82:R83"/>
    <mergeCell ref="D64:D65"/>
    <mergeCell ref="A76:A77"/>
    <mergeCell ref="B76:B77"/>
    <mergeCell ref="D76:D77"/>
    <mergeCell ref="R76:R77"/>
    <mergeCell ref="A78:A79"/>
    <mergeCell ref="B78:B79"/>
    <mergeCell ref="D78:D79"/>
    <mergeCell ref="R78:R79"/>
    <mergeCell ref="A80:A81"/>
    <mergeCell ref="B80:B81"/>
    <mergeCell ref="D80:D81"/>
    <mergeCell ref="R80:R81"/>
    <mergeCell ref="A70:A71"/>
    <mergeCell ref="B70:B71"/>
    <mergeCell ref="D70:D71"/>
    <mergeCell ref="R70:R71"/>
    <mergeCell ref="A72:A73"/>
    <mergeCell ref="B72:B73"/>
    <mergeCell ref="D72:D73"/>
  </mergeCells>
  <phoneticPr fontId="6"/>
  <dataValidations count="3">
    <dataValidation type="list" errorStyle="warning" allowBlank="1" showInputMessage="1" showErrorMessage="1" error="不適切な細目名です。再度御確認ください。" sqref="C15 C17 C19 C21 C23 C25 C27 C29 C31 C33 C35 C37 C39 C41 C43 C45 C47 C49 C51 C53 C55 C57 C59 C61 C63 C65 C67 C69 C71 C73 C75 C77 C79 C81 C83">
      <formula1>INDIRECT($C14)</formula1>
    </dataValidation>
    <dataValidation type="list" errorStyle="warning" allowBlank="1" showInputMessage="1" showErrorMessage="1" error="不適切な補助率です。再度御確認ください。" sqref="D14:D83">
      <formula1>INDIRECT($U14)</formula1>
    </dataValidation>
    <dataValidation type="whole" operator="greaterThanOrEqual" allowBlank="1" showInputMessage="1" showErrorMessage="1" error="整数（円単位）を入力してください。" sqref="E14:F83 H14:O83 S14:S83 Q14:Q83">
      <formula1>0</formula1>
    </dataValidation>
  </dataValidations>
  <pageMargins left="1.06" right="0.35433070866141736" top="0.81" bottom="0.35433070866141736" header="0.31496062992125984" footer="0.31496062992125984"/>
  <pageSetup paperSize="9" scale="95" orientation="portrait" r:id="rId1"/>
  <ignoredErrors>
    <ignoredError sqref="B27 B17 B19 B21 B23 B25 B29 B31 B33 B35 B37 B39 B41 B43 B45 B47 B49 B51 B53 B55 B57 B59 B61 B6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不適切なメニュー名です。再度御確認ください。">
          <x14:formula1>
            <xm:f>リスト!$B$2:$B$46</xm:f>
          </x14:formula1>
          <xm:sqref>C16 C18 C20 C22 C24 C26 C28 C30 C32 C34 C36 C38 C40 C42 C44 C46 C48 C50 C52 C54 C56 C58 C60 C62 C14 C64 C66 C68 C70 C72 C74 C76 C78 C80 C82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87"/>
  <sheetViews>
    <sheetView view="pageBreakPreview" zoomScaleNormal="100" zoomScaleSheetLayoutView="100" workbookViewId="0">
      <pane ySplit="14" topLeftCell="A15" activePane="bottomLeft" state="frozen"/>
      <selection pane="bottomLeft" activeCell="A15" sqref="A15:A16"/>
    </sheetView>
  </sheetViews>
  <sheetFormatPr defaultRowHeight="12.75" outlineLevelCol="1"/>
  <cols>
    <col min="1" max="1" width="5" style="5" bestFit="1" customWidth="1"/>
    <col min="2" max="2" width="5" style="5" customWidth="1"/>
    <col min="3" max="3" width="31.25" style="5" customWidth="1"/>
    <col min="4" max="4" width="6.75" style="5" bestFit="1" customWidth="1"/>
    <col min="5" max="5" width="12.5" style="9" customWidth="1"/>
    <col min="6" max="6" width="13.25" style="5" customWidth="1"/>
    <col min="7" max="7" width="9" style="5" customWidth="1"/>
    <col min="8" max="8" width="0" style="5" hidden="1" customWidth="1" outlineLevel="1"/>
    <col min="9" max="9" width="3.5" style="5" hidden="1" customWidth="1" outlineLevel="1"/>
    <col min="10" max="10" width="45.25" style="5" hidden="1" customWidth="1" outlineLevel="1"/>
    <col min="11" max="11" width="9" style="5" collapsed="1"/>
    <col min="12" max="16384" width="9" style="5"/>
  </cols>
  <sheetData>
    <row r="1" spans="1:10">
      <c r="A1" s="5" t="s">
        <v>22</v>
      </c>
    </row>
    <row r="3" spans="1:10">
      <c r="A3" s="233" t="s">
        <v>23</v>
      </c>
      <c r="B3" s="233"/>
      <c r="C3" s="233"/>
      <c r="D3" s="233"/>
      <c r="E3" s="233"/>
      <c r="F3" s="233"/>
    </row>
    <row r="5" spans="1:10">
      <c r="A5" s="234" t="s">
        <v>7</v>
      </c>
      <c r="B5" s="235"/>
      <c r="C5" s="213" t="str">
        <f>入力シート!$C$5</f>
        <v>〇〇市</v>
      </c>
      <c r="D5" s="214"/>
    </row>
    <row r="6" spans="1:10">
      <c r="A6" s="236"/>
      <c r="B6" s="237"/>
      <c r="C6" s="215"/>
      <c r="D6" s="216"/>
    </row>
    <row r="7" spans="1:10">
      <c r="A7" s="7"/>
      <c r="B7" s="7"/>
    </row>
    <row r="8" spans="1:10">
      <c r="A8" s="234" t="s">
        <v>9</v>
      </c>
      <c r="B8" s="235"/>
      <c r="C8" s="217">
        <f>F85</f>
        <v>0</v>
      </c>
      <c r="D8" s="219" t="s">
        <v>10</v>
      </c>
    </row>
    <row r="9" spans="1:10">
      <c r="A9" s="236"/>
      <c r="B9" s="237"/>
      <c r="C9" s="218"/>
      <c r="D9" s="220"/>
    </row>
    <row r="11" spans="1:10" ht="13.5" thickBot="1">
      <c r="A11" s="5" t="s">
        <v>8</v>
      </c>
      <c r="F11" s="6" t="s">
        <v>18</v>
      </c>
    </row>
    <row r="12" spans="1:10" ht="13.5" customHeight="1">
      <c r="A12" s="221" t="s">
        <v>4</v>
      </c>
      <c r="B12" s="238" t="s">
        <v>55</v>
      </c>
      <c r="C12" s="151"/>
      <c r="D12" s="152"/>
      <c r="E12" s="153" t="s">
        <v>29</v>
      </c>
      <c r="F12" s="224" t="s">
        <v>0</v>
      </c>
    </row>
    <row r="13" spans="1:10">
      <c r="A13" s="222"/>
      <c r="B13" s="227" t="s">
        <v>54</v>
      </c>
      <c r="C13" s="160" t="s">
        <v>30</v>
      </c>
      <c r="D13" s="160"/>
      <c r="E13" s="154"/>
      <c r="F13" s="225"/>
    </row>
    <row r="14" spans="1:10" ht="14.25" customHeight="1" thickBot="1">
      <c r="A14" s="223"/>
      <c r="B14" s="227"/>
      <c r="C14" s="161" t="s">
        <v>31</v>
      </c>
      <c r="D14" s="161"/>
      <c r="E14" s="155"/>
      <c r="F14" s="226"/>
      <c r="H14" s="320" t="s">
        <v>157</v>
      </c>
      <c r="I14" s="320"/>
      <c r="J14" s="320"/>
    </row>
    <row r="15" spans="1:10" ht="18" customHeight="1">
      <c r="A15" s="228"/>
      <c r="B15" s="230" t="str">
        <f ca="1">IF(入力シート!B14=0," ",入力シート!B14)</f>
        <v/>
      </c>
      <c r="C15" s="147">
        <f>IF(入力シート!C14=" "," ",入力シート!C14)</f>
        <v>0</v>
      </c>
      <c r="D15" s="148"/>
      <c r="E15" s="231">
        <f>IF(入力シート!E14=" "," ",ROUNDUP(入力シート!E14,-3)/1000)</f>
        <v>0</v>
      </c>
      <c r="F15" s="232">
        <f>IF(入力シート!E15=" "," ",ROUNDDOWN(入力シート!E15,-3)/1000)</f>
        <v>0</v>
      </c>
      <c r="H15" s="320">
        <f ca="1">SUMIF($B$15:$B$84,I15,$F$15:$F$84)</f>
        <v>0</v>
      </c>
      <c r="I15" s="322">
        <v>1</v>
      </c>
      <c r="J15" s="323" t="s">
        <v>140</v>
      </c>
    </row>
    <row r="16" spans="1:10" ht="18" customHeight="1">
      <c r="A16" s="229"/>
      <c r="B16" s="204"/>
      <c r="C16" s="109" t="str">
        <f>IF(入力シート!C15=0," ",入力シート!C15)</f>
        <v xml:space="preserve"> </v>
      </c>
      <c r="D16" s="110"/>
      <c r="E16" s="206"/>
      <c r="F16" s="208"/>
      <c r="H16" s="320">
        <f t="shared" ref="H16:H59" ca="1" si="0">SUMIF($B$15:$B$84,I16,$F$15:$F$84)</f>
        <v>0</v>
      </c>
      <c r="I16" s="322">
        <v>2</v>
      </c>
      <c r="J16" s="323" t="s">
        <v>143</v>
      </c>
    </row>
    <row r="17" spans="1:10" ht="18" customHeight="1">
      <c r="A17" s="202"/>
      <c r="B17" s="203" t="str">
        <f ca="1">IF(入力シート!B16=0," ",入力シート!B16)</f>
        <v/>
      </c>
      <c r="C17" s="109">
        <f>IF(入力シート!C16=" "," ",入力シート!C16)</f>
        <v>0</v>
      </c>
      <c r="D17" s="110"/>
      <c r="E17" s="205">
        <f>IF(入力シート!E16=" "," ",ROUNDUP(入力シート!E16,-3)/1000)</f>
        <v>0</v>
      </c>
      <c r="F17" s="207">
        <f>IF(入力シート!E17=" "," ",ROUNDDOWN(入力シート!E17,-3)/1000)</f>
        <v>0</v>
      </c>
      <c r="H17" s="320">
        <f t="shared" ca="1" si="0"/>
        <v>0</v>
      </c>
      <c r="I17" s="322">
        <v>3</v>
      </c>
      <c r="J17" s="322" t="s">
        <v>35</v>
      </c>
    </row>
    <row r="18" spans="1:10" ht="18" customHeight="1">
      <c r="A18" s="202"/>
      <c r="B18" s="204"/>
      <c r="C18" s="109" t="str">
        <f>IF(入力シート!C17=0," ",入力シート!C17)</f>
        <v xml:space="preserve"> </v>
      </c>
      <c r="D18" s="110"/>
      <c r="E18" s="206"/>
      <c r="F18" s="208"/>
      <c r="H18" s="320">
        <f t="shared" ca="1" si="0"/>
        <v>0</v>
      </c>
      <c r="I18" s="322">
        <v>4</v>
      </c>
      <c r="J18" s="323" t="s">
        <v>135</v>
      </c>
    </row>
    <row r="19" spans="1:10" ht="18" customHeight="1">
      <c r="A19" s="202"/>
      <c r="B19" s="203" t="str">
        <f ca="1">IF(入力シート!B18=0," ",入力シート!B18)</f>
        <v/>
      </c>
      <c r="C19" s="109">
        <f>IF(入力シート!C18=" "," ",入力シート!C18)</f>
        <v>0</v>
      </c>
      <c r="D19" s="110"/>
      <c r="E19" s="205">
        <f>IF(入力シート!E18=" "," ",ROUNDUP(入力シート!E18,-3)/1000)</f>
        <v>0</v>
      </c>
      <c r="F19" s="207">
        <f>IF(入力シート!E19=" "," ",ROUNDDOWN(入力シート!E19,-3)/1000)</f>
        <v>0</v>
      </c>
      <c r="H19" s="320">
        <f t="shared" ca="1" si="0"/>
        <v>0</v>
      </c>
      <c r="I19" s="322">
        <v>5</v>
      </c>
      <c r="J19" s="322" t="s">
        <v>122</v>
      </c>
    </row>
    <row r="20" spans="1:10" ht="18" customHeight="1">
      <c r="A20" s="202"/>
      <c r="B20" s="204"/>
      <c r="C20" s="109" t="str">
        <f>IF(入力シート!C19=0," ",入力シート!C19)</f>
        <v xml:space="preserve"> </v>
      </c>
      <c r="D20" s="110"/>
      <c r="E20" s="206"/>
      <c r="F20" s="208"/>
      <c r="H20" s="320">
        <f t="shared" ca="1" si="0"/>
        <v>0</v>
      </c>
      <c r="I20" s="322">
        <v>6</v>
      </c>
      <c r="J20" s="323" t="s">
        <v>123</v>
      </c>
    </row>
    <row r="21" spans="1:10" ht="18" customHeight="1">
      <c r="A21" s="202"/>
      <c r="B21" s="203" t="str">
        <f ca="1">IF(入力シート!B20=0," ",入力シート!B20)</f>
        <v/>
      </c>
      <c r="C21" s="109">
        <f>IF(入力シート!C20=" "," ",入力シート!C20)</f>
        <v>0</v>
      </c>
      <c r="D21" s="110"/>
      <c r="E21" s="205">
        <f>IF(入力シート!E20=" "," ",ROUNDUP(入力シート!E20,-3)/1000)</f>
        <v>0</v>
      </c>
      <c r="F21" s="207">
        <f>IF(入力シート!E21=" "," ",ROUNDDOWN(入力シート!E21,-3)/1000)</f>
        <v>0</v>
      </c>
      <c r="H21" s="320">
        <f t="shared" ca="1" si="0"/>
        <v>0</v>
      </c>
      <c r="I21" s="322">
        <v>7</v>
      </c>
      <c r="J21" s="322" t="s">
        <v>37</v>
      </c>
    </row>
    <row r="22" spans="1:10" ht="18" customHeight="1">
      <c r="A22" s="202"/>
      <c r="B22" s="204"/>
      <c r="C22" s="109" t="str">
        <f>IF(入力シート!C21=0," ",入力シート!C21)</f>
        <v xml:space="preserve"> </v>
      </c>
      <c r="D22" s="110"/>
      <c r="E22" s="206"/>
      <c r="F22" s="208"/>
      <c r="H22" s="320">
        <f t="shared" ca="1" si="0"/>
        <v>0</v>
      </c>
      <c r="I22" s="322">
        <v>8</v>
      </c>
      <c r="J22" s="322" t="s">
        <v>38</v>
      </c>
    </row>
    <row r="23" spans="1:10" ht="18" customHeight="1">
      <c r="A23" s="202"/>
      <c r="B23" s="203" t="str">
        <f ca="1">IF(入力シート!B22=0," ",入力シート!B22)</f>
        <v/>
      </c>
      <c r="C23" s="109">
        <f>IF(入力シート!C22=" "," ",入力シート!C22)</f>
        <v>0</v>
      </c>
      <c r="D23" s="110"/>
      <c r="E23" s="205">
        <f>IF(入力シート!E22=" "," ",ROUNDUP(入力シート!E22,-3)/1000)</f>
        <v>0</v>
      </c>
      <c r="F23" s="207">
        <f>IF(入力シート!E23=" "," ",ROUNDDOWN(入力シート!E23,-3)/1000)</f>
        <v>0</v>
      </c>
      <c r="H23" s="320">
        <f t="shared" ca="1" si="0"/>
        <v>0</v>
      </c>
      <c r="I23" s="322">
        <v>9</v>
      </c>
      <c r="J23" s="322" t="s">
        <v>39</v>
      </c>
    </row>
    <row r="24" spans="1:10" ht="18" customHeight="1">
      <c r="A24" s="202"/>
      <c r="B24" s="204"/>
      <c r="C24" s="109" t="str">
        <f>IF(入力シート!C23=0," ",入力シート!C23)</f>
        <v xml:space="preserve"> </v>
      </c>
      <c r="D24" s="110"/>
      <c r="E24" s="206"/>
      <c r="F24" s="208"/>
      <c r="H24" s="320">
        <f t="shared" ca="1" si="0"/>
        <v>0</v>
      </c>
      <c r="I24" s="322">
        <v>10</v>
      </c>
      <c r="J24" s="323" t="s">
        <v>136</v>
      </c>
    </row>
    <row r="25" spans="1:10" ht="18" customHeight="1">
      <c r="A25" s="202"/>
      <c r="B25" s="203" t="str">
        <f ca="1">IF(入力シート!B24=0," ",入力シート!B24)</f>
        <v/>
      </c>
      <c r="C25" s="109">
        <f>IF(入力シート!C24=" "," ",入力シート!C24)</f>
        <v>0</v>
      </c>
      <c r="D25" s="110"/>
      <c r="E25" s="205">
        <f>IF(入力シート!E24=" "," ",ROUNDUP(入力シート!E24,-3)/1000)</f>
        <v>0</v>
      </c>
      <c r="F25" s="207">
        <f>IF(入力シート!E25=" "," ",ROUNDDOWN(入力シート!E25,-3)/1000)</f>
        <v>0</v>
      </c>
      <c r="H25" s="320">
        <f t="shared" ca="1" si="0"/>
        <v>0</v>
      </c>
      <c r="I25" s="322">
        <v>11</v>
      </c>
      <c r="J25" s="322" t="s">
        <v>36</v>
      </c>
    </row>
    <row r="26" spans="1:10" ht="18" customHeight="1">
      <c r="A26" s="202"/>
      <c r="B26" s="204"/>
      <c r="C26" s="109" t="str">
        <f>IF(入力シート!C25=0," ",入力シート!C25)</f>
        <v xml:space="preserve"> </v>
      </c>
      <c r="D26" s="110"/>
      <c r="E26" s="206"/>
      <c r="F26" s="208"/>
      <c r="H26" s="320">
        <f t="shared" ca="1" si="0"/>
        <v>0</v>
      </c>
      <c r="I26" s="322">
        <v>12</v>
      </c>
      <c r="J26" s="322" t="s">
        <v>124</v>
      </c>
    </row>
    <row r="27" spans="1:10" ht="18" customHeight="1">
      <c r="A27" s="202"/>
      <c r="B27" s="203" t="str">
        <f ca="1">IF(入力シート!B26=0," ",入力シート!B26)</f>
        <v/>
      </c>
      <c r="C27" s="109">
        <f>IF(入力シート!C26=" "," ",入力シート!C26)</f>
        <v>0</v>
      </c>
      <c r="D27" s="110"/>
      <c r="E27" s="205">
        <f>IF(入力シート!E26=" "," ",ROUNDUP(入力シート!E26,-3)/1000)</f>
        <v>0</v>
      </c>
      <c r="F27" s="207">
        <f>IF(入力シート!E27=" "," ",ROUNDDOWN(入力シート!E27,-3)/1000)</f>
        <v>0</v>
      </c>
      <c r="H27" s="320">
        <f t="shared" ca="1" si="0"/>
        <v>0</v>
      </c>
      <c r="I27" s="322">
        <v>13</v>
      </c>
      <c r="J27" s="322" t="s">
        <v>25</v>
      </c>
    </row>
    <row r="28" spans="1:10" ht="18" customHeight="1">
      <c r="A28" s="202"/>
      <c r="B28" s="204"/>
      <c r="C28" s="109" t="str">
        <f>IF(入力シート!C27=0," ",入力シート!C27)</f>
        <v xml:space="preserve"> </v>
      </c>
      <c r="D28" s="110"/>
      <c r="E28" s="206"/>
      <c r="F28" s="208"/>
      <c r="H28" s="320">
        <f t="shared" ca="1" si="0"/>
        <v>0</v>
      </c>
      <c r="I28" s="322">
        <v>14</v>
      </c>
      <c r="J28" s="323" t="s">
        <v>144</v>
      </c>
    </row>
    <row r="29" spans="1:10" ht="18" customHeight="1">
      <c r="A29" s="202"/>
      <c r="B29" s="203" t="str">
        <f ca="1">IF(入力シート!B28=0," ",入力シート!B28)</f>
        <v/>
      </c>
      <c r="C29" s="109">
        <f>IF(入力シート!C28=" "," ",入力シート!C28)</f>
        <v>0</v>
      </c>
      <c r="D29" s="110"/>
      <c r="E29" s="205">
        <f>IF(入力シート!E28=" "," ",ROUNDUP(入力シート!E28,-3)/1000)</f>
        <v>0</v>
      </c>
      <c r="F29" s="207">
        <f>IF(入力シート!E29=" "," ",ROUNDDOWN(入力シート!E29,-3)/1000)</f>
        <v>0</v>
      </c>
      <c r="H29" s="320">
        <f t="shared" ca="1" si="0"/>
        <v>0</v>
      </c>
      <c r="I29" s="322">
        <v>15</v>
      </c>
      <c r="J29" s="322" t="s">
        <v>40</v>
      </c>
    </row>
    <row r="30" spans="1:10" ht="18" customHeight="1">
      <c r="A30" s="202"/>
      <c r="B30" s="204"/>
      <c r="C30" s="109" t="str">
        <f>IF(入力シート!C29=0," ",入力シート!C29)</f>
        <v xml:space="preserve"> </v>
      </c>
      <c r="D30" s="110"/>
      <c r="E30" s="206"/>
      <c r="F30" s="208"/>
      <c r="H30" s="320">
        <f t="shared" ca="1" si="0"/>
        <v>0</v>
      </c>
      <c r="I30" s="322">
        <v>16</v>
      </c>
      <c r="J30" s="322" t="s">
        <v>24</v>
      </c>
    </row>
    <row r="31" spans="1:10" ht="18" customHeight="1">
      <c r="A31" s="202"/>
      <c r="B31" s="203" t="str">
        <f ca="1">IF(入力シート!B30=0," ",入力シート!B30)</f>
        <v/>
      </c>
      <c r="C31" s="109">
        <f>IF(入力シート!C30=" "," ",入力シート!C30)</f>
        <v>0</v>
      </c>
      <c r="D31" s="110"/>
      <c r="E31" s="205">
        <f>IF(入力シート!E30=" "," ",ROUNDUP(入力シート!E30,-3)/1000)</f>
        <v>0</v>
      </c>
      <c r="F31" s="207">
        <f>IF(入力シート!E31=" "," ",ROUNDDOWN(入力シート!E31,-3)/1000)</f>
        <v>0</v>
      </c>
      <c r="H31" s="320">
        <f t="shared" ca="1" si="0"/>
        <v>0</v>
      </c>
      <c r="I31" s="322">
        <v>17</v>
      </c>
      <c r="J31" s="322" t="s">
        <v>41</v>
      </c>
    </row>
    <row r="32" spans="1:10" ht="18" customHeight="1">
      <c r="A32" s="202"/>
      <c r="B32" s="204"/>
      <c r="C32" s="109" t="str">
        <f>IF(入力シート!C31=0," ",入力シート!C31)</f>
        <v xml:space="preserve"> </v>
      </c>
      <c r="D32" s="110"/>
      <c r="E32" s="206"/>
      <c r="F32" s="208"/>
      <c r="H32" s="320">
        <f t="shared" ca="1" si="0"/>
        <v>0</v>
      </c>
      <c r="I32" s="322">
        <v>18</v>
      </c>
      <c r="J32" s="322" t="s">
        <v>34</v>
      </c>
    </row>
    <row r="33" spans="1:10" ht="18" customHeight="1">
      <c r="A33" s="202"/>
      <c r="B33" s="203" t="str">
        <f ca="1">IF(入力シート!B32=0," ",入力シート!B32)</f>
        <v/>
      </c>
      <c r="C33" s="109">
        <f>IF(入力シート!C32=" "," ",入力シート!C32)</f>
        <v>0</v>
      </c>
      <c r="D33" s="110"/>
      <c r="E33" s="205">
        <f>IF(入力シート!E32=" "," ",ROUNDUP(入力シート!E32,-3)/1000)</f>
        <v>0</v>
      </c>
      <c r="F33" s="207">
        <f>IF(入力シート!E33=" "," ",ROUNDDOWN(入力シート!E33,-3)/1000)</f>
        <v>0</v>
      </c>
      <c r="H33" s="320">
        <f t="shared" ca="1" si="0"/>
        <v>0</v>
      </c>
      <c r="I33" s="322">
        <v>19</v>
      </c>
      <c r="J33" s="322" t="s">
        <v>42</v>
      </c>
    </row>
    <row r="34" spans="1:10" ht="18" customHeight="1">
      <c r="A34" s="202"/>
      <c r="B34" s="204"/>
      <c r="C34" s="109" t="str">
        <f>IF(入力シート!C33=0," ",入力シート!C33)</f>
        <v xml:space="preserve"> </v>
      </c>
      <c r="D34" s="110"/>
      <c r="E34" s="206"/>
      <c r="F34" s="208"/>
      <c r="H34" s="320">
        <f t="shared" ca="1" si="0"/>
        <v>0</v>
      </c>
      <c r="I34" s="322">
        <v>20</v>
      </c>
      <c r="J34" s="322" t="s">
        <v>43</v>
      </c>
    </row>
    <row r="35" spans="1:10" ht="18" customHeight="1">
      <c r="A35" s="202"/>
      <c r="B35" s="203" t="str">
        <f ca="1">IF(入力シート!B34=0," ",入力シート!B34)</f>
        <v/>
      </c>
      <c r="C35" s="109">
        <f>IF(入力シート!C34=" "," ",入力シート!C34)</f>
        <v>0</v>
      </c>
      <c r="D35" s="110"/>
      <c r="E35" s="205">
        <f>IF(入力シート!E34=" "," ",ROUNDUP(入力シート!E34,-3)/1000)</f>
        <v>0</v>
      </c>
      <c r="F35" s="207">
        <f>IF(入力シート!E35=" "," ",ROUNDDOWN(入力シート!E35,-3)/1000)</f>
        <v>0</v>
      </c>
      <c r="H35" s="320">
        <f t="shared" ca="1" si="0"/>
        <v>0</v>
      </c>
      <c r="I35" s="322">
        <v>21</v>
      </c>
      <c r="J35" s="322" t="s">
        <v>33</v>
      </c>
    </row>
    <row r="36" spans="1:10" ht="18" customHeight="1">
      <c r="A36" s="202"/>
      <c r="B36" s="204"/>
      <c r="C36" s="109" t="str">
        <f>IF(入力シート!C35=0," ",入力シート!C35)</f>
        <v xml:space="preserve"> </v>
      </c>
      <c r="D36" s="110"/>
      <c r="E36" s="206"/>
      <c r="F36" s="208"/>
      <c r="H36" s="320">
        <f t="shared" ca="1" si="0"/>
        <v>0</v>
      </c>
      <c r="I36" s="322">
        <v>22</v>
      </c>
      <c r="J36" s="322" t="s">
        <v>125</v>
      </c>
    </row>
    <row r="37" spans="1:10" ht="18" customHeight="1">
      <c r="A37" s="202"/>
      <c r="B37" s="203" t="str">
        <f ca="1">IF(入力シート!B36=0," ",入力シート!B36)</f>
        <v/>
      </c>
      <c r="C37" s="109">
        <f>IF(入力シート!C36=" "," ",入力シート!C36)</f>
        <v>0</v>
      </c>
      <c r="D37" s="110"/>
      <c r="E37" s="205">
        <f>IF(入力シート!E36=" "," ",ROUNDUP(入力シート!E36,-3)/1000)</f>
        <v>0</v>
      </c>
      <c r="F37" s="207">
        <f>IF(入力シート!E37=" "," ",ROUNDDOWN(入力シート!E37,-3)/1000)</f>
        <v>0</v>
      </c>
      <c r="H37" s="320">
        <f t="shared" ca="1" si="0"/>
        <v>0</v>
      </c>
      <c r="I37" s="322">
        <v>23</v>
      </c>
      <c r="J37" s="322" t="s">
        <v>126</v>
      </c>
    </row>
    <row r="38" spans="1:10" ht="18" customHeight="1">
      <c r="A38" s="202"/>
      <c r="B38" s="204"/>
      <c r="C38" s="109" t="str">
        <f>IF(入力シート!C37=0," ",入力シート!C37)</f>
        <v xml:space="preserve"> </v>
      </c>
      <c r="D38" s="110"/>
      <c r="E38" s="206"/>
      <c r="F38" s="208"/>
      <c r="H38" s="320">
        <f t="shared" ca="1" si="0"/>
        <v>0</v>
      </c>
      <c r="I38" s="322">
        <v>24</v>
      </c>
      <c r="J38" s="322" t="s">
        <v>44</v>
      </c>
    </row>
    <row r="39" spans="1:10" ht="18" customHeight="1">
      <c r="A39" s="202"/>
      <c r="B39" s="203" t="str">
        <f ca="1">IF(入力シート!B38=0," ",入力シート!B38)</f>
        <v/>
      </c>
      <c r="C39" s="109">
        <f>IF(入力シート!C38=" "," ",入力シート!C38)</f>
        <v>0</v>
      </c>
      <c r="D39" s="110"/>
      <c r="E39" s="205">
        <f>IF(入力シート!E38=" "," ",ROUNDUP(入力シート!E38,-3)/1000)</f>
        <v>0</v>
      </c>
      <c r="F39" s="207">
        <f>IF(入力シート!E39=" "," ",ROUNDDOWN(入力シート!E39,-3)/1000)</f>
        <v>0</v>
      </c>
      <c r="H39" s="320">
        <f t="shared" ca="1" si="0"/>
        <v>0</v>
      </c>
      <c r="I39" s="322">
        <v>25</v>
      </c>
      <c r="J39" s="323" t="s">
        <v>127</v>
      </c>
    </row>
    <row r="40" spans="1:10" ht="18" customHeight="1">
      <c r="A40" s="202"/>
      <c r="B40" s="204"/>
      <c r="C40" s="109" t="str">
        <f>IF(入力シート!C39=0," ",入力シート!C39)</f>
        <v xml:space="preserve"> </v>
      </c>
      <c r="D40" s="110"/>
      <c r="E40" s="206"/>
      <c r="F40" s="208"/>
      <c r="H40" s="320">
        <f t="shared" ca="1" si="0"/>
        <v>0</v>
      </c>
      <c r="I40" s="322">
        <v>26</v>
      </c>
      <c r="J40" s="322" t="s">
        <v>128</v>
      </c>
    </row>
    <row r="41" spans="1:10" ht="18" hidden="1" customHeight="1">
      <c r="A41" s="202"/>
      <c r="B41" s="203" t="str">
        <f ca="1">IF(入力シート!B40=0," ",入力シート!B40)</f>
        <v/>
      </c>
      <c r="C41" s="109">
        <f>IF(入力シート!C40=" "," ",入力シート!C40)</f>
        <v>0</v>
      </c>
      <c r="D41" s="110"/>
      <c r="E41" s="205">
        <f>IF(入力シート!E40=" "," ",ROUNDUP(入力シート!E40,-3)/1000)</f>
        <v>0</v>
      </c>
      <c r="F41" s="207">
        <f>IF(入力シート!E41=" "," ",ROUNDDOWN(入力シート!E41,-3)/1000)</f>
        <v>0</v>
      </c>
      <c r="H41" s="320">
        <f t="shared" ca="1" si="0"/>
        <v>0</v>
      </c>
      <c r="I41" s="322">
        <v>27</v>
      </c>
      <c r="J41" s="322" t="s">
        <v>45</v>
      </c>
    </row>
    <row r="42" spans="1:10" ht="18" hidden="1" customHeight="1">
      <c r="A42" s="202"/>
      <c r="B42" s="204"/>
      <c r="C42" s="109" t="str">
        <f>IF(入力シート!C41=0," ",入力シート!C41)</f>
        <v xml:space="preserve"> </v>
      </c>
      <c r="D42" s="110"/>
      <c r="E42" s="206"/>
      <c r="F42" s="208"/>
      <c r="H42" s="320">
        <f t="shared" ca="1" si="0"/>
        <v>0</v>
      </c>
      <c r="I42" s="322">
        <v>28</v>
      </c>
      <c r="J42" s="323" t="s">
        <v>145</v>
      </c>
    </row>
    <row r="43" spans="1:10" ht="18" hidden="1" customHeight="1">
      <c r="A43" s="202"/>
      <c r="B43" s="203" t="str">
        <f ca="1">IF(入力シート!B42=0," ",入力シート!B42)</f>
        <v/>
      </c>
      <c r="C43" s="109">
        <f>IF(入力シート!C42=" "," ",入力シート!C42)</f>
        <v>0</v>
      </c>
      <c r="D43" s="110"/>
      <c r="E43" s="205">
        <f>IF(入力シート!E42=" "," ",ROUNDUP(入力シート!E42,-3)/1000)</f>
        <v>0</v>
      </c>
      <c r="F43" s="207">
        <f>IF(入力シート!E43=" "," ",ROUNDDOWN(入力シート!E43,-3)/1000)</f>
        <v>0</v>
      </c>
      <c r="H43" s="320">
        <f t="shared" ca="1" si="0"/>
        <v>0</v>
      </c>
      <c r="I43" s="322">
        <v>29</v>
      </c>
      <c r="J43" s="323" t="s">
        <v>129</v>
      </c>
    </row>
    <row r="44" spans="1:10" ht="18" hidden="1" customHeight="1">
      <c r="A44" s="202"/>
      <c r="B44" s="204"/>
      <c r="C44" s="109" t="str">
        <f>IF(入力シート!C43=0," ",入力シート!C43)</f>
        <v xml:space="preserve"> </v>
      </c>
      <c r="D44" s="110"/>
      <c r="E44" s="206"/>
      <c r="F44" s="208"/>
      <c r="H44" s="320">
        <f t="shared" ca="1" si="0"/>
        <v>0</v>
      </c>
      <c r="I44" s="322">
        <v>30</v>
      </c>
      <c r="J44" s="323" t="s">
        <v>130</v>
      </c>
    </row>
    <row r="45" spans="1:10" ht="18" hidden="1" customHeight="1">
      <c r="A45" s="202"/>
      <c r="B45" s="203" t="str">
        <f ca="1">IF(入力シート!B44=0," ",入力シート!B44)</f>
        <v/>
      </c>
      <c r="C45" s="109">
        <f>IF(入力シート!C44=" "," ",入力シート!C44)</f>
        <v>0</v>
      </c>
      <c r="D45" s="110"/>
      <c r="E45" s="205">
        <f>IF(入力シート!E44=" "," ",ROUNDUP(入力シート!E44,-3)/1000)</f>
        <v>0</v>
      </c>
      <c r="F45" s="207">
        <f>IF(入力シート!E45=" "," ",ROUNDDOWN(入力シート!E45,-3)/1000)</f>
        <v>0</v>
      </c>
      <c r="H45" s="320">
        <f t="shared" ca="1" si="0"/>
        <v>0</v>
      </c>
      <c r="I45" s="322">
        <v>31</v>
      </c>
      <c r="J45" s="322" t="s">
        <v>131</v>
      </c>
    </row>
    <row r="46" spans="1:10" ht="18" hidden="1" customHeight="1">
      <c r="A46" s="202"/>
      <c r="B46" s="204"/>
      <c r="C46" s="109" t="str">
        <f>IF(入力シート!C45=0," ",入力シート!C45)</f>
        <v xml:space="preserve"> </v>
      </c>
      <c r="D46" s="110"/>
      <c r="E46" s="206"/>
      <c r="F46" s="208"/>
      <c r="H46" s="320">
        <f t="shared" ca="1" si="0"/>
        <v>0</v>
      </c>
      <c r="I46" s="322">
        <v>32</v>
      </c>
      <c r="J46" s="323" t="s">
        <v>146</v>
      </c>
    </row>
    <row r="47" spans="1:10" ht="18" hidden="1" customHeight="1">
      <c r="A47" s="202"/>
      <c r="B47" s="203" t="str">
        <f ca="1">IF(入力シート!B46=0," ",入力シート!B46)</f>
        <v/>
      </c>
      <c r="C47" s="109">
        <f>IF(入力シート!C46=" "," ",入力シート!C46)</f>
        <v>0</v>
      </c>
      <c r="D47" s="110"/>
      <c r="E47" s="205">
        <f>IF(入力シート!E46=" "," ",ROUNDUP(入力シート!E46,-3)/1000)</f>
        <v>0</v>
      </c>
      <c r="F47" s="207">
        <f>IF(入力シート!E47=" "," ",ROUNDDOWN(入力シート!E47,-3)/1000)</f>
        <v>0</v>
      </c>
      <c r="H47" s="320">
        <f t="shared" ca="1" si="0"/>
        <v>0</v>
      </c>
      <c r="I47" s="322">
        <v>33</v>
      </c>
      <c r="J47" s="322" t="s">
        <v>132</v>
      </c>
    </row>
    <row r="48" spans="1:10" ht="18" hidden="1" customHeight="1">
      <c r="A48" s="202"/>
      <c r="B48" s="204"/>
      <c r="C48" s="109" t="str">
        <f>IF(入力シート!C47=0," ",入力シート!C47)</f>
        <v xml:space="preserve"> </v>
      </c>
      <c r="D48" s="110"/>
      <c r="E48" s="206"/>
      <c r="F48" s="208"/>
      <c r="H48" s="320">
        <f t="shared" ca="1" si="0"/>
        <v>0</v>
      </c>
      <c r="I48" s="322">
        <v>34</v>
      </c>
      <c r="J48" s="322" t="s">
        <v>133</v>
      </c>
    </row>
    <row r="49" spans="1:10" ht="18" hidden="1" customHeight="1">
      <c r="A49" s="202"/>
      <c r="B49" s="203" t="str">
        <f ca="1">IF(入力シート!B48=0," ",入力シート!B48)</f>
        <v/>
      </c>
      <c r="C49" s="109">
        <f>IF(入力シート!C48=" "," ",入力シート!C48)</f>
        <v>0</v>
      </c>
      <c r="D49" s="110"/>
      <c r="E49" s="205">
        <f>IF(入力シート!E48=" "," ",ROUNDUP(入力シート!E48,-3)/1000)</f>
        <v>0</v>
      </c>
      <c r="F49" s="207">
        <f>IF(入力シート!E49=" "," ",ROUNDDOWN(入力シート!E49,-3)/1000)</f>
        <v>0</v>
      </c>
      <c r="H49" s="320">
        <f t="shared" ca="1" si="0"/>
        <v>0</v>
      </c>
      <c r="I49" s="322">
        <v>35</v>
      </c>
      <c r="J49" s="323" t="s">
        <v>147</v>
      </c>
    </row>
    <row r="50" spans="1:10" ht="18" hidden="1" customHeight="1">
      <c r="A50" s="202"/>
      <c r="B50" s="204"/>
      <c r="C50" s="109" t="str">
        <f>IF(入力シート!C49=0," ",入力シート!C49)</f>
        <v xml:space="preserve"> </v>
      </c>
      <c r="D50" s="110"/>
      <c r="E50" s="206"/>
      <c r="F50" s="208"/>
      <c r="H50" s="320">
        <f t="shared" ca="1" si="0"/>
        <v>0</v>
      </c>
      <c r="I50" s="322">
        <v>36</v>
      </c>
      <c r="J50" s="322" t="s">
        <v>17</v>
      </c>
    </row>
    <row r="51" spans="1:10" ht="18" hidden="1" customHeight="1">
      <c r="A51" s="202"/>
      <c r="B51" s="203" t="str">
        <f ca="1">IF(入力シート!B50=0," ",入力シート!B50)</f>
        <v/>
      </c>
      <c r="C51" s="109">
        <f>IF(入力シート!C50=" "," ",入力シート!C50)</f>
        <v>0</v>
      </c>
      <c r="D51" s="110"/>
      <c r="E51" s="205">
        <f>IF(入力シート!E50=" "," ",ROUNDUP(入力シート!E50,-3)/1000)</f>
        <v>0</v>
      </c>
      <c r="F51" s="207">
        <f>IF(入力シート!E51=" "," ",ROUNDDOWN(入力シート!E51,-3)/1000)</f>
        <v>0</v>
      </c>
      <c r="H51" s="320">
        <f t="shared" ca="1" si="0"/>
        <v>0</v>
      </c>
      <c r="I51" s="322">
        <v>37</v>
      </c>
      <c r="J51" s="322" t="s">
        <v>50</v>
      </c>
    </row>
    <row r="52" spans="1:10" ht="18" hidden="1" customHeight="1">
      <c r="A52" s="202"/>
      <c r="B52" s="204"/>
      <c r="C52" s="109" t="str">
        <f>IF(入力シート!C51=0," ",入力シート!C51)</f>
        <v xml:space="preserve"> </v>
      </c>
      <c r="D52" s="110"/>
      <c r="E52" s="206"/>
      <c r="F52" s="208"/>
      <c r="H52" s="320">
        <f t="shared" ca="1" si="0"/>
        <v>0</v>
      </c>
      <c r="I52" s="322">
        <v>38</v>
      </c>
      <c r="J52" s="322" t="s">
        <v>46</v>
      </c>
    </row>
    <row r="53" spans="1:10" ht="18" hidden="1" customHeight="1">
      <c r="A53" s="202"/>
      <c r="B53" s="203" t="str">
        <f ca="1">IF(入力シート!B52=0," ",入力シート!B52)</f>
        <v/>
      </c>
      <c r="C53" s="109">
        <f>IF(入力シート!C52=" "," ",入力シート!C52)</f>
        <v>0</v>
      </c>
      <c r="D53" s="110"/>
      <c r="E53" s="205">
        <f>IF(入力シート!E52=" "," ",ROUNDUP(入力シート!E52,-3)/1000)</f>
        <v>0</v>
      </c>
      <c r="F53" s="207">
        <f>IF(入力シート!E53=" "," ",ROUNDDOWN(入力シート!E53,-3)/1000)</f>
        <v>0</v>
      </c>
      <c r="H53" s="320">
        <f t="shared" ca="1" si="0"/>
        <v>0</v>
      </c>
      <c r="I53" s="322">
        <v>39</v>
      </c>
      <c r="J53" s="322" t="s">
        <v>47</v>
      </c>
    </row>
    <row r="54" spans="1:10" ht="18" hidden="1" customHeight="1">
      <c r="A54" s="202"/>
      <c r="B54" s="204"/>
      <c r="C54" s="109" t="str">
        <f>IF(入力シート!C53=0," ",入力シート!C53)</f>
        <v xml:space="preserve"> </v>
      </c>
      <c r="D54" s="110"/>
      <c r="E54" s="206"/>
      <c r="F54" s="208"/>
      <c r="H54" s="320">
        <f t="shared" ca="1" si="0"/>
        <v>0</v>
      </c>
      <c r="I54" s="322">
        <v>40</v>
      </c>
      <c r="J54" s="322" t="s">
        <v>48</v>
      </c>
    </row>
    <row r="55" spans="1:10" ht="18" hidden="1" customHeight="1">
      <c r="A55" s="202"/>
      <c r="B55" s="203" t="str">
        <f ca="1">IF(入力シート!B54=0," ",入力シート!B54)</f>
        <v/>
      </c>
      <c r="C55" s="109">
        <f>IF(入力シート!C54=" "," ",入力シート!C54)</f>
        <v>0</v>
      </c>
      <c r="D55" s="110"/>
      <c r="E55" s="205">
        <f>IF(入力シート!E54=" "," ",ROUNDUP(入力シート!E54,-3)/1000)</f>
        <v>0</v>
      </c>
      <c r="F55" s="207">
        <f>IF(入力シート!E55=" "," ",ROUNDDOWN(入力シート!E55,-3)/1000)</f>
        <v>0</v>
      </c>
      <c r="H55" s="320">
        <f t="shared" ca="1" si="0"/>
        <v>0</v>
      </c>
      <c r="I55" s="322">
        <v>41</v>
      </c>
      <c r="J55" s="323" t="s">
        <v>148</v>
      </c>
    </row>
    <row r="56" spans="1:10" ht="18" hidden="1" customHeight="1">
      <c r="A56" s="202"/>
      <c r="B56" s="204"/>
      <c r="C56" s="109" t="str">
        <f>IF(入力シート!C55=0," ",入力シート!C55)</f>
        <v xml:space="preserve"> </v>
      </c>
      <c r="D56" s="110"/>
      <c r="E56" s="206"/>
      <c r="F56" s="208"/>
      <c r="H56" s="320">
        <f t="shared" ca="1" si="0"/>
        <v>0</v>
      </c>
      <c r="I56" s="322">
        <v>42</v>
      </c>
      <c r="J56" s="322" t="s">
        <v>149</v>
      </c>
    </row>
    <row r="57" spans="1:10" ht="18" hidden="1" customHeight="1">
      <c r="A57" s="202"/>
      <c r="B57" s="203" t="str">
        <f ca="1">IF(入力シート!B56=0," ",入力シート!B56)</f>
        <v/>
      </c>
      <c r="C57" s="109">
        <f>IF(入力シート!C56=" "," ",入力シート!C56)</f>
        <v>0</v>
      </c>
      <c r="D57" s="110"/>
      <c r="E57" s="205">
        <f>IF(入力シート!E56=" "," ",ROUNDUP(入力シート!E56,-3)/1000)</f>
        <v>0</v>
      </c>
      <c r="F57" s="207">
        <f>IF(入力シート!E57=" "," ",ROUNDDOWN(入力シート!E57,-3)/1000)</f>
        <v>0</v>
      </c>
      <c r="H57" s="320">
        <f t="shared" ca="1" si="0"/>
        <v>0</v>
      </c>
      <c r="I57" s="322">
        <v>43</v>
      </c>
      <c r="J57" s="322" t="s">
        <v>49</v>
      </c>
    </row>
    <row r="58" spans="1:10" ht="18" hidden="1" customHeight="1">
      <c r="A58" s="202"/>
      <c r="B58" s="204"/>
      <c r="C58" s="109" t="str">
        <f>IF(入力シート!C57=0," ",入力シート!C57)</f>
        <v xml:space="preserve"> </v>
      </c>
      <c r="D58" s="110"/>
      <c r="E58" s="206"/>
      <c r="F58" s="208"/>
      <c r="H58" s="320">
        <f t="shared" ca="1" si="0"/>
        <v>0</v>
      </c>
      <c r="I58" s="322">
        <v>44</v>
      </c>
      <c r="J58" s="322" t="s">
        <v>51</v>
      </c>
    </row>
    <row r="59" spans="1:10" ht="18" hidden="1" customHeight="1">
      <c r="A59" s="202"/>
      <c r="B59" s="203" t="str">
        <f ca="1">IF(入力シート!B58=0," ",入力シート!B58)</f>
        <v/>
      </c>
      <c r="C59" s="109">
        <f>IF(入力シート!C58=" "," ",入力シート!C58)</f>
        <v>0</v>
      </c>
      <c r="D59" s="110"/>
      <c r="E59" s="205">
        <f>IF(入力シート!E58=" "," ",ROUNDUP(入力シート!E58,-3)/1000)</f>
        <v>0</v>
      </c>
      <c r="F59" s="207">
        <f>IF(入力シート!E59=" "," ",ROUNDDOWN(入力シート!E59,-3)/1000)</f>
        <v>0</v>
      </c>
      <c r="H59" s="320">
        <f ca="1">SUMIF($B$15:$B$84,I59,$F$15:$F$84)</f>
        <v>0</v>
      </c>
      <c r="I59" s="322">
        <v>45</v>
      </c>
      <c r="J59" s="323" t="s">
        <v>134</v>
      </c>
    </row>
    <row r="60" spans="1:10" ht="18" hidden="1" customHeight="1">
      <c r="A60" s="202"/>
      <c r="B60" s="204"/>
      <c r="C60" s="109" t="str">
        <f>IF(入力シート!C59=0," ",入力シート!C59)</f>
        <v xml:space="preserve"> </v>
      </c>
      <c r="D60" s="110"/>
      <c r="E60" s="206"/>
      <c r="F60" s="208"/>
    </row>
    <row r="61" spans="1:10" ht="18" hidden="1" customHeight="1">
      <c r="A61" s="202"/>
      <c r="B61" s="203" t="str">
        <f ca="1">IF(入力シート!B60=0," ",入力シート!B60)</f>
        <v/>
      </c>
      <c r="C61" s="109">
        <f>IF(入力シート!C60=" "," ",入力シート!C60)</f>
        <v>0</v>
      </c>
      <c r="D61" s="110"/>
      <c r="E61" s="205">
        <f>IF(入力シート!E60=" "," ",ROUNDUP(入力シート!E60,-3)/1000)</f>
        <v>0</v>
      </c>
      <c r="F61" s="207">
        <f>IF(入力シート!E61=" "," ",ROUNDDOWN(入力シート!E61,-3)/1000)</f>
        <v>0</v>
      </c>
    </row>
    <row r="62" spans="1:10" ht="18" hidden="1" customHeight="1">
      <c r="A62" s="202"/>
      <c r="B62" s="204"/>
      <c r="C62" s="109" t="str">
        <f>IF(入力シート!C61=0," ",入力シート!C61)</f>
        <v xml:space="preserve"> </v>
      </c>
      <c r="D62" s="110"/>
      <c r="E62" s="206"/>
      <c r="F62" s="208"/>
    </row>
    <row r="63" spans="1:10" ht="18" hidden="1" customHeight="1">
      <c r="A63" s="202"/>
      <c r="B63" s="203" t="str">
        <f ca="1">IF(入力シート!B62=0," ",入力シート!B62)</f>
        <v/>
      </c>
      <c r="C63" s="109">
        <f>IF(入力シート!C62=" "," ",入力シート!C62)</f>
        <v>0</v>
      </c>
      <c r="D63" s="110"/>
      <c r="E63" s="205">
        <f>IF(入力シート!E62=" "," ",ROUNDUP(入力シート!E62,-3)/1000)</f>
        <v>0</v>
      </c>
      <c r="F63" s="207">
        <f>IF(入力シート!E63=" "," ",ROUNDDOWN(入力シート!E63,-3)/1000)</f>
        <v>0</v>
      </c>
    </row>
    <row r="64" spans="1:10" ht="18" hidden="1" customHeight="1">
      <c r="A64" s="202"/>
      <c r="B64" s="204"/>
      <c r="C64" s="109" t="str">
        <f>IF(入力シート!C63=0," ",入力シート!C63)</f>
        <v xml:space="preserve"> </v>
      </c>
      <c r="D64" s="110"/>
      <c r="E64" s="206"/>
      <c r="F64" s="208"/>
    </row>
    <row r="65" spans="1:6" ht="18" hidden="1" customHeight="1">
      <c r="A65" s="202"/>
      <c r="B65" s="203" t="str">
        <f ca="1">IF(入力シート!B64=0," ",入力シート!B64)</f>
        <v/>
      </c>
      <c r="C65" s="109">
        <f>IF(入力シート!C64=" "," ",入力シート!C64)</f>
        <v>0</v>
      </c>
      <c r="D65" s="110"/>
      <c r="E65" s="205">
        <f>IF(入力シート!E64=" "," ",ROUNDUP(入力シート!E64,-3)/1000)</f>
        <v>0</v>
      </c>
      <c r="F65" s="207">
        <f>IF(入力シート!E65=" "," ",ROUNDDOWN(入力シート!E65,-3)/1000)</f>
        <v>0</v>
      </c>
    </row>
    <row r="66" spans="1:6" ht="18" hidden="1" customHeight="1">
      <c r="A66" s="202"/>
      <c r="B66" s="204"/>
      <c r="C66" s="109" t="str">
        <f>IF(入力シート!C65=0," ",入力シート!C65)</f>
        <v xml:space="preserve"> </v>
      </c>
      <c r="D66" s="110"/>
      <c r="E66" s="206"/>
      <c r="F66" s="208"/>
    </row>
    <row r="67" spans="1:6" ht="18" hidden="1" customHeight="1">
      <c r="A67" s="202"/>
      <c r="B67" s="203" t="str">
        <f ca="1">IF(入力シート!B66=0," ",入力シート!B66)</f>
        <v/>
      </c>
      <c r="C67" s="109">
        <f>IF(入力シート!C66=" "," ",入力シート!C66)</f>
        <v>0</v>
      </c>
      <c r="D67" s="110"/>
      <c r="E67" s="205">
        <f>IF(入力シート!E66=" "," ",ROUNDUP(入力シート!E66,-3)/1000)</f>
        <v>0</v>
      </c>
      <c r="F67" s="207">
        <f>IF(入力シート!E67=" "," ",ROUNDDOWN(入力シート!E67,-3)/1000)</f>
        <v>0</v>
      </c>
    </row>
    <row r="68" spans="1:6" ht="18" hidden="1" customHeight="1">
      <c r="A68" s="202"/>
      <c r="B68" s="204"/>
      <c r="C68" s="109" t="str">
        <f>IF(入力シート!C67=0," ",入力シート!C67)</f>
        <v xml:space="preserve"> </v>
      </c>
      <c r="D68" s="110"/>
      <c r="E68" s="206"/>
      <c r="F68" s="208"/>
    </row>
    <row r="69" spans="1:6" ht="18" hidden="1" customHeight="1">
      <c r="A69" s="202"/>
      <c r="B69" s="203" t="str">
        <f ca="1">IF(入力シート!B68=0," ",入力シート!B68)</f>
        <v/>
      </c>
      <c r="C69" s="109">
        <f>IF(入力シート!C68=" "," ",入力シート!C68)</f>
        <v>0</v>
      </c>
      <c r="D69" s="110"/>
      <c r="E69" s="205">
        <f>IF(入力シート!E68=" "," ",ROUNDUP(入力シート!E68,-3)/1000)</f>
        <v>0</v>
      </c>
      <c r="F69" s="207">
        <f>IF(入力シート!E69=" "," ",ROUNDDOWN(入力シート!E69,-3)/1000)</f>
        <v>0</v>
      </c>
    </row>
    <row r="70" spans="1:6" ht="18" hidden="1" customHeight="1">
      <c r="A70" s="202"/>
      <c r="B70" s="204"/>
      <c r="C70" s="109" t="str">
        <f>IF(入力シート!C69=0," ",入力シート!C69)</f>
        <v xml:space="preserve"> </v>
      </c>
      <c r="D70" s="110"/>
      <c r="E70" s="206"/>
      <c r="F70" s="208"/>
    </row>
    <row r="71" spans="1:6" ht="18" hidden="1" customHeight="1">
      <c r="A71" s="202"/>
      <c r="B71" s="203" t="str">
        <f ca="1">IF(入力シート!B70=0," ",入力シート!B70)</f>
        <v/>
      </c>
      <c r="C71" s="109">
        <f>IF(入力シート!C70=" "," ",入力シート!C70)</f>
        <v>0</v>
      </c>
      <c r="D71" s="110"/>
      <c r="E71" s="205">
        <f>IF(入力シート!E70=" "," ",ROUNDUP(入力シート!E70,-3)/1000)</f>
        <v>0</v>
      </c>
      <c r="F71" s="207">
        <f>IF(入力シート!E71=" "," ",ROUNDDOWN(入力シート!E71,-3)/1000)</f>
        <v>0</v>
      </c>
    </row>
    <row r="72" spans="1:6" ht="18" hidden="1" customHeight="1">
      <c r="A72" s="202"/>
      <c r="B72" s="204"/>
      <c r="C72" s="109" t="str">
        <f>IF(入力シート!C71=0," ",入力シート!C71)</f>
        <v xml:space="preserve"> </v>
      </c>
      <c r="D72" s="110"/>
      <c r="E72" s="206"/>
      <c r="F72" s="208"/>
    </row>
    <row r="73" spans="1:6" ht="18" hidden="1" customHeight="1">
      <c r="A73" s="202"/>
      <c r="B73" s="203" t="str">
        <f ca="1">IF(入力シート!B72=0," ",入力シート!B72)</f>
        <v/>
      </c>
      <c r="C73" s="109">
        <f>IF(入力シート!C72=" "," ",入力シート!C72)</f>
        <v>0</v>
      </c>
      <c r="D73" s="110"/>
      <c r="E73" s="205">
        <f>IF(入力シート!E72=" "," ",ROUNDUP(入力シート!E72,-3)/1000)</f>
        <v>0</v>
      </c>
      <c r="F73" s="207">
        <f>IF(入力シート!E73=" "," ",ROUNDDOWN(入力シート!E73,-3)/1000)</f>
        <v>0</v>
      </c>
    </row>
    <row r="74" spans="1:6" ht="18" hidden="1" customHeight="1">
      <c r="A74" s="202"/>
      <c r="B74" s="204"/>
      <c r="C74" s="109" t="str">
        <f>IF(入力シート!C73=0," ",入力シート!C73)</f>
        <v xml:space="preserve"> </v>
      </c>
      <c r="D74" s="110"/>
      <c r="E74" s="206"/>
      <c r="F74" s="208"/>
    </row>
    <row r="75" spans="1:6" ht="18" hidden="1" customHeight="1">
      <c r="A75" s="202"/>
      <c r="B75" s="203" t="str">
        <f ca="1">IF(入力シート!B74=0," ",入力シート!B74)</f>
        <v/>
      </c>
      <c r="C75" s="109">
        <f>IF(入力シート!C74=" "," ",入力シート!C74)</f>
        <v>0</v>
      </c>
      <c r="D75" s="110"/>
      <c r="E75" s="205">
        <f>IF(入力シート!E74=" "," ",ROUNDUP(入力シート!E74,-3)/1000)</f>
        <v>0</v>
      </c>
      <c r="F75" s="207">
        <f>IF(入力シート!E75=" "," ",ROUNDDOWN(入力シート!E75,-3)/1000)</f>
        <v>0</v>
      </c>
    </row>
    <row r="76" spans="1:6" ht="18" hidden="1" customHeight="1">
      <c r="A76" s="202"/>
      <c r="B76" s="204"/>
      <c r="C76" s="109" t="str">
        <f>IF(入力シート!C75=0," ",入力シート!C75)</f>
        <v xml:space="preserve"> </v>
      </c>
      <c r="D76" s="110"/>
      <c r="E76" s="206"/>
      <c r="F76" s="208"/>
    </row>
    <row r="77" spans="1:6" ht="18" hidden="1" customHeight="1">
      <c r="A77" s="202"/>
      <c r="B77" s="203" t="str">
        <f ca="1">IF(入力シート!B76=0," ",入力シート!B76)</f>
        <v/>
      </c>
      <c r="C77" s="109">
        <f>IF(入力シート!C76=" "," ",入力シート!C76)</f>
        <v>0</v>
      </c>
      <c r="D77" s="110"/>
      <c r="E77" s="205">
        <f>IF(入力シート!E76=" "," ",ROUNDUP(入力シート!E76,-3)/1000)</f>
        <v>0</v>
      </c>
      <c r="F77" s="207">
        <f>IF(入力シート!E77=" "," ",ROUNDDOWN(入力シート!E77,-3)/1000)</f>
        <v>0</v>
      </c>
    </row>
    <row r="78" spans="1:6" ht="18" hidden="1" customHeight="1">
      <c r="A78" s="202"/>
      <c r="B78" s="204"/>
      <c r="C78" s="109" t="str">
        <f>IF(入力シート!C77=0," ",入力シート!C77)</f>
        <v xml:space="preserve"> </v>
      </c>
      <c r="D78" s="110"/>
      <c r="E78" s="206"/>
      <c r="F78" s="208"/>
    </row>
    <row r="79" spans="1:6" ht="18" hidden="1" customHeight="1">
      <c r="A79" s="202"/>
      <c r="B79" s="203" t="str">
        <f ca="1">IF(入力シート!B78=0," ",入力シート!B78)</f>
        <v/>
      </c>
      <c r="C79" s="109">
        <f>IF(入力シート!C78=" "," ",入力シート!C78)</f>
        <v>0</v>
      </c>
      <c r="D79" s="110"/>
      <c r="E79" s="205">
        <f>IF(入力シート!E78=" "," ",ROUNDUP(入力シート!E78,-3)/1000)</f>
        <v>0</v>
      </c>
      <c r="F79" s="207">
        <f>IF(入力シート!E79=" "," ",ROUNDDOWN(入力シート!E79,-3)/1000)</f>
        <v>0</v>
      </c>
    </row>
    <row r="80" spans="1:6" ht="18" hidden="1" customHeight="1">
      <c r="A80" s="202"/>
      <c r="B80" s="204"/>
      <c r="C80" s="109" t="str">
        <f>IF(入力シート!C79=0," ",入力シート!C79)</f>
        <v xml:space="preserve"> </v>
      </c>
      <c r="D80" s="110"/>
      <c r="E80" s="206"/>
      <c r="F80" s="208"/>
    </row>
    <row r="81" spans="1:7" ht="18" hidden="1" customHeight="1">
      <c r="A81" s="202"/>
      <c r="B81" s="203" t="str">
        <f ca="1">IF(入力シート!B80=0," ",入力シート!B80)</f>
        <v/>
      </c>
      <c r="C81" s="109">
        <f>IF(入力シート!C80=" "," ",入力シート!C80)</f>
        <v>0</v>
      </c>
      <c r="D81" s="110"/>
      <c r="E81" s="205">
        <f>IF(入力シート!E80=" "," ",ROUNDUP(入力シート!E80,-3)/1000)</f>
        <v>0</v>
      </c>
      <c r="F81" s="207">
        <f>IF(入力シート!E81=" "," ",ROUNDDOWN(入力シート!E81,-3)/1000)</f>
        <v>0</v>
      </c>
    </row>
    <row r="82" spans="1:7" ht="18" hidden="1" customHeight="1">
      <c r="A82" s="202"/>
      <c r="B82" s="204"/>
      <c r="C82" s="109" t="str">
        <f>IF(入力シート!C81=0," ",入力シート!C81)</f>
        <v xml:space="preserve"> </v>
      </c>
      <c r="D82" s="110"/>
      <c r="E82" s="206"/>
      <c r="F82" s="208"/>
    </row>
    <row r="83" spans="1:7" ht="18" hidden="1" customHeight="1">
      <c r="A83" s="202"/>
      <c r="B83" s="203" t="str">
        <f ca="1">IF(入力シート!B82=0," ",入力シート!B82)</f>
        <v/>
      </c>
      <c r="C83" s="109">
        <f>IF(入力シート!C82=" "," ",入力シート!C82)</f>
        <v>0</v>
      </c>
      <c r="D83" s="110"/>
      <c r="E83" s="205">
        <f>IF(入力シート!E82=" "," ",ROUNDUP(入力シート!E82,-3)/1000)</f>
        <v>0</v>
      </c>
      <c r="F83" s="207">
        <f>IF(入力シート!E83=" "," ",ROUNDDOWN(入力シート!E83,-3)/1000)</f>
        <v>0</v>
      </c>
    </row>
    <row r="84" spans="1:7" ht="18" hidden="1" customHeight="1">
      <c r="A84" s="202"/>
      <c r="B84" s="204"/>
      <c r="C84" s="109" t="str">
        <f>IF(入力シート!C83=0," ",入力シート!C83)</f>
        <v xml:space="preserve"> </v>
      </c>
      <c r="D84" s="110"/>
      <c r="E84" s="206"/>
      <c r="F84" s="208"/>
    </row>
    <row r="85" spans="1:7" ht="29.25" customHeight="1" thickBot="1">
      <c r="A85" s="209" t="s">
        <v>3</v>
      </c>
      <c r="B85" s="210"/>
      <c r="C85" s="210"/>
      <c r="D85" s="211"/>
      <c r="E85" s="10">
        <f>SUM(E15:E84)</f>
        <v>0</v>
      </c>
      <c r="F85" s="11">
        <f>SUM(F15:F84)</f>
        <v>0</v>
      </c>
    </row>
    <row r="87" spans="1:7">
      <c r="A87" s="212" t="s">
        <v>14</v>
      </c>
      <c r="B87" s="212"/>
      <c r="C87" s="212"/>
      <c r="D87" s="212"/>
      <c r="E87" s="212"/>
      <c r="F87" s="212"/>
      <c r="G87" s="212"/>
    </row>
  </sheetData>
  <sheetProtection sheet="1" formatCells="0" formatColumns="0" formatRows="0"/>
  <mergeCells count="225">
    <mergeCell ref="A61:A62"/>
    <mergeCell ref="B61:B62"/>
    <mergeCell ref="C61:D61"/>
    <mergeCell ref="E61:E62"/>
    <mergeCell ref="F61:F62"/>
    <mergeCell ref="C62:D62"/>
    <mergeCell ref="A63:A64"/>
    <mergeCell ref="B63:B64"/>
    <mergeCell ref="C63:D63"/>
    <mergeCell ref="E63:E64"/>
    <mergeCell ref="F63:F64"/>
    <mergeCell ref="C64:D64"/>
    <mergeCell ref="C56:D56"/>
    <mergeCell ref="A57:A58"/>
    <mergeCell ref="B57:B58"/>
    <mergeCell ref="C57:D57"/>
    <mergeCell ref="E57:E58"/>
    <mergeCell ref="F57:F58"/>
    <mergeCell ref="C58:D58"/>
    <mergeCell ref="A59:A60"/>
    <mergeCell ref="B59:B60"/>
    <mergeCell ref="C59:D59"/>
    <mergeCell ref="E59:E60"/>
    <mergeCell ref="F59:F60"/>
    <mergeCell ref="C60:D60"/>
    <mergeCell ref="A3:F3"/>
    <mergeCell ref="C13:D13"/>
    <mergeCell ref="C14:D14"/>
    <mergeCell ref="C15:D15"/>
    <mergeCell ref="A8:B9"/>
    <mergeCell ref="B12:D12"/>
    <mergeCell ref="A5:B6"/>
    <mergeCell ref="A45:A46"/>
    <mergeCell ref="B45:B46"/>
    <mergeCell ref="C45:D45"/>
    <mergeCell ref="E45:E46"/>
    <mergeCell ref="F45:F46"/>
    <mergeCell ref="C46:D46"/>
    <mergeCell ref="A17:A18"/>
    <mergeCell ref="B17:B18"/>
    <mergeCell ref="E17:E18"/>
    <mergeCell ref="F17:F18"/>
    <mergeCell ref="A19:A20"/>
    <mergeCell ref="B19:B20"/>
    <mergeCell ref="E19:E20"/>
    <mergeCell ref="F19:F20"/>
    <mergeCell ref="A21:A22"/>
    <mergeCell ref="B21:B22"/>
    <mergeCell ref="E21:E22"/>
    <mergeCell ref="A87:G87"/>
    <mergeCell ref="C5:D6"/>
    <mergeCell ref="C8:C9"/>
    <mergeCell ref="D8:D9"/>
    <mergeCell ref="A12:A14"/>
    <mergeCell ref="E12:E14"/>
    <mergeCell ref="F12:F14"/>
    <mergeCell ref="B13:B14"/>
    <mergeCell ref="A15:A16"/>
    <mergeCell ref="B15:B16"/>
    <mergeCell ref="E15:E16"/>
    <mergeCell ref="F15:F16"/>
    <mergeCell ref="C31:D31"/>
    <mergeCell ref="C16:D16"/>
    <mergeCell ref="C17:D17"/>
    <mergeCell ref="C18:D18"/>
    <mergeCell ref="C19:D19"/>
    <mergeCell ref="C20:D20"/>
    <mergeCell ref="A47:A48"/>
    <mergeCell ref="B47:B48"/>
    <mergeCell ref="C47:D47"/>
    <mergeCell ref="E47:E48"/>
    <mergeCell ref="F47:F48"/>
    <mergeCell ref="C48:D48"/>
    <mergeCell ref="A85:D85"/>
    <mergeCell ref="A49:A50"/>
    <mergeCell ref="B49:B50"/>
    <mergeCell ref="C49:D49"/>
    <mergeCell ref="E49:E50"/>
    <mergeCell ref="F49:F50"/>
    <mergeCell ref="C50:D50"/>
    <mergeCell ref="A51:A52"/>
    <mergeCell ref="B51:B52"/>
    <mergeCell ref="C51:D51"/>
    <mergeCell ref="E51:E52"/>
    <mergeCell ref="F51:F52"/>
    <mergeCell ref="C52:D52"/>
    <mergeCell ref="A53:A54"/>
    <mergeCell ref="B53:B54"/>
    <mergeCell ref="C53:D53"/>
    <mergeCell ref="E53:E54"/>
    <mergeCell ref="F53:F54"/>
    <mergeCell ref="C54:D54"/>
    <mergeCell ref="A55:A56"/>
    <mergeCell ref="B55:B56"/>
    <mergeCell ref="C55:D55"/>
    <mergeCell ref="E55:E56"/>
    <mergeCell ref="F55:F56"/>
    <mergeCell ref="F21:F22"/>
    <mergeCell ref="A23:A24"/>
    <mergeCell ref="B23:B24"/>
    <mergeCell ref="E23:E24"/>
    <mergeCell ref="F23:F24"/>
    <mergeCell ref="C21:D21"/>
    <mergeCell ref="C22:D22"/>
    <mergeCell ref="C23:D23"/>
    <mergeCell ref="C24:D24"/>
    <mergeCell ref="A25:A26"/>
    <mergeCell ref="B25:B26"/>
    <mergeCell ref="E25:E26"/>
    <mergeCell ref="F25:F26"/>
    <mergeCell ref="A27:A28"/>
    <mergeCell ref="B27:B28"/>
    <mergeCell ref="E27:E28"/>
    <mergeCell ref="F27:F28"/>
    <mergeCell ref="C26:D26"/>
    <mergeCell ref="C27:D27"/>
    <mergeCell ref="C28:D28"/>
    <mergeCell ref="C25:D25"/>
    <mergeCell ref="A29:A30"/>
    <mergeCell ref="B29:B30"/>
    <mergeCell ref="E29:E30"/>
    <mergeCell ref="F29:F30"/>
    <mergeCell ref="A31:A32"/>
    <mergeCell ref="B31:B32"/>
    <mergeCell ref="E31:E32"/>
    <mergeCell ref="F31:F32"/>
    <mergeCell ref="C32:D32"/>
    <mergeCell ref="C29:D29"/>
    <mergeCell ref="C30:D30"/>
    <mergeCell ref="A33:A34"/>
    <mergeCell ref="B33:B34"/>
    <mergeCell ref="E33:E34"/>
    <mergeCell ref="F33:F34"/>
    <mergeCell ref="A35:A36"/>
    <mergeCell ref="B35:B36"/>
    <mergeCell ref="E35:E36"/>
    <mergeCell ref="F35:F36"/>
    <mergeCell ref="C36:D36"/>
    <mergeCell ref="C33:D33"/>
    <mergeCell ref="C34:D34"/>
    <mergeCell ref="C35:D35"/>
    <mergeCell ref="A39:A40"/>
    <mergeCell ref="B39:B40"/>
    <mergeCell ref="C39:D39"/>
    <mergeCell ref="E39:E40"/>
    <mergeCell ref="F39:F40"/>
    <mergeCell ref="C40:D40"/>
    <mergeCell ref="A37:A38"/>
    <mergeCell ref="B37:B38"/>
    <mergeCell ref="C37:D37"/>
    <mergeCell ref="E37:E38"/>
    <mergeCell ref="F37:F38"/>
    <mergeCell ref="C38:D38"/>
    <mergeCell ref="A43:A44"/>
    <mergeCell ref="B43:B44"/>
    <mergeCell ref="C43:D43"/>
    <mergeCell ref="E43:E44"/>
    <mergeCell ref="F43:F44"/>
    <mergeCell ref="C44:D44"/>
    <mergeCell ref="A41:A42"/>
    <mergeCell ref="B41:B42"/>
    <mergeCell ref="C41:D41"/>
    <mergeCell ref="E41:E42"/>
    <mergeCell ref="F41:F42"/>
    <mergeCell ref="C42:D42"/>
    <mergeCell ref="A65:A66"/>
    <mergeCell ref="B65:B66"/>
    <mergeCell ref="C65:D65"/>
    <mergeCell ref="E65:E66"/>
    <mergeCell ref="F65:F66"/>
    <mergeCell ref="C66:D66"/>
    <mergeCell ref="A67:A68"/>
    <mergeCell ref="B67:B68"/>
    <mergeCell ref="C67:D67"/>
    <mergeCell ref="E67:E68"/>
    <mergeCell ref="F67:F68"/>
    <mergeCell ref="C68:D68"/>
    <mergeCell ref="A69:A70"/>
    <mergeCell ref="B69:B70"/>
    <mergeCell ref="C69:D69"/>
    <mergeCell ref="E69:E70"/>
    <mergeCell ref="F69:F70"/>
    <mergeCell ref="C70:D70"/>
    <mergeCell ref="A71:A72"/>
    <mergeCell ref="B71:B72"/>
    <mergeCell ref="C71:D71"/>
    <mergeCell ref="E71:E72"/>
    <mergeCell ref="F71:F72"/>
    <mergeCell ref="C72:D72"/>
    <mergeCell ref="A73:A74"/>
    <mergeCell ref="B73:B74"/>
    <mergeCell ref="C73:D73"/>
    <mergeCell ref="E73:E74"/>
    <mergeCell ref="F73:F74"/>
    <mergeCell ref="C74:D74"/>
    <mergeCell ref="A75:A76"/>
    <mergeCell ref="B75:B76"/>
    <mergeCell ref="C75:D75"/>
    <mergeCell ref="E75:E76"/>
    <mergeCell ref="F75:F76"/>
    <mergeCell ref="C76:D76"/>
    <mergeCell ref="A77:A78"/>
    <mergeCell ref="B77:B78"/>
    <mergeCell ref="C77:D77"/>
    <mergeCell ref="E77:E78"/>
    <mergeCell ref="F77:F78"/>
    <mergeCell ref="C78:D78"/>
    <mergeCell ref="A79:A80"/>
    <mergeCell ref="B79:B80"/>
    <mergeCell ref="C79:D79"/>
    <mergeCell ref="E79:E80"/>
    <mergeCell ref="F79:F80"/>
    <mergeCell ref="C80:D80"/>
    <mergeCell ref="A81:A82"/>
    <mergeCell ref="B81:B82"/>
    <mergeCell ref="C81:D81"/>
    <mergeCell ref="E81:E82"/>
    <mergeCell ref="F81:F82"/>
    <mergeCell ref="C82:D82"/>
    <mergeCell ref="A83:A84"/>
    <mergeCell ref="B83:B84"/>
    <mergeCell ref="C83:D83"/>
    <mergeCell ref="E83:E84"/>
    <mergeCell ref="F83:F84"/>
    <mergeCell ref="C84:D84"/>
  </mergeCells>
  <phoneticPr fontId="6"/>
  <pageMargins left="0.94488188976377963" right="0.39370078740157483" top="0.82677165354330717" bottom="0.35433070866141736"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88"/>
  <sheetViews>
    <sheetView view="pageBreakPreview" zoomScaleNormal="100" zoomScaleSheetLayoutView="100" workbookViewId="0">
      <pane ySplit="14" topLeftCell="A15" activePane="bottomLeft" state="frozen"/>
      <selection pane="bottomLeft" activeCell="I27" sqref="I27"/>
    </sheetView>
  </sheetViews>
  <sheetFormatPr defaultRowHeight="12" outlineLevelCol="1"/>
  <cols>
    <col min="1" max="2" width="5" style="1" bestFit="1" customWidth="1"/>
    <col min="3" max="3" width="31.25" style="1" customWidth="1"/>
    <col min="4" max="4" width="6.75" style="1" customWidth="1"/>
    <col min="5" max="6" width="12.5" style="1" customWidth="1"/>
    <col min="7" max="7" width="5" style="1" bestFit="1" customWidth="1"/>
    <col min="8" max="11" width="9" style="1"/>
    <col min="12" max="12" width="0" style="1" hidden="1" customWidth="1" outlineLevel="1"/>
    <col min="13" max="13" width="3.375" style="1" hidden="1" customWidth="1" outlineLevel="1"/>
    <col min="14" max="14" width="43.25" style="1" hidden="1" customWidth="1" outlineLevel="1"/>
    <col min="15" max="15" width="9" style="1" collapsed="1"/>
    <col min="16" max="16384" width="9" style="1"/>
  </cols>
  <sheetData>
    <row r="1" spans="1:14">
      <c r="A1" s="1" t="s">
        <v>13</v>
      </c>
    </row>
    <row r="3" spans="1:14">
      <c r="A3" s="256" t="s">
        <v>12</v>
      </c>
      <c r="B3" s="256"/>
      <c r="C3" s="256"/>
      <c r="D3" s="256"/>
      <c r="E3" s="256"/>
      <c r="F3" s="256"/>
    </row>
    <row r="5" spans="1:14">
      <c r="A5" s="245" t="s">
        <v>7</v>
      </c>
      <c r="B5" s="245"/>
      <c r="C5" s="213" t="str">
        <f>入力シート!$C$5</f>
        <v>〇〇市</v>
      </c>
      <c r="D5" s="214"/>
      <c r="E5" s="257" t="s">
        <v>5</v>
      </c>
      <c r="F5" s="245" t="str">
        <f>入力シート!$C$7</f>
        <v>令和７年度</v>
      </c>
    </row>
    <row r="6" spans="1:14">
      <c r="A6" s="246"/>
      <c r="B6" s="246"/>
      <c r="C6" s="215"/>
      <c r="D6" s="216"/>
      <c r="E6" s="258"/>
      <c r="F6" s="246"/>
    </row>
    <row r="8" spans="1:14">
      <c r="A8" s="245" t="s">
        <v>9</v>
      </c>
      <c r="B8" s="245"/>
      <c r="C8" s="247">
        <f>F85</f>
        <v>0</v>
      </c>
      <c r="D8" s="249" t="s">
        <v>10</v>
      </c>
    </row>
    <row r="9" spans="1:14">
      <c r="A9" s="246"/>
      <c r="B9" s="246"/>
      <c r="C9" s="248"/>
      <c r="D9" s="250"/>
    </row>
    <row r="11" spans="1:14" ht="12.75" thickBot="1">
      <c r="A11" s="1" t="s">
        <v>8</v>
      </c>
      <c r="F11" s="4" t="s">
        <v>18</v>
      </c>
    </row>
    <row r="12" spans="1:14" ht="12" customHeight="1">
      <c r="A12" s="259" t="s">
        <v>4</v>
      </c>
      <c r="B12" s="262" t="s">
        <v>27</v>
      </c>
      <c r="C12" s="262"/>
      <c r="D12" s="262" t="s">
        <v>28</v>
      </c>
      <c r="E12" s="262" t="s">
        <v>117</v>
      </c>
      <c r="F12" s="265" t="s">
        <v>0</v>
      </c>
      <c r="G12" s="269" t="s">
        <v>74</v>
      </c>
    </row>
    <row r="13" spans="1:14" ht="12.75">
      <c r="A13" s="260"/>
      <c r="B13" s="227" t="s">
        <v>54</v>
      </c>
      <c r="C13" s="2" t="s">
        <v>30</v>
      </c>
      <c r="D13" s="263"/>
      <c r="E13" s="263"/>
      <c r="F13" s="266"/>
      <c r="G13" s="270"/>
      <c r="H13" s="1" t="s">
        <v>90</v>
      </c>
      <c r="L13" s="320" t="s">
        <v>157</v>
      </c>
      <c r="M13" s="321"/>
      <c r="N13" s="321"/>
    </row>
    <row r="14" spans="1:14" ht="14.25" thickBot="1">
      <c r="A14" s="261"/>
      <c r="B14" s="268"/>
      <c r="C14" s="3" t="s">
        <v>31</v>
      </c>
      <c r="D14" s="264"/>
      <c r="E14" s="264"/>
      <c r="F14" s="267"/>
      <c r="G14" s="270"/>
      <c r="H14" s="1" t="s">
        <v>91</v>
      </c>
      <c r="L14" s="320">
        <f ca="1">SUMIF($B$15:$B$84,M14,$F$15:$F$84)</f>
        <v>0</v>
      </c>
      <c r="M14" s="322">
        <v>1</v>
      </c>
      <c r="N14" s="323" t="s">
        <v>140</v>
      </c>
    </row>
    <row r="15" spans="1:14" ht="21.75" customHeight="1">
      <c r="A15" s="254"/>
      <c r="B15" s="203" t="str">
        <f ca="1">IF(入力シート!B14=0," ",入力シート!B14)</f>
        <v/>
      </c>
      <c r="C15" s="12">
        <f>IF(入力シート!C14=" "," ",入力シート!C14)</f>
        <v>0</v>
      </c>
      <c r="D15" s="240" t="str">
        <f>IF(入力シート!D14=0," ",入力シート!D14)</f>
        <v xml:space="preserve"> </v>
      </c>
      <c r="E15" s="251">
        <f>IF(入力シート!F14=" "," ",ROUNDUP(入力シート!F14,-3)/1000)</f>
        <v>0</v>
      </c>
      <c r="F15" s="252">
        <f>IF(入力シート!F15=" "," ",ROUNDDOWN(入力シート!F15,-3)/1000)</f>
        <v>0</v>
      </c>
      <c r="G15" s="243"/>
      <c r="L15" s="320">
        <f t="shared" ref="L15:L57" ca="1" si="0">SUMIF($B$15:$B$84,M15,$F$15:$F$84)</f>
        <v>0</v>
      </c>
      <c r="M15" s="322">
        <v>2</v>
      </c>
      <c r="N15" s="323" t="s">
        <v>143</v>
      </c>
    </row>
    <row r="16" spans="1:14" ht="21.75" customHeight="1">
      <c r="A16" s="255"/>
      <c r="B16" s="204"/>
      <c r="C16" s="13" t="str">
        <f>IF(入力シート!C15=0," ",入力シート!C15)</f>
        <v xml:space="preserve"> </v>
      </c>
      <c r="D16" s="241"/>
      <c r="E16" s="206"/>
      <c r="F16" s="208"/>
      <c r="G16" s="243"/>
      <c r="L16" s="320">
        <f t="shared" ca="1" si="0"/>
        <v>0</v>
      </c>
      <c r="M16" s="322">
        <v>3</v>
      </c>
      <c r="N16" s="322" t="s">
        <v>35</v>
      </c>
    </row>
    <row r="17" spans="1:14" ht="21.75" customHeight="1">
      <c r="A17" s="253"/>
      <c r="B17" s="203" t="str">
        <f ca="1">IF(入力シート!B16=0," ",入力シート!B16)</f>
        <v/>
      </c>
      <c r="C17" s="13">
        <f>IF(入力シート!C16=" "," ",入力シート!C16)</f>
        <v>0</v>
      </c>
      <c r="D17" s="240" t="str">
        <f>IF(入力シート!D16=0," ",入力シート!D16)</f>
        <v xml:space="preserve"> </v>
      </c>
      <c r="E17" s="205">
        <f>IF(入力シート!F16=" "," ",ROUNDUP(入力シート!F16,-3)/1000)</f>
        <v>0</v>
      </c>
      <c r="F17" s="242">
        <f>IF(入力シート!F17=" "," ",ROUNDDOWN(入力シート!F17,-3)/1000)</f>
        <v>0</v>
      </c>
      <c r="G17" s="243"/>
      <c r="L17" s="320">
        <f t="shared" ca="1" si="0"/>
        <v>0</v>
      </c>
      <c r="M17" s="322">
        <v>4</v>
      </c>
      <c r="N17" s="323" t="s">
        <v>135</v>
      </c>
    </row>
    <row r="18" spans="1:14" ht="21.75" customHeight="1">
      <c r="A18" s="239"/>
      <c r="B18" s="204"/>
      <c r="C18" s="13" t="str">
        <f>IF(入力シート!C17=0," ",入力シート!C17)</f>
        <v xml:space="preserve"> </v>
      </c>
      <c r="D18" s="241"/>
      <c r="E18" s="206"/>
      <c r="F18" s="208"/>
      <c r="G18" s="243"/>
      <c r="L18" s="320">
        <f t="shared" ca="1" si="0"/>
        <v>0</v>
      </c>
      <c r="M18" s="322">
        <v>5</v>
      </c>
      <c r="N18" s="322" t="s">
        <v>122</v>
      </c>
    </row>
    <row r="19" spans="1:14" ht="21.75" customHeight="1">
      <c r="A19" s="239"/>
      <c r="B19" s="203" t="str">
        <f ca="1">IF(入力シート!B18=0," ",入力シート!B18)</f>
        <v/>
      </c>
      <c r="C19" s="13">
        <f>IF(入力シート!C18=" "," ",入力シート!C18)</f>
        <v>0</v>
      </c>
      <c r="D19" s="240" t="str">
        <f>IF(入力シート!D18=0," ",入力シート!D18)</f>
        <v xml:space="preserve"> </v>
      </c>
      <c r="E19" s="205">
        <f>IF(入力シート!F18=" "," ",ROUNDUP(入力シート!F18,-3)/1000)</f>
        <v>0</v>
      </c>
      <c r="F19" s="242">
        <f>IF(入力シート!F19=" "," ",ROUNDDOWN(入力シート!F19,-3)/1000)</f>
        <v>0</v>
      </c>
      <c r="G19" s="243"/>
      <c r="L19" s="320">
        <f t="shared" ca="1" si="0"/>
        <v>0</v>
      </c>
      <c r="M19" s="322">
        <v>6</v>
      </c>
      <c r="N19" s="323" t="s">
        <v>123</v>
      </c>
    </row>
    <row r="20" spans="1:14" ht="21.75" customHeight="1">
      <c r="A20" s="239"/>
      <c r="B20" s="204"/>
      <c r="C20" s="13" t="str">
        <f>IF(入力シート!C19=0," ",入力シート!C19)</f>
        <v xml:space="preserve"> </v>
      </c>
      <c r="D20" s="241"/>
      <c r="E20" s="206"/>
      <c r="F20" s="208"/>
      <c r="G20" s="243"/>
      <c r="L20" s="320">
        <f t="shared" ca="1" si="0"/>
        <v>0</v>
      </c>
      <c r="M20" s="322">
        <v>7</v>
      </c>
      <c r="N20" s="322" t="s">
        <v>37</v>
      </c>
    </row>
    <row r="21" spans="1:14" ht="21.75" customHeight="1">
      <c r="A21" s="239"/>
      <c r="B21" s="203" t="str">
        <f ca="1">IF(入力シート!B20=0," ",入力シート!B20)</f>
        <v/>
      </c>
      <c r="C21" s="13">
        <f>IF(入力シート!C20=" "," ",入力シート!C20)</f>
        <v>0</v>
      </c>
      <c r="D21" s="240" t="str">
        <f>IF(入力シート!D20=0," ",入力シート!D20)</f>
        <v xml:space="preserve"> </v>
      </c>
      <c r="E21" s="205">
        <f>IF(入力シート!F20=" "," ",ROUNDUP(入力シート!F20,-3)/1000)</f>
        <v>0</v>
      </c>
      <c r="F21" s="242">
        <f>IF(入力シート!F21=" "," ",ROUNDDOWN(入力シート!F21,-3)/1000)</f>
        <v>0</v>
      </c>
      <c r="G21" s="243"/>
      <c r="L21" s="320">
        <f t="shared" ca="1" si="0"/>
        <v>0</v>
      </c>
      <c r="M21" s="322">
        <v>8</v>
      </c>
      <c r="N21" s="322" t="s">
        <v>38</v>
      </c>
    </row>
    <row r="22" spans="1:14" ht="21.75" customHeight="1">
      <c r="A22" s="239"/>
      <c r="B22" s="204"/>
      <c r="C22" s="13" t="str">
        <f>IF(入力シート!C21=0," ",入力シート!C21)</f>
        <v xml:space="preserve"> </v>
      </c>
      <c r="D22" s="241"/>
      <c r="E22" s="206"/>
      <c r="F22" s="208"/>
      <c r="G22" s="243"/>
      <c r="L22" s="320">
        <f t="shared" ca="1" si="0"/>
        <v>0</v>
      </c>
      <c r="M22" s="322">
        <v>9</v>
      </c>
      <c r="N22" s="322" t="s">
        <v>39</v>
      </c>
    </row>
    <row r="23" spans="1:14" ht="21.75" customHeight="1">
      <c r="A23" s="239"/>
      <c r="B23" s="203" t="str">
        <f ca="1">IF(入力シート!B22=0," ",入力シート!B22)</f>
        <v/>
      </c>
      <c r="C23" s="13">
        <f>IF(入力シート!C22=" "," ",入力シート!C22)</f>
        <v>0</v>
      </c>
      <c r="D23" s="240" t="str">
        <f>IF(入力シート!D22=0," ",入力シート!D22)</f>
        <v xml:space="preserve"> </v>
      </c>
      <c r="E23" s="205">
        <f>IF(入力シート!F22=" "," ",ROUNDUP(入力シート!F22,-3)/1000)</f>
        <v>0</v>
      </c>
      <c r="F23" s="242">
        <f>IF(入力シート!F23=" "," ",ROUNDDOWN(入力シート!F23,-3)/1000)</f>
        <v>0</v>
      </c>
      <c r="G23" s="243"/>
      <c r="L23" s="320">
        <f t="shared" ca="1" si="0"/>
        <v>0</v>
      </c>
      <c r="M23" s="322">
        <v>10</v>
      </c>
      <c r="N23" s="323" t="s">
        <v>136</v>
      </c>
    </row>
    <row r="24" spans="1:14" ht="21.75" customHeight="1">
      <c r="A24" s="239"/>
      <c r="B24" s="204"/>
      <c r="C24" s="13" t="str">
        <f>IF(入力シート!C23=0," ",入力シート!C23)</f>
        <v xml:space="preserve"> </v>
      </c>
      <c r="D24" s="241"/>
      <c r="E24" s="206"/>
      <c r="F24" s="208"/>
      <c r="G24" s="243"/>
      <c r="L24" s="320">
        <f t="shared" ca="1" si="0"/>
        <v>0</v>
      </c>
      <c r="M24" s="322">
        <v>11</v>
      </c>
      <c r="N24" s="322" t="s">
        <v>36</v>
      </c>
    </row>
    <row r="25" spans="1:14" ht="21.75" customHeight="1">
      <c r="A25" s="239"/>
      <c r="B25" s="203" t="str">
        <f ca="1">IF(入力シート!B24=0," ",入力シート!B24)</f>
        <v/>
      </c>
      <c r="C25" s="13">
        <f>IF(入力シート!C24=" "," ",入力シート!C24)</f>
        <v>0</v>
      </c>
      <c r="D25" s="240" t="str">
        <f>IF(入力シート!D24=0," ",入力シート!D24)</f>
        <v xml:space="preserve"> </v>
      </c>
      <c r="E25" s="205">
        <f>IF(入力シート!F24=" "," ",ROUNDUP(入力シート!F24,-3)/1000)</f>
        <v>0</v>
      </c>
      <c r="F25" s="242">
        <f>IF(入力シート!F25=" "," ",ROUNDDOWN(入力シート!F25,-3)/1000)</f>
        <v>0</v>
      </c>
      <c r="G25" s="243"/>
      <c r="L25" s="320">
        <f t="shared" ca="1" si="0"/>
        <v>0</v>
      </c>
      <c r="M25" s="322">
        <v>12</v>
      </c>
      <c r="N25" s="322" t="s">
        <v>124</v>
      </c>
    </row>
    <row r="26" spans="1:14" ht="21.75" customHeight="1">
      <c r="A26" s="239"/>
      <c r="B26" s="204"/>
      <c r="C26" s="13" t="str">
        <f>IF(入力シート!C25=0," ",入力シート!C25)</f>
        <v xml:space="preserve"> </v>
      </c>
      <c r="D26" s="241"/>
      <c r="E26" s="206"/>
      <c r="F26" s="208"/>
      <c r="G26" s="243"/>
      <c r="L26" s="320">
        <f t="shared" ca="1" si="0"/>
        <v>0</v>
      </c>
      <c r="M26" s="322">
        <v>13</v>
      </c>
      <c r="N26" s="322" t="s">
        <v>25</v>
      </c>
    </row>
    <row r="27" spans="1:14" ht="21.75" customHeight="1">
      <c r="A27" s="239"/>
      <c r="B27" s="203" t="str">
        <f ca="1">IF(入力シート!B26=0," ",入力シート!B26)</f>
        <v/>
      </c>
      <c r="C27" s="13">
        <f>IF(入力シート!C26=" "," ",入力シート!C26)</f>
        <v>0</v>
      </c>
      <c r="D27" s="240" t="str">
        <f>IF(入力シート!D26=0," ",入力シート!D26)</f>
        <v xml:space="preserve"> </v>
      </c>
      <c r="E27" s="205">
        <f>IF(入力シート!F26=" "," ",ROUNDUP(入力シート!F26,-3)/1000)</f>
        <v>0</v>
      </c>
      <c r="F27" s="242">
        <f>IF(入力シート!F27=" "," ",ROUNDDOWN(入力シート!F27,-3)/1000)</f>
        <v>0</v>
      </c>
      <c r="G27" s="271"/>
      <c r="L27" s="320">
        <f t="shared" ca="1" si="0"/>
        <v>0</v>
      </c>
      <c r="M27" s="322">
        <v>14</v>
      </c>
      <c r="N27" s="323" t="s">
        <v>144</v>
      </c>
    </row>
    <row r="28" spans="1:14" ht="21.75" customHeight="1">
      <c r="A28" s="239"/>
      <c r="B28" s="204"/>
      <c r="C28" s="13" t="str">
        <f>IF(入力シート!C27=0," ",入力シート!C27)</f>
        <v xml:space="preserve"> </v>
      </c>
      <c r="D28" s="241"/>
      <c r="E28" s="206"/>
      <c r="F28" s="208"/>
      <c r="G28" s="243"/>
      <c r="L28" s="320">
        <f t="shared" ca="1" si="0"/>
        <v>0</v>
      </c>
      <c r="M28" s="322">
        <v>15</v>
      </c>
      <c r="N28" s="322" t="s">
        <v>40</v>
      </c>
    </row>
    <row r="29" spans="1:14" ht="21.75" customHeight="1">
      <c r="A29" s="239"/>
      <c r="B29" s="203" t="str">
        <f ca="1">IF(入力シート!B28=0," ",入力シート!B28)</f>
        <v/>
      </c>
      <c r="C29" s="13">
        <f>IF(入力シート!C28=" "," ",入力シート!C28)</f>
        <v>0</v>
      </c>
      <c r="D29" s="240" t="str">
        <f>IF(入力シート!D28=0," ",入力シート!D28)</f>
        <v xml:space="preserve"> </v>
      </c>
      <c r="E29" s="205">
        <f>IF(入力シート!F28=" "," ",ROUNDUP(入力シート!F28,-3)/1000)</f>
        <v>0</v>
      </c>
      <c r="F29" s="242">
        <f>IF(入力シート!F29=" "," ",ROUNDDOWN(入力シート!F29,-3)/1000)</f>
        <v>0</v>
      </c>
      <c r="G29" s="243"/>
      <c r="L29" s="320">
        <f t="shared" ca="1" si="0"/>
        <v>0</v>
      </c>
      <c r="M29" s="322">
        <v>16</v>
      </c>
      <c r="N29" s="322" t="s">
        <v>24</v>
      </c>
    </row>
    <row r="30" spans="1:14" ht="21.75" customHeight="1">
      <c r="A30" s="239"/>
      <c r="B30" s="204"/>
      <c r="C30" s="13" t="str">
        <f>IF(入力シート!C29=0," ",入力シート!C29)</f>
        <v xml:space="preserve"> </v>
      </c>
      <c r="D30" s="241"/>
      <c r="E30" s="206"/>
      <c r="F30" s="208"/>
      <c r="G30" s="243"/>
      <c r="L30" s="320">
        <f t="shared" ca="1" si="0"/>
        <v>0</v>
      </c>
      <c r="M30" s="322">
        <v>17</v>
      </c>
      <c r="N30" s="322" t="s">
        <v>41</v>
      </c>
    </row>
    <row r="31" spans="1:14" ht="21.75" customHeight="1">
      <c r="A31" s="239"/>
      <c r="B31" s="203" t="str">
        <f ca="1">IF(入力シート!B30=0," ",入力シート!B30)</f>
        <v/>
      </c>
      <c r="C31" s="13">
        <f>IF(入力シート!C30=" "," ",入力シート!C30)</f>
        <v>0</v>
      </c>
      <c r="D31" s="240" t="str">
        <f>IF(入力シート!D30=0," ",入力シート!D30)</f>
        <v xml:space="preserve"> </v>
      </c>
      <c r="E31" s="205">
        <f>IF(入力シート!F30=" "," ",ROUNDUP(入力シート!F30,-3)/1000)</f>
        <v>0</v>
      </c>
      <c r="F31" s="242">
        <f>IF(入力シート!F31=" "," ",ROUNDDOWN(入力シート!F31,-3)/1000)</f>
        <v>0</v>
      </c>
      <c r="G31" s="243"/>
      <c r="L31" s="320">
        <f t="shared" ca="1" si="0"/>
        <v>0</v>
      </c>
      <c r="M31" s="322">
        <v>18</v>
      </c>
      <c r="N31" s="322" t="s">
        <v>34</v>
      </c>
    </row>
    <row r="32" spans="1:14" ht="21.75" customHeight="1">
      <c r="A32" s="239"/>
      <c r="B32" s="204"/>
      <c r="C32" s="13" t="str">
        <f>IF(入力シート!C31=0," ",入力シート!C31)</f>
        <v xml:space="preserve"> </v>
      </c>
      <c r="D32" s="241"/>
      <c r="E32" s="206"/>
      <c r="F32" s="208"/>
      <c r="G32" s="243"/>
      <c r="L32" s="320">
        <f t="shared" ca="1" si="0"/>
        <v>0</v>
      </c>
      <c r="M32" s="322">
        <v>19</v>
      </c>
      <c r="N32" s="322" t="s">
        <v>42</v>
      </c>
    </row>
    <row r="33" spans="1:14" ht="21.75" customHeight="1">
      <c r="A33" s="239"/>
      <c r="B33" s="203" t="str">
        <f ca="1">IF(入力シート!B32=0," ",入力シート!B32)</f>
        <v/>
      </c>
      <c r="C33" s="13">
        <f>IF(入力シート!C32=" "," ",入力シート!C32)</f>
        <v>0</v>
      </c>
      <c r="D33" s="240" t="str">
        <f>IF(入力シート!D32=0," ",入力シート!D32)</f>
        <v xml:space="preserve"> </v>
      </c>
      <c r="E33" s="205">
        <f>IF(入力シート!F32=" "," ",ROUNDUP(入力シート!F32,-3)/1000)</f>
        <v>0</v>
      </c>
      <c r="F33" s="242">
        <f>IF(入力シート!F33=" "," ",ROUNDDOWN(入力シート!F33,-3)/1000)</f>
        <v>0</v>
      </c>
      <c r="G33" s="243"/>
      <c r="L33" s="320">
        <f t="shared" ca="1" si="0"/>
        <v>0</v>
      </c>
      <c r="M33" s="322">
        <v>20</v>
      </c>
      <c r="N33" s="322" t="s">
        <v>43</v>
      </c>
    </row>
    <row r="34" spans="1:14" ht="21.75" customHeight="1">
      <c r="A34" s="239"/>
      <c r="B34" s="204"/>
      <c r="C34" s="13" t="str">
        <f>IF(入力シート!C33=0," ",入力シート!C33)</f>
        <v xml:space="preserve"> </v>
      </c>
      <c r="D34" s="241"/>
      <c r="E34" s="206"/>
      <c r="F34" s="208"/>
      <c r="G34" s="243"/>
      <c r="L34" s="320">
        <f t="shared" ca="1" si="0"/>
        <v>0</v>
      </c>
      <c r="M34" s="322">
        <v>21</v>
      </c>
      <c r="N34" s="322" t="s">
        <v>33</v>
      </c>
    </row>
    <row r="35" spans="1:14" ht="21.75" customHeight="1">
      <c r="A35" s="239"/>
      <c r="B35" s="203" t="str">
        <f ca="1">IF(入力シート!B34=0," ",入力シート!B34)</f>
        <v/>
      </c>
      <c r="C35" s="13">
        <f>IF(入力シート!C34=" "," ",入力シート!C34)</f>
        <v>0</v>
      </c>
      <c r="D35" s="240" t="str">
        <f>IF(入力シート!D34=0," ",入力シート!D34)</f>
        <v xml:space="preserve"> </v>
      </c>
      <c r="E35" s="205">
        <f>IF(入力シート!F34=" "," ",ROUNDUP(入力シート!F34,-3)/1000)</f>
        <v>0</v>
      </c>
      <c r="F35" s="242">
        <f>IF(入力シート!F35=" "," ",ROUNDDOWN(入力シート!F35,-3)/1000)</f>
        <v>0</v>
      </c>
      <c r="G35" s="243"/>
      <c r="L35" s="320">
        <f t="shared" ca="1" si="0"/>
        <v>0</v>
      </c>
      <c r="M35" s="322">
        <v>22</v>
      </c>
      <c r="N35" s="322" t="s">
        <v>125</v>
      </c>
    </row>
    <row r="36" spans="1:14" ht="21.75" customHeight="1">
      <c r="A36" s="239"/>
      <c r="B36" s="204"/>
      <c r="C36" s="13" t="str">
        <f>IF(入力シート!C35=0," ",入力シート!C35)</f>
        <v xml:space="preserve"> </v>
      </c>
      <c r="D36" s="241"/>
      <c r="E36" s="206"/>
      <c r="F36" s="208"/>
      <c r="G36" s="243"/>
      <c r="L36" s="320">
        <f t="shared" ca="1" si="0"/>
        <v>0</v>
      </c>
      <c r="M36" s="322">
        <v>23</v>
      </c>
      <c r="N36" s="322" t="s">
        <v>126</v>
      </c>
    </row>
    <row r="37" spans="1:14" ht="21.75" customHeight="1">
      <c r="A37" s="239"/>
      <c r="B37" s="203" t="str">
        <f ca="1">IF(入力シート!B36=0," ",入力シート!B36)</f>
        <v/>
      </c>
      <c r="C37" s="13">
        <f>IF(入力シート!C36=" "," ",入力シート!C36)</f>
        <v>0</v>
      </c>
      <c r="D37" s="240" t="str">
        <f>IF(入力シート!D36=0," ",入力シート!D36)</f>
        <v xml:space="preserve"> </v>
      </c>
      <c r="E37" s="205">
        <f>IF(入力シート!F36=" "," ",ROUNDUP(入力シート!F36,-3)/1000)</f>
        <v>0</v>
      </c>
      <c r="F37" s="242">
        <f>IF(入力シート!F37=" "," ",ROUNDDOWN(入力シート!F37,-3)/1000)</f>
        <v>0</v>
      </c>
      <c r="G37" s="243"/>
      <c r="L37" s="320">
        <f t="shared" ca="1" si="0"/>
        <v>0</v>
      </c>
      <c r="M37" s="322">
        <v>24</v>
      </c>
      <c r="N37" s="322" t="s">
        <v>44</v>
      </c>
    </row>
    <row r="38" spans="1:14" ht="21.75" customHeight="1">
      <c r="A38" s="239"/>
      <c r="B38" s="204"/>
      <c r="C38" s="13" t="str">
        <f>IF(入力シート!C37=0," ",入力シート!C37)</f>
        <v xml:space="preserve"> </v>
      </c>
      <c r="D38" s="241"/>
      <c r="E38" s="206"/>
      <c r="F38" s="208"/>
      <c r="G38" s="243"/>
      <c r="L38" s="320">
        <f t="shared" ca="1" si="0"/>
        <v>0</v>
      </c>
      <c r="M38" s="322">
        <v>25</v>
      </c>
      <c r="N38" s="323" t="s">
        <v>127</v>
      </c>
    </row>
    <row r="39" spans="1:14" ht="21.75" customHeight="1">
      <c r="A39" s="239"/>
      <c r="B39" s="203" t="str">
        <f ca="1">IF(入力シート!B38=0," ",入力シート!B38)</f>
        <v/>
      </c>
      <c r="C39" s="13">
        <f>IF(入力シート!C38=" "," ",入力シート!C38)</f>
        <v>0</v>
      </c>
      <c r="D39" s="240" t="str">
        <f>IF(入力シート!D38=0," ",入力シート!D38)</f>
        <v xml:space="preserve"> </v>
      </c>
      <c r="E39" s="205">
        <f>IF(入力シート!F38=" "," ",ROUNDUP(入力シート!F38,-3)/1000)</f>
        <v>0</v>
      </c>
      <c r="F39" s="242">
        <f>IF(入力シート!F39=" "," ",ROUNDDOWN(入力シート!F39,-3)/1000)</f>
        <v>0</v>
      </c>
      <c r="G39" s="243"/>
      <c r="L39" s="320">
        <f t="shared" ca="1" si="0"/>
        <v>0</v>
      </c>
      <c r="M39" s="322">
        <v>26</v>
      </c>
      <c r="N39" s="322" t="s">
        <v>128</v>
      </c>
    </row>
    <row r="40" spans="1:14" ht="21.75" customHeight="1">
      <c r="A40" s="239"/>
      <c r="B40" s="204"/>
      <c r="C40" s="13" t="str">
        <f>IF(入力シート!C39=0," ",入力シート!C39)</f>
        <v xml:space="preserve"> </v>
      </c>
      <c r="D40" s="241"/>
      <c r="E40" s="206"/>
      <c r="F40" s="208"/>
      <c r="G40" s="243"/>
      <c r="L40" s="320">
        <f t="shared" ca="1" si="0"/>
        <v>0</v>
      </c>
      <c r="M40" s="322">
        <v>27</v>
      </c>
      <c r="N40" s="322" t="s">
        <v>45</v>
      </c>
    </row>
    <row r="41" spans="1:14" ht="21.75" hidden="1" customHeight="1">
      <c r="A41" s="239"/>
      <c r="B41" s="203" t="str">
        <f ca="1">IF(入力シート!B40=0," ",入力シート!B40)</f>
        <v/>
      </c>
      <c r="C41" s="13">
        <f>IF(入力シート!C40=" "," ",入力シート!C40)</f>
        <v>0</v>
      </c>
      <c r="D41" s="240" t="str">
        <f>IF(入力シート!D40=0," ",入力シート!D40)</f>
        <v xml:space="preserve"> </v>
      </c>
      <c r="E41" s="205">
        <f>IF(入力シート!F40=" "," ",ROUNDUP(入力シート!F40,-3)/1000)</f>
        <v>0</v>
      </c>
      <c r="F41" s="242">
        <f>IF(入力シート!F41=" "," ",ROUNDDOWN(入力シート!F41,-3)/1000)</f>
        <v>0</v>
      </c>
      <c r="G41" s="243"/>
      <c r="L41" s="320">
        <f t="shared" ca="1" si="0"/>
        <v>0</v>
      </c>
      <c r="M41" s="322">
        <v>28</v>
      </c>
      <c r="N41" s="323" t="s">
        <v>145</v>
      </c>
    </row>
    <row r="42" spans="1:14" ht="21.75" hidden="1" customHeight="1">
      <c r="A42" s="239"/>
      <c r="B42" s="204"/>
      <c r="C42" s="13" t="str">
        <f>IF(入力シート!C41=0," ",入力シート!C41)</f>
        <v xml:space="preserve"> </v>
      </c>
      <c r="D42" s="241"/>
      <c r="E42" s="206"/>
      <c r="F42" s="208"/>
      <c r="G42" s="243"/>
      <c r="L42" s="320">
        <f t="shared" ca="1" si="0"/>
        <v>0</v>
      </c>
      <c r="M42" s="322">
        <v>29</v>
      </c>
      <c r="N42" s="323" t="s">
        <v>129</v>
      </c>
    </row>
    <row r="43" spans="1:14" ht="21.75" hidden="1" customHeight="1">
      <c r="A43" s="239"/>
      <c r="B43" s="203" t="str">
        <f ca="1">IF(入力シート!B42=0," ",入力シート!B42)</f>
        <v/>
      </c>
      <c r="C43" s="13">
        <f>IF(入力シート!C42=" "," ",入力シート!C42)</f>
        <v>0</v>
      </c>
      <c r="D43" s="240" t="str">
        <f>IF(入力シート!D42=0," ",入力シート!D42)</f>
        <v xml:space="preserve"> </v>
      </c>
      <c r="E43" s="205">
        <f>IF(入力シート!F42=" "," ",ROUNDUP(入力シート!F42,-3)/1000)</f>
        <v>0</v>
      </c>
      <c r="F43" s="242">
        <f>IF(入力シート!F43=" "," ",ROUNDDOWN(入力シート!F43,-3)/1000)</f>
        <v>0</v>
      </c>
      <c r="G43" s="243"/>
      <c r="L43" s="320">
        <f t="shared" ca="1" si="0"/>
        <v>0</v>
      </c>
      <c r="M43" s="322">
        <v>30</v>
      </c>
      <c r="N43" s="323" t="s">
        <v>130</v>
      </c>
    </row>
    <row r="44" spans="1:14" ht="21.75" hidden="1" customHeight="1">
      <c r="A44" s="239"/>
      <c r="B44" s="204"/>
      <c r="C44" s="13" t="str">
        <f>IF(入力シート!C43=0," ",入力シート!C43)</f>
        <v xml:space="preserve"> </v>
      </c>
      <c r="D44" s="241"/>
      <c r="E44" s="206"/>
      <c r="F44" s="208"/>
      <c r="G44" s="243"/>
      <c r="L44" s="320">
        <f t="shared" ca="1" si="0"/>
        <v>0</v>
      </c>
      <c r="M44" s="322">
        <v>31</v>
      </c>
      <c r="N44" s="322" t="s">
        <v>131</v>
      </c>
    </row>
    <row r="45" spans="1:14" ht="21.75" hidden="1" customHeight="1">
      <c r="A45" s="239"/>
      <c r="B45" s="203" t="str">
        <f ca="1">IF(入力シート!B44=0," ",入力シート!B44)</f>
        <v/>
      </c>
      <c r="C45" s="13">
        <f>IF(入力シート!C44=" "," ",入力シート!C44)</f>
        <v>0</v>
      </c>
      <c r="D45" s="240" t="str">
        <f>IF(入力シート!D44=0," ",入力シート!D44)</f>
        <v xml:space="preserve"> </v>
      </c>
      <c r="E45" s="205">
        <f>IF(入力シート!F44=" "," ",ROUNDUP(入力シート!F44,-3)/1000)</f>
        <v>0</v>
      </c>
      <c r="F45" s="242">
        <f>IF(入力シート!F45=" "," ",ROUNDDOWN(入力シート!F45,-3)/1000)</f>
        <v>0</v>
      </c>
      <c r="G45" s="243"/>
      <c r="L45" s="320">
        <f t="shared" ca="1" si="0"/>
        <v>0</v>
      </c>
      <c r="M45" s="322">
        <v>32</v>
      </c>
      <c r="N45" s="323" t="s">
        <v>146</v>
      </c>
    </row>
    <row r="46" spans="1:14" ht="21.75" hidden="1" customHeight="1">
      <c r="A46" s="239"/>
      <c r="B46" s="204"/>
      <c r="C46" s="13" t="str">
        <f>IF(入力シート!C45=0," ",入力シート!C45)</f>
        <v xml:space="preserve"> </v>
      </c>
      <c r="D46" s="241"/>
      <c r="E46" s="206"/>
      <c r="F46" s="208"/>
      <c r="G46" s="243"/>
      <c r="L46" s="320">
        <f t="shared" ca="1" si="0"/>
        <v>0</v>
      </c>
      <c r="M46" s="322">
        <v>33</v>
      </c>
      <c r="N46" s="322" t="s">
        <v>132</v>
      </c>
    </row>
    <row r="47" spans="1:14" ht="21.75" hidden="1" customHeight="1">
      <c r="A47" s="239"/>
      <c r="B47" s="203" t="str">
        <f ca="1">IF(入力シート!B46=0," ",入力シート!B46)</f>
        <v/>
      </c>
      <c r="C47" s="13">
        <f>IF(入力シート!C46=" "," ",入力シート!C46)</f>
        <v>0</v>
      </c>
      <c r="D47" s="240" t="str">
        <f>IF(入力シート!D46=0," ",入力シート!D46)</f>
        <v xml:space="preserve"> </v>
      </c>
      <c r="E47" s="205">
        <f>IF(入力シート!F46=" "," ",ROUNDUP(入力シート!F46,-3)/1000)</f>
        <v>0</v>
      </c>
      <c r="F47" s="242">
        <f>IF(入力シート!F47=" "," ",ROUNDDOWN(入力シート!F47,-3)/1000)</f>
        <v>0</v>
      </c>
      <c r="G47" s="243"/>
      <c r="L47" s="320">
        <f t="shared" ca="1" si="0"/>
        <v>0</v>
      </c>
      <c r="M47" s="322">
        <v>34</v>
      </c>
      <c r="N47" s="322" t="s">
        <v>133</v>
      </c>
    </row>
    <row r="48" spans="1:14" ht="21.75" hidden="1" customHeight="1">
      <c r="A48" s="239"/>
      <c r="B48" s="204"/>
      <c r="C48" s="13" t="str">
        <f>IF(入力シート!C47=0," ",入力シート!C47)</f>
        <v xml:space="preserve"> </v>
      </c>
      <c r="D48" s="241"/>
      <c r="E48" s="206"/>
      <c r="F48" s="208"/>
      <c r="G48" s="243"/>
      <c r="L48" s="320">
        <f t="shared" ca="1" si="0"/>
        <v>0</v>
      </c>
      <c r="M48" s="322">
        <v>35</v>
      </c>
      <c r="N48" s="323" t="s">
        <v>147</v>
      </c>
    </row>
    <row r="49" spans="1:14" ht="21.75" hidden="1" customHeight="1">
      <c r="A49" s="239"/>
      <c r="B49" s="203" t="str">
        <f ca="1">IF(入力シート!B48=0," ",入力シート!B48)</f>
        <v/>
      </c>
      <c r="C49" s="13">
        <f>IF(入力シート!C48=" "," ",入力シート!C48)</f>
        <v>0</v>
      </c>
      <c r="D49" s="240" t="str">
        <f>IF(入力シート!D48=0," ",入力シート!D48)</f>
        <v xml:space="preserve"> </v>
      </c>
      <c r="E49" s="205">
        <f>IF(入力シート!F48=" "," ",ROUNDUP(入力シート!F48,-3)/1000)</f>
        <v>0</v>
      </c>
      <c r="F49" s="242">
        <f>IF(入力シート!F49=" "," ",ROUNDDOWN(入力シート!F49,-3)/1000)</f>
        <v>0</v>
      </c>
      <c r="G49" s="243"/>
      <c r="L49" s="320">
        <f t="shared" ca="1" si="0"/>
        <v>0</v>
      </c>
      <c r="M49" s="322">
        <v>36</v>
      </c>
      <c r="N49" s="322" t="s">
        <v>17</v>
      </c>
    </row>
    <row r="50" spans="1:14" ht="21.75" hidden="1" customHeight="1">
      <c r="A50" s="239"/>
      <c r="B50" s="204"/>
      <c r="C50" s="13" t="str">
        <f>IF(入力シート!C49=0," ",入力シート!C49)</f>
        <v xml:space="preserve"> </v>
      </c>
      <c r="D50" s="241"/>
      <c r="E50" s="206"/>
      <c r="F50" s="208"/>
      <c r="G50" s="243"/>
      <c r="L50" s="320">
        <f t="shared" ca="1" si="0"/>
        <v>0</v>
      </c>
      <c r="M50" s="322">
        <v>37</v>
      </c>
      <c r="N50" s="322" t="s">
        <v>50</v>
      </c>
    </row>
    <row r="51" spans="1:14" ht="21.75" hidden="1" customHeight="1">
      <c r="A51" s="239"/>
      <c r="B51" s="203" t="str">
        <f ca="1">IF(入力シート!B50=0," ",入力シート!B50)</f>
        <v/>
      </c>
      <c r="C51" s="13">
        <f>IF(入力シート!C50=" "," ",入力シート!C50)</f>
        <v>0</v>
      </c>
      <c r="D51" s="240" t="str">
        <f>IF(入力シート!D50=0," ",入力シート!D50)</f>
        <v xml:space="preserve"> </v>
      </c>
      <c r="E51" s="205">
        <f>IF(入力シート!F50=" "," ",ROUNDUP(入力シート!F50,-3)/1000)</f>
        <v>0</v>
      </c>
      <c r="F51" s="242">
        <f>IF(入力シート!F51=" "," ",ROUNDDOWN(入力シート!F51,-3)/1000)</f>
        <v>0</v>
      </c>
      <c r="G51" s="243"/>
      <c r="L51" s="320">
        <f t="shared" ca="1" si="0"/>
        <v>0</v>
      </c>
      <c r="M51" s="322">
        <v>38</v>
      </c>
      <c r="N51" s="322" t="s">
        <v>46</v>
      </c>
    </row>
    <row r="52" spans="1:14" ht="21.75" hidden="1" customHeight="1">
      <c r="A52" s="239"/>
      <c r="B52" s="204"/>
      <c r="C52" s="13" t="str">
        <f>IF(入力シート!C51=0," ",入力シート!C51)</f>
        <v xml:space="preserve"> </v>
      </c>
      <c r="D52" s="241"/>
      <c r="E52" s="206"/>
      <c r="F52" s="208"/>
      <c r="G52" s="243"/>
      <c r="L52" s="320">
        <f t="shared" ca="1" si="0"/>
        <v>0</v>
      </c>
      <c r="M52" s="322">
        <v>39</v>
      </c>
      <c r="N52" s="322" t="s">
        <v>47</v>
      </c>
    </row>
    <row r="53" spans="1:14" ht="21.75" hidden="1" customHeight="1">
      <c r="A53" s="239"/>
      <c r="B53" s="203" t="str">
        <f ca="1">IF(入力シート!B52=0," ",入力シート!B52)</f>
        <v/>
      </c>
      <c r="C53" s="13">
        <f>IF(入力シート!C52=" "," ",入力シート!C52)</f>
        <v>0</v>
      </c>
      <c r="D53" s="240" t="str">
        <f>IF(入力シート!D52=0," ",入力シート!D52)</f>
        <v xml:space="preserve"> </v>
      </c>
      <c r="E53" s="205">
        <f>IF(入力シート!F52=" "," ",ROUNDUP(入力シート!F52,-3)/1000)</f>
        <v>0</v>
      </c>
      <c r="F53" s="242">
        <f>IF(入力シート!F53=" "," ",ROUNDDOWN(入力シート!F53,-3)/1000)</f>
        <v>0</v>
      </c>
      <c r="G53" s="243"/>
      <c r="L53" s="320">
        <f t="shared" ca="1" si="0"/>
        <v>0</v>
      </c>
      <c r="M53" s="322">
        <v>40</v>
      </c>
      <c r="N53" s="322" t="s">
        <v>48</v>
      </c>
    </row>
    <row r="54" spans="1:14" ht="21.75" hidden="1" customHeight="1">
      <c r="A54" s="239"/>
      <c r="B54" s="204"/>
      <c r="C54" s="13" t="str">
        <f>IF(入力シート!C53=0," ",入力シート!C53)</f>
        <v xml:space="preserve"> </v>
      </c>
      <c r="D54" s="241"/>
      <c r="E54" s="206"/>
      <c r="F54" s="208"/>
      <c r="G54" s="243"/>
      <c r="L54" s="320">
        <f t="shared" ca="1" si="0"/>
        <v>0</v>
      </c>
      <c r="M54" s="322">
        <v>41</v>
      </c>
      <c r="N54" s="323" t="s">
        <v>148</v>
      </c>
    </row>
    <row r="55" spans="1:14" ht="21.75" hidden="1" customHeight="1">
      <c r="A55" s="239"/>
      <c r="B55" s="203" t="str">
        <f ca="1">IF(入力シート!B54=0," ",入力シート!B54)</f>
        <v/>
      </c>
      <c r="C55" s="13">
        <f>IF(入力シート!C54=" "," ",入力シート!C54)</f>
        <v>0</v>
      </c>
      <c r="D55" s="240" t="str">
        <f>IF(入力シート!D54=0," ",入力シート!D54)</f>
        <v xml:space="preserve"> </v>
      </c>
      <c r="E55" s="205">
        <f>IF(入力シート!F54=" "," ",ROUNDUP(入力シート!F54,-3)/1000)</f>
        <v>0</v>
      </c>
      <c r="F55" s="242">
        <f>IF(入力シート!F55=" "," ",ROUNDDOWN(入力シート!F55,-3)/1000)</f>
        <v>0</v>
      </c>
      <c r="G55" s="243"/>
      <c r="L55" s="320">
        <f t="shared" ca="1" si="0"/>
        <v>0</v>
      </c>
      <c r="M55" s="322">
        <v>42</v>
      </c>
      <c r="N55" s="322" t="s">
        <v>149</v>
      </c>
    </row>
    <row r="56" spans="1:14" ht="21.75" hidden="1" customHeight="1">
      <c r="A56" s="239"/>
      <c r="B56" s="204"/>
      <c r="C56" s="13" t="str">
        <f>IF(入力シート!C55=0," ",入力シート!C55)</f>
        <v xml:space="preserve"> </v>
      </c>
      <c r="D56" s="241"/>
      <c r="E56" s="206"/>
      <c r="F56" s="208"/>
      <c r="G56" s="243"/>
      <c r="L56" s="320">
        <f t="shared" ca="1" si="0"/>
        <v>0</v>
      </c>
      <c r="M56" s="322">
        <v>43</v>
      </c>
      <c r="N56" s="322" t="s">
        <v>49</v>
      </c>
    </row>
    <row r="57" spans="1:14" ht="21.75" hidden="1" customHeight="1">
      <c r="A57" s="239"/>
      <c r="B57" s="203" t="str">
        <f ca="1">IF(入力シート!B56=0," ",入力シート!B56)</f>
        <v/>
      </c>
      <c r="C57" s="13">
        <f>IF(入力シート!C56=" "," ",入力シート!C56)</f>
        <v>0</v>
      </c>
      <c r="D57" s="240" t="str">
        <f>IF(入力シート!D56=0," ",入力シート!D56)</f>
        <v xml:space="preserve"> </v>
      </c>
      <c r="E57" s="205">
        <f>IF(入力シート!F56=" "," ",ROUNDUP(入力シート!F56,-3)/1000)</f>
        <v>0</v>
      </c>
      <c r="F57" s="242">
        <f>IF(入力シート!F57=" "," ",ROUNDDOWN(入力シート!F57,-3)/1000)</f>
        <v>0</v>
      </c>
      <c r="G57" s="243"/>
      <c r="L57" s="320">
        <f t="shared" ca="1" si="0"/>
        <v>0</v>
      </c>
      <c r="M57" s="322">
        <v>44</v>
      </c>
      <c r="N57" s="322" t="s">
        <v>51</v>
      </c>
    </row>
    <row r="58" spans="1:14" ht="21.75" hidden="1" customHeight="1">
      <c r="A58" s="239"/>
      <c r="B58" s="204"/>
      <c r="C58" s="13" t="str">
        <f>IF(入力シート!C57=0," ",入力シート!C57)</f>
        <v xml:space="preserve"> </v>
      </c>
      <c r="D58" s="241"/>
      <c r="E58" s="206"/>
      <c r="F58" s="208"/>
      <c r="G58" s="243"/>
      <c r="L58" s="320">
        <f ca="1">SUMIF($B$15:$B$84,M58,$F$15:$F$84)</f>
        <v>0</v>
      </c>
      <c r="M58" s="322">
        <v>45</v>
      </c>
      <c r="N58" s="323" t="s">
        <v>134</v>
      </c>
    </row>
    <row r="59" spans="1:14" ht="21.75" hidden="1" customHeight="1">
      <c r="A59" s="239"/>
      <c r="B59" s="203" t="str">
        <f ca="1">IF(入力シート!B58=0," ",入力シート!B58)</f>
        <v/>
      </c>
      <c r="C59" s="13">
        <f>IF(入力シート!C58=" "," ",入力シート!C58)</f>
        <v>0</v>
      </c>
      <c r="D59" s="240" t="str">
        <f>IF(入力シート!D58=0," ",入力シート!D58)</f>
        <v xml:space="preserve"> </v>
      </c>
      <c r="E59" s="205">
        <f>IF(入力シート!F58=" "," ",ROUNDUP(入力シート!F58,-3)/1000)</f>
        <v>0</v>
      </c>
      <c r="F59" s="242">
        <f>IF(入力シート!F59=" "," ",ROUNDDOWN(入力シート!F59,-3)/1000)</f>
        <v>0</v>
      </c>
      <c r="G59" s="243"/>
    </row>
    <row r="60" spans="1:14" ht="21.75" hidden="1" customHeight="1">
      <c r="A60" s="239"/>
      <c r="B60" s="204"/>
      <c r="C60" s="13" t="str">
        <f>IF(入力シート!C59=0," ",入力シート!C59)</f>
        <v xml:space="preserve"> </v>
      </c>
      <c r="D60" s="241"/>
      <c r="E60" s="206"/>
      <c r="F60" s="208"/>
      <c r="G60" s="243"/>
    </row>
    <row r="61" spans="1:14" ht="21.75" hidden="1" customHeight="1">
      <c r="A61" s="239"/>
      <c r="B61" s="203" t="str">
        <f ca="1">IF(入力シート!B60=0," ",入力シート!B60)</f>
        <v/>
      </c>
      <c r="C61" s="13">
        <f>IF(入力シート!C60=" "," ",入力シート!C60)</f>
        <v>0</v>
      </c>
      <c r="D61" s="240" t="str">
        <f>IF(入力シート!D60=0," ",入力シート!D60)</f>
        <v xml:space="preserve"> </v>
      </c>
      <c r="E61" s="205">
        <f>IF(入力シート!F60=" "," ",ROUNDUP(入力シート!F60,-3)/1000)</f>
        <v>0</v>
      </c>
      <c r="F61" s="242">
        <f>IF(入力シート!F61=" "," ",ROUNDDOWN(入力シート!F61,-3)/1000)</f>
        <v>0</v>
      </c>
      <c r="G61" s="243"/>
    </row>
    <row r="62" spans="1:14" ht="21.75" hidden="1" customHeight="1">
      <c r="A62" s="239"/>
      <c r="B62" s="204"/>
      <c r="C62" s="13" t="str">
        <f>IF(入力シート!C61=0," ",入力シート!C61)</f>
        <v xml:space="preserve"> </v>
      </c>
      <c r="D62" s="241"/>
      <c r="E62" s="206"/>
      <c r="F62" s="208"/>
      <c r="G62" s="243"/>
    </row>
    <row r="63" spans="1:14" ht="21.75" hidden="1" customHeight="1">
      <c r="A63" s="239"/>
      <c r="B63" s="203" t="str">
        <f ca="1">IF(入力シート!B62=0," ",入力シート!B62)</f>
        <v/>
      </c>
      <c r="C63" s="13">
        <f>IF(入力シート!C62=" "," ",入力シート!C62)</f>
        <v>0</v>
      </c>
      <c r="D63" s="240" t="str">
        <f>IF(入力シート!D62=0," ",入力シート!D62)</f>
        <v xml:space="preserve"> </v>
      </c>
      <c r="E63" s="205">
        <f>IF(入力シート!F62=" "," ",ROUNDUP(入力シート!F62,-3)/1000)</f>
        <v>0</v>
      </c>
      <c r="F63" s="242">
        <f>IF(入力シート!F63=" "," ",ROUNDDOWN(入力シート!F63,-3)/1000)</f>
        <v>0</v>
      </c>
      <c r="G63" s="243"/>
    </row>
    <row r="64" spans="1:14" ht="21.75" hidden="1" customHeight="1">
      <c r="A64" s="239"/>
      <c r="B64" s="204"/>
      <c r="C64" s="13" t="str">
        <f>IF(入力シート!C63=0," ",入力シート!C63)</f>
        <v xml:space="preserve"> </v>
      </c>
      <c r="D64" s="241"/>
      <c r="E64" s="206"/>
      <c r="F64" s="208"/>
      <c r="G64" s="243"/>
    </row>
    <row r="65" spans="1:7" ht="21.75" hidden="1" customHeight="1">
      <c r="A65" s="239"/>
      <c r="B65" s="203" t="str">
        <f ca="1">IF(入力シート!B64=0," ",入力シート!B64)</f>
        <v/>
      </c>
      <c r="C65" s="13">
        <f>IF(入力シート!C64=" "," ",入力シート!C64)</f>
        <v>0</v>
      </c>
      <c r="D65" s="240" t="str">
        <f>IF(入力シート!D64=0," ",入力シート!D64)</f>
        <v xml:space="preserve"> </v>
      </c>
      <c r="E65" s="205">
        <f>IF(入力シート!F64=" "," ",ROUNDUP(入力シート!F64,-3)/1000)</f>
        <v>0</v>
      </c>
      <c r="F65" s="242">
        <f>IF(入力シート!F65=" "," ",ROUNDDOWN(入力シート!F65,-3)/1000)</f>
        <v>0</v>
      </c>
      <c r="G65" s="243"/>
    </row>
    <row r="66" spans="1:7" ht="21.75" hidden="1" customHeight="1">
      <c r="A66" s="239"/>
      <c r="B66" s="204"/>
      <c r="C66" s="13" t="str">
        <f>IF(入力シート!C65=0," ",入力シート!C65)</f>
        <v xml:space="preserve"> </v>
      </c>
      <c r="D66" s="241"/>
      <c r="E66" s="206"/>
      <c r="F66" s="208"/>
      <c r="G66" s="243"/>
    </row>
    <row r="67" spans="1:7" ht="21.75" hidden="1" customHeight="1">
      <c r="A67" s="239"/>
      <c r="B67" s="203" t="str">
        <f ca="1">IF(入力シート!B66=0," ",入力シート!B66)</f>
        <v/>
      </c>
      <c r="C67" s="13">
        <f>IF(入力シート!C66=" "," ",入力シート!C66)</f>
        <v>0</v>
      </c>
      <c r="D67" s="240" t="str">
        <f>IF(入力シート!D66=0," ",入力シート!D66)</f>
        <v xml:space="preserve"> </v>
      </c>
      <c r="E67" s="205">
        <f>IF(入力シート!F66=" "," ",ROUNDUP(入力シート!F66,-3)/1000)</f>
        <v>0</v>
      </c>
      <c r="F67" s="242">
        <f>IF(入力シート!F67=" "," ",ROUNDDOWN(入力シート!F67,-3)/1000)</f>
        <v>0</v>
      </c>
      <c r="G67" s="243"/>
    </row>
    <row r="68" spans="1:7" ht="21.75" hidden="1" customHeight="1">
      <c r="A68" s="239"/>
      <c r="B68" s="204"/>
      <c r="C68" s="13" t="str">
        <f>IF(入力シート!C67=0," ",入力シート!C67)</f>
        <v xml:space="preserve"> </v>
      </c>
      <c r="D68" s="241"/>
      <c r="E68" s="206"/>
      <c r="F68" s="208"/>
      <c r="G68" s="243"/>
    </row>
    <row r="69" spans="1:7" ht="21.75" hidden="1" customHeight="1">
      <c r="A69" s="239"/>
      <c r="B69" s="203" t="str">
        <f ca="1">IF(入力シート!B68=0," ",入力シート!B68)</f>
        <v/>
      </c>
      <c r="C69" s="13">
        <f>IF(入力シート!C68=" "," ",入力シート!C68)</f>
        <v>0</v>
      </c>
      <c r="D69" s="240" t="str">
        <f>IF(入力シート!D68=0," ",入力シート!D68)</f>
        <v xml:space="preserve"> </v>
      </c>
      <c r="E69" s="205">
        <f>IF(入力シート!F68=" "," ",ROUNDUP(入力シート!F68,-3)/1000)</f>
        <v>0</v>
      </c>
      <c r="F69" s="242">
        <f>IF(入力シート!F69=" "," ",ROUNDDOWN(入力シート!F69,-3)/1000)</f>
        <v>0</v>
      </c>
      <c r="G69" s="243"/>
    </row>
    <row r="70" spans="1:7" ht="21.75" hidden="1" customHeight="1">
      <c r="A70" s="239"/>
      <c r="B70" s="204"/>
      <c r="C70" s="13" t="str">
        <f>IF(入力シート!C69=0," ",入力シート!C69)</f>
        <v xml:space="preserve"> </v>
      </c>
      <c r="D70" s="241"/>
      <c r="E70" s="206"/>
      <c r="F70" s="208"/>
      <c r="G70" s="243"/>
    </row>
    <row r="71" spans="1:7" ht="21.75" hidden="1" customHeight="1">
      <c r="A71" s="239"/>
      <c r="B71" s="203" t="str">
        <f ca="1">IF(入力シート!B70=0," ",入力シート!B70)</f>
        <v/>
      </c>
      <c r="C71" s="13">
        <f>IF(入力シート!C70=" "," ",入力シート!C70)</f>
        <v>0</v>
      </c>
      <c r="D71" s="240" t="str">
        <f>IF(入力シート!D70=0," ",入力シート!D70)</f>
        <v xml:space="preserve"> </v>
      </c>
      <c r="E71" s="205">
        <f>IF(入力シート!F70=" "," ",ROUNDUP(入力シート!F70,-3)/1000)</f>
        <v>0</v>
      </c>
      <c r="F71" s="242">
        <f>IF(入力シート!F71=" "," ",ROUNDDOWN(入力シート!F71,-3)/1000)</f>
        <v>0</v>
      </c>
      <c r="G71" s="243"/>
    </row>
    <row r="72" spans="1:7" ht="21.75" hidden="1" customHeight="1">
      <c r="A72" s="239"/>
      <c r="B72" s="204"/>
      <c r="C72" s="13" t="str">
        <f>IF(入力シート!C71=0," ",入力シート!C71)</f>
        <v xml:space="preserve"> </v>
      </c>
      <c r="D72" s="241"/>
      <c r="E72" s="206"/>
      <c r="F72" s="208"/>
      <c r="G72" s="243"/>
    </row>
    <row r="73" spans="1:7" ht="21.75" hidden="1" customHeight="1">
      <c r="A73" s="239"/>
      <c r="B73" s="203" t="str">
        <f ca="1">IF(入力シート!B72=0," ",入力シート!B72)</f>
        <v/>
      </c>
      <c r="C73" s="13">
        <f>IF(入力シート!C72=" "," ",入力シート!C72)</f>
        <v>0</v>
      </c>
      <c r="D73" s="240" t="str">
        <f>IF(入力シート!D72=0," ",入力シート!D72)</f>
        <v xml:space="preserve"> </v>
      </c>
      <c r="E73" s="205">
        <f>IF(入力シート!F72=" "," ",ROUNDUP(入力シート!F72,-3)/1000)</f>
        <v>0</v>
      </c>
      <c r="F73" s="242">
        <f>IF(入力シート!F73=" "," ",ROUNDDOWN(入力シート!F73,-3)/1000)</f>
        <v>0</v>
      </c>
      <c r="G73" s="243"/>
    </row>
    <row r="74" spans="1:7" ht="21.75" hidden="1" customHeight="1">
      <c r="A74" s="239"/>
      <c r="B74" s="204"/>
      <c r="C74" s="13" t="str">
        <f>IF(入力シート!C73=0," ",入力シート!C73)</f>
        <v xml:space="preserve"> </v>
      </c>
      <c r="D74" s="241"/>
      <c r="E74" s="206"/>
      <c r="F74" s="208"/>
      <c r="G74" s="243"/>
    </row>
    <row r="75" spans="1:7" ht="21.75" hidden="1" customHeight="1">
      <c r="A75" s="239"/>
      <c r="B75" s="203" t="str">
        <f ca="1">IF(入力シート!B74=0," ",入力シート!B74)</f>
        <v/>
      </c>
      <c r="C75" s="13">
        <f>IF(入力シート!C74=" "," ",入力シート!C74)</f>
        <v>0</v>
      </c>
      <c r="D75" s="240" t="str">
        <f>IF(入力シート!D74=0," ",入力シート!D74)</f>
        <v xml:space="preserve"> </v>
      </c>
      <c r="E75" s="205">
        <f>IF(入力シート!F74=" "," ",ROUNDUP(入力シート!F74,-3)/1000)</f>
        <v>0</v>
      </c>
      <c r="F75" s="242">
        <f>IF(入力シート!F75=" "," ",ROUNDDOWN(入力シート!F75,-3)/1000)</f>
        <v>0</v>
      </c>
      <c r="G75" s="243"/>
    </row>
    <row r="76" spans="1:7" ht="21.75" hidden="1" customHeight="1">
      <c r="A76" s="239"/>
      <c r="B76" s="204"/>
      <c r="C76" s="13" t="str">
        <f>IF(入力シート!C75=0," ",入力シート!C75)</f>
        <v xml:space="preserve"> </v>
      </c>
      <c r="D76" s="241"/>
      <c r="E76" s="206"/>
      <c r="F76" s="208"/>
      <c r="G76" s="243"/>
    </row>
    <row r="77" spans="1:7" ht="21.75" hidden="1" customHeight="1">
      <c r="A77" s="239"/>
      <c r="B77" s="203" t="str">
        <f ca="1">IF(入力シート!B76=0," ",入力シート!B76)</f>
        <v/>
      </c>
      <c r="C77" s="13">
        <f>IF(入力シート!C76=" "," ",入力シート!C76)</f>
        <v>0</v>
      </c>
      <c r="D77" s="240" t="str">
        <f>IF(入力シート!D76=0," ",入力シート!D76)</f>
        <v xml:space="preserve"> </v>
      </c>
      <c r="E77" s="205">
        <f>IF(入力シート!F76=" "," ",ROUNDUP(入力シート!F76,-3)/1000)</f>
        <v>0</v>
      </c>
      <c r="F77" s="242">
        <f>IF(入力シート!F77=" "," ",ROUNDDOWN(入力シート!F77,-3)/1000)</f>
        <v>0</v>
      </c>
      <c r="G77" s="243"/>
    </row>
    <row r="78" spans="1:7" ht="21.75" hidden="1" customHeight="1">
      <c r="A78" s="239"/>
      <c r="B78" s="204"/>
      <c r="C78" s="13" t="str">
        <f>IF(入力シート!C77=0," ",入力シート!C77)</f>
        <v xml:space="preserve"> </v>
      </c>
      <c r="D78" s="241"/>
      <c r="E78" s="206"/>
      <c r="F78" s="208"/>
      <c r="G78" s="243"/>
    </row>
    <row r="79" spans="1:7" ht="21.75" hidden="1" customHeight="1">
      <c r="A79" s="239"/>
      <c r="B79" s="203" t="str">
        <f ca="1">IF(入力シート!B78=0," ",入力シート!B78)</f>
        <v/>
      </c>
      <c r="C79" s="13">
        <f>IF(入力シート!C78=" "," ",入力シート!C78)</f>
        <v>0</v>
      </c>
      <c r="D79" s="240" t="str">
        <f>IF(入力シート!D78=0," ",入力シート!D78)</f>
        <v xml:space="preserve"> </v>
      </c>
      <c r="E79" s="205">
        <f>IF(入力シート!F78=" "," ",ROUNDUP(入力シート!F78,-3)/1000)</f>
        <v>0</v>
      </c>
      <c r="F79" s="242">
        <f>IF(入力シート!F79=" "," ",ROUNDDOWN(入力シート!F79,-3)/1000)</f>
        <v>0</v>
      </c>
      <c r="G79" s="243"/>
    </row>
    <row r="80" spans="1:7" ht="21.75" hidden="1" customHeight="1">
      <c r="A80" s="239"/>
      <c r="B80" s="204"/>
      <c r="C80" s="13" t="str">
        <f>IF(入力シート!C79=0," ",入力シート!C79)</f>
        <v xml:space="preserve"> </v>
      </c>
      <c r="D80" s="241"/>
      <c r="E80" s="206"/>
      <c r="F80" s="208"/>
      <c r="G80" s="243"/>
    </row>
    <row r="81" spans="1:7" ht="21.75" hidden="1" customHeight="1">
      <c r="A81" s="239"/>
      <c r="B81" s="203" t="str">
        <f ca="1">IF(入力シート!B80=0," ",入力シート!B80)</f>
        <v/>
      </c>
      <c r="C81" s="13">
        <f>IF(入力シート!C80=" "," ",入力シート!C80)</f>
        <v>0</v>
      </c>
      <c r="D81" s="240" t="str">
        <f>IF(入力シート!D80=0," ",入力シート!D80)</f>
        <v xml:space="preserve"> </v>
      </c>
      <c r="E81" s="205">
        <f>IF(入力シート!F80=" "," ",ROUNDUP(入力シート!F80,-3)/1000)</f>
        <v>0</v>
      </c>
      <c r="F81" s="242">
        <f>IF(入力シート!F81=" "," ",ROUNDDOWN(入力シート!F81,-3)/1000)</f>
        <v>0</v>
      </c>
      <c r="G81" s="243"/>
    </row>
    <row r="82" spans="1:7" ht="21.75" hidden="1" customHeight="1">
      <c r="A82" s="239"/>
      <c r="B82" s="204"/>
      <c r="C82" s="13" t="str">
        <f>IF(入力シート!C81=0," ",入力シート!C81)</f>
        <v xml:space="preserve"> </v>
      </c>
      <c r="D82" s="241"/>
      <c r="E82" s="206"/>
      <c r="F82" s="208"/>
      <c r="G82" s="243"/>
    </row>
    <row r="83" spans="1:7" ht="21.75" hidden="1" customHeight="1">
      <c r="A83" s="239"/>
      <c r="B83" s="203" t="str">
        <f ca="1">IF(入力シート!B82=0," ",入力シート!B82)</f>
        <v/>
      </c>
      <c r="C83" s="13">
        <f>IF(入力シート!C82=" "," ",入力シート!C82)</f>
        <v>0</v>
      </c>
      <c r="D83" s="240" t="str">
        <f>IF(入力シート!D82=0," ",入力シート!D82)</f>
        <v xml:space="preserve"> </v>
      </c>
      <c r="E83" s="205">
        <f>IF(入力シート!F82=" "," ",ROUNDUP(入力シート!F82,-3)/1000)</f>
        <v>0</v>
      </c>
      <c r="F83" s="242">
        <f>IF(入力シート!F83=" "," ",ROUNDDOWN(入力シート!F83,-3)/1000)</f>
        <v>0</v>
      </c>
      <c r="G83" s="243"/>
    </row>
    <row r="84" spans="1:7" ht="21.75" hidden="1" customHeight="1">
      <c r="A84" s="239"/>
      <c r="B84" s="204"/>
      <c r="C84" s="13" t="str">
        <f>IF(入力シート!C83=0," ",入力シート!C83)</f>
        <v xml:space="preserve"> </v>
      </c>
      <c r="D84" s="241"/>
      <c r="E84" s="206"/>
      <c r="F84" s="208"/>
      <c r="G84" s="243"/>
    </row>
    <row r="85" spans="1:7" ht="29.25" customHeight="1" thickBot="1">
      <c r="A85" s="209" t="s">
        <v>3</v>
      </c>
      <c r="B85" s="210"/>
      <c r="C85" s="210"/>
      <c r="D85" s="211"/>
      <c r="E85" s="10">
        <f>SUM(E15:E84)</f>
        <v>0</v>
      </c>
      <c r="F85" s="11">
        <f>SUM(F15:F84)</f>
        <v>0</v>
      </c>
      <c r="G85" s="73"/>
    </row>
    <row r="87" spans="1:7">
      <c r="A87" s="244" t="s">
        <v>14</v>
      </c>
      <c r="B87" s="244"/>
      <c r="C87" s="244"/>
      <c r="D87" s="244"/>
      <c r="E87" s="244"/>
      <c r="F87" s="244"/>
      <c r="G87" s="244"/>
    </row>
    <row r="88" spans="1:7">
      <c r="A88" s="244" t="s">
        <v>15</v>
      </c>
      <c r="B88" s="244"/>
      <c r="C88" s="244"/>
      <c r="D88" s="244"/>
      <c r="E88" s="244"/>
      <c r="F88" s="244"/>
      <c r="G88" s="244"/>
    </row>
  </sheetData>
  <sheetProtection sheet="1" formatCells="0" formatColumns="0" formatRows="0"/>
  <mergeCells count="228">
    <mergeCell ref="G51:G52"/>
    <mergeCell ref="G53:G54"/>
    <mergeCell ref="G55:G56"/>
    <mergeCell ref="G57:G58"/>
    <mergeCell ref="G59:G60"/>
    <mergeCell ref="G61:G62"/>
    <mergeCell ref="G63:G64"/>
    <mergeCell ref="G12:G14"/>
    <mergeCell ref="G33:G34"/>
    <mergeCell ref="G35:G36"/>
    <mergeCell ref="G37:G38"/>
    <mergeCell ref="G39:G40"/>
    <mergeCell ref="G41:G42"/>
    <mergeCell ref="G43:G44"/>
    <mergeCell ref="G45:G46"/>
    <mergeCell ref="G47:G48"/>
    <mergeCell ref="G49:G50"/>
    <mergeCell ref="G15:G16"/>
    <mergeCell ref="G17:G18"/>
    <mergeCell ref="G19:G20"/>
    <mergeCell ref="G21:G22"/>
    <mergeCell ref="G23:G24"/>
    <mergeCell ref="G25:G26"/>
    <mergeCell ref="G27:G28"/>
    <mergeCell ref="G29:G30"/>
    <mergeCell ref="G31:G32"/>
    <mergeCell ref="F63:F64"/>
    <mergeCell ref="A61:A62"/>
    <mergeCell ref="B61:B62"/>
    <mergeCell ref="D61:D62"/>
    <mergeCell ref="E61:E62"/>
    <mergeCell ref="F61:F62"/>
    <mergeCell ref="F57:F58"/>
    <mergeCell ref="A59:A60"/>
    <mergeCell ref="B59:B60"/>
    <mergeCell ref="D59:D60"/>
    <mergeCell ref="E59:E60"/>
    <mergeCell ref="F59:F60"/>
    <mergeCell ref="A63:A64"/>
    <mergeCell ref="B63:B64"/>
    <mergeCell ref="D63:D64"/>
    <mergeCell ref="F53:F54"/>
    <mergeCell ref="A55:A56"/>
    <mergeCell ref="B55:B56"/>
    <mergeCell ref="D55:D56"/>
    <mergeCell ref="E55:E56"/>
    <mergeCell ref="F55:F56"/>
    <mergeCell ref="D39:D40"/>
    <mergeCell ref="F49:F50"/>
    <mergeCell ref="A51:A52"/>
    <mergeCell ref="B51:B52"/>
    <mergeCell ref="D51:D52"/>
    <mergeCell ref="E51:E52"/>
    <mergeCell ref="F51:F52"/>
    <mergeCell ref="F45:F46"/>
    <mergeCell ref="A47:A48"/>
    <mergeCell ref="B47:B48"/>
    <mergeCell ref="D47:D48"/>
    <mergeCell ref="E47:E48"/>
    <mergeCell ref="F47:F48"/>
    <mergeCell ref="A3:F3"/>
    <mergeCell ref="A5:B6"/>
    <mergeCell ref="C5:D6"/>
    <mergeCell ref="E5:E6"/>
    <mergeCell ref="F5:F6"/>
    <mergeCell ref="A12:A14"/>
    <mergeCell ref="B12:C12"/>
    <mergeCell ref="D12:D14"/>
    <mergeCell ref="E12:E14"/>
    <mergeCell ref="F12:F14"/>
    <mergeCell ref="B13:B14"/>
    <mergeCell ref="D19:D20"/>
    <mergeCell ref="A8:B9"/>
    <mergeCell ref="C8:C9"/>
    <mergeCell ref="D8:D9"/>
    <mergeCell ref="E19:E20"/>
    <mergeCell ref="F19:F20"/>
    <mergeCell ref="A23:A24"/>
    <mergeCell ref="B23:B24"/>
    <mergeCell ref="D23:D24"/>
    <mergeCell ref="A21:A22"/>
    <mergeCell ref="B21:B22"/>
    <mergeCell ref="D21:D22"/>
    <mergeCell ref="E15:E16"/>
    <mergeCell ref="F15:F16"/>
    <mergeCell ref="A17:A18"/>
    <mergeCell ref="B17:B18"/>
    <mergeCell ref="D17:D18"/>
    <mergeCell ref="E17:E18"/>
    <mergeCell ref="F17:F18"/>
    <mergeCell ref="A15:A16"/>
    <mergeCell ref="B15:B16"/>
    <mergeCell ref="D15:D16"/>
    <mergeCell ref="A19:A20"/>
    <mergeCell ref="B19:B20"/>
    <mergeCell ref="A25:A26"/>
    <mergeCell ref="B25:B26"/>
    <mergeCell ref="D25:D26"/>
    <mergeCell ref="E33:E34"/>
    <mergeCell ref="F33:F34"/>
    <mergeCell ref="E25:E26"/>
    <mergeCell ref="F25:F26"/>
    <mergeCell ref="A27:A28"/>
    <mergeCell ref="B27:B28"/>
    <mergeCell ref="D27:D28"/>
    <mergeCell ref="A29:A30"/>
    <mergeCell ref="B29:B30"/>
    <mergeCell ref="D29:D30"/>
    <mergeCell ref="E29:E30"/>
    <mergeCell ref="F29:F30"/>
    <mergeCell ref="A87:G87"/>
    <mergeCell ref="A88:G88"/>
    <mergeCell ref="E21:E22"/>
    <mergeCell ref="F21:F22"/>
    <mergeCell ref="E23:E24"/>
    <mergeCell ref="F23:F24"/>
    <mergeCell ref="E27:E28"/>
    <mergeCell ref="F27:F28"/>
    <mergeCell ref="A33:A34"/>
    <mergeCell ref="B33:B34"/>
    <mergeCell ref="A31:A32"/>
    <mergeCell ref="B31:B32"/>
    <mergeCell ref="D31:D32"/>
    <mergeCell ref="E31:E32"/>
    <mergeCell ref="F31:F32"/>
    <mergeCell ref="D33:D34"/>
    <mergeCell ref="A37:A38"/>
    <mergeCell ref="B37:B38"/>
    <mergeCell ref="D37:D38"/>
    <mergeCell ref="E37:E38"/>
    <mergeCell ref="F37:F38"/>
    <mergeCell ref="A85:D85"/>
    <mergeCell ref="A39:A40"/>
    <mergeCell ref="B39:B40"/>
    <mergeCell ref="A57:A58"/>
    <mergeCell ref="B57:B58"/>
    <mergeCell ref="A45:A46"/>
    <mergeCell ref="B45:B46"/>
    <mergeCell ref="D45:D46"/>
    <mergeCell ref="D57:D58"/>
    <mergeCell ref="E57:E58"/>
    <mergeCell ref="E63:E64"/>
    <mergeCell ref="A43:A44"/>
    <mergeCell ref="B43:B44"/>
    <mergeCell ref="D43:D44"/>
    <mergeCell ref="E43:E44"/>
    <mergeCell ref="E45:E46"/>
    <mergeCell ref="A49:A50"/>
    <mergeCell ref="B49:B50"/>
    <mergeCell ref="D49:D50"/>
    <mergeCell ref="E49:E50"/>
    <mergeCell ref="A53:A54"/>
    <mergeCell ref="B53:B54"/>
    <mergeCell ref="D53:D54"/>
    <mergeCell ref="E53:E54"/>
    <mergeCell ref="F43:F44"/>
    <mergeCell ref="E35:E36"/>
    <mergeCell ref="F35:F36"/>
    <mergeCell ref="F39:F40"/>
    <mergeCell ref="A41:A42"/>
    <mergeCell ref="B41:B42"/>
    <mergeCell ref="D41:D42"/>
    <mergeCell ref="E41:E42"/>
    <mergeCell ref="F41:F42"/>
    <mergeCell ref="A35:A36"/>
    <mergeCell ref="B35:B36"/>
    <mergeCell ref="D35:D36"/>
    <mergeCell ref="E39:E40"/>
    <mergeCell ref="A65:A66"/>
    <mergeCell ref="B65:B66"/>
    <mergeCell ref="D65:D66"/>
    <mergeCell ref="E65:E66"/>
    <mergeCell ref="F65:F66"/>
    <mergeCell ref="G65:G66"/>
    <mergeCell ref="A67:A68"/>
    <mergeCell ref="B67:B68"/>
    <mergeCell ref="D67:D68"/>
    <mergeCell ref="E67:E68"/>
    <mergeCell ref="F67:F68"/>
    <mergeCell ref="G67:G68"/>
    <mergeCell ref="A69:A70"/>
    <mergeCell ref="B69:B70"/>
    <mergeCell ref="D69:D70"/>
    <mergeCell ref="E69:E70"/>
    <mergeCell ref="F69:F70"/>
    <mergeCell ref="G69:G70"/>
    <mergeCell ref="A71:A72"/>
    <mergeCell ref="B71:B72"/>
    <mergeCell ref="D71:D72"/>
    <mergeCell ref="E71:E72"/>
    <mergeCell ref="F71:F72"/>
    <mergeCell ref="G71:G72"/>
    <mergeCell ref="A73:A74"/>
    <mergeCell ref="B73:B74"/>
    <mergeCell ref="D73:D74"/>
    <mergeCell ref="E73:E74"/>
    <mergeCell ref="F73:F74"/>
    <mergeCell ref="G73:G74"/>
    <mergeCell ref="A75:A76"/>
    <mergeCell ref="B75:B76"/>
    <mergeCell ref="D75:D76"/>
    <mergeCell ref="E75:E76"/>
    <mergeCell ref="F75:F76"/>
    <mergeCell ref="G75:G76"/>
    <mergeCell ref="A77:A78"/>
    <mergeCell ref="B77:B78"/>
    <mergeCell ref="D77:D78"/>
    <mergeCell ref="E77:E78"/>
    <mergeCell ref="F77:F78"/>
    <mergeCell ref="G77:G78"/>
    <mergeCell ref="A79:A80"/>
    <mergeCell ref="B79:B80"/>
    <mergeCell ref="D79:D80"/>
    <mergeCell ref="E79:E80"/>
    <mergeCell ref="F79:F80"/>
    <mergeCell ref="G79:G80"/>
    <mergeCell ref="A81:A82"/>
    <mergeCell ref="B81:B82"/>
    <mergeCell ref="D81:D82"/>
    <mergeCell ref="E81:E82"/>
    <mergeCell ref="F81:F82"/>
    <mergeCell ref="G81:G82"/>
    <mergeCell ref="A83:A84"/>
    <mergeCell ref="B83:B84"/>
    <mergeCell ref="D83:D84"/>
    <mergeCell ref="E83:E84"/>
    <mergeCell ref="F83:F84"/>
    <mergeCell ref="G83:G84"/>
  </mergeCells>
  <phoneticPr fontId="6"/>
  <pageMargins left="0.6692913385826772" right="0.35433070866141736" top="0.82677165354330717" bottom="0.35433070866141736" header="0.31496062992125984" footer="0.31496062992125984"/>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C40" sqref="A40:XFD40"/>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38"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IF(入力シート!F14=" "," ",ROUNDUP(入力シート!F14,-3)/1000)</f>
        <v>0</v>
      </c>
      <c r="F15" s="63">
        <f>IF(入力シート!F15=" "," ",ROUNDDOWN(入力シート!F15,-3)/1000)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20">
        <f>IF(入力シート!H14=" "," ",ROUNDUP(入力シート!H14,-3)/1000)</f>
        <v>0</v>
      </c>
      <c r="F16" s="64">
        <f>IF(入力シート!H15=" "," ",ROUNDDOWN(入力シート!H15,-3)/1000)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9">
        <f>IF(入力シート!F16=" "," ",ROUNDUP(入力シート!F16,-3)/1000)</f>
        <v>0</v>
      </c>
      <c r="F17" s="65">
        <f>IF(入力シート!F17=" "," ",ROUNDDOWN(入力シート!F17,-3)/1000)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20">
        <f>IF(入力シート!H16=" "," ",ROUNDUP(入力シート!H16,-3)/1000)</f>
        <v>0</v>
      </c>
      <c r="F18" s="64">
        <f>IF(入力シート!H17=" "," ",ROUNDDOWN(入力シート!H17,-3)/1000)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9">
        <f>IF(入力シート!F18=" "," ",ROUNDUP(入力シート!F18,-3)/1000)</f>
        <v>0</v>
      </c>
      <c r="F19" s="65">
        <f>IF(入力シート!F19=" "," ",ROUNDDOWN(入力シート!F19,-3)/1000)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20">
        <f>IF(入力シート!H18=" "," ",ROUNDUP(入力シート!H18,-3)/1000)</f>
        <v>0</v>
      </c>
      <c r="F20" s="64">
        <f>IF(入力シート!H19=" "," ",ROUNDDOWN(入力シート!H19,-3)/1000)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9">
        <f>IF(入力シート!F20=" "," ",ROUNDUP(入力シート!F20,-3)/1000)</f>
        <v>0</v>
      </c>
      <c r="F21" s="65">
        <f>IF(入力シート!F21=" "," ",ROUNDDOWN(入力シート!F21,-3)/1000)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20">
        <f>IF(入力シート!H20=" "," ",ROUNDUP(入力シート!H20,-3)/1000)</f>
        <v>0</v>
      </c>
      <c r="F22" s="64">
        <f>IF(入力シート!H21=" "," ",ROUNDDOWN(入力シート!H21,-3)/1000)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9">
        <f>IF(入力シート!F22=" "," ",ROUNDUP(入力シート!F22,-3)/1000)</f>
        <v>0</v>
      </c>
      <c r="F23" s="65">
        <f>IF(入力シート!F23=" "," ",ROUNDDOWN(入力シート!F23,-3)/1000)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20">
        <f>IF(入力シート!H22=" "," ",ROUNDUP(入力シート!H22,-3)/1000)</f>
        <v>0</v>
      </c>
      <c r="F24" s="64">
        <f>IF(入力シート!H23=" "," ",ROUNDDOWN(入力シート!H23,-3)/1000)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9">
        <f>IF(入力シート!F24=" "," ",ROUNDUP(入力シート!F24,-3)/1000)</f>
        <v>0</v>
      </c>
      <c r="F25" s="65">
        <f>IF(入力シート!F25=" "," ",ROUNDDOWN(入力シート!F25,-3)/1000)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20">
        <f>IF(入力シート!H24=" "," ",ROUNDUP(入力シート!H24,-3)/1000)</f>
        <v>0</v>
      </c>
      <c r="F26" s="64">
        <f>IF(入力シート!H25=" "," ",ROUNDDOWN(入力シート!H25,-3)/1000)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9">
        <f>IF(入力シート!F26=" "," ",ROUNDUP(入力シート!F26,-3)/1000)</f>
        <v>0</v>
      </c>
      <c r="F27" s="65">
        <f>IF(入力シート!F27=" "," ",ROUNDDOWN(入力シート!F27,-3)/1000)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20">
        <f>IF(入力シート!H26=" "," ",ROUNDUP(入力シート!H26,-3)/1000)</f>
        <v>0</v>
      </c>
      <c r="F28" s="64">
        <f>IF(入力シート!H27=" "," ",ROUNDDOWN(入力シート!H27,-3)/1000)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9">
        <f>IF(入力シート!F28=" "," ",ROUNDUP(入力シート!F28,-3)/1000)</f>
        <v>0</v>
      </c>
      <c r="F29" s="65">
        <f>IF(入力シート!F29=" "," ",ROUNDDOWN(入力シート!F29,-3)/1000)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20">
        <f>IF(入力シート!H28=" "," ",ROUNDUP(入力シート!H28,-3)/1000)</f>
        <v>0</v>
      </c>
      <c r="F30" s="64">
        <f>IF(入力シート!H29=" "," ",ROUNDDOWN(入力シート!H29,-3)/1000)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9">
        <f>IF(入力シート!F30=" "," ",ROUNDUP(入力シート!F30,-3)/1000)</f>
        <v>0</v>
      </c>
      <c r="F31" s="65">
        <f>IF(入力シート!F31=" "," ",ROUNDDOWN(入力シート!F31,-3)/1000)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20">
        <f>IF(入力シート!H30=" "," ",ROUNDUP(入力シート!H30,-3)/1000)</f>
        <v>0</v>
      </c>
      <c r="F32" s="64">
        <f>IF(入力シート!H31=" "," ",ROUNDDOWN(入力シート!H31,-3)/1000)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9">
        <f>IF(入力シート!F32=" "," ",ROUNDUP(入力シート!F32,-3)/1000)</f>
        <v>0</v>
      </c>
      <c r="F33" s="65">
        <f>IF(入力シート!F33=" "," ",ROUNDDOWN(入力シート!F33,-3)/1000)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20">
        <f>IF(入力シート!H32=" "," ",ROUNDUP(入力シート!H32,-3)/1000)</f>
        <v>0</v>
      </c>
      <c r="F34" s="64">
        <f>IF(入力シート!H33=" "," ",ROUNDDOWN(入力シート!H33,-3)/1000)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9">
        <f>IF(入力シート!F34=" "," ",ROUNDUP(入力シート!F34,-3)/1000)</f>
        <v>0</v>
      </c>
      <c r="F35" s="65">
        <f>IF(入力シート!F35=" "," ",ROUNDDOWN(入力シート!F35,-3)/1000)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20">
        <f>IF(入力シート!H34=" "," ",ROUNDUP(入力シート!H34,-3)/1000)</f>
        <v>0</v>
      </c>
      <c r="F36" s="64">
        <f>IF(入力シート!H35=" "," ",ROUNDDOWN(入力シート!H35,-3)/1000)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9">
        <f>IF(入力シート!F36=" "," ",ROUNDUP(入力シート!F36,-3)/1000)</f>
        <v>0</v>
      </c>
      <c r="F37" s="65">
        <f>IF(入力シート!F37=" "," ",ROUNDDOWN(入力シート!F37,-3)/1000)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20">
        <f>IF(入力シート!H36=" "," ",ROUNDUP(入力シート!H36,-3)/1000)</f>
        <v>0</v>
      </c>
      <c r="F38" s="64">
        <f>IF(入力シート!H37=" "," ",ROUNDDOWN(入力シート!H37,-3)/1000)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9">
        <f>IF(入力シート!F38=" "," ",ROUNDUP(入力シート!F38,-3)/1000)</f>
        <v>0</v>
      </c>
      <c r="F39" s="65">
        <f>IF(入力シート!F39=" "," ",ROUNDDOWN(入力シート!F39,-3)/1000)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20">
        <f>IF(入力シート!H38=" "," ",ROUNDUP(入力シート!H38,-3)/1000)</f>
        <v>0</v>
      </c>
      <c r="F40" s="64">
        <f>IF(入力シート!H39=" "," ",ROUNDDOWN(入力シート!H39,-3)/1000)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9">
        <f>IF(入力シート!F40=" "," ",ROUNDUP(入力シート!F40,-3)/1000)</f>
        <v>0</v>
      </c>
      <c r="F41" s="65">
        <f>IF(入力シート!F41=" "," ",ROUNDDOWN(入力シート!F41,-3)/1000)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20">
        <f>IF(入力シート!H40=" "," ",ROUNDUP(入力シート!H40,-3)/1000)</f>
        <v>0</v>
      </c>
      <c r="F42" s="64">
        <f>IF(入力シート!H41=" "," ",ROUNDDOWN(入力シート!H41,-3)/1000)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9">
        <f>IF(入力シート!F42=" "," ",ROUNDUP(入力シート!F42,-3)/1000)</f>
        <v>0</v>
      </c>
      <c r="F43" s="65">
        <f>IF(入力シート!F43=" "," ",ROUNDDOWN(入力シート!F43,-3)/1000)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20">
        <f>IF(入力シート!H42=" "," ",ROUNDUP(入力シート!H42,-3)/1000)</f>
        <v>0</v>
      </c>
      <c r="F44" s="64">
        <f>IF(入力シート!H43=" "," ",ROUNDDOWN(入力シート!H43,-3)/1000)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9">
        <f>IF(入力シート!F44=" "," ",ROUNDUP(入力シート!F44,-3)/1000)</f>
        <v>0</v>
      </c>
      <c r="F45" s="65">
        <f>IF(入力シート!F45=" "," ",ROUNDDOWN(入力シート!F45,-3)/1000)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20">
        <f>IF(入力シート!H44=" "," ",ROUNDUP(入力シート!H44,-3)/1000)</f>
        <v>0</v>
      </c>
      <c r="F46" s="64">
        <f>IF(入力シート!H45=" "," ",ROUNDDOWN(入力シート!H45,-3)/1000)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9">
        <f>IF(入力シート!F46=" "," ",ROUNDUP(入力シート!F46,-3)/1000)</f>
        <v>0</v>
      </c>
      <c r="F47" s="65">
        <f>IF(入力シート!F47=" "," ",ROUNDDOWN(入力シート!F47,-3)/1000)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20">
        <f>IF(入力シート!H46=" "," ",ROUNDUP(入力シート!H46,-3)/1000)</f>
        <v>0</v>
      </c>
      <c r="F48" s="64">
        <f>IF(入力シート!H47=" "," ",ROUNDDOWN(入力シート!H47,-3)/1000)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9">
        <f>IF(入力シート!F48=" "," ",ROUNDUP(入力シート!F48,-3)/1000)</f>
        <v>0</v>
      </c>
      <c r="F49" s="65">
        <f>IF(入力シート!F49=" "," ",ROUNDDOWN(入力シート!F49,-3)/1000)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20">
        <f>IF(入力シート!H48=" "," ",ROUNDUP(入力シート!H48,-3)/1000)</f>
        <v>0</v>
      </c>
      <c r="F50" s="64">
        <f>IF(入力シート!H49=" "," ",ROUNDDOWN(入力シート!H49,-3)/1000)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9">
        <f>IF(入力シート!F50=" "," ",ROUNDUP(入力シート!F50,-3)/1000)</f>
        <v>0</v>
      </c>
      <c r="F51" s="65">
        <f>IF(入力シート!F51=" "," ",ROUNDDOWN(入力シート!F51,-3)/1000)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20">
        <f>IF(入力シート!H50=" "," ",ROUNDUP(入力シート!H50,-3)/1000)</f>
        <v>0</v>
      </c>
      <c r="F52" s="64">
        <f>IF(入力シート!H51=" "," ",ROUNDDOWN(入力シート!H51,-3)/1000)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9">
        <f>IF(入力シート!F52=" "," ",ROUNDUP(入力シート!F52,-3)/1000)</f>
        <v>0</v>
      </c>
      <c r="F53" s="65">
        <f>IF(入力シート!F53=" "," ",ROUNDDOWN(入力シート!F53,-3)/1000)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20">
        <f>IF(入力シート!H52=" "," ",ROUNDUP(入力シート!H52,-3)/1000)</f>
        <v>0</v>
      </c>
      <c r="F54" s="64">
        <f>IF(入力シート!H53=" "," ",ROUNDDOWN(入力シート!H53,-3)/1000)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9">
        <f>IF(入力シート!F54=" "," ",ROUNDUP(入力シート!F54,-3)/1000)</f>
        <v>0</v>
      </c>
      <c r="F55" s="65">
        <f>IF(入力シート!F55=" "," ",ROUNDDOWN(入力シート!F55,-3)/1000)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20">
        <f>IF(入力シート!H54=" "," ",ROUNDUP(入力シート!H54,-3)/1000)</f>
        <v>0</v>
      </c>
      <c r="F56" s="64">
        <f>IF(入力シート!H55=" "," ",ROUNDDOWN(入力シート!H55,-3)/1000)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9">
        <f>IF(入力シート!F56=" "," ",ROUNDUP(入力シート!F56,-3)/1000)</f>
        <v>0</v>
      </c>
      <c r="F57" s="65">
        <f>IF(入力シート!F57=" "," ",ROUNDDOWN(入力シート!F57,-3)/1000)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20">
        <f>IF(入力シート!H56=" "," ",ROUNDUP(入力シート!H56,-3)/1000)</f>
        <v>0</v>
      </c>
      <c r="F58" s="64">
        <f>IF(入力シート!H57=" "," ",ROUNDDOWN(入力シート!H57,-3)/1000)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9">
        <f>IF(入力シート!F58=" "," ",ROUNDUP(入力シート!F58,-3)/1000)</f>
        <v>0</v>
      </c>
      <c r="F59" s="65">
        <f>IF(入力シート!F59=" "," ",ROUNDDOWN(入力シート!F59,-3)/1000)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20">
        <f>IF(入力シート!H58=" "," ",ROUNDUP(入力シート!H58,-3)/1000)</f>
        <v>0</v>
      </c>
      <c r="F60" s="64">
        <f>IF(入力シート!H59=" "," ",ROUNDDOWN(入力シート!H59,-3)/1000)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9">
        <f>IF(入力シート!F60=" "," ",ROUNDUP(入力シート!F60,-3)/1000)</f>
        <v>0</v>
      </c>
      <c r="F61" s="65">
        <f>IF(入力シート!F61=" "," ",ROUNDDOWN(入力シート!F61,-3)/1000)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20">
        <f>IF(入力シート!H60=" "," ",ROUNDUP(入力シート!H60,-3)/1000)</f>
        <v>0</v>
      </c>
      <c r="F62" s="64">
        <f>IF(入力シート!H61=" "," ",ROUNDDOWN(入力シート!H61,-3)/1000)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9">
        <f>IF(入力シート!F62=" "," ",ROUNDUP(入力シート!F62,-3)/1000)</f>
        <v>0</v>
      </c>
      <c r="F63" s="65">
        <f>IF(入力シート!F63=" "," ",ROUNDDOWN(入力シート!F63,-3)/1000)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20">
        <f>IF(入力シート!H62=" "," ",ROUNDUP(入力シート!H62,-3)/1000)</f>
        <v>0</v>
      </c>
      <c r="F64" s="64">
        <f>IF(入力シート!H63=" "," ",ROUNDDOWN(入力シート!H63,-3)/1000)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9">
        <f>IF(入力シート!F64=" "," ",ROUNDUP(入力シート!F64,-3)/1000)</f>
        <v>0</v>
      </c>
      <c r="F65" s="65">
        <f>IF(入力シート!F65=" "," ",ROUNDDOWN(入力シート!F65,-3)/1000)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20">
        <f>IF(入力シート!H64=" "," ",ROUNDUP(入力シート!H64,-3)/1000)</f>
        <v>0</v>
      </c>
      <c r="F66" s="64">
        <f>IF(入力シート!H65=" "," ",ROUNDDOWN(入力シート!H65,-3)/1000)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9">
        <f>IF(入力シート!F66=" "," ",ROUNDUP(入力シート!F66,-3)/1000)</f>
        <v>0</v>
      </c>
      <c r="F67" s="65">
        <f>IF(入力シート!F67=" "," ",ROUNDDOWN(入力シート!F67,-3)/1000)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20">
        <f>IF(入力シート!H66=" "," ",ROUNDUP(入力シート!H66,-3)/1000)</f>
        <v>0</v>
      </c>
      <c r="F68" s="64">
        <f>IF(入力シート!H67=" "," ",ROUNDDOWN(入力シート!H67,-3)/1000)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9">
        <f>IF(入力シート!F68=" "," ",ROUNDUP(入力シート!F68,-3)/1000)</f>
        <v>0</v>
      </c>
      <c r="F69" s="65">
        <f>IF(入力シート!F69=" "," ",ROUNDDOWN(入力シート!F69,-3)/1000)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20">
        <f>IF(入力シート!H68=" "," ",ROUNDUP(入力シート!H68,-3)/1000)</f>
        <v>0</v>
      </c>
      <c r="F70" s="64">
        <f>IF(入力シート!H69=" "," ",ROUNDDOWN(入力シート!H69,-3)/1000)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9">
        <f>IF(入力シート!F70=" "," ",ROUNDUP(入力シート!F70,-3)/1000)</f>
        <v>0</v>
      </c>
      <c r="F71" s="65">
        <f>IF(入力シート!F71=" "," ",ROUNDDOWN(入力シート!F71,-3)/1000)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20">
        <f>IF(入力シート!H70=" "," ",ROUNDUP(入力シート!H70,-3)/1000)</f>
        <v>0</v>
      </c>
      <c r="F72" s="64">
        <f>IF(入力シート!H71=" "," ",ROUNDDOWN(入力シート!H71,-3)/1000)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9">
        <f>IF(入力シート!F72=" "," ",ROUNDUP(入力シート!F72,-3)/1000)</f>
        <v>0</v>
      </c>
      <c r="F73" s="65">
        <f>IF(入力シート!F73=" "," ",ROUNDDOWN(入力シート!F73,-3)/1000)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20">
        <f>IF(入力シート!H72=" "," ",ROUNDUP(入力シート!H72,-3)/1000)</f>
        <v>0</v>
      </c>
      <c r="F74" s="64">
        <f>IF(入力シート!H73=" "," ",ROUNDDOWN(入力シート!H73,-3)/1000)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9">
        <f>IF(入力シート!F74=" "," ",ROUNDUP(入力シート!F74,-3)/1000)</f>
        <v>0</v>
      </c>
      <c r="F75" s="65">
        <f>IF(入力シート!F75=" "," ",ROUNDDOWN(入力シート!F75,-3)/1000)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20">
        <f>IF(入力シート!H74=" "," ",ROUNDUP(入力シート!H74,-3)/1000)</f>
        <v>0</v>
      </c>
      <c r="F76" s="64">
        <f>IF(入力シート!H75=" "," ",ROUNDDOWN(入力シート!H75,-3)/1000)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9">
        <f>IF(入力シート!F76=" "," ",ROUNDUP(入力シート!F76,-3)/1000)</f>
        <v>0</v>
      </c>
      <c r="F77" s="65">
        <f>IF(入力シート!F77=" "," ",ROUNDDOWN(入力シート!F77,-3)/1000)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20">
        <f>IF(入力シート!H76=" "," ",ROUNDUP(入力シート!H76,-3)/1000)</f>
        <v>0</v>
      </c>
      <c r="F78" s="64">
        <f>IF(入力シート!H77=" "," ",ROUNDDOWN(入力シート!H77,-3)/1000)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9">
        <f>IF(入力シート!F78=" "," ",ROUNDUP(入力シート!F78,-3)/1000)</f>
        <v>0</v>
      </c>
      <c r="F79" s="65">
        <f>IF(入力シート!F79=" "," ",ROUNDDOWN(入力シート!F79,-3)/1000)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20">
        <f>IF(入力シート!H78=" "," ",ROUNDUP(入力シート!H78,-3)/1000)</f>
        <v>0</v>
      </c>
      <c r="F80" s="64">
        <f>IF(入力シート!H79=" "," ",ROUNDDOWN(入力シート!H79,-3)/1000)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9">
        <f>IF(入力シート!F80=" "," ",ROUNDUP(入力シート!F80,-3)/1000)</f>
        <v>0</v>
      </c>
      <c r="F81" s="65">
        <f>IF(入力シート!F81=" "," ",ROUNDDOWN(入力シート!F81,-3)/1000)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20">
        <f>IF(入力シート!H80=" "," ",ROUNDUP(入力シート!H80,-3)/1000)</f>
        <v>0</v>
      </c>
      <c r="F82" s="64">
        <f>IF(入力シート!H81=" "," ",ROUNDDOWN(入力シート!H81,-3)/1000)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9">
        <f>IF(入力シート!F82=" "," ",ROUNDUP(入力シート!F82,-3)/1000)</f>
        <v>0</v>
      </c>
      <c r="F83" s="65">
        <f>IF(入力シート!F83=" "," ",ROUNDDOWN(入力シート!F83,-3)/1000)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20">
        <f>IF(入力シート!H82=" "," ",ROUNDUP(入力シート!H82,-3)/1000)</f>
        <v>0</v>
      </c>
      <c r="F84" s="64">
        <f>IF(入力シート!H83=" "," ",ROUNDDOWN(入力シート!H83,-3)/1000)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21">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99">
        <f>SUM(E16,E18,E20,E22,E24,E26,E28,E30,E32,E34,E36,E38,E40,E42,E44,E46,E48,E50,E52,E54,E56,E58,E60,E62,E64)+SUM(E66,E68,E70,E72,E74,E76,E78,E80,E82,E84)</f>
        <v>0</v>
      </c>
      <c r="F86" s="99">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formatCells="0" formatColumns="0" formatRows="0"/>
  <mergeCells count="263">
    <mergeCell ref="M51:M52"/>
    <mergeCell ref="M53:M54"/>
    <mergeCell ref="M55:M56"/>
    <mergeCell ref="M57:M58"/>
    <mergeCell ref="M59:M60"/>
    <mergeCell ref="M61:M62"/>
    <mergeCell ref="M63:M64"/>
    <mergeCell ref="M33:M34"/>
    <mergeCell ref="M35:M36"/>
    <mergeCell ref="M37:M38"/>
    <mergeCell ref="M39:M40"/>
    <mergeCell ref="M41:M42"/>
    <mergeCell ref="M43:M44"/>
    <mergeCell ref="M45:M46"/>
    <mergeCell ref="M47:M48"/>
    <mergeCell ref="M49:M50"/>
    <mergeCell ref="M15:M16"/>
    <mergeCell ref="M17:M18"/>
    <mergeCell ref="M19:M20"/>
    <mergeCell ref="M21:M22"/>
    <mergeCell ref="M23:M24"/>
    <mergeCell ref="M25:M26"/>
    <mergeCell ref="M27:M28"/>
    <mergeCell ref="M29:M30"/>
    <mergeCell ref="M31:M32"/>
    <mergeCell ref="L63:L64"/>
    <mergeCell ref="A63:A64"/>
    <mergeCell ref="B63:B64"/>
    <mergeCell ref="D63:D64"/>
    <mergeCell ref="I63:I64"/>
    <mergeCell ref="K63:K64"/>
    <mergeCell ref="L59:L60"/>
    <mergeCell ref="A61:A62"/>
    <mergeCell ref="B61:B62"/>
    <mergeCell ref="D61:D62"/>
    <mergeCell ref="I61:I62"/>
    <mergeCell ref="K61:K62"/>
    <mergeCell ref="L61:L62"/>
    <mergeCell ref="A59:A60"/>
    <mergeCell ref="B59:B60"/>
    <mergeCell ref="D59:D60"/>
    <mergeCell ref="I59:I60"/>
    <mergeCell ref="K59:K60"/>
    <mergeCell ref="L55:L56"/>
    <mergeCell ref="A57:A58"/>
    <mergeCell ref="B57:B58"/>
    <mergeCell ref="D57:D58"/>
    <mergeCell ref="I57:I58"/>
    <mergeCell ref="K57:K58"/>
    <mergeCell ref="L57:L58"/>
    <mergeCell ref="A55:A56"/>
    <mergeCell ref="B55:B56"/>
    <mergeCell ref="D55:D56"/>
    <mergeCell ref="I55:I56"/>
    <mergeCell ref="K55:K56"/>
    <mergeCell ref="L51:L52"/>
    <mergeCell ref="A53:A54"/>
    <mergeCell ref="B53:B54"/>
    <mergeCell ref="D53:D54"/>
    <mergeCell ref="I53:I54"/>
    <mergeCell ref="K53:K54"/>
    <mergeCell ref="L53:L54"/>
    <mergeCell ref="A51:A52"/>
    <mergeCell ref="B51:B52"/>
    <mergeCell ref="D51:D52"/>
    <mergeCell ref="I51:I52"/>
    <mergeCell ref="K51:K52"/>
    <mergeCell ref="I47:I48"/>
    <mergeCell ref="K47:K48"/>
    <mergeCell ref="L47:L48"/>
    <mergeCell ref="A49:A50"/>
    <mergeCell ref="B49:B50"/>
    <mergeCell ref="D49:D50"/>
    <mergeCell ref="I49:I50"/>
    <mergeCell ref="K49:K50"/>
    <mergeCell ref="L49:L50"/>
    <mergeCell ref="I43:I44"/>
    <mergeCell ref="K43:K44"/>
    <mergeCell ref="L43:L44"/>
    <mergeCell ref="A45:A46"/>
    <mergeCell ref="B45:B46"/>
    <mergeCell ref="D45:D46"/>
    <mergeCell ref="I45:I46"/>
    <mergeCell ref="K45:K46"/>
    <mergeCell ref="L45:L46"/>
    <mergeCell ref="I39:I40"/>
    <mergeCell ref="K39:K40"/>
    <mergeCell ref="L39:L40"/>
    <mergeCell ref="A41:A42"/>
    <mergeCell ref="B41:B42"/>
    <mergeCell ref="D41:D42"/>
    <mergeCell ref="I41:I42"/>
    <mergeCell ref="K41:K42"/>
    <mergeCell ref="L41:L42"/>
    <mergeCell ref="I35:I36"/>
    <mergeCell ref="K35:K36"/>
    <mergeCell ref="L35:L36"/>
    <mergeCell ref="A37:A38"/>
    <mergeCell ref="B37:B38"/>
    <mergeCell ref="D37:D38"/>
    <mergeCell ref="I37:I38"/>
    <mergeCell ref="K37:K38"/>
    <mergeCell ref="L37:L38"/>
    <mergeCell ref="I31:I32"/>
    <mergeCell ref="K31:K32"/>
    <mergeCell ref="L31:L32"/>
    <mergeCell ref="A33:A34"/>
    <mergeCell ref="B33:B34"/>
    <mergeCell ref="D33:D34"/>
    <mergeCell ref="I33:I34"/>
    <mergeCell ref="K33:K34"/>
    <mergeCell ref="L33:L34"/>
    <mergeCell ref="I27:I28"/>
    <mergeCell ref="K27:K28"/>
    <mergeCell ref="L27:L28"/>
    <mergeCell ref="I29:I30"/>
    <mergeCell ref="K29:K30"/>
    <mergeCell ref="L29:L30"/>
    <mergeCell ref="I23:I24"/>
    <mergeCell ref="K23:K24"/>
    <mergeCell ref="L23:L24"/>
    <mergeCell ref="I25:I26"/>
    <mergeCell ref="K25:K26"/>
    <mergeCell ref="L25:L26"/>
    <mergeCell ref="I19:I20"/>
    <mergeCell ref="K19:K20"/>
    <mergeCell ref="L19:L20"/>
    <mergeCell ref="I21:I22"/>
    <mergeCell ref="K21:K22"/>
    <mergeCell ref="L21:L22"/>
    <mergeCell ref="I15:I16"/>
    <mergeCell ref="K15:K16"/>
    <mergeCell ref="L15:L16"/>
    <mergeCell ref="I17:I18"/>
    <mergeCell ref="K17:K18"/>
    <mergeCell ref="L17:L18"/>
    <mergeCell ref="A3:F3"/>
    <mergeCell ref="B12:C12"/>
    <mergeCell ref="A88:G88"/>
    <mergeCell ref="A89:G89"/>
    <mergeCell ref="A5:B6"/>
    <mergeCell ref="C5:D6"/>
    <mergeCell ref="E5:E6"/>
    <mergeCell ref="F5:F6"/>
    <mergeCell ref="A8:B9"/>
    <mergeCell ref="C8:C9"/>
    <mergeCell ref="D8:D9"/>
    <mergeCell ref="A12:A14"/>
    <mergeCell ref="D12:D14"/>
    <mergeCell ref="E12:E14"/>
    <mergeCell ref="F12:F14"/>
    <mergeCell ref="B13:B14"/>
    <mergeCell ref="A17:A18"/>
    <mergeCell ref="B17:B18"/>
    <mergeCell ref="D17:D18"/>
    <mergeCell ref="A15:A16"/>
    <mergeCell ref="B15:B16"/>
    <mergeCell ref="D15:D16"/>
    <mergeCell ref="A21:A22"/>
    <mergeCell ref="B21:B22"/>
    <mergeCell ref="D21:D22"/>
    <mergeCell ref="A19:A20"/>
    <mergeCell ref="B19:B20"/>
    <mergeCell ref="D19:D20"/>
    <mergeCell ref="A25:A26"/>
    <mergeCell ref="B25:B26"/>
    <mergeCell ref="D25:D26"/>
    <mergeCell ref="A23:A24"/>
    <mergeCell ref="B23:B24"/>
    <mergeCell ref="D23:D24"/>
    <mergeCell ref="A29:A30"/>
    <mergeCell ref="B29:B30"/>
    <mergeCell ref="D29:D30"/>
    <mergeCell ref="A27:A28"/>
    <mergeCell ref="B27:B28"/>
    <mergeCell ref="D27:D28"/>
    <mergeCell ref="A85:C86"/>
    <mergeCell ref="D85:D86"/>
    <mergeCell ref="A31:A32"/>
    <mergeCell ref="B31:B32"/>
    <mergeCell ref="D31:D32"/>
    <mergeCell ref="A35:A36"/>
    <mergeCell ref="B35:B36"/>
    <mergeCell ref="D35:D36"/>
    <mergeCell ref="A39:A40"/>
    <mergeCell ref="B39:B40"/>
    <mergeCell ref="D39:D40"/>
    <mergeCell ref="A43:A44"/>
    <mergeCell ref="B43:B44"/>
    <mergeCell ref="D43:D44"/>
    <mergeCell ref="A47:A48"/>
    <mergeCell ref="B47:B48"/>
    <mergeCell ref="D47:D48"/>
    <mergeCell ref="A65:A66"/>
    <mergeCell ref="B65:B66"/>
    <mergeCell ref="D65:D66"/>
    <mergeCell ref="I65:I66"/>
    <mergeCell ref="K65:K66"/>
    <mergeCell ref="L65:L66"/>
    <mergeCell ref="M65:M66"/>
    <mergeCell ref="A67:A68"/>
    <mergeCell ref="B67:B68"/>
    <mergeCell ref="D67:D68"/>
    <mergeCell ref="I67:I68"/>
    <mergeCell ref="K67:K68"/>
    <mergeCell ref="L67:L68"/>
    <mergeCell ref="M67:M68"/>
    <mergeCell ref="A69:A70"/>
    <mergeCell ref="B69:B70"/>
    <mergeCell ref="D69:D70"/>
    <mergeCell ref="I69:I70"/>
    <mergeCell ref="K69:K70"/>
    <mergeCell ref="L69:L70"/>
    <mergeCell ref="M69:M70"/>
    <mergeCell ref="A71:A72"/>
    <mergeCell ref="B71:B72"/>
    <mergeCell ref="D71:D72"/>
    <mergeCell ref="I71:I72"/>
    <mergeCell ref="K71:K72"/>
    <mergeCell ref="L71:L72"/>
    <mergeCell ref="M71:M72"/>
    <mergeCell ref="A73:A74"/>
    <mergeCell ref="B73:B74"/>
    <mergeCell ref="D73:D74"/>
    <mergeCell ref="I73:I74"/>
    <mergeCell ref="K73:K74"/>
    <mergeCell ref="L73:L74"/>
    <mergeCell ref="M73:M74"/>
    <mergeCell ref="A75:A76"/>
    <mergeCell ref="B75:B76"/>
    <mergeCell ref="D75:D76"/>
    <mergeCell ref="I75:I76"/>
    <mergeCell ref="K75:K76"/>
    <mergeCell ref="L75:L76"/>
    <mergeCell ref="M75:M76"/>
    <mergeCell ref="A77:A78"/>
    <mergeCell ref="B77:B78"/>
    <mergeCell ref="D77:D78"/>
    <mergeCell ref="I77:I78"/>
    <mergeCell ref="K77:K78"/>
    <mergeCell ref="L77:L78"/>
    <mergeCell ref="M77:M78"/>
    <mergeCell ref="A79:A80"/>
    <mergeCell ref="B79:B80"/>
    <mergeCell ref="D79:D80"/>
    <mergeCell ref="I79:I80"/>
    <mergeCell ref="K79:K80"/>
    <mergeCell ref="L79:L80"/>
    <mergeCell ref="M79:M80"/>
    <mergeCell ref="A81:A82"/>
    <mergeCell ref="B81:B82"/>
    <mergeCell ref="D81:D82"/>
    <mergeCell ref="I81:I82"/>
    <mergeCell ref="K81:K82"/>
    <mergeCell ref="L81:L82"/>
    <mergeCell ref="M81:M82"/>
    <mergeCell ref="A83:A84"/>
    <mergeCell ref="B83:B84"/>
    <mergeCell ref="D83:D84"/>
    <mergeCell ref="I83:I84"/>
    <mergeCell ref="K83:K84"/>
    <mergeCell ref="L83:L84"/>
    <mergeCell ref="M83:M84"/>
  </mergeCells>
  <phoneticPr fontId="6"/>
  <conditionalFormatting sqref="E16:F16 E18:F18 E20:F20 E22:F22 E24:F24 E26:F26 E28:F28 E30:F30 E32:F32 E34:F34 E36:F36 E38:F38 E40:F40 E42:F42 E44:F44 E46:F46 E48:F48 E50:F50 E52:F52 E54:F54 E56:F56 E58:F58 E60:F60 E62:F62 E64:F64">
    <cfRule type="expression" dxfId="151" priority="39">
      <formula>L15="〇"</formula>
    </cfRule>
  </conditionalFormatting>
  <conditionalFormatting sqref="E66:F66 E68:F68 E70:F70 E72:F72 E74:F74 E76:F76 E78:F78 E80:F80 E82:F82 E84:F84">
    <cfRule type="expression" dxfId="150" priority="1">
      <formula>L65="〇"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F85" sqref="F85"/>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38"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IF(入力シート!H14=" "," ",ROUNDUP(入力シート!H14,-3)/1000)</f>
        <v>0</v>
      </c>
      <c r="F15" s="63">
        <f>IF(入力シート!H15=" "," ",ROUNDDOWN(入力シート!H15,-3)/1000)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20">
        <f>IF(入力シート!I14=" "," ",ROUNDUP(入力シート!I14,-3)/1000)</f>
        <v>0</v>
      </c>
      <c r="F16" s="64">
        <f>IF(入力シート!I15=" "," ",ROUNDDOWN(入力シート!I15,-3)/1000)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9">
        <f>IF(入力シート!H16=" "," ",ROUNDUP(入力シート!H16,-3)/1000)</f>
        <v>0</v>
      </c>
      <c r="F17" s="65">
        <f>IF(入力シート!H17=" "," ",ROUNDDOWN(入力シート!H17,-3)/1000)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20">
        <f>IF(入力シート!I16=" "," ",ROUNDUP(入力シート!I16,-3)/1000)</f>
        <v>0</v>
      </c>
      <c r="F18" s="64">
        <f>IF(入力シート!I17=" "," ",ROUNDDOWN(入力シート!I17,-3)/1000)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9">
        <f>IF(入力シート!H18=" "," ",ROUNDUP(入力シート!H18,-3)/1000)</f>
        <v>0</v>
      </c>
      <c r="F19" s="65">
        <f>IF(入力シート!H19=" "," ",ROUNDDOWN(入力シート!H19,-3)/1000)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20">
        <f>IF(入力シート!I18=" "," ",ROUNDUP(入力シート!I18,-3)/1000)</f>
        <v>0</v>
      </c>
      <c r="F20" s="64">
        <f>IF(入力シート!I19=" "," ",ROUNDDOWN(入力シート!I19,-3)/1000)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9">
        <f>IF(入力シート!H20=" "," ",ROUNDUP(入力シート!H20,-3)/1000)</f>
        <v>0</v>
      </c>
      <c r="F21" s="65">
        <f>IF(入力シート!H21=" "," ",ROUNDDOWN(入力シート!H21,-3)/1000)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20">
        <f>IF(入力シート!I20=" "," ",ROUNDUP(入力シート!I20,-3)/1000)</f>
        <v>0</v>
      </c>
      <c r="F22" s="64">
        <f>IF(入力シート!I21=" "," ",ROUNDDOWN(入力シート!I21,-3)/1000)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9">
        <f>IF(入力シート!H22=" "," ",ROUNDUP(入力シート!H22,-3)/1000)</f>
        <v>0</v>
      </c>
      <c r="F23" s="65">
        <f>IF(入力シート!H23=" "," ",ROUNDDOWN(入力シート!H23,-3)/1000)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20">
        <f>IF(入力シート!I22=" "," ",ROUNDUP(入力シート!I22,-3)/1000)</f>
        <v>0</v>
      </c>
      <c r="F24" s="64">
        <f>IF(入力シート!I23=" "," ",ROUNDDOWN(入力シート!I23,-3)/1000)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9">
        <f>IF(入力シート!H24=" "," ",ROUNDUP(入力シート!H24,-3)/1000)</f>
        <v>0</v>
      </c>
      <c r="F25" s="65">
        <f>IF(入力シート!H25=" "," ",ROUNDDOWN(入力シート!H25,-3)/1000)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20">
        <f>IF(入力シート!I24=" "," ",ROUNDUP(入力シート!I24,-3)/1000)</f>
        <v>0</v>
      </c>
      <c r="F26" s="64">
        <f>IF(入力シート!I25=" "," ",ROUNDDOWN(入力シート!I25,-3)/1000)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9">
        <f>IF(入力シート!H26=" "," ",ROUNDUP(入力シート!H26,-3)/1000)</f>
        <v>0</v>
      </c>
      <c r="F27" s="65">
        <f>IF(入力シート!H27=" "," ",ROUNDDOWN(入力シート!H27,-3)/1000)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20">
        <f>IF(入力シート!I26=" "," ",ROUNDUP(入力シート!I26,-3)/1000)</f>
        <v>0</v>
      </c>
      <c r="F28" s="64">
        <f>IF(入力シート!I27=" "," ",ROUNDDOWN(入力シート!I27,-3)/1000)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9">
        <f>IF(入力シート!H28=" "," ",ROUNDUP(入力シート!H28,-3)/1000)</f>
        <v>0</v>
      </c>
      <c r="F29" s="65">
        <f>IF(入力シート!H29=" "," ",ROUNDDOWN(入力シート!H29,-3)/1000)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20">
        <f>IF(入力シート!I28=" "," ",ROUNDUP(入力シート!I28,-3)/1000)</f>
        <v>0</v>
      </c>
      <c r="F30" s="64">
        <f>IF(入力シート!I29=" "," ",ROUNDDOWN(入力シート!I29,-3)/1000)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9">
        <f>IF(入力シート!H30=" "," ",ROUNDUP(入力シート!H30,-3)/1000)</f>
        <v>0</v>
      </c>
      <c r="F31" s="65">
        <f>IF(入力シート!H31=" "," ",ROUNDDOWN(入力シート!H31,-3)/1000)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20">
        <f>IF(入力シート!I30=" "," ",ROUNDUP(入力シート!I30,-3)/1000)</f>
        <v>0</v>
      </c>
      <c r="F32" s="64">
        <f>IF(入力シート!I31=" "," ",ROUNDDOWN(入力シート!I31,-3)/1000)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9">
        <f>IF(入力シート!H32=" "," ",ROUNDUP(入力シート!H32,-3)/1000)</f>
        <v>0</v>
      </c>
      <c r="F33" s="65">
        <f>IF(入力シート!H33=" "," ",ROUNDDOWN(入力シート!H33,-3)/1000)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20">
        <f>IF(入力シート!I32=" "," ",ROUNDUP(入力シート!I32,-3)/1000)</f>
        <v>0</v>
      </c>
      <c r="F34" s="64">
        <f>IF(入力シート!I33=" "," ",ROUNDDOWN(入力シート!I33,-3)/1000)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9">
        <f>IF(入力シート!H34=" "," ",ROUNDUP(入力シート!H34,-3)/1000)</f>
        <v>0</v>
      </c>
      <c r="F35" s="65">
        <f>IF(入力シート!H35=" "," ",ROUNDDOWN(入力シート!H35,-3)/1000)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20">
        <f>IF(入力シート!I34=" "," ",ROUNDUP(入力シート!I34,-3)/1000)</f>
        <v>0</v>
      </c>
      <c r="F36" s="64">
        <f>IF(入力シート!I35=" "," ",ROUNDDOWN(入力シート!I35,-3)/1000)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9">
        <f>IF(入力シート!H36=" "," ",ROUNDUP(入力シート!H36,-3)/1000)</f>
        <v>0</v>
      </c>
      <c r="F37" s="65">
        <f>IF(入力シート!H37=" "," ",ROUNDDOWN(入力シート!H37,-3)/1000)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20">
        <f>IF(入力シート!I36=" "," ",ROUNDUP(入力シート!I36,-3)/1000)</f>
        <v>0</v>
      </c>
      <c r="F38" s="64">
        <f>IF(入力シート!I37=" "," ",ROUNDDOWN(入力シート!I37,-3)/1000)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9">
        <f>IF(入力シート!H38=" "," ",ROUNDUP(入力シート!H38,-3)/1000)</f>
        <v>0</v>
      </c>
      <c r="F39" s="65">
        <f>IF(入力シート!H39=" "," ",ROUNDDOWN(入力シート!H39,-3)/1000)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20">
        <f>IF(入力シート!I38=" "," ",ROUNDUP(入力シート!I38,-3)/1000)</f>
        <v>0</v>
      </c>
      <c r="F40" s="64">
        <f>IF(入力シート!I39=" "," ",ROUNDDOWN(入力シート!I39,-3)/1000)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9">
        <f>IF(入力シート!H40=" "," ",ROUNDUP(入力シート!H40,-3)/1000)</f>
        <v>0</v>
      </c>
      <c r="F41" s="65">
        <f>IF(入力シート!H41=" "," ",ROUNDDOWN(入力シート!H41,-3)/1000)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20">
        <f>IF(入力シート!I40=" "," ",ROUNDUP(入力シート!I40,-3)/1000)</f>
        <v>0</v>
      </c>
      <c r="F42" s="64">
        <f>IF(入力シート!I41=" "," ",ROUNDDOWN(入力シート!I41,-3)/1000)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9">
        <f>IF(入力シート!H42=" "," ",ROUNDUP(入力シート!H42,-3)/1000)</f>
        <v>0</v>
      </c>
      <c r="F43" s="65">
        <f>IF(入力シート!H43=" "," ",ROUNDDOWN(入力シート!H43,-3)/1000)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20">
        <f>IF(入力シート!I42=" "," ",ROUNDUP(入力シート!I42,-3)/1000)</f>
        <v>0</v>
      </c>
      <c r="F44" s="64">
        <f>IF(入力シート!I43=" "," ",ROUNDDOWN(入力シート!I43,-3)/1000)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9">
        <f>IF(入力シート!H44=" "," ",ROUNDUP(入力シート!H44,-3)/1000)</f>
        <v>0</v>
      </c>
      <c r="F45" s="65">
        <f>IF(入力シート!H45=" "," ",ROUNDDOWN(入力シート!H45,-3)/1000)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20">
        <f>IF(入力シート!I44=" "," ",ROUNDUP(入力シート!I44,-3)/1000)</f>
        <v>0</v>
      </c>
      <c r="F46" s="64">
        <f>IF(入力シート!I45=" "," ",ROUNDDOWN(入力シート!I45,-3)/1000)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9">
        <f>IF(入力シート!H46=" "," ",ROUNDUP(入力シート!H46,-3)/1000)</f>
        <v>0</v>
      </c>
      <c r="F47" s="65">
        <f>IF(入力シート!H47=" "," ",ROUNDDOWN(入力シート!H47,-3)/1000)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20">
        <f>IF(入力シート!I46=" "," ",ROUNDUP(入力シート!I46,-3)/1000)</f>
        <v>0</v>
      </c>
      <c r="F48" s="64">
        <f>IF(入力シート!I47=" "," ",ROUNDDOWN(入力シート!I47,-3)/1000)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9">
        <f>IF(入力シート!H48=" "," ",ROUNDUP(入力シート!H48,-3)/1000)</f>
        <v>0</v>
      </c>
      <c r="F49" s="65">
        <f>IF(入力シート!H49=" "," ",ROUNDDOWN(入力シート!H49,-3)/1000)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20">
        <f>IF(入力シート!I48=" "," ",ROUNDUP(入力シート!I48,-3)/1000)</f>
        <v>0</v>
      </c>
      <c r="F50" s="64">
        <f>IF(入力シート!I49=" "," ",ROUNDDOWN(入力シート!I49,-3)/1000)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9">
        <f>IF(入力シート!H50=" "," ",ROUNDUP(入力シート!H50,-3)/1000)</f>
        <v>0</v>
      </c>
      <c r="F51" s="65">
        <f>IF(入力シート!H51=" "," ",ROUNDDOWN(入力シート!H51,-3)/1000)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20">
        <f>IF(入力シート!I50=" "," ",ROUNDUP(入力シート!I50,-3)/1000)</f>
        <v>0</v>
      </c>
      <c r="F52" s="64">
        <f>IF(入力シート!I51=" "," ",ROUNDDOWN(入力シート!I51,-3)/1000)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9">
        <f>IF(入力シート!H52=" "," ",ROUNDUP(入力シート!H52,-3)/1000)</f>
        <v>0</v>
      </c>
      <c r="F53" s="65">
        <f>IF(入力シート!H53=" "," ",ROUNDDOWN(入力シート!H53,-3)/1000)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20">
        <f>IF(入力シート!I52=" "," ",ROUNDUP(入力シート!I52,-3)/1000)</f>
        <v>0</v>
      </c>
      <c r="F54" s="64">
        <f>IF(入力シート!I53=" "," ",ROUNDDOWN(入力シート!I53,-3)/1000)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9">
        <f>IF(入力シート!H54=" "," ",ROUNDUP(入力シート!H54,-3)/1000)</f>
        <v>0</v>
      </c>
      <c r="F55" s="65">
        <f>IF(入力シート!H55=" "," ",ROUNDDOWN(入力シート!H55,-3)/1000)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20">
        <f>IF(入力シート!I54=" "," ",ROUNDUP(入力シート!I54,-3)/1000)</f>
        <v>0</v>
      </c>
      <c r="F56" s="64">
        <f>IF(入力シート!I55=" "," ",ROUNDDOWN(入力シート!I55,-3)/1000)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9">
        <f>IF(入力シート!H56=" "," ",ROUNDUP(入力シート!H56,-3)/1000)</f>
        <v>0</v>
      </c>
      <c r="F57" s="65">
        <f>IF(入力シート!H57=" "," ",ROUNDDOWN(入力シート!H57,-3)/1000)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20">
        <f>IF(入力シート!I56=" "," ",ROUNDUP(入力シート!I56,-3)/1000)</f>
        <v>0</v>
      </c>
      <c r="F58" s="64">
        <f>IF(入力シート!I57=" "," ",ROUNDDOWN(入力シート!I57,-3)/1000)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9">
        <f>IF(入力シート!H58=" "," ",ROUNDUP(入力シート!H58,-3)/1000)</f>
        <v>0</v>
      </c>
      <c r="F59" s="65">
        <f>IF(入力シート!H59=" "," ",ROUNDDOWN(入力シート!H59,-3)/1000)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20">
        <f>IF(入力シート!I58=" "," ",ROUNDUP(入力シート!I58,-3)/1000)</f>
        <v>0</v>
      </c>
      <c r="F60" s="64">
        <f>IF(入力シート!I59=" "," ",ROUNDDOWN(入力シート!I59,-3)/1000)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9">
        <f>IF(入力シート!H60=" "," ",ROUNDUP(入力シート!H60,-3)/1000)</f>
        <v>0</v>
      </c>
      <c r="F61" s="65">
        <f>IF(入力シート!H61=" "," ",ROUNDDOWN(入力シート!H61,-3)/1000)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20">
        <f>IF(入力シート!I60=" "," ",ROUNDUP(入力シート!I60,-3)/1000)</f>
        <v>0</v>
      </c>
      <c r="F62" s="64">
        <f>IF(入力シート!I61=" "," ",ROUNDDOWN(入力シート!I61,-3)/1000)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9">
        <f>IF(入力シート!H62=" "," ",ROUNDUP(入力シート!H62,-3)/1000)</f>
        <v>0</v>
      </c>
      <c r="F63" s="65">
        <f>IF(入力シート!H63=" "," ",ROUNDDOWN(入力シート!H63,-3)/1000)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20">
        <f>IF(入力シート!I62=" "," ",ROUNDUP(入力シート!I62,-3)/1000)</f>
        <v>0</v>
      </c>
      <c r="F64" s="64">
        <f>IF(入力シート!I63=" "," ",ROUNDDOWN(入力シート!I63,-3)/1000)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9">
        <f>IF(入力シート!H64=" "," ",ROUNDUP(入力シート!H64,-3)/1000)</f>
        <v>0</v>
      </c>
      <c r="F65" s="65">
        <f>IF(入力シート!H65=" "," ",ROUNDDOWN(入力シート!H65,-3)/1000)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20">
        <f>IF(入力シート!I64=" "," ",ROUNDUP(入力シート!I64,-3)/1000)</f>
        <v>0</v>
      </c>
      <c r="F66" s="64">
        <f>IF(入力シート!I65=" "," ",ROUNDDOWN(入力シート!I65,-3)/1000)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9">
        <f>IF(入力シート!H66=" "," ",ROUNDUP(入力シート!H66,-3)/1000)</f>
        <v>0</v>
      </c>
      <c r="F67" s="65">
        <f>IF(入力シート!H67=" "," ",ROUNDDOWN(入力シート!H67,-3)/1000)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20">
        <f>IF(入力シート!I66=" "," ",ROUNDUP(入力シート!I66,-3)/1000)</f>
        <v>0</v>
      </c>
      <c r="F68" s="64">
        <f>IF(入力シート!I67=" "," ",ROUNDDOWN(入力シート!I67,-3)/1000)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9">
        <f>IF(入力シート!H68=" "," ",ROUNDUP(入力シート!H68,-3)/1000)</f>
        <v>0</v>
      </c>
      <c r="F69" s="65">
        <f>IF(入力シート!H69=" "," ",ROUNDDOWN(入力シート!H69,-3)/1000)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20">
        <f>IF(入力シート!I68=" "," ",ROUNDUP(入力シート!I68,-3)/1000)</f>
        <v>0</v>
      </c>
      <c r="F70" s="64">
        <f>IF(入力シート!I69=" "," ",ROUNDDOWN(入力シート!I69,-3)/1000)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9">
        <f>IF(入力シート!H70=" "," ",ROUNDUP(入力シート!H70,-3)/1000)</f>
        <v>0</v>
      </c>
      <c r="F71" s="65">
        <f>IF(入力シート!H71=" "," ",ROUNDDOWN(入力シート!H71,-3)/1000)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20">
        <f>IF(入力シート!I70=" "," ",ROUNDUP(入力シート!I70,-3)/1000)</f>
        <v>0</v>
      </c>
      <c r="F72" s="64">
        <f>IF(入力シート!I71=" "," ",ROUNDDOWN(入力シート!I71,-3)/1000)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9">
        <f>IF(入力シート!H72=" "," ",ROUNDUP(入力シート!H72,-3)/1000)</f>
        <v>0</v>
      </c>
      <c r="F73" s="65">
        <f>IF(入力シート!H73=" "," ",ROUNDDOWN(入力シート!H73,-3)/1000)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20">
        <f>IF(入力シート!I72=" "," ",ROUNDUP(入力シート!I72,-3)/1000)</f>
        <v>0</v>
      </c>
      <c r="F74" s="64">
        <f>IF(入力シート!I73=" "," ",ROUNDDOWN(入力シート!I73,-3)/1000)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9">
        <f>IF(入力シート!H74=" "," ",ROUNDUP(入力シート!H74,-3)/1000)</f>
        <v>0</v>
      </c>
      <c r="F75" s="65">
        <f>IF(入力シート!H75=" "," ",ROUNDDOWN(入力シート!H75,-3)/1000)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20">
        <f>IF(入力シート!I74=" "," ",ROUNDUP(入力シート!I74,-3)/1000)</f>
        <v>0</v>
      </c>
      <c r="F76" s="64">
        <f>IF(入力シート!I75=" "," ",ROUNDDOWN(入力シート!I75,-3)/1000)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9">
        <f>IF(入力シート!H76=" "," ",ROUNDUP(入力シート!H76,-3)/1000)</f>
        <v>0</v>
      </c>
      <c r="F77" s="65">
        <f>IF(入力シート!H77=" "," ",ROUNDDOWN(入力シート!H77,-3)/1000)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20">
        <f>IF(入力シート!I76=" "," ",ROUNDUP(入力シート!I76,-3)/1000)</f>
        <v>0</v>
      </c>
      <c r="F78" s="64">
        <f>IF(入力シート!I77=" "," ",ROUNDDOWN(入力シート!I77,-3)/1000)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9">
        <f>IF(入力シート!H78=" "," ",ROUNDUP(入力シート!H78,-3)/1000)</f>
        <v>0</v>
      </c>
      <c r="F79" s="65">
        <f>IF(入力シート!H79=" "," ",ROUNDDOWN(入力シート!H79,-3)/1000)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20">
        <f>IF(入力シート!I78=" "," ",ROUNDUP(入力シート!I78,-3)/1000)</f>
        <v>0</v>
      </c>
      <c r="F80" s="64">
        <f>IF(入力シート!I79=" "," ",ROUNDDOWN(入力シート!I79,-3)/1000)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9">
        <f>IF(入力シート!H80=" "," ",ROUNDUP(入力シート!H80,-3)/1000)</f>
        <v>0</v>
      </c>
      <c r="F81" s="65">
        <f>IF(入力シート!H81=" "," ",ROUNDDOWN(入力シート!H81,-3)/1000)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20">
        <f>IF(入力シート!I80=" "," ",ROUNDUP(入力シート!I80,-3)/1000)</f>
        <v>0</v>
      </c>
      <c r="F82" s="64">
        <f>IF(入力シート!I81=" "," ",ROUNDDOWN(入力シート!I81,-3)/1000)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9">
        <f>IF(入力シート!H82=" "," ",ROUNDUP(入力シート!H82,-3)/1000)</f>
        <v>0</v>
      </c>
      <c r="F83" s="65">
        <f>IF(入力シート!H83=" "," ",ROUNDDOWN(入力シート!H83,-3)/1000)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20">
        <f>IF(入力シート!I82=" "," ",ROUNDUP(入力シート!I82,-3)/1000)</f>
        <v>0</v>
      </c>
      <c r="F84" s="64">
        <f>IF(入力シート!I83=" "," ",ROUNDDOWN(入力シート!I83,-3)/1000)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98">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100">
        <f>SUM(E16,E18,E20,E22,E24,E26,E28,E30,E32,E34,E36,E38,E40,E42,E44,E46,E48,E50,E52,E54,E56,E58,E60,E62,E64)+SUM(E66,E68,E70,E72,E74,E76,E78,E80,E82,E84)</f>
        <v>0</v>
      </c>
      <c r="F86" s="101">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sheet="1" formatCells="0" formatColumns="0" formatRows="0"/>
  <mergeCells count="263">
    <mergeCell ref="A85:C86"/>
    <mergeCell ref="D85:D86"/>
    <mergeCell ref="A88:G88"/>
    <mergeCell ref="A89:G89"/>
    <mergeCell ref="A63:A64"/>
    <mergeCell ref="B63:B64"/>
    <mergeCell ref="D63:D64"/>
    <mergeCell ref="I63:I64"/>
    <mergeCell ref="K63:K64"/>
    <mergeCell ref="A65:A66"/>
    <mergeCell ref="B65:B66"/>
    <mergeCell ref="D65:D66"/>
    <mergeCell ref="I65:I66"/>
    <mergeCell ref="K65:K66"/>
    <mergeCell ref="A69:A70"/>
    <mergeCell ref="B69:B70"/>
    <mergeCell ref="D69:D70"/>
    <mergeCell ref="I69:I70"/>
    <mergeCell ref="K69:K70"/>
    <mergeCell ref="A73:A74"/>
    <mergeCell ref="B73:B74"/>
    <mergeCell ref="D73:D74"/>
    <mergeCell ref="I73:I74"/>
    <mergeCell ref="K73:K74"/>
    <mergeCell ref="M63:M64"/>
    <mergeCell ref="A61:A62"/>
    <mergeCell ref="B61:B62"/>
    <mergeCell ref="D61:D62"/>
    <mergeCell ref="I61:I62"/>
    <mergeCell ref="K61:K62"/>
    <mergeCell ref="M61:M62"/>
    <mergeCell ref="A59:A60"/>
    <mergeCell ref="B59:B60"/>
    <mergeCell ref="D59:D60"/>
    <mergeCell ref="I59:I60"/>
    <mergeCell ref="K59:K60"/>
    <mergeCell ref="M59:M60"/>
    <mergeCell ref="L59:L60"/>
    <mergeCell ref="L61:L62"/>
    <mergeCell ref="L63:L64"/>
    <mergeCell ref="M57:M58"/>
    <mergeCell ref="A55:A56"/>
    <mergeCell ref="B55:B56"/>
    <mergeCell ref="D55:D56"/>
    <mergeCell ref="I55:I56"/>
    <mergeCell ref="K55:K56"/>
    <mergeCell ref="M55:M56"/>
    <mergeCell ref="A53:A54"/>
    <mergeCell ref="B53:B54"/>
    <mergeCell ref="D53:D54"/>
    <mergeCell ref="I53:I54"/>
    <mergeCell ref="K53:K54"/>
    <mergeCell ref="M53:M54"/>
    <mergeCell ref="A57:A58"/>
    <mergeCell ref="B57:B58"/>
    <mergeCell ref="D57:D58"/>
    <mergeCell ref="I57:I58"/>
    <mergeCell ref="K57:K58"/>
    <mergeCell ref="L57:L58"/>
    <mergeCell ref="L53:L54"/>
    <mergeCell ref="L55:L56"/>
    <mergeCell ref="M51:M52"/>
    <mergeCell ref="A49:A50"/>
    <mergeCell ref="B49:B50"/>
    <mergeCell ref="D49:D50"/>
    <mergeCell ref="I49:I50"/>
    <mergeCell ref="K49:K50"/>
    <mergeCell ref="M49:M50"/>
    <mergeCell ref="A47:A48"/>
    <mergeCell ref="B47:B48"/>
    <mergeCell ref="D47:D48"/>
    <mergeCell ref="I47:I48"/>
    <mergeCell ref="K47:K48"/>
    <mergeCell ref="M47:M48"/>
    <mergeCell ref="A51:A52"/>
    <mergeCell ref="B51:B52"/>
    <mergeCell ref="D51:D52"/>
    <mergeCell ref="I51:I52"/>
    <mergeCell ref="K51:K52"/>
    <mergeCell ref="L49:L50"/>
    <mergeCell ref="L51:L52"/>
    <mergeCell ref="L47:L48"/>
    <mergeCell ref="K45:K46"/>
    <mergeCell ref="M45:M46"/>
    <mergeCell ref="A43:A44"/>
    <mergeCell ref="B43:B44"/>
    <mergeCell ref="D43:D44"/>
    <mergeCell ref="I43:I44"/>
    <mergeCell ref="K43:K44"/>
    <mergeCell ref="M43:M44"/>
    <mergeCell ref="A41:A42"/>
    <mergeCell ref="B41:B42"/>
    <mergeCell ref="D41:D42"/>
    <mergeCell ref="I41:I42"/>
    <mergeCell ref="K41:K42"/>
    <mergeCell ref="M41:M42"/>
    <mergeCell ref="A45:A46"/>
    <mergeCell ref="B45:B46"/>
    <mergeCell ref="D45:D46"/>
    <mergeCell ref="I45:I46"/>
    <mergeCell ref="L41:L42"/>
    <mergeCell ref="L43:L44"/>
    <mergeCell ref="L45:L46"/>
    <mergeCell ref="A39:A40"/>
    <mergeCell ref="B39:B40"/>
    <mergeCell ref="D39:D40"/>
    <mergeCell ref="I39:I40"/>
    <mergeCell ref="K39:K40"/>
    <mergeCell ref="M39:M40"/>
    <mergeCell ref="A37:A38"/>
    <mergeCell ref="B37:B38"/>
    <mergeCell ref="D37:D38"/>
    <mergeCell ref="I37:I38"/>
    <mergeCell ref="K37:K38"/>
    <mergeCell ref="M37:M38"/>
    <mergeCell ref="L37:L38"/>
    <mergeCell ref="L39:L40"/>
    <mergeCell ref="A35:A36"/>
    <mergeCell ref="B35:B36"/>
    <mergeCell ref="D35:D36"/>
    <mergeCell ref="I35:I36"/>
    <mergeCell ref="K35:K36"/>
    <mergeCell ref="M35:M36"/>
    <mergeCell ref="A33:A34"/>
    <mergeCell ref="B33:B34"/>
    <mergeCell ref="D33:D34"/>
    <mergeCell ref="I33:I34"/>
    <mergeCell ref="K33:K34"/>
    <mergeCell ref="M33:M34"/>
    <mergeCell ref="L33:L34"/>
    <mergeCell ref="L35:L36"/>
    <mergeCell ref="A31:A32"/>
    <mergeCell ref="B31:B32"/>
    <mergeCell ref="D31:D32"/>
    <mergeCell ref="I31:I32"/>
    <mergeCell ref="K31:K32"/>
    <mergeCell ref="M31:M32"/>
    <mergeCell ref="A29:A30"/>
    <mergeCell ref="B29:B30"/>
    <mergeCell ref="D29:D30"/>
    <mergeCell ref="I29:I30"/>
    <mergeCell ref="K29:K30"/>
    <mergeCell ref="M29:M30"/>
    <mergeCell ref="L31:L32"/>
    <mergeCell ref="L29:L30"/>
    <mergeCell ref="A27:A28"/>
    <mergeCell ref="B27:B28"/>
    <mergeCell ref="D27:D28"/>
    <mergeCell ref="I27:I28"/>
    <mergeCell ref="K27:K28"/>
    <mergeCell ref="M27:M28"/>
    <mergeCell ref="A25:A26"/>
    <mergeCell ref="B25:B26"/>
    <mergeCell ref="D25:D26"/>
    <mergeCell ref="I25:I26"/>
    <mergeCell ref="K25:K26"/>
    <mergeCell ref="M25:M26"/>
    <mergeCell ref="L25:L26"/>
    <mergeCell ref="L27:L28"/>
    <mergeCell ref="A23:A24"/>
    <mergeCell ref="B23:B24"/>
    <mergeCell ref="D23:D24"/>
    <mergeCell ref="I23:I24"/>
    <mergeCell ref="K23:K24"/>
    <mergeCell ref="M23:M24"/>
    <mergeCell ref="A21:A22"/>
    <mergeCell ref="B21:B22"/>
    <mergeCell ref="D21:D22"/>
    <mergeCell ref="I21:I22"/>
    <mergeCell ref="K21:K22"/>
    <mergeCell ref="M21:M22"/>
    <mergeCell ref="L21:L22"/>
    <mergeCell ref="L23:L24"/>
    <mergeCell ref="A19:A20"/>
    <mergeCell ref="B19:B20"/>
    <mergeCell ref="D19:D20"/>
    <mergeCell ref="I19:I20"/>
    <mergeCell ref="K19:K20"/>
    <mergeCell ref="M19:M20"/>
    <mergeCell ref="A17:A18"/>
    <mergeCell ref="B17:B18"/>
    <mergeCell ref="D17:D18"/>
    <mergeCell ref="I17:I18"/>
    <mergeCell ref="K17:K18"/>
    <mergeCell ref="M17:M18"/>
    <mergeCell ref="L17:L18"/>
    <mergeCell ref="L19:L20"/>
    <mergeCell ref="I15:I16"/>
    <mergeCell ref="K15:K16"/>
    <mergeCell ref="M15:M16"/>
    <mergeCell ref="A12:A14"/>
    <mergeCell ref="B12:C12"/>
    <mergeCell ref="D12:D14"/>
    <mergeCell ref="E12:E14"/>
    <mergeCell ref="F12:F14"/>
    <mergeCell ref="B13:B14"/>
    <mergeCell ref="L15:L16"/>
    <mergeCell ref="A3:F3"/>
    <mergeCell ref="A5:B6"/>
    <mergeCell ref="C5:D6"/>
    <mergeCell ref="E5:E6"/>
    <mergeCell ref="F5:F6"/>
    <mergeCell ref="A8:B9"/>
    <mergeCell ref="C8:C9"/>
    <mergeCell ref="D8:D9"/>
    <mergeCell ref="A15:A16"/>
    <mergeCell ref="B15:B16"/>
    <mergeCell ref="D15:D16"/>
    <mergeCell ref="L65:L66"/>
    <mergeCell ref="M65:M66"/>
    <mergeCell ref="A67:A68"/>
    <mergeCell ref="B67:B68"/>
    <mergeCell ref="D67:D68"/>
    <mergeCell ref="I67:I68"/>
    <mergeCell ref="K67:K68"/>
    <mergeCell ref="L67:L68"/>
    <mergeCell ref="M67:M68"/>
    <mergeCell ref="L69:L70"/>
    <mergeCell ref="M69:M70"/>
    <mergeCell ref="A71:A72"/>
    <mergeCell ref="B71:B72"/>
    <mergeCell ref="D71:D72"/>
    <mergeCell ref="I71:I72"/>
    <mergeCell ref="K71:K72"/>
    <mergeCell ref="L71:L72"/>
    <mergeCell ref="M71:M72"/>
    <mergeCell ref="L73:L74"/>
    <mergeCell ref="M73:M74"/>
    <mergeCell ref="A75:A76"/>
    <mergeCell ref="B75:B76"/>
    <mergeCell ref="D75:D76"/>
    <mergeCell ref="I75:I76"/>
    <mergeCell ref="K75:K76"/>
    <mergeCell ref="L75:L76"/>
    <mergeCell ref="M75:M76"/>
    <mergeCell ref="A77:A78"/>
    <mergeCell ref="B77:B78"/>
    <mergeCell ref="D77:D78"/>
    <mergeCell ref="I77:I78"/>
    <mergeCell ref="K77:K78"/>
    <mergeCell ref="L77:L78"/>
    <mergeCell ref="M77:M78"/>
    <mergeCell ref="A79:A80"/>
    <mergeCell ref="B79:B80"/>
    <mergeCell ref="D79:D80"/>
    <mergeCell ref="I79:I80"/>
    <mergeCell ref="K79:K80"/>
    <mergeCell ref="L79:L80"/>
    <mergeCell ref="M79:M80"/>
    <mergeCell ref="A81:A82"/>
    <mergeCell ref="B81:B82"/>
    <mergeCell ref="D81:D82"/>
    <mergeCell ref="I81:I82"/>
    <mergeCell ref="K81:K82"/>
    <mergeCell ref="L81:L82"/>
    <mergeCell ref="M81:M82"/>
    <mergeCell ref="A83:A84"/>
    <mergeCell ref="B83:B84"/>
    <mergeCell ref="D83:D84"/>
    <mergeCell ref="I83:I84"/>
    <mergeCell ref="K83:K84"/>
    <mergeCell ref="L83:L84"/>
    <mergeCell ref="M83:M84"/>
  </mergeCells>
  <phoneticPr fontId="6"/>
  <conditionalFormatting sqref="F16 F18 F20 F22 F24 F26 F28 F30 F32 F34 F36 F38 F40 F42 F44 F46 F48 F50 F52 F54 F56 F58 F60 F62 F64">
    <cfRule type="expression" dxfId="149" priority="2">
      <formula>M15="〇"</formula>
    </cfRule>
  </conditionalFormatting>
  <conditionalFormatting sqref="F66 F68 F70 F72 F74 F76 F78 F80 F82 F84">
    <cfRule type="expression" dxfId="148" priority="1">
      <formula>M65="〇"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A15" sqref="A15:A16"/>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38"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IF(入力シート!I14=" "," ",ROUNDUP(入力シート!I14,-3)/1000)</f>
        <v>0</v>
      </c>
      <c r="F15" s="63">
        <f>IF(入力シート!I15=" "," ",ROUNDDOWN(入力シート!I15,-3)/1000)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20">
        <f>IF(入力シート!J14=" "," ",ROUNDUP(入力シート!J14,-3)/1000)</f>
        <v>0</v>
      </c>
      <c r="F16" s="64">
        <f>IF(入力シート!J15=" "," ",ROUNDDOWN(入力シート!J15,-3)/1000)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9">
        <f>IF(入力シート!I16=" "," ",ROUNDUP(入力シート!I16,-3)/1000)</f>
        <v>0</v>
      </c>
      <c r="F17" s="65">
        <f>IF(入力シート!I17=" "," ",ROUNDDOWN(入力シート!I17,-3)/1000)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20">
        <f>IF(入力シート!J16=" "," ",ROUNDUP(入力シート!J16,-3)/1000)</f>
        <v>0</v>
      </c>
      <c r="F18" s="64">
        <f>IF(入力シート!J17=" "," ",ROUNDDOWN(入力シート!J17,-3)/1000)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9">
        <f>IF(入力シート!I18=" "," ",ROUNDUP(入力シート!I18,-3)/1000)</f>
        <v>0</v>
      </c>
      <c r="F19" s="65">
        <f>IF(入力シート!I19=" "," ",ROUNDDOWN(入力シート!I19,-3)/1000)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20">
        <f>IF(入力シート!J18=" "," ",ROUNDUP(入力シート!J18,-3)/1000)</f>
        <v>0</v>
      </c>
      <c r="F20" s="64">
        <f>IF(入力シート!J19=" "," ",ROUNDDOWN(入力シート!J19,-3)/1000)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9">
        <f>IF(入力シート!I20=" "," ",ROUNDUP(入力シート!I20,-3)/1000)</f>
        <v>0</v>
      </c>
      <c r="F21" s="65">
        <f>IF(入力シート!I21=" "," ",ROUNDDOWN(入力シート!I21,-3)/1000)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20">
        <f>IF(入力シート!J20=" "," ",ROUNDUP(入力シート!J20,-3)/1000)</f>
        <v>0</v>
      </c>
      <c r="F22" s="64">
        <f>IF(入力シート!J21=" "," ",ROUNDDOWN(入力シート!J21,-3)/1000)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9">
        <f>IF(入力シート!I22=" "," ",ROUNDUP(入力シート!I22,-3)/1000)</f>
        <v>0</v>
      </c>
      <c r="F23" s="65">
        <f>IF(入力シート!I23=" "," ",ROUNDDOWN(入力シート!I23,-3)/1000)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20">
        <f>IF(入力シート!J22=" "," ",ROUNDUP(入力シート!J22,-3)/1000)</f>
        <v>0</v>
      </c>
      <c r="F24" s="64">
        <f>IF(入力シート!J23=" "," ",ROUNDDOWN(入力シート!J23,-3)/1000)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9">
        <f>IF(入力シート!I24=" "," ",ROUNDUP(入力シート!I24,-3)/1000)</f>
        <v>0</v>
      </c>
      <c r="F25" s="65">
        <f>IF(入力シート!I25=" "," ",ROUNDDOWN(入力シート!I25,-3)/1000)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20">
        <f>IF(入力シート!J24=" "," ",ROUNDUP(入力シート!J24,-3)/1000)</f>
        <v>0</v>
      </c>
      <c r="F26" s="64">
        <f>IF(入力シート!J25=" "," ",ROUNDDOWN(入力シート!J25,-3)/1000)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9">
        <f>IF(入力シート!I26=" "," ",ROUNDUP(入力シート!I26,-3)/1000)</f>
        <v>0</v>
      </c>
      <c r="F27" s="65">
        <f>IF(入力シート!I27=" "," ",ROUNDDOWN(入力シート!I27,-3)/1000)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20">
        <f>IF(入力シート!J26=" "," ",ROUNDUP(入力シート!J26,-3)/1000)</f>
        <v>0</v>
      </c>
      <c r="F28" s="64">
        <f>IF(入力シート!J27=" "," ",ROUNDDOWN(入力シート!J27,-3)/1000)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9">
        <f>IF(入力シート!I28=" "," ",ROUNDUP(入力シート!I28,-3)/1000)</f>
        <v>0</v>
      </c>
      <c r="F29" s="65">
        <f>IF(入力シート!I29=" "," ",ROUNDDOWN(入力シート!I29,-3)/1000)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20">
        <f>IF(入力シート!J28=" "," ",ROUNDUP(入力シート!J28,-3)/1000)</f>
        <v>0</v>
      </c>
      <c r="F30" s="64">
        <f>IF(入力シート!J29=" "," ",ROUNDDOWN(入力シート!J29,-3)/1000)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9">
        <f>IF(入力シート!I30=" "," ",ROUNDUP(入力シート!I30,-3)/1000)</f>
        <v>0</v>
      </c>
      <c r="F31" s="65">
        <f>IF(入力シート!I31=" "," ",ROUNDDOWN(入力シート!I31,-3)/1000)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20">
        <f>IF(入力シート!J30=" "," ",ROUNDUP(入力シート!J30,-3)/1000)</f>
        <v>0</v>
      </c>
      <c r="F32" s="64">
        <f>IF(入力シート!J31=" "," ",ROUNDDOWN(入力シート!J31,-3)/1000)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9">
        <f>IF(入力シート!I32=" "," ",ROUNDUP(入力シート!I32,-3)/1000)</f>
        <v>0</v>
      </c>
      <c r="F33" s="65">
        <f>IF(入力シート!I33=" "," ",ROUNDDOWN(入力シート!I33,-3)/1000)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20">
        <f>IF(入力シート!J32=" "," ",ROUNDUP(入力シート!J32,-3)/1000)</f>
        <v>0</v>
      </c>
      <c r="F34" s="64">
        <f>IF(入力シート!J33=" "," ",ROUNDDOWN(入力シート!J33,-3)/1000)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9">
        <f>IF(入力シート!I34=" "," ",ROUNDUP(入力シート!I34,-3)/1000)</f>
        <v>0</v>
      </c>
      <c r="F35" s="65">
        <f>IF(入力シート!I35=" "," ",ROUNDDOWN(入力シート!I35,-3)/1000)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20">
        <f>IF(入力シート!J34=" "," ",ROUNDUP(入力シート!J34,-3)/1000)</f>
        <v>0</v>
      </c>
      <c r="F36" s="64">
        <f>IF(入力シート!J35=" "," ",ROUNDDOWN(入力シート!J35,-3)/1000)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9">
        <f>IF(入力シート!I36=" "," ",ROUNDUP(入力シート!I36,-3)/1000)</f>
        <v>0</v>
      </c>
      <c r="F37" s="65">
        <f>IF(入力シート!I37=" "," ",ROUNDDOWN(入力シート!I37,-3)/1000)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20">
        <f>IF(入力シート!J36=" "," ",ROUNDUP(入力シート!J36,-3)/1000)</f>
        <v>0</v>
      </c>
      <c r="F38" s="64">
        <f>IF(入力シート!J37=" "," ",ROUNDDOWN(入力シート!J37,-3)/1000)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9">
        <f>IF(入力シート!I38=" "," ",ROUNDUP(入力シート!I38,-3)/1000)</f>
        <v>0</v>
      </c>
      <c r="F39" s="65">
        <f>IF(入力シート!I39=" "," ",ROUNDDOWN(入力シート!I39,-3)/1000)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20">
        <f>IF(入力シート!J38=" "," ",ROUNDUP(入力シート!J38,-3)/1000)</f>
        <v>0</v>
      </c>
      <c r="F40" s="64">
        <f>IF(入力シート!J39=" "," ",ROUNDDOWN(入力シート!J39,-3)/1000)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9">
        <f>IF(入力シート!I40=" "," ",ROUNDUP(入力シート!I40,-3)/1000)</f>
        <v>0</v>
      </c>
      <c r="F41" s="65">
        <f>IF(入力シート!I41=" "," ",ROUNDDOWN(入力シート!I41,-3)/1000)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20">
        <f>IF(入力シート!J40=" "," ",ROUNDUP(入力シート!J40,-3)/1000)</f>
        <v>0</v>
      </c>
      <c r="F42" s="64">
        <f>IF(入力シート!J41=" "," ",ROUNDDOWN(入力シート!J41,-3)/1000)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9">
        <f>IF(入力シート!I42=" "," ",ROUNDUP(入力シート!I42,-3)/1000)</f>
        <v>0</v>
      </c>
      <c r="F43" s="65">
        <f>IF(入力シート!I43=" "," ",ROUNDDOWN(入力シート!I43,-3)/1000)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20">
        <f>IF(入力シート!J42=" "," ",ROUNDUP(入力シート!J42,-3)/1000)</f>
        <v>0</v>
      </c>
      <c r="F44" s="64">
        <f>IF(入力シート!J43=" "," ",ROUNDDOWN(入力シート!J43,-3)/1000)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9">
        <f>IF(入力シート!I44=" "," ",ROUNDUP(入力シート!I44,-3)/1000)</f>
        <v>0</v>
      </c>
      <c r="F45" s="65">
        <f>IF(入力シート!I45=" "," ",ROUNDDOWN(入力シート!I45,-3)/1000)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20">
        <f>IF(入力シート!J44=" "," ",ROUNDUP(入力シート!J44,-3)/1000)</f>
        <v>0</v>
      </c>
      <c r="F46" s="64">
        <f>IF(入力シート!J45=" "," ",ROUNDDOWN(入力シート!J45,-3)/1000)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9">
        <f>IF(入力シート!I46=" "," ",ROUNDUP(入力シート!I46,-3)/1000)</f>
        <v>0</v>
      </c>
      <c r="F47" s="65">
        <f>IF(入力シート!I47=" "," ",ROUNDDOWN(入力シート!I47,-3)/1000)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20">
        <f>IF(入力シート!J46=" "," ",ROUNDUP(入力シート!J46,-3)/1000)</f>
        <v>0</v>
      </c>
      <c r="F48" s="64">
        <f>IF(入力シート!J47=" "," ",ROUNDDOWN(入力シート!J47,-3)/1000)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9">
        <f>IF(入力シート!I48=" "," ",ROUNDUP(入力シート!I48,-3)/1000)</f>
        <v>0</v>
      </c>
      <c r="F49" s="65">
        <f>IF(入力シート!I49=" "," ",ROUNDDOWN(入力シート!I49,-3)/1000)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20">
        <f>IF(入力シート!J48=" "," ",ROUNDUP(入力シート!J48,-3)/1000)</f>
        <v>0</v>
      </c>
      <c r="F50" s="64">
        <f>IF(入力シート!J49=" "," ",ROUNDDOWN(入力シート!J49,-3)/1000)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9">
        <f>IF(入力シート!I50=" "," ",ROUNDUP(入力シート!I50,-3)/1000)</f>
        <v>0</v>
      </c>
      <c r="F51" s="65">
        <f>IF(入力シート!I51=" "," ",ROUNDDOWN(入力シート!I51,-3)/1000)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20">
        <f>IF(入力シート!J50=" "," ",ROUNDUP(入力シート!J50,-3)/1000)</f>
        <v>0</v>
      </c>
      <c r="F52" s="64">
        <f>IF(入力シート!J51=" "," ",ROUNDDOWN(入力シート!J51,-3)/1000)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9">
        <f>IF(入力シート!I52=" "," ",ROUNDUP(入力シート!I52,-3)/1000)</f>
        <v>0</v>
      </c>
      <c r="F53" s="65">
        <f>IF(入力シート!I53=" "," ",ROUNDDOWN(入力シート!I53,-3)/1000)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20">
        <f>IF(入力シート!J52=" "," ",ROUNDUP(入力シート!J52,-3)/1000)</f>
        <v>0</v>
      </c>
      <c r="F54" s="64">
        <f>IF(入力シート!J53=" "," ",ROUNDDOWN(入力シート!J53,-3)/1000)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9">
        <f>IF(入力シート!I54=" "," ",ROUNDUP(入力シート!I54,-3)/1000)</f>
        <v>0</v>
      </c>
      <c r="F55" s="65">
        <f>IF(入力シート!I55=" "," ",ROUNDDOWN(入力シート!I55,-3)/1000)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20">
        <f>IF(入力シート!J54=" "," ",ROUNDUP(入力シート!J54,-3)/1000)</f>
        <v>0</v>
      </c>
      <c r="F56" s="64">
        <f>IF(入力シート!J55=" "," ",ROUNDDOWN(入力シート!J55,-3)/1000)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9">
        <f>IF(入力シート!I56=" "," ",ROUNDUP(入力シート!I56,-3)/1000)</f>
        <v>0</v>
      </c>
      <c r="F57" s="65">
        <f>IF(入力シート!I57=" "," ",ROUNDDOWN(入力シート!I57,-3)/1000)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20">
        <f>IF(入力シート!J56=" "," ",ROUNDUP(入力シート!J56,-3)/1000)</f>
        <v>0</v>
      </c>
      <c r="F58" s="64">
        <f>IF(入力シート!J57=" "," ",ROUNDDOWN(入力シート!J57,-3)/1000)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9">
        <f>IF(入力シート!I58=" "," ",ROUNDUP(入力シート!I58,-3)/1000)</f>
        <v>0</v>
      </c>
      <c r="F59" s="65">
        <f>IF(入力シート!I59=" "," ",ROUNDDOWN(入力シート!I59,-3)/1000)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20">
        <f>IF(入力シート!J58=" "," ",ROUNDUP(入力シート!J58,-3)/1000)</f>
        <v>0</v>
      </c>
      <c r="F60" s="64">
        <f>IF(入力シート!J59=" "," ",ROUNDDOWN(入力シート!J59,-3)/1000)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9">
        <f>IF(入力シート!I60=" "," ",ROUNDUP(入力シート!I60,-3)/1000)</f>
        <v>0</v>
      </c>
      <c r="F61" s="65">
        <f>IF(入力シート!I61=" "," ",ROUNDDOWN(入力シート!I61,-3)/1000)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20">
        <f>IF(入力シート!J60=" "," ",ROUNDUP(入力シート!J60,-3)/1000)</f>
        <v>0</v>
      </c>
      <c r="F62" s="64">
        <f>IF(入力シート!J61=" "," ",ROUNDDOWN(入力シート!J61,-3)/1000)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9">
        <f>IF(入力シート!I62=" "," ",ROUNDUP(入力シート!I62,-3)/1000)</f>
        <v>0</v>
      </c>
      <c r="F63" s="65">
        <f>IF(入力シート!I63=" "," ",ROUNDDOWN(入力シート!I63,-3)/1000)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20">
        <f>IF(入力シート!J62=" "," ",ROUNDUP(入力シート!J62,-3)/1000)</f>
        <v>0</v>
      </c>
      <c r="F64" s="64">
        <f>IF(入力シート!J63=" "," ",ROUNDDOWN(入力シート!J63,-3)/1000)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9">
        <f>IF(入力シート!I64=" "," ",ROUNDUP(入力シート!I64,-3)/1000)</f>
        <v>0</v>
      </c>
      <c r="F65" s="65">
        <f>IF(入力シート!I65=" "," ",ROUNDDOWN(入力シート!I65,-3)/1000)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20">
        <f>IF(入力シート!J64=" "," ",ROUNDUP(入力シート!J64,-3)/1000)</f>
        <v>0</v>
      </c>
      <c r="F66" s="64">
        <f>IF(入力シート!J65=" "," ",ROUNDDOWN(入力シート!J65,-3)/1000)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9">
        <f>IF(入力シート!I66=" "," ",ROUNDUP(入力シート!I66,-3)/1000)</f>
        <v>0</v>
      </c>
      <c r="F67" s="65">
        <f>IF(入力シート!I67=" "," ",ROUNDDOWN(入力シート!I67,-3)/1000)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20">
        <f>IF(入力シート!J66=" "," ",ROUNDUP(入力シート!J66,-3)/1000)</f>
        <v>0</v>
      </c>
      <c r="F68" s="64">
        <f>IF(入力シート!J67=" "," ",ROUNDDOWN(入力シート!J67,-3)/1000)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9">
        <f>IF(入力シート!I68=" "," ",ROUNDUP(入力シート!I68,-3)/1000)</f>
        <v>0</v>
      </c>
      <c r="F69" s="65">
        <f>IF(入力シート!I69=" "," ",ROUNDDOWN(入力シート!I69,-3)/1000)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20">
        <f>IF(入力シート!J68=" "," ",ROUNDUP(入力シート!J68,-3)/1000)</f>
        <v>0</v>
      </c>
      <c r="F70" s="64">
        <f>IF(入力シート!J69=" "," ",ROUNDDOWN(入力シート!J69,-3)/1000)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9">
        <f>IF(入力シート!I70=" "," ",ROUNDUP(入力シート!I70,-3)/1000)</f>
        <v>0</v>
      </c>
      <c r="F71" s="65">
        <f>IF(入力シート!I71=" "," ",ROUNDDOWN(入力シート!I71,-3)/1000)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20">
        <f>IF(入力シート!J70=" "," ",ROUNDUP(入力シート!J70,-3)/1000)</f>
        <v>0</v>
      </c>
      <c r="F72" s="64">
        <f>IF(入力シート!J71=" "," ",ROUNDDOWN(入力シート!J71,-3)/1000)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9">
        <f>IF(入力シート!I72=" "," ",ROUNDUP(入力シート!I72,-3)/1000)</f>
        <v>0</v>
      </c>
      <c r="F73" s="65">
        <f>IF(入力シート!I73=" "," ",ROUNDDOWN(入力シート!I73,-3)/1000)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20">
        <f>IF(入力シート!J72=" "," ",ROUNDUP(入力シート!J72,-3)/1000)</f>
        <v>0</v>
      </c>
      <c r="F74" s="64">
        <f>IF(入力シート!J73=" "," ",ROUNDDOWN(入力シート!J73,-3)/1000)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9">
        <f>IF(入力シート!I74=" "," ",ROUNDUP(入力シート!I74,-3)/1000)</f>
        <v>0</v>
      </c>
      <c r="F75" s="65">
        <f>IF(入力シート!I75=" "," ",ROUNDDOWN(入力シート!I75,-3)/1000)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20">
        <f>IF(入力シート!J74=" "," ",ROUNDUP(入力シート!J74,-3)/1000)</f>
        <v>0</v>
      </c>
      <c r="F76" s="64">
        <f>IF(入力シート!J75=" "," ",ROUNDDOWN(入力シート!J75,-3)/1000)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9">
        <f>IF(入力シート!I76=" "," ",ROUNDUP(入力シート!I76,-3)/1000)</f>
        <v>0</v>
      </c>
      <c r="F77" s="65">
        <f>IF(入力シート!I77=" "," ",ROUNDDOWN(入力シート!I77,-3)/1000)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20">
        <f>IF(入力シート!J76=" "," ",ROUNDUP(入力シート!J76,-3)/1000)</f>
        <v>0</v>
      </c>
      <c r="F78" s="64">
        <f>IF(入力シート!J77=" "," ",ROUNDDOWN(入力シート!J77,-3)/1000)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9">
        <f>IF(入力シート!I78=" "," ",ROUNDUP(入力シート!I78,-3)/1000)</f>
        <v>0</v>
      </c>
      <c r="F79" s="65">
        <f>IF(入力シート!I79=" "," ",ROUNDDOWN(入力シート!I79,-3)/1000)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20">
        <f>IF(入力シート!J78=" "," ",ROUNDUP(入力シート!J78,-3)/1000)</f>
        <v>0</v>
      </c>
      <c r="F80" s="64">
        <f>IF(入力シート!J79=" "," ",ROUNDDOWN(入力シート!J79,-3)/1000)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9">
        <f>IF(入力シート!I80=" "," ",ROUNDUP(入力シート!I80,-3)/1000)</f>
        <v>0</v>
      </c>
      <c r="F81" s="65">
        <f>IF(入力シート!I81=" "," ",ROUNDDOWN(入力シート!I81,-3)/1000)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20">
        <f>IF(入力シート!J80=" "," ",ROUNDUP(入力シート!J80,-3)/1000)</f>
        <v>0</v>
      </c>
      <c r="F82" s="64">
        <f>IF(入力シート!J81=" "," ",ROUNDDOWN(入力シート!J81,-3)/1000)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9">
        <f>IF(入力シート!I82=" "," ",ROUNDUP(入力シート!I82,-3)/1000)</f>
        <v>0</v>
      </c>
      <c r="F83" s="65">
        <f>IF(入力シート!I83=" "," ",ROUNDDOWN(入力シート!I83,-3)/1000)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20">
        <f>IF(入力シート!J82=" "," ",ROUNDUP(入力シート!J82,-3)/1000)</f>
        <v>0</v>
      </c>
      <c r="F84" s="64">
        <f>IF(入力シート!J83=" "," ",ROUNDDOWN(入力シート!J83,-3)/1000)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98">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100">
        <f>SUM(E16,E18,E20,E22,E24,E26,E28,E30,E32,E34,E36,E38,E40,E42,E44,E46,E48,E50,E52,E54,E56,E58,E60,E62,E64)+SUM(E66,E68,E70,E72,E74,E76,E78,E80,E82,E84)</f>
        <v>0</v>
      </c>
      <c r="F86" s="101">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sheet="1" formatCells="0" formatColumns="0" formatRows="0"/>
  <mergeCells count="263">
    <mergeCell ref="M27:M28"/>
    <mergeCell ref="M25:M26"/>
    <mergeCell ref="M23:M24"/>
    <mergeCell ref="M21:M22"/>
    <mergeCell ref="M19:M20"/>
    <mergeCell ref="M17:M18"/>
    <mergeCell ref="M15:M16"/>
    <mergeCell ref="M45:M46"/>
    <mergeCell ref="M43:M44"/>
    <mergeCell ref="M41:M42"/>
    <mergeCell ref="M39:M40"/>
    <mergeCell ref="M37:M38"/>
    <mergeCell ref="M35:M36"/>
    <mergeCell ref="M33:M34"/>
    <mergeCell ref="M31:M32"/>
    <mergeCell ref="M29:M30"/>
    <mergeCell ref="M63:M64"/>
    <mergeCell ref="M61:M62"/>
    <mergeCell ref="M59:M60"/>
    <mergeCell ref="M57:M58"/>
    <mergeCell ref="M55:M56"/>
    <mergeCell ref="M53:M54"/>
    <mergeCell ref="M51:M52"/>
    <mergeCell ref="M49:M50"/>
    <mergeCell ref="M47:M48"/>
    <mergeCell ref="A85:C86"/>
    <mergeCell ref="D85:D86"/>
    <mergeCell ref="A88:G88"/>
    <mergeCell ref="A89:G89"/>
    <mergeCell ref="A63:A64"/>
    <mergeCell ref="B63:B64"/>
    <mergeCell ref="D63:D64"/>
    <mergeCell ref="I63:I64"/>
    <mergeCell ref="K63:K64"/>
    <mergeCell ref="A65:A66"/>
    <mergeCell ref="B65:B66"/>
    <mergeCell ref="D65:D66"/>
    <mergeCell ref="I65:I66"/>
    <mergeCell ref="K65:K66"/>
    <mergeCell ref="A69:A70"/>
    <mergeCell ref="B69:B70"/>
    <mergeCell ref="D69:D70"/>
    <mergeCell ref="I69:I70"/>
    <mergeCell ref="K69:K70"/>
    <mergeCell ref="A73:A74"/>
    <mergeCell ref="B73:B74"/>
    <mergeCell ref="D73:D74"/>
    <mergeCell ref="I73:I74"/>
    <mergeCell ref="K73:K74"/>
    <mergeCell ref="L63:L64"/>
    <mergeCell ref="A61:A62"/>
    <mergeCell ref="B61:B62"/>
    <mergeCell ref="D61:D62"/>
    <mergeCell ref="I61:I62"/>
    <mergeCell ref="K61:K62"/>
    <mergeCell ref="L61:L62"/>
    <mergeCell ref="A59:A60"/>
    <mergeCell ref="B59:B60"/>
    <mergeCell ref="D59:D60"/>
    <mergeCell ref="I59:I60"/>
    <mergeCell ref="K59:K60"/>
    <mergeCell ref="L59:L60"/>
    <mergeCell ref="A57:A58"/>
    <mergeCell ref="B57:B58"/>
    <mergeCell ref="D57:D58"/>
    <mergeCell ref="I57:I58"/>
    <mergeCell ref="K57:K58"/>
    <mergeCell ref="L57:L58"/>
    <mergeCell ref="A55:A56"/>
    <mergeCell ref="B55:B56"/>
    <mergeCell ref="D55:D56"/>
    <mergeCell ref="I55:I56"/>
    <mergeCell ref="K55:K56"/>
    <mergeCell ref="L55:L56"/>
    <mergeCell ref="A53:A54"/>
    <mergeCell ref="B53:B54"/>
    <mergeCell ref="D53:D54"/>
    <mergeCell ref="I53:I54"/>
    <mergeCell ref="K53:K54"/>
    <mergeCell ref="L53:L54"/>
    <mergeCell ref="A51:A52"/>
    <mergeCell ref="B51:B52"/>
    <mergeCell ref="D51:D52"/>
    <mergeCell ref="I51:I52"/>
    <mergeCell ref="K51:K52"/>
    <mergeCell ref="L51:L52"/>
    <mergeCell ref="A49:A50"/>
    <mergeCell ref="B49:B50"/>
    <mergeCell ref="D49:D50"/>
    <mergeCell ref="I49:I50"/>
    <mergeCell ref="K49:K50"/>
    <mergeCell ref="L49:L50"/>
    <mergeCell ref="A47:A48"/>
    <mergeCell ref="B47:B48"/>
    <mergeCell ref="D47:D48"/>
    <mergeCell ref="I47:I48"/>
    <mergeCell ref="K47:K48"/>
    <mergeCell ref="L47:L48"/>
    <mergeCell ref="A45:A46"/>
    <mergeCell ref="B45:B46"/>
    <mergeCell ref="D45:D46"/>
    <mergeCell ref="I45:I46"/>
    <mergeCell ref="K45:K46"/>
    <mergeCell ref="L45:L46"/>
    <mergeCell ref="A43:A44"/>
    <mergeCell ref="B43:B44"/>
    <mergeCell ref="D43:D44"/>
    <mergeCell ref="I43:I44"/>
    <mergeCell ref="K43:K44"/>
    <mergeCell ref="L43:L44"/>
    <mergeCell ref="A41:A42"/>
    <mergeCell ref="B41:B42"/>
    <mergeCell ref="D41:D42"/>
    <mergeCell ref="I41:I42"/>
    <mergeCell ref="K41:K42"/>
    <mergeCell ref="L41:L42"/>
    <mergeCell ref="A39:A40"/>
    <mergeCell ref="B39:B40"/>
    <mergeCell ref="D39:D40"/>
    <mergeCell ref="I39:I40"/>
    <mergeCell ref="K39:K40"/>
    <mergeCell ref="L39:L40"/>
    <mergeCell ref="A37:A38"/>
    <mergeCell ref="B37:B38"/>
    <mergeCell ref="D37:D38"/>
    <mergeCell ref="I37:I38"/>
    <mergeCell ref="K37:K38"/>
    <mergeCell ref="L37:L38"/>
    <mergeCell ref="A35:A36"/>
    <mergeCell ref="B35:B36"/>
    <mergeCell ref="D35:D36"/>
    <mergeCell ref="I35:I36"/>
    <mergeCell ref="K35:K36"/>
    <mergeCell ref="L35:L36"/>
    <mergeCell ref="A33:A34"/>
    <mergeCell ref="B33:B34"/>
    <mergeCell ref="D33:D34"/>
    <mergeCell ref="I33:I34"/>
    <mergeCell ref="K33:K34"/>
    <mergeCell ref="L33:L34"/>
    <mergeCell ref="A31:A32"/>
    <mergeCell ref="B31:B32"/>
    <mergeCell ref="D31:D32"/>
    <mergeCell ref="I31:I32"/>
    <mergeCell ref="K31:K32"/>
    <mergeCell ref="L31:L32"/>
    <mergeCell ref="A29:A30"/>
    <mergeCell ref="B29:B30"/>
    <mergeCell ref="D29:D30"/>
    <mergeCell ref="I29:I30"/>
    <mergeCell ref="K29:K30"/>
    <mergeCell ref="L29:L30"/>
    <mergeCell ref="A27:A28"/>
    <mergeCell ref="B27:B28"/>
    <mergeCell ref="D27:D28"/>
    <mergeCell ref="I27:I28"/>
    <mergeCell ref="K27:K28"/>
    <mergeCell ref="L27:L28"/>
    <mergeCell ref="A25:A26"/>
    <mergeCell ref="B25:B26"/>
    <mergeCell ref="D25:D26"/>
    <mergeCell ref="I25:I26"/>
    <mergeCell ref="K25:K26"/>
    <mergeCell ref="L25:L26"/>
    <mergeCell ref="A23:A24"/>
    <mergeCell ref="B23:B24"/>
    <mergeCell ref="D23:D24"/>
    <mergeCell ref="I23:I24"/>
    <mergeCell ref="K23:K24"/>
    <mergeCell ref="L23:L24"/>
    <mergeCell ref="A21:A22"/>
    <mergeCell ref="B21:B22"/>
    <mergeCell ref="D21:D22"/>
    <mergeCell ref="I21:I22"/>
    <mergeCell ref="K21:K22"/>
    <mergeCell ref="L21:L22"/>
    <mergeCell ref="A19:A20"/>
    <mergeCell ref="B19:B20"/>
    <mergeCell ref="D19:D20"/>
    <mergeCell ref="I19:I20"/>
    <mergeCell ref="K19:K20"/>
    <mergeCell ref="L19:L20"/>
    <mergeCell ref="A17:A18"/>
    <mergeCell ref="B17:B18"/>
    <mergeCell ref="D17:D18"/>
    <mergeCell ref="I17:I18"/>
    <mergeCell ref="K17:K18"/>
    <mergeCell ref="L17:L18"/>
    <mergeCell ref="A15:A16"/>
    <mergeCell ref="B15:B16"/>
    <mergeCell ref="D15:D16"/>
    <mergeCell ref="I15:I16"/>
    <mergeCell ref="K15:K16"/>
    <mergeCell ref="L15:L16"/>
    <mergeCell ref="A12:A14"/>
    <mergeCell ref="B12:C12"/>
    <mergeCell ref="D12:D14"/>
    <mergeCell ref="E12:E14"/>
    <mergeCell ref="F12:F14"/>
    <mergeCell ref="B13:B14"/>
    <mergeCell ref="A3:F3"/>
    <mergeCell ref="A5:B6"/>
    <mergeCell ref="C5:D6"/>
    <mergeCell ref="E5:E6"/>
    <mergeCell ref="F5:F6"/>
    <mergeCell ref="A8:B9"/>
    <mergeCell ref="C8:C9"/>
    <mergeCell ref="D8:D9"/>
    <mergeCell ref="L65:L66"/>
    <mergeCell ref="M65:M66"/>
    <mergeCell ref="A67:A68"/>
    <mergeCell ref="B67:B68"/>
    <mergeCell ref="D67:D68"/>
    <mergeCell ref="I67:I68"/>
    <mergeCell ref="K67:K68"/>
    <mergeCell ref="L67:L68"/>
    <mergeCell ref="M67:M68"/>
    <mergeCell ref="L69:L70"/>
    <mergeCell ref="M69:M70"/>
    <mergeCell ref="A71:A72"/>
    <mergeCell ref="B71:B72"/>
    <mergeCell ref="D71:D72"/>
    <mergeCell ref="I71:I72"/>
    <mergeCell ref="K71:K72"/>
    <mergeCell ref="L71:L72"/>
    <mergeCell ref="M71:M72"/>
    <mergeCell ref="L73:L74"/>
    <mergeCell ref="M73:M74"/>
    <mergeCell ref="A75:A76"/>
    <mergeCell ref="B75:B76"/>
    <mergeCell ref="D75:D76"/>
    <mergeCell ref="I75:I76"/>
    <mergeCell ref="K75:K76"/>
    <mergeCell ref="L75:L76"/>
    <mergeCell ref="M75:M76"/>
    <mergeCell ref="A77:A78"/>
    <mergeCell ref="B77:B78"/>
    <mergeCell ref="D77:D78"/>
    <mergeCell ref="I77:I78"/>
    <mergeCell ref="K77:K78"/>
    <mergeCell ref="L77:L78"/>
    <mergeCell ref="M77:M78"/>
    <mergeCell ref="A79:A80"/>
    <mergeCell ref="B79:B80"/>
    <mergeCell ref="D79:D80"/>
    <mergeCell ref="I79:I80"/>
    <mergeCell ref="K79:K80"/>
    <mergeCell ref="L79:L80"/>
    <mergeCell ref="M79:M80"/>
    <mergeCell ref="A81:A82"/>
    <mergeCell ref="B81:B82"/>
    <mergeCell ref="D81:D82"/>
    <mergeCell ref="I81:I82"/>
    <mergeCell ref="K81:K82"/>
    <mergeCell ref="L81:L82"/>
    <mergeCell ref="M81:M82"/>
    <mergeCell ref="A83:A84"/>
    <mergeCell ref="B83:B84"/>
    <mergeCell ref="D83:D84"/>
    <mergeCell ref="I83:I84"/>
    <mergeCell ref="K83:K84"/>
    <mergeCell ref="L83:L84"/>
    <mergeCell ref="M83:M84"/>
  </mergeCells>
  <phoneticPr fontId="6"/>
  <conditionalFormatting sqref="E16:F16 E18:F18 E20:F20 E22:F22 E24:F24 E26:F26 E28:F28 E30:F30 E32:F32 E34:F34 E36:F36 E38:F38 E40:F40 E42:F42 E44:F44 E46:F46 E48:F48 E50:F50 E52:F52 E54:F54 E56:F56 E58:F58 E60:F60 E62:F62 E64:F64">
    <cfRule type="expression" dxfId="147" priority="4">
      <formula>L15="〇"</formula>
    </cfRule>
  </conditionalFormatting>
  <conditionalFormatting sqref="E66:F66 E68:F68 E70:F70 E72:F72 E74:F74 E76:F76 E78:F78 E80:F80 E82:F82 E84:F84">
    <cfRule type="expression" dxfId="146" priority="1">
      <formula>L65="〇"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A15" sqref="A15:A16"/>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38"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IF(入力シート!J14=" "," ",ROUNDUP(入力シート!J14,-3)/1000)</f>
        <v>0</v>
      </c>
      <c r="F15" s="63">
        <f>IF(入力シート!J15=" "," ",ROUNDDOWN(入力シート!J15,-3)/1000)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20">
        <f>IF(入力シート!K14=" "," ",ROUNDUP(入力シート!K14,-3)/1000)</f>
        <v>0</v>
      </c>
      <c r="F16" s="64">
        <f>IF(入力シート!K15=" "," ",ROUNDDOWN(入力シート!K15,-3)/1000)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9">
        <f>IF(入力シート!J16=" "," ",ROUNDUP(入力シート!J16,-3)/1000)</f>
        <v>0</v>
      </c>
      <c r="F17" s="65">
        <f>IF(入力シート!J17=" "," ",ROUNDDOWN(入力シート!J17,-3)/1000)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20">
        <f>IF(入力シート!K16=" "," ",ROUNDUP(入力シート!K16,-3)/1000)</f>
        <v>0</v>
      </c>
      <c r="F18" s="64">
        <f>IF(入力シート!K17=" "," ",ROUNDDOWN(入力シート!K17,-3)/1000)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9">
        <f>IF(入力シート!J18=" "," ",ROUNDUP(入力シート!J18,-3)/1000)</f>
        <v>0</v>
      </c>
      <c r="F19" s="65">
        <f>IF(入力シート!J19=" "," ",ROUNDDOWN(入力シート!J19,-3)/1000)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20">
        <f>IF(入力シート!K18=" "," ",ROUNDUP(入力シート!K18,-3)/1000)</f>
        <v>0</v>
      </c>
      <c r="F20" s="64">
        <f>IF(入力シート!K19=" "," ",ROUNDDOWN(入力シート!K19,-3)/1000)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9">
        <f>IF(入力シート!J20=" "," ",ROUNDUP(入力シート!J20,-3)/1000)</f>
        <v>0</v>
      </c>
      <c r="F21" s="65">
        <f>IF(入力シート!J21=" "," ",ROUNDDOWN(入力シート!J21,-3)/1000)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20">
        <f>IF(入力シート!K20=" "," ",ROUNDUP(入力シート!K20,-3)/1000)</f>
        <v>0</v>
      </c>
      <c r="F22" s="64">
        <f>IF(入力シート!K21=" "," ",ROUNDDOWN(入力シート!K21,-3)/1000)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9">
        <f>IF(入力シート!J22=" "," ",ROUNDUP(入力シート!J22,-3)/1000)</f>
        <v>0</v>
      </c>
      <c r="F23" s="65">
        <f>IF(入力シート!J23=" "," ",ROUNDDOWN(入力シート!J23,-3)/1000)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20">
        <f>IF(入力シート!K22=" "," ",ROUNDUP(入力シート!K22,-3)/1000)</f>
        <v>0</v>
      </c>
      <c r="F24" s="64">
        <f>IF(入力シート!K23=" "," ",ROUNDDOWN(入力シート!K23,-3)/1000)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9">
        <f>IF(入力シート!J24=" "," ",ROUNDUP(入力シート!J24,-3)/1000)</f>
        <v>0</v>
      </c>
      <c r="F25" s="65">
        <f>IF(入力シート!J25=" "," ",ROUNDDOWN(入力シート!J25,-3)/1000)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20">
        <f>IF(入力シート!K24=" "," ",ROUNDUP(入力シート!K24,-3)/1000)</f>
        <v>0</v>
      </c>
      <c r="F26" s="64">
        <f>IF(入力シート!K25=" "," ",ROUNDDOWN(入力シート!K25,-3)/1000)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9">
        <f>IF(入力シート!J26=" "," ",ROUNDUP(入力シート!J26,-3)/1000)</f>
        <v>0</v>
      </c>
      <c r="F27" s="65">
        <f>IF(入力シート!J27=" "," ",ROUNDDOWN(入力シート!J27,-3)/1000)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20">
        <f>IF(入力シート!K26=" "," ",ROUNDUP(入力シート!K26,-3)/1000)</f>
        <v>0</v>
      </c>
      <c r="F28" s="64">
        <f>IF(入力シート!K27=" "," ",ROUNDDOWN(入力シート!K27,-3)/1000)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9">
        <f>IF(入力シート!J28=" "," ",ROUNDUP(入力シート!J28,-3)/1000)</f>
        <v>0</v>
      </c>
      <c r="F29" s="65">
        <f>IF(入力シート!J29=" "," ",ROUNDDOWN(入力シート!J29,-3)/1000)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20">
        <f>IF(入力シート!K28=" "," ",ROUNDUP(入力シート!K28,-3)/1000)</f>
        <v>0</v>
      </c>
      <c r="F30" s="64">
        <f>IF(入力シート!K29=" "," ",ROUNDDOWN(入力シート!K29,-3)/1000)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9">
        <f>IF(入力シート!J30=" "," ",ROUNDUP(入力シート!J30,-3)/1000)</f>
        <v>0</v>
      </c>
      <c r="F31" s="65">
        <f>IF(入力シート!J31=" "," ",ROUNDDOWN(入力シート!J31,-3)/1000)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20">
        <f>IF(入力シート!K30=" "," ",ROUNDUP(入力シート!K30,-3)/1000)</f>
        <v>0</v>
      </c>
      <c r="F32" s="64">
        <f>IF(入力シート!K31=" "," ",ROUNDDOWN(入力シート!K31,-3)/1000)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9">
        <f>IF(入力シート!J32=" "," ",ROUNDUP(入力シート!J32,-3)/1000)</f>
        <v>0</v>
      </c>
      <c r="F33" s="65">
        <f>IF(入力シート!J33=" "," ",ROUNDDOWN(入力シート!J33,-3)/1000)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20">
        <f>IF(入力シート!K32=" "," ",ROUNDUP(入力シート!K32,-3)/1000)</f>
        <v>0</v>
      </c>
      <c r="F34" s="64">
        <f>IF(入力シート!K33=" "," ",ROUNDDOWN(入力シート!K33,-3)/1000)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9">
        <f>IF(入力シート!J34=" "," ",ROUNDUP(入力シート!J34,-3)/1000)</f>
        <v>0</v>
      </c>
      <c r="F35" s="65">
        <f>IF(入力シート!J35=" "," ",ROUNDDOWN(入力シート!J35,-3)/1000)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20">
        <f>IF(入力シート!K34=" "," ",ROUNDUP(入力シート!K34,-3)/1000)</f>
        <v>0</v>
      </c>
      <c r="F36" s="64">
        <f>IF(入力シート!K35=" "," ",ROUNDDOWN(入力シート!K35,-3)/1000)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9">
        <f>IF(入力シート!J36=" "," ",ROUNDUP(入力シート!J36,-3)/1000)</f>
        <v>0</v>
      </c>
      <c r="F37" s="65">
        <f>IF(入力シート!J37=" "," ",ROUNDDOWN(入力シート!J37,-3)/1000)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20">
        <f>IF(入力シート!K36=" "," ",ROUNDUP(入力シート!K36,-3)/1000)</f>
        <v>0</v>
      </c>
      <c r="F38" s="64">
        <f>IF(入力シート!K37=" "," ",ROUNDDOWN(入力シート!K37,-3)/1000)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9">
        <f>IF(入力シート!J38=" "," ",ROUNDUP(入力シート!J38,-3)/1000)</f>
        <v>0</v>
      </c>
      <c r="F39" s="65">
        <f>IF(入力シート!J39=" "," ",ROUNDDOWN(入力シート!J39,-3)/1000)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20">
        <f>IF(入力シート!K38=" "," ",ROUNDUP(入力シート!K38,-3)/1000)</f>
        <v>0</v>
      </c>
      <c r="F40" s="64">
        <f>IF(入力シート!K39=" "," ",ROUNDDOWN(入力シート!K39,-3)/1000)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9">
        <f>IF(入力シート!J40=" "," ",ROUNDUP(入力シート!J40,-3)/1000)</f>
        <v>0</v>
      </c>
      <c r="F41" s="65">
        <f>IF(入力シート!J41=" "," ",ROUNDDOWN(入力シート!J41,-3)/1000)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20">
        <f>IF(入力シート!K40=" "," ",ROUNDUP(入力シート!K40,-3)/1000)</f>
        <v>0</v>
      </c>
      <c r="F42" s="64">
        <f>IF(入力シート!K41=" "," ",ROUNDDOWN(入力シート!K41,-3)/1000)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9">
        <f>IF(入力シート!J42=" "," ",ROUNDUP(入力シート!J42,-3)/1000)</f>
        <v>0</v>
      </c>
      <c r="F43" s="65">
        <f>IF(入力シート!J43=" "," ",ROUNDDOWN(入力シート!J43,-3)/1000)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20">
        <f>IF(入力シート!K42=" "," ",ROUNDUP(入力シート!K42,-3)/1000)</f>
        <v>0</v>
      </c>
      <c r="F44" s="64">
        <f>IF(入力シート!K43=" "," ",ROUNDDOWN(入力シート!K43,-3)/1000)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9">
        <f>IF(入力シート!J44=" "," ",ROUNDUP(入力シート!J44,-3)/1000)</f>
        <v>0</v>
      </c>
      <c r="F45" s="65">
        <f>IF(入力シート!J45=" "," ",ROUNDDOWN(入力シート!J45,-3)/1000)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20">
        <f>IF(入力シート!K44=" "," ",ROUNDUP(入力シート!K44,-3)/1000)</f>
        <v>0</v>
      </c>
      <c r="F46" s="64">
        <f>IF(入力シート!K45=" "," ",ROUNDDOWN(入力シート!K45,-3)/1000)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9">
        <f>IF(入力シート!J46=" "," ",ROUNDUP(入力シート!J46,-3)/1000)</f>
        <v>0</v>
      </c>
      <c r="F47" s="65">
        <f>IF(入力シート!J47=" "," ",ROUNDDOWN(入力シート!J47,-3)/1000)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20">
        <f>IF(入力シート!K46=" "," ",ROUNDUP(入力シート!K46,-3)/1000)</f>
        <v>0</v>
      </c>
      <c r="F48" s="64">
        <f>IF(入力シート!K47=" "," ",ROUNDDOWN(入力シート!K47,-3)/1000)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9">
        <f>IF(入力シート!J48=" "," ",ROUNDUP(入力シート!J48,-3)/1000)</f>
        <v>0</v>
      </c>
      <c r="F49" s="65">
        <f>IF(入力シート!J49=" "," ",ROUNDDOWN(入力シート!J49,-3)/1000)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20">
        <f>IF(入力シート!K48=" "," ",ROUNDUP(入力シート!K48,-3)/1000)</f>
        <v>0</v>
      </c>
      <c r="F50" s="64">
        <f>IF(入力シート!K49=" "," ",ROUNDDOWN(入力シート!K49,-3)/1000)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9">
        <f>IF(入力シート!J50=" "," ",ROUNDUP(入力シート!J50,-3)/1000)</f>
        <v>0</v>
      </c>
      <c r="F51" s="65">
        <f>IF(入力シート!J51=" "," ",ROUNDDOWN(入力シート!J51,-3)/1000)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20">
        <f>IF(入力シート!K50=" "," ",ROUNDUP(入力シート!K50,-3)/1000)</f>
        <v>0</v>
      </c>
      <c r="F52" s="64">
        <f>IF(入力シート!K51=" "," ",ROUNDDOWN(入力シート!K51,-3)/1000)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9">
        <f>IF(入力シート!J52=" "," ",ROUNDUP(入力シート!J52,-3)/1000)</f>
        <v>0</v>
      </c>
      <c r="F53" s="65">
        <f>IF(入力シート!J53=" "," ",ROUNDDOWN(入力シート!J53,-3)/1000)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20">
        <f>IF(入力シート!K52=" "," ",ROUNDUP(入力シート!K52,-3)/1000)</f>
        <v>0</v>
      </c>
      <c r="F54" s="64">
        <f>IF(入力シート!K53=" "," ",ROUNDDOWN(入力シート!K53,-3)/1000)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9">
        <f>IF(入力シート!J54=" "," ",ROUNDUP(入力シート!J54,-3)/1000)</f>
        <v>0</v>
      </c>
      <c r="F55" s="65">
        <f>IF(入力シート!J55=" "," ",ROUNDDOWN(入力シート!J55,-3)/1000)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20">
        <f>IF(入力シート!K54=" "," ",ROUNDUP(入力シート!K54,-3)/1000)</f>
        <v>0</v>
      </c>
      <c r="F56" s="64">
        <f>IF(入力シート!K55=" "," ",ROUNDDOWN(入力シート!K55,-3)/1000)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9">
        <f>IF(入力シート!J56=" "," ",ROUNDUP(入力シート!J56,-3)/1000)</f>
        <v>0</v>
      </c>
      <c r="F57" s="65">
        <f>IF(入力シート!J57=" "," ",ROUNDDOWN(入力シート!J57,-3)/1000)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20">
        <f>IF(入力シート!K56=" "," ",ROUNDUP(入力シート!K56,-3)/1000)</f>
        <v>0</v>
      </c>
      <c r="F58" s="64">
        <f>IF(入力シート!K57=" "," ",ROUNDDOWN(入力シート!K57,-3)/1000)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9">
        <f>IF(入力シート!J58=" "," ",ROUNDUP(入力シート!J58,-3)/1000)</f>
        <v>0</v>
      </c>
      <c r="F59" s="65">
        <f>IF(入力シート!J59=" "," ",ROUNDDOWN(入力シート!J59,-3)/1000)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20">
        <f>IF(入力シート!K58=" "," ",ROUNDUP(入力シート!K58,-3)/1000)</f>
        <v>0</v>
      </c>
      <c r="F60" s="64">
        <f>IF(入力シート!K59=" "," ",ROUNDDOWN(入力シート!K59,-3)/1000)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9">
        <f>IF(入力シート!J60=" "," ",ROUNDUP(入力シート!J60,-3)/1000)</f>
        <v>0</v>
      </c>
      <c r="F61" s="65">
        <f>IF(入力シート!J61=" "," ",ROUNDDOWN(入力シート!J61,-3)/1000)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20">
        <f>IF(入力シート!K60=" "," ",ROUNDUP(入力シート!K60,-3)/1000)</f>
        <v>0</v>
      </c>
      <c r="F62" s="64">
        <f>IF(入力シート!K61=" "," ",ROUNDDOWN(入力シート!K61,-3)/1000)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9">
        <f>IF(入力シート!J62=" "," ",ROUNDUP(入力シート!J62,-3)/1000)</f>
        <v>0</v>
      </c>
      <c r="F63" s="65">
        <f>IF(入力シート!J63=" "," ",ROUNDDOWN(入力シート!J63,-3)/1000)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20">
        <f>IF(入力シート!K62=" "," ",ROUNDUP(入力シート!K62,-3)/1000)</f>
        <v>0</v>
      </c>
      <c r="F64" s="64">
        <f>IF(入力シート!K63=" "," ",ROUNDDOWN(入力シート!K63,-3)/1000)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9">
        <f>IF(入力シート!J64=" "," ",ROUNDUP(入力シート!J64,-3)/1000)</f>
        <v>0</v>
      </c>
      <c r="F65" s="65">
        <f>IF(入力シート!J65=" "," ",ROUNDDOWN(入力シート!J65,-3)/1000)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20">
        <f>IF(入力シート!K64=" "," ",ROUNDUP(入力シート!K64,-3)/1000)</f>
        <v>0</v>
      </c>
      <c r="F66" s="64">
        <f>IF(入力シート!K65=" "," ",ROUNDDOWN(入力シート!K65,-3)/1000)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9">
        <f>IF(入力シート!J66=" "," ",ROUNDUP(入力シート!J66,-3)/1000)</f>
        <v>0</v>
      </c>
      <c r="F67" s="65">
        <f>IF(入力シート!J67=" "," ",ROUNDDOWN(入力シート!J67,-3)/1000)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20">
        <f>IF(入力シート!K66=" "," ",ROUNDUP(入力シート!K66,-3)/1000)</f>
        <v>0</v>
      </c>
      <c r="F68" s="64">
        <f>IF(入力シート!K67=" "," ",ROUNDDOWN(入力シート!K67,-3)/1000)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9">
        <f>IF(入力シート!J68=" "," ",ROUNDUP(入力シート!J68,-3)/1000)</f>
        <v>0</v>
      </c>
      <c r="F69" s="65">
        <f>IF(入力シート!J69=" "," ",ROUNDDOWN(入力シート!J69,-3)/1000)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20">
        <f>IF(入力シート!K68=" "," ",ROUNDUP(入力シート!K68,-3)/1000)</f>
        <v>0</v>
      </c>
      <c r="F70" s="64">
        <f>IF(入力シート!K69=" "," ",ROUNDDOWN(入力シート!K69,-3)/1000)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9">
        <f>IF(入力シート!J70=" "," ",ROUNDUP(入力シート!J70,-3)/1000)</f>
        <v>0</v>
      </c>
      <c r="F71" s="65">
        <f>IF(入力シート!J71=" "," ",ROUNDDOWN(入力シート!J71,-3)/1000)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20">
        <f>IF(入力シート!K70=" "," ",ROUNDUP(入力シート!K70,-3)/1000)</f>
        <v>0</v>
      </c>
      <c r="F72" s="64">
        <f>IF(入力シート!K71=" "," ",ROUNDDOWN(入力シート!K71,-3)/1000)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9">
        <f>IF(入力シート!J72=" "," ",ROUNDUP(入力シート!J72,-3)/1000)</f>
        <v>0</v>
      </c>
      <c r="F73" s="65">
        <f>IF(入力シート!J73=" "," ",ROUNDDOWN(入力シート!J73,-3)/1000)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20">
        <f>IF(入力シート!K72=" "," ",ROUNDUP(入力シート!K72,-3)/1000)</f>
        <v>0</v>
      </c>
      <c r="F74" s="64">
        <f>IF(入力シート!K73=" "," ",ROUNDDOWN(入力シート!K73,-3)/1000)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9">
        <f>IF(入力シート!J74=" "," ",ROUNDUP(入力シート!J74,-3)/1000)</f>
        <v>0</v>
      </c>
      <c r="F75" s="65">
        <f>IF(入力シート!J75=" "," ",ROUNDDOWN(入力シート!J75,-3)/1000)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20">
        <f>IF(入力シート!K74=" "," ",ROUNDUP(入力シート!K74,-3)/1000)</f>
        <v>0</v>
      </c>
      <c r="F76" s="64">
        <f>IF(入力シート!K75=" "," ",ROUNDDOWN(入力シート!K75,-3)/1000)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9">
        <f>IF(入力シート!J76=" "," ",ROUNDUP(入力シート!J76,-3)/1000)</f>
        <v>0</v>
      </c>
      <c r="F77" s="65">
        <f>IF(入力シート!J77=" "," ",ROUNDDOWN(入力シート!J77,-3)/1000)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20">
        <f>IF(入力シート!K76=" "," ",ROUNDUP(入力シート!K76,-3)/1000)</f>
        <v>0</v>
      </c>
      <c r="F78" s="64">
        <f>IF(入力シート!K77=" "," ",ROUNDDOWN(入力シート!K77,-3)/1000)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9">
        <f>IF(入力シート!J78=" "," ",ROUNDUP(入力シート!J78,-3)/1000)</f>
        <v>0</v>
      </c>
      <c r="F79" s="65">
        <f>IF(入力シート!J79=" "," ",ROUNDDOWN(入力シート!J79,-3)/1000)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20">
        <f>IF(入力シート!K78=" "," ",ROUNDUP(入力シート!K78,-3)/1000)</f>
        <v>0</v>
      </c>
      <c r="F80" s="64">
        <f>IF(入力シート!K79=" "," ",ROUNDDOWN(入力シート!K79,-3)/1000)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9">
        <f>IF(入力シート!J80=" "," ",ROUNDUP(入力シート!J80,-3)/1000)</f>
        <v>0</v>
      </c>
      <c r="F81" s="65">
        <f>IF(入力シート!J81=" "," ",ROUNDDOWN(入力シート!J81,-3)/1000)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20">
        <f>IF(入力シート!K80=" "," ",ROUNDUP(入力シート!K80,-3)/1000)</f>
        <v>0</v>
      </c>
      <c r="F82" s="64">
        <f>IF(入力シート!K81=" "," ",ROUNDDOWN(入力シート!K81,-3)/1000)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9">
        <f>IF(入力シート!J82=" "," ",ROUNDUP(入力シート!J82,-3)/1000)</f>
        <v>0</v>
      </c>
      <c r="F83" s="65">
        <f>IF(入力シート!J83=" "," ",ROUNDDOWN(入力シート!J83,-3)/1000)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20">
        <f>IF(入力シート!K82=" "," ",ROUNDUP(入力シート!K82,-3)/1000)</f>
        <v>0</v>
      </c>
      <c r="F84" s="64">
        <f>IF(入力シート!K83=" "," ",ROUNDDOWN(入力シート!K83,-3)/1000)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98">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100">
        <f>SUM(E16,E18,E20,E22,E24,E26,E28,E30,E32,E34,E36,E38,E40,E42,E44,E46,E48,E50,E52,E54,E56,E58,E60,E62,E64)+SUM(E66,E68,E70,E72,E74,E76,E78,E80,E82,E84)</f>
        <v>0</v>
      </c>
      <c r="F86" s="101">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sheet="1" formatCells="0" formatColumns="0" formatRows="0"/>
  <mergeCells count="263">
    <mergeCell ref="M51:M52"/>
    <mergeCell ref="M53:M54"/>
    <mergeCell ref="M55:M56"/>
    <mergeCell ref="M57:M58"/>
    <mergeCell ref="M59:M60"/>
    <mergeCell ref="M61:M62"/>
    <mergeCell ref="M63:M64"/>
    <mergeCell ref="M33:M34"/>
    <mergeCell ref="M35:M36"/>
    <mergeCell ref="M37:M38"/>
    <mergeCell ref="M39:M40"/>
    <mergeCell ref="M41:M42"/>
    <mergeCell ref="M43:M44"/>
    <mergeCell ref="M45:M46"/>
    <mergeCell ref="M47:M48"/>
    <mergeCell ref="M49:M50"/>
    <mergeCell ref="M15:M16"/>
    <mergeCell ref="M17:M18"/>
    <mergeCell ref="M19:M20"/>
    <mergeCell ref="M21:M22"/>
    <mergeCell ref="M23:M24"/>
    <mergeCell ref="M25:M26"/>
    <mergeCell ref="M27:M28"/>
    <mergeCell ref="M29:M30"/>
    <mergeCell ref="M31:M32"/>
    <mergeCell ref="A85:C86"/>
    <mergeCell ref="D85:D86"/>
    <mergeCell ref="A88:G88"/>
    <mergeCell ref="A89:G89"/>
    <mergeCell ref="A63:A64"/>
    <mergeCell ref="B63:B64"/>
    <mergeCell ref="D63:D64"/>
    <mergeCell ref="I63:I64"/>
    <mergeCell ref="K63:K64"/>
    <mergeCell ref="A65:A66"/>
    <mergeCell ref="B65:B66"/>
    <mergeCell ref="D65:D66"/>
    <mergeCell ref="I65:I66"/>
    <mergeCell ref="K65:K66"/>
    <mergeCell ref="A69:A70"/>
    <mergeCell ref="B69:B70"/>
    <mergeCell ref="D69:D70"/>
    <mergeCell ref="I69:I70"/>
    <mergeCell ref="K69:K70"/>
    <mergeCell ref="A73:A74"/>
    <mergeCell ref="B73:B74"/>
    <mergeCell ref="D73:D74"/>
    <mergeCell ref="I73:I74"/>
    <mergeCell ref="K73:K74"/>
    <mergeCell ref="L63:L64"/>
    <mergeCell ref="A61:A62"/>
    <mergeCell ref="B61:B62"/>
    <mergeCell ref="D61:D62"/>
    <mergeCell ref="I61:I62"/>
    <mergeCell ref="K61:K62"/>
    <mergeCell ref="L61:L62"/>
    <mergeCell ref="A59:A60"/>
    <mergeCell ref="B59:B60"/>
    <mergeCell ref="D59:D60"/>
    <mergeCell ref="I59:I60"/>
    <mergeCell ref="K59:K60"/>
    <mergeCell ref="L59:L60"/>
    <mergeCell ref="A57:A58"/>
    <mergeCell ref="B57:B58"/>
    <mergeCell ref="D57:D58"/>
    <mergeCell ref="I57:I58"/>
    <mergeCell ref="K57:K58"/>
    <mergeCell ref="L57:L58"/>
    <mergeCell ref="A55:A56"/>
    <mergeCell ref="B55:B56"/>
    <mergeCell ref="D55:D56"/>
    <mergeCell ref="I55:I56"/>
    <mergeCell ref="K55:K56"/>
    <mergeCell ref="L55:L56"/>
    <mergeCell ref="A53:A54"/>
    <mergeCell ref="B53:B54"/>
    <mergeCell ref="D53:D54"/>
    <mergeCell ref="I53:I54"/>
    <mergeCell ref="K53:K54"/>
    <mergeCell ref="L53:L54"/>
    <mergeCell ref="A51:A52"/>
    <mergeCell ref="B51:B52"/>
    <mergeCell ref="D51:D52"/>
    <mergeCell ref="I51:I52"/>
    <mergeCell ref="K51:K52"/>
    <mergeCell ref="L51:L52"/>
    <mergeCell ref="A49:A50"/>
    <mergeCell ref="B49:B50"/>
    <mergeCell ref="D49:D50"/>
    <mergeCell ref="I49:I50"/>
    <mergeCell ref="K49:K50"/>
    <mergeCell ref="L49:L50"/>
    <mergeCell ref="A47:A48"/>
    <mergeCell ref="B47:B48"/>
    <mergeCell ref="D47:D48"/>
    <mergeCell ref="I47:I48"/>
    <mergeCell ref="K47:K48"/>
    <mergeCell ref="L47:L48"/>
    <mergeCell ref="A45:A46"/>
    <mergeCell ref="B45:B46"/>
    <mergeCell ref="D45:D46"/>
    <mergeCell ref="I45:I46"/>
    <mergeCell ref="K45:K46"/>
    <mergeCell ref="L45:L46"/>
    <mergeCell ref="A43:A44"/>
    <mergeCell ref="B43:B44"/>
    <mergeCell ref="D43:D44"/>
    <mergeCell ref="I43:I44"/>
    <mergeCell ref="K43:K44"/>
    <mergeCell ref="L43:L44"/>
    <mergeCell ref="A41:A42"/>
    <mergeCell ref="B41:B42"/>
    <mergeCell ref="D41:D42"/>
    <mergeCell ref="I41:I42"/>
    <mergeCell ref="K41:K42"/>
    <mergeCell ref="L41:L42"/>
    <mergeCell ref="A39:A40"/>
    <mergeCell ref="B39:B40"/>
    <mergeCell ref="D39:D40"/>
    <mergeCell ref="I39:I40"/>
    <mergeCell ref="K39:K40"/>
    <mergeCell ref="L39:L40"/>
    <mergeCell ref="A37:A38"/>
    <mergeCell ref="B37:B38"/>
    <mergeCell ref="D37:D38"/>
    <mergeCell ref="I37:I38"/>
    <mergeCell ref="K37:K38"/>
    <mergeCell ref="L37:L38"/>
    <mergeCell ref="A35:A36"/>
    <mergeCell ref="B35:B36"/>
    <mergeCell ref="D35:D36"/>
    <mergeCell ref="I35:I36"/>
    <mergeCell ref="K35:K36"/>
    <mergeCell ref="L35:L36"/>
    <mergeCell ref="A33:A34"/>
    <mergeCell ref="B33:B34"/>
    <mergeCell ref="D33:D34"/>
    <mergeCell ref="I33:I34"/>
    <mergeCell ref="K33:K34"/>
    <mergeCell ref="L33:L34"/>
    <mergeCell ref="A31:A32"/>
    <mergeCell ref="B31:B32"/>
    <mergeCell ref="D31:D32"/>
    <mergeCell ref="I31:I32"/>
    <mergeCell ref="K31:K32"/>
    <mergeCell ref="L31:L32"/>
    <mergeCell ref="A29:A30"/>
    <mergeCell ref="B29:B30"/>
    <mergeCell ref="D29:D30"/>
    <mergeCell ref="I29:I30"/>
    <mergeCell ref="K29:K30"/>
    <mergeCell ref="L29:L30"/>
    <mergeCell ref="A27:A28"/>
    <mergeCell ref="B27:B28"/>
    <mergeCell ref="D27:D28"/>
    <mergeCell ref="I27:I28"/>
    <mergeCell ref="K27:K28"/>
    <mergeCell ref="L27:L28"/>
    <mergeCell ref="A25:A26"/>
    <mergeCell ref="B25:B26"/>
    <mergeCell ref="D25:D26"/>
    <mergeCell ref="I25:I26"/>
    <mergeCell ref="K25:K26"/>
    <mergeCell ref="L25:L26"/>
    <mergeCell ref="A23:A24"/>
    <mergeCell ref="B23:B24"/>
    <mergeCell ref="D23:D24"/>
    <mergeCell ref="I23:I24"/>
    <mergeCell ref="K23:K24"/>
    <mergeCell ref="L23:L24"/>
    <mergeCell ref="A21:A22"/>
    <mergeCell ref="B21:B22"/>
    <mergeCell ref="D21:D22"/>
    <mergeCell ref="I21:I22"/>
    <mergeCell ref="K21:K22"/>
    <mergeCell ref="L21:L22"/>
    <mergeCell ref="A19:A20"/>
    <mergeCell ref="B19:B20"/>
    <mergeCell ref="D19:D20"/>
    <mergeCell ref="I19:I20"/>
    <mergeCell ref="K19:K20"/>
    <mergeCell ref="L19:L20"/>
    <mergeCell ref="A17:A18"/>
    <mergeCell ref="B17:B18"/>
    <mergeCell ref="D17:D18"/>
    <mergeCell ref="I17:I18"/>
    <mergeCell ref="K17:K18"/>
    <mergeCell ref="L17:L18"/>
    <mergeCell ref="A15:A16"/>
    <mergeCell ref="B15:B16"/>
    <mergeCell ref="D15:D16"/>
    <mergeCell ref="I15:I16"/>
    <mergeCell ref="K15:K16"/>
    <mergeCell ref="L15:L16"/>
    <mergeCell ref="A12:A14"/>
    <mergeCell ref="B12:C12"/>
    <mergeCell ref="D12:D14"/>
    <mergeCell ref="E12:E14"/>
    <mergeCell ref="F12:F14"/>
    <mergeCell ref="B13:B14"/>
    <mergeCell ref="A3:F3"/>
    <mergeCell ref="A5:B6"/>
    <mergeCell ref="C5:D6"/>
    <mergeCell ref="E5:E6"/>
    <mergeCell ref="F5:F6"/>
    <mergeCell ref="A8:B9"/>
    <mergeCell ref="C8:C9"/>
    <mergeCell ref="D8:D9"/>
    <mergeCell ref="L65:L66"/>
    <mergeCell ref="M65:M66"/>
    <mergeCell ref="A67:A68"/>
    <mergeCell ref="B67:B68"/>
    <mergeCell ref="D67:D68"/>
    <mergeCell ref="I67:I68"/>
    <mergeCell ref="K67:K68"/>
    <mergeCell ref="L67:L68"/>
    <mergeCell ref="M67:M68"/>
    <mergeCell ref="L69:L70"/>
    <mergeCell ref="M69:M70"/>
    <mergeCell ref="A71:A72"/>
    <mergeCell ref="B71:B72"/>
    <mergeCell ref="D71:D72"/>
    <mergeCell ref="I71:I72"/>
    <mergeCell ref="K71:K72"/>
    <mergeCell ref="L71:L72"/>
    <mergeCell ref="M71:M72"/>
    <mergeCell ref="L73:L74"/>
    <mergeCell ref="M73:M74"/>
    <mergeCell ref="A75:A76"/>
    <mergeCell ref="B75:B76"/>
    <mergeCell ref="D75:D76"/>
    <mergeCell ref="I75:I76"/>
    <mergeCell ref="K75:K76"/>
    <mergeCell ref="L75:L76"/>
    <mergeCell ref="M75:M76"/>
    <mergeCell ref="A77:A78"/>
    <mergeCell ref="B77:B78"/>
    <mergeCell ref="D77:D78"/>
    <mergeCell ref="I77:I78"/>
    <mergeCell ref="K77:K78"/>
    <mergeCell ref="L77:L78"/>
    <mergeCell ref="M77:M78"/>
    <mergeCell ref="A79:A80"/>
    <mergeCell ref="B79:B80"/>
    <mergeCell ref="D79:D80"/>
    <mergeCell ref="I79:I80"/>
    <mergeCell ref="K79:K80"/>
    <mergeCell ref="L79:L80"/>
    <mergeCell ref="M79:M80"/>
    <mergeCell ref="A81:A82"/>
    <mergeCell ref="B81:B82"/>
    <mergeCell ref="D81:D82"/>
    <mergeCell ref="I81:I82"/>
    <mergeCell ref="K81:K82"/>
    <mergeCell ref="L81:L82"/>
    <mergeCell ref="M81:M82"/>
    <mergeCell ref="A83:A84"/>
    <mergeCell ref="B83:B84"/>
    <mergeCell ref="D83:D84"/>
    <mergeCell ref="I83:I84"/>
    <mergeCell ref="K83:K84"/>
    <mergeCell ref="L83:L84"/>
    <mergeCell ref="M83:M84"/>
  </mergeCells>
  <phoneticPr fontId="6"/>
  <conditionalFormatting sqref="E16:F16 E18:F18 E20:F20 E22:F22 E24:F24 E26:F26 E28:F28 E30:F30 E32:F32 E34:F34 E36:F36 E38:F38 E40:F40 E42:F42 E44:F44 E46:F46 E48:F48 E50:F50 E52:F52 E54:F54 E56:F56 E58:F58 E60:F60 E62:F62 E64:F64">
    <cfRule type="expression" dxfId="145" priority="3">
      <formula>L15="〇"</formula>
    </cfRule>
  </conditionalFormatting>
  <conditionalFormatting sqref="E66:F66 E68:F68 E70:F70 E72:F72 E74:F74 E76:F76 E78:F78 E80:F80 E82:F82 E84:F84">
    <cfRule type="expression" dxfId="144" priority="1">
      <formula>L65="〇"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A15" sqref="A15:A16"/>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95"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IF(入力シート!K14=" "," ",ROUNDUP(入力シート!K14,-3)/1000)</f>
        <v>0</v>
      </c>
      <c r="F15" s="63">
        <f>IF(入力シート!K15=" "," ",ROUNDDOWN(入力シート!K15,-3)/1000)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96">
        <f>IF(入力シート!L14=" "," ",ROUNDUP(入力シート!L14,-3)/1000)</f>
        <v>0</v>
      </c>
      <c r="F16" s="97">
        <f>IF(入力シート!L15=" "," ",ROUNDDOWN(入力シート!L15,-3)/1000)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05">
        <f>IF(入力シート!K16=" "," ",ROUNDUP(入力シート!K16,-3)/1000)</f>
        <v>0</v>
      </c>
      <c r="F17" s="106">
        <f>IF(入力シート!K17=" "," ",ROUNDDOWN(入力シート!K17,-3)/1000)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96">
        <f>IF(入力シート!L16=" "," ",ROUNDUP(入力シート!L16,-3)/1000)</f>
        <v>0</v>
      </c>
      <c r="F18" s="97">
        <f>IF(入力シート!L17=" "," ",ROUNDDOWN(入力シート!L17,-3)/1000)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05">
        <f>IF(入力シート!K18=" "," ",ROUNDUP(入力シート!K18,-3)/1000)</f>
        <v>0</v>
      </c>
      <c r="F19" s="106">
        <f>IF(入力シート!K19=" "," ",ROUNDDOWN(入力シート!K19,-3)/1000)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96">
        <f>IF(入力シート!L18=" "," ",ROUNDUP(入力シート!L18,-3)/1000)</f>
        <v>0</v>
      </c>
      <c r="F20" s="97">
        <f>IF(入力シート!L19=" "," ",ROUNDDOWN(入力シート!L19,-3)/1000)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05">
        <f>IF(入力シート!K20=" "," ",ROUNDUP(入力シート!K20,-3)/1000)</f>
        <v>0</v>
      </c>
      <c r="F21" s="106">
        <f>IF(入力シート!K21=" "," ",ROUNDDOWN(入力シート!K21,-3)/1000)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96">
        <f>IF(入力シート!L20=" "," ",ROUNDUP(入力シート!L20,-3)/1000)</f>
        <v>0</v>
      </c>
      <c r="F22" s="97">
        <f>IF(入力シート!L21=" "," ",ROUNDDOWN(入力シート!L21,-3)/1000)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05">
        <f>IF(入力シート!K22=" "," ",ROUNDUP(入力シート!K22,-3)/1000)</f>
        <v>0</v>
      </c>
      <c r="F23" s="106">
        <f>IF(入力シート!K23=" "," ",ROUNDDOWN(入力シート!K23,-3)/1000)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96">
        <f>IF(入力シート!L22=" "," ",ROUNDUP(入力シート!L22,-3)/1000)</f>
        <v>0</v>
      </c>
      <c r="F24" s="97">
        <f>IF(入力シート!L23=" "," ",ROUNDDOWN(入力シート!L23,-3)/1000)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05">
        <f>IF(入力シート!K24=" "," ",ROUNDUP(入力シート!K24,-3)/1000)</f>
        <v>0</v>
      </c>
      <c r="F25" s="106">
        <f>IF(入力シート!K25=" "," ",ROUNDDOWN(入力シート!K25,-3)/1000)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96">
        <f>IF(入力シート!L24=" "," ",ROUNDUP(入力シート!L24,-3)/1000)</f>
        <v>0</v>
      </c>
      <c r="F26" s="97">
        <f>IF(入力シート!L25=" "," ",ROUNDDOWN(入力シート!L25,-3)/1000)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05">
        <f>IF(入力シート!K26=" "," ",ROUNDUP(入力シート!K26,-3)/1000)</f>
        <v>0</v>
      </c>
      <c r="F27" s="106">
        <f>IF(入力シート!K27=" "," ",ROUNDDOWN(入力シート!K27,-3)/1000)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96">
        <f>IF(入力シート!L26=" "," ",ROUNDUP(入力シート!L26,-3)/1000)</f>
        <v>0</v>
      </c>
      <c r="F28" s="97">
        <f>IF(入力シート!L27=" "," ",ROUNDDOWN(入力シート!L27,-3)/1000)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05">
        <f>IF(入力シート!K28=" "," ",ROUNDUP(入力シート!K28,-3)/1000)</f>
        <v>0</v>
      </c>
      <c r="F29" s="106">
        <f>IF(入力シート!K29=" "," ",ROUNDDOWN(入力シート!K29,-3)/1000)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96">
        <f>IF(入力シート!L28=" "," ",ROUNDUP(入力シート!L28,-3)/1000)</f>
        <v>0</v>
      </c>
      <c r="F30" s="97">
        <f>IF(入力シート!L29=" "," ",ROUNDDOWN(入力シート!L29,-3)/1000)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05">
        <f>IF(入力シート!K30=" "," ",ROUNDUP(入力シート!K30,-3)/1000)</f>
        <v>0</v>
      </c>
      <c r="F31" s="106">
        <f>IF(入力シート!K31=" "," ",ROUNDDOWN(入力シート!K31,-3)/1000)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96">
        <f>IF(入力シート!L30=" "," ",ROUNDUP(入力シート!L30,-3)/1000)</f>
        <v>0</v>
      </c>
      <c r="F32" s="97">
        <f>IF(入力シート!L31=" "," ",ROUNDDOWN(入力シート!L31,-3)/1000)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05">
        <f>IF(入力シート!K32=" "," ",ROUNDUP(入力シート!K32,-3)/1000)</f>
        <v>0</v>
      </c>
      <c r="F33" s="106">
        <f>IF(入力シート!K33=" "," ",ROUNDDOWN(入力シート!K33,-3)/1000)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96">
        <f>IF(入力シート!L32=" "," ",ROUNDUP(入力シート!L32,-3)/1000)</f>
        <v>0</v>
      </c>
      <c r="F34" s="97">
        <f>IF(入力シート!L33=" "," ",ROUNDDOWN(入力シート!L33,-3)/1000)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05">
        <f>IF(入力シート!K34=" "," ",ROUNDUP(入力シート!K34,-3)/1000)</f>
        <v>0</v>
      </c>
      <c r="F35" s="106">
        <f>IF(入力シート!K35=" "," ",ROUNDDOWN(入力シート!K35,-3)/1000)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96">
        <f>IF(入力シート!L34=" "," ",ROUNDUP(入力シート!L34,-3)/1000)</f>
        <v>0</v>
      </c>
      <c r="F36" s="97">
        <f>IF(入力シート!L35=" "," ",ROUNDDOWN(入力シート!L35,-3)/1000)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05">
        <f>IF(入力シート!K36=" "," ",ROUNDUP(入力シート!K36,-3)/1000)</f>
        <v>0</v>
      </c>
      <c r="F37" s="106">
        <f>IF(入力シート!K37=" "," ",ROUNDDOWN(入力シート!K37,-3)/1000)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96">
        <f>IF(入力シート!L36=" "," ",ROUNDUP(入力シート!L36,-3)/1000)</f>
        <v>0</v>
      </c>
      <c r="F38" s="97">
        <f>IF(入力シート!L37=" "," ",ROUNDDOWN(入力シート!L37,-3)/1000)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05">
        <f>IF(入力シート!K38=" "," ",ROUNDUP(入力シート!K38,-3)/1000)</f>
        <v>0</v>
      </c>
      <c r="F39" s="106">
        <f>IF(入力シート!K39=" "," ",ROUNDDOWN(入力シート!K39,-3)/1000)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96">
        <f>IF(入力シート!L38=" "," ",ROUNDUP(入力シート!L38,-3)/1000)</f>
        <v>0</v>
      </c>
      <c r="F40" s="97">
        <f>IF(入力シート!L39=" "," ",ROUNDDOWN(入力シート!L39,-3)/1000)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05">
        <f>IF(入力シート!K40=" "," ",ROUNDUP(入力シート!K40,-3)/1000)</f>
        <v>0</v>
      </c>
      <c r="F41" s="106">
        <f>IF(入力シート!K41=" "," ",ROUNDDOWN(入力シート!K41,-3)/1000)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96">
        <f>IF(入力シート!L40=" "," ",ROUNDUP(入力シート!L40,-3)/1000)</f>
        <v>0</v>
      </c>
      <c r="F42" s="97">
        <f>IF(入力シート!L41=" "," ",ROUNDDOWN(入力シート!L41,-3)/1000)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05">
        <f>IF(入力シート!K42=" "," ",ROUNDUP(入力シート!K42,-3)/1000)</f>
        <v>0</v>
      </c>
      <c r="F43" s="106">
        <f>IF(入力シート!K43=" "," ",ROUNDDOWN(入力シート!K43,-3)/1000)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96">
        <f>IF(入力シート!L42=" "," ",ROUNDUP(入力シート!L42,-3)/1000)</f>
        <v>0</v>
      </c>
      <c r="F44" s="97">
        <f>IF(入力シート!L43=" "," ",ROUNDDOWN(入力シート!L43,-3)/1000)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05">
        <f>IF(入力シート!K44=" "," ",ROUNDUP(入力シート!K44,-3)/1000)</f>
        <v>0</v>
      </c>
      <c r="F45" s="106">
        <f>IF(入力シート!K45=" "," ",ROUNDDOWN(入力シート!K45,-3)/1000)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96">
        <f>IF(入力シート!L44=" "," ",ROUNDUP(入力シート!L44,-3)/1000)</f>
        <v>0</v>
      </c>
      <c r="F46" s="97">
        <f>IF(入力シート!L45=" "," ",ROUNDDOWN(入力シート!L45,-3)/1000)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05">
        <f>IF(入力シート!K46=" "," ",ROUNDUP(入力シート!K46,-3)/1000)</f>
        <v>0</v>
      </c>
      <c r="F47" s="106">
        <f>IF(入力シート!K47=" "," ",ROUNDDOWN(入力シート!K47,-3)/1000)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96">
        <f>IF(入力シート!L46=" "," ",ROUNDUP(入力シート!L46,-3)/1000)</f>
        <v>0</v>
      </c>
      <c r="F48" s="97">
        <f>IF(入力シート!L47=" "," ",ROUNDDOWN(入力シート!L47,-3)/1000)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05">
        <f>IF(入力シート!K48=" "," ",ROUNDUP(入力シート!K48,-3)/1000)</f>
        <v>0</v>
      </c>
      <c r="F49" s="106">
        <f>IF(入力シート!K49=" "," ",ROUNDDOWN(入力シート!K49,-3)/1000)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96">
        <f>IF(入力シート!L48=" "," ",ROUNDUP(入力シート!L48,-3)/1000)</f>
        <v>0</v>
      </c>
      <c r="F50" s="97">
        <f>IF(入力シート!L49=" "," ",ROUNDDOWN(入力シート!L49,-3)/1000)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05">
        <f>IF(入力シート!K50=" "," ",ROUNDUP(入力シート!K50,-3)/1000)</f>
        <v>0</v>
      </c>
      <c r="F51" s="106">
        <f>IF(入力シート!K51=" "," ",ROUNDDOWN(入力シート!K51,-3)/1000)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96">
        <f>IF(入力シート!L50=" "," ",ROUNDUP(入力シート!L50,-3)/1000)</f>
        <v>0</v>
      </c>
      <c r="F52" s="97">
        <f>IF(入力シート!L51=" "," ",ROUNDDOWN(入力シート!L51,-3)/1000)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05">
        <f>IF(入力シート!K52=" "," ",ROUNDUP(入力シート!K52,-3)/1000)</f>
        <v>0</v>
      </c>
      <c r="F53" s="106">
        <f>IF(入力シート!K53=" "," ",ROUNDDOWN(入力シート!K53,-3)/1000)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96">
        <f>IF(入力シート!L52=" "," ",ROUNDUP(入力シート!L52,-3)/1000)</f>
        <v>0</v>
      </c>
      <c r="F54" s="97">
        <f>IF(入力シート!L53=" "," ",ROUNDDOWN(入力シート!L53,-3)/1000)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05">
        <f>IF(入力シート!K54=" "," ",ROUNDUP(入力シート!K54,-3)/1000)</f>
        <v>0</v>
      </c>
      <c r="F55" s="106">
        <f>IF(入力シート!K55=" "," ",ROUNDDOWN(入力シート!K55,-3)/1000)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96">
        <f>IF(入力シート!L54=" "," ",ROUNDUP(入力シート!L54,-3)/1000)</f>
        <v>0</v>
      </c>
      <c r="F56" s="97">
        <f>IF(入力シート!L55=" "," ",ROUNDDOWN(入力シート!L55,-3)/1000)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05">
        <f>IF(入力シート!K56=" "," ",ROUNDUP(入力シート!K56,-3)/1000)</f>
        <v>0</v>
      </c>
      <c r="F57" s="106">
        <f>IF(入力シート!K57=" "," ",ROUNDDOWN(入力シート!K57,-3)/1000)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96">
        <f>IF(入力シート!L56=" "," ",ROUNDUP(入力シート!L56,-3)/1000)</f>
        <v>0</v>
      </c>
      <c r="F58" s="97">
        <f>IF(入力シート!L57=" "," ",ROUNDDOWN(入力シート!L57,-3)/1000)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05">
        <f>IF(入力シート!K58=" "," ",ROUNDUP(入力シート!K58,-3)/1000)</f>
        <v>0</v>
      </c>
      <c r="F59" s="106">
        <f>IF(入力シート!K59=" "," ",ROUNDDOWN(入力シート!K59,-3)/1000)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96">
        <f>IF(入力シート!L58=" "," ",ROUNDUP(入力シート!L58,-3)/1000)</f>
        <v>0</v>
      </c>
      <c r="F60" s="97">
        <f>IF(入力シート!L59=" "," ",ROUNDDOWN(入力シート!L59,-3)/1000)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05">
        <f>IF(入力シート!K60=" "," ",ROUNDUP(入力シート!K60,-3)/1000)</f>
        <v>0</v>
      </c>
      <c r="F61" s="106">
        <f>IF(入力シート!K61=" "," ",ROUNDDOWN(入力シート!K61,-3)/1000)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96">
        <f>IF(入力シート!L60=" "," ",ROUNDUP(入力シート!L60,-3)/1000)</f>
        <v>0</v>
      </c>
      <c r="F62" s="97">
        <f>IF(入力シート!L61=" "," ",ROUNDDOWN(入力シート!L61,-3)/1000)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05">
        <f>IF(入力シート!K62=" "," ",ROUNDUP(入力シート!K62,-3)/1000)</f>
        <v>0</v>
      </c>
      <c r="F63" s="106">
        <f>IF(入力シート!K63=" "," ",ROUNDDOWN(入力シート!K63,-3)/1000)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96">
        <f>IF(入力シート!L62=" "," ",ROUNDUP(入力シート!L62,-3)/1000)</f>
        <v>0</v>
      </c>
      <c r="F64" s="97">
        <f>IF(入力シート!L63=" "," ",ROUNDDOWN(入力シート!L63,-3)/1000)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05">
        <f>IF(入力シート!K64=" "," ",ROUNDUP(入力シート!K64,-3)/1000)</f>
        <v>0</v>
      </c>
      <c r="F65" s="106">
        <f>IF(入力シート!K65=" "," ",ROUNDDOWN(入力シート!K65,-3)/1000)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96">
        <f>IF(入力シート!L64=" "," ",ROUNDUP(入力シート!L64,-3)/1000)</f>
        <v>0</v>
      </c>
      <c r="F66" s="97">
        <f>IF(入力シート!L65=" "," ",ROUNDDOWN(入力シート!L65,-3)/1000)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05">
        <f>IF(入力シート!K66=" "," ",ROUNDUP(入力シート!K66,-3)/1000)</f>
        <v>0</v>
      </c>
      <c r="F67" s="106">
        <f>IF(入力シート!K67=" "," ",ROUNDDOWN(入力シート!K67,-3)/1000)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96">
        <f>IF(入力シート!L66=" "," ",ROUNDUP(入力シート!L66,-3)/1000)</f>
        <v>0</v>
      </c>
      <c r="F68" s="97">
        <f>IF(入力シート!L67=" "," ",ROUNDDOWN(入力シート!L67,-3)/1000)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05">
        <f>IF(入力シート!K68=" "," ",ROUNDUP(入力シート!K68,-3)/1000)</f>
        <v>0</v>
      </c>
      <c r="F69" s="106">
        <f>IF(入力シート!K69=" "," ",ROUNDDOWN(入力シート!K69,-3)/1000)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96">
        <f>IF(入力シート!L68=" "," ",ROUNDUP(入力シート!L68,-3)/1000)</f>
        <v>0</v>
      </c>
      <c r="F70" s="97">
        <f>IF(入力シート!L69=" "," ",ROUNDDOWN(入力シート!L69,-3)/1000)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05">
        <f>IF(入力シート!K70=" "," ",ROUNDUP(入力シート!K70,-3)/1000)</f>
        <v>0</v>
      </c>
      <c r="F71" s="106">
        <f>IF(入力シート!K71=" "," ",ROUNDDOWN(入力シート!K71,-3)/1000)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96">
        <f>IF(入力シート!L70=" "," ",ROUNDUP(入力シート!L70,-3)/1000)</f>
        <v>0</v>
      </c>
      <c r="F72" s="97">
        <f>IF(入力シート!L71=" "," ",ROUNDDOWN(入力シート!L71,-3)/1000)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05">
        <f>IF(入力シート!K72=" "," ",ROUNDUP(入力シート!K72,-3)/1000)</f>
        <v>0</v>
      </c>
      <c r="F73" s="106">
        <f>IF(入力シート!K73=" "," ",ROUNDDOWN(入力シート!K73,-3)/1000)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96">
        <f>IF(入力シート!L72=" "," ",ROUNDUP(入力シート!L72,-3)/1000)</f>
        <v>0</v>
      </c>
      <c r="F74" s="97">
        <f>IF(入力シート!L73=" "," ",ROUNDDOWN(入力シート!L73,-3)/1000)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05">
        <f>IF(入力シート!K74=" "," ",ROUNDUP(入力シート!K74,-3)/1000)</f>
        <v>0</v>
      </c>
      <c r="F75" s="106">
        <f>IF(入力シート!K75=" "," ",ROUNDDOWN(入力シート!K75,-3)/1000)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96">
        <f>IF(入力シート!L74=" "," ",ROUNDUP(入力シート!L74,-3)/1000)</f>
        <v>0</v>
      </c>
      <c r="F76" s="97">
        <f>IF(入力シート!L75=" "," ",ROUNDDOWN(入力シート!L75,-3)/1000)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05">
        <f>IF(入力シート!K76=" "," ",ROUNDUP(入力シート!K76,-3)/1000)</f>
        <v>0</v>
      </c>
      <c r="F77" s="106">
        <f>IF(入力シート!K77=" "," ",ROUNDDOWN(入力シート!K77,-3)/1000)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96">
        <f>IF(入力シート!L76=" "," ",ROUNDUP(入力シート!L76,-3)/1000)</f>
        <v>0</v>
      </c>
      <c r="F78" s="97">
        <f>IF(入力シート!L77=" "," ",ROUNDDOWN(入力シート!L77,-3)/1000)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05">
        <f>IF(入力シート!K78=" "," ",ROUNDUP(入力シート!K78,-3)/1000)</f>
        <v>0</v>
      </c>
      <c r="F79" s="106">
        <f>IF(入力シート!K79=" "," ",ROUNDDOWN(入力シート!K79,-3)/1000)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96">
        <f>IF(入力シート!L78=" "," ",ROUNDUP(入力シート!L78,-3)/1000)</f>
        <v>0</v>
      </c>
      <c r="F80" s="97">
        <f>IF(入力シート!L79=" "," ",ROUNDDOWN(入力シート!L79,-3)/1000)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05">
        <f>IF(入力シート!K80=" "," ",ROUNDUP(入力シート!K80,-3)/1000)</f>
        <v>0</v>
      </c>
      <c r="F81" s="106">
        <f>IF(入力シート!K81=" "," ",ROUNDDOWN(入力シート!K81,-3)/1000)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96">
        <f>IF(入力シート!L80=" "," ",ROUNDUP(入力シート!L80,-3)/1000)</f>
        <v>0</v>
      </c>
      <c r="F82" s="97">
        <f>IF(入力シート!L81=" "," ",ROUNDDOWN(入力シート!L81,-3)/1000)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05">
        <f>IF(入力シート!K82=" "," ",ROUNDUP(入力シート!K82,-3)/1000)</f>
        <v>0</v>
      </c>
      <c r="F83" s="106">
        <f>IF(入力シート!K83=" "," ",ROUNDDOWN(入力シート!K83,-3)/1000)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96">
        <f>IF(入力シート!L82=" "," ",ROUNDUP(入力シート!L82,-3)/1000)</f>
        <v>0</v>
      </c>
      <c r="F84" s="97">
        <f>IF(入力シート!L83=" "," ",ROUNDDOWN(入力シート!L83,-3)/1000)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98">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100">
        <f>SUM(E16,E18,E20,E22,E24,E26,E28,E30,E32,E34,E36,E38,E40,E42,E44,E46,E48,E50,E52,E54,E56,E58,E60,E62,E64)+SUM(E66,E68,E70,E72,E74,E76,E78,E80,E82,E84)</f>
        <v>0</v>
      </c>
      <c r="F86" s="101">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sheet="1" formatCells="0" formatColumns="0" formatRows="0"/>
  <mergeCells count="263">
    <mergeCell ref="A12:A14"/>
    <mergeCell ref="B12:C12"/>
    <mergeCell ref="D12:D14"/>
    <mergeCell ref="E12:E14"/>
    <mergeCell ref="F12:F14"/>
    <mergeCell ref="B13:B14"/>
    <mergeCell ref="A3:F3"/>
    <mergeCell ref="A5:B6"/>
    <mergeCell ref="C5:D6"/>
    <mergeCell ref="E5:E6"/>
    <mergeCell ref="F5:F6"/>
    <mergeCell ref="A8:B9"/>
    <mergeCell ref="C8:C9"/>
    <mergeCell ref="D8:D9"/>
    <mergeCell ref="M15:M16"/>
    <mergeCell ref="A17:A18"/>
    <mergeCell ref="B17:B18"/>
    <mergeCell ref="D17:D18"/>
    <mergeCell ref="I17:I18"/>
    <mergeCell ref="K17:K18"/>
    <mergeCell ref="L17:L18"/>
    <mergeCell ref="M17:M18"/>
    <mergeCell ref="A15:A16"/>
    <mergeCell ref="B15:B16"/>
    <mergeCell ref="D15:D16"/>
    <mergeCell ref="I15:I16"/>
    <mergeCell ref="K15:K16"/>
    <mergeCell ref="L15:L16"/>
    <mergeCell ref="M19:M20"/>
    <mergeCell ref="A21:A22"/>
    <mergeCell ref="B21:B22"/>
    <mergeCell ref="D21:D22"/>
    <mergeCell ref="I21:I22"/>
    <mergeCell ref="K21:K22"/>
    <mergeCell ref="L21:L22"/>
    <mergeCell ref="M21:M22"/>
    <mergeCell ref="A19:A20"/>
    <mergeCell ref="B19:B20"/>
    <mergeCell ref="D19:D20"/>
    <mergeCell ref="I19:I20"/>
    <mergeCell ref="K19:K20"/>
    <mergeCell ref="L19:L20"/>
    <mergeCell ref="M23:M24"/>
    <mergeCell ref="A25:A26"/>
    <mergeCell ref="B25:B26"/>
    <mergeCell ref="D25:D26"/>
    <mergeCell ref="I25:I26"/>
    <mergeCell ref="K25:K26"/>
    <mergeCell ref="L25:L26"/>
    <mergeCell ref="M25:M26"/>
    <mergeCell ref="A23:A24"/>
    <mergeCell ref="B23:B24"/>
    <mergeCell ref="D23:D24"/>
    <mergeCell ref="I23:I24"/>
    <mergeCell ref="K23:K24"/>
    <mergeCell ref="L23:L24"/>
    <mergeCell ref="M27:M28"/>
    <mergeCell ref="A29:A30"/>
    <mergeCell ref="B29:B30"/>
    <mergeCell ref="D29:D30"/>
    <mergeCell ref="I29:I30"/>
    <mergeCell ref="K29:K30"/>
    <mergeCell ref="L29:L30"/>
    <mergeCell ref="M29:M30"/>
    <mergeCell ref="A27:A28"/>
    <mergeCell ref="B27:B28"/>
    <mergeCell ref="D27:D28"/>
    <mergeCell ref="I27:I28"/>
    <mergeCell ref="K27:K28"/>
    <mergeCell ref="L27:L28"/>
    <mergeCell ref="M31:M32"/>
    <mergeCell ref="A33:A34"/>
    <mergeCell ref="B33:B34"/>
    <mergeCell ref="D33:D34"/>
    <mergeCell ref="I33:I34"/>
    <mergeCell ref="K33:K34"/>
    <mergeCell ref="L33:L34"/>
    <mergeCell ref="M33:M34"/>
    <mergeCell ref="A31:A32"/>
    <mergeCell ref="B31:B32"/>
    <mergeCell ref="D31:D32"/>
    <mergeCell ref="I31:I32"/>
    <mergeCell ref="K31:K32"/>
    <mergeCell ref="L31:L32"/>
    <mergeCell ref="M35:M36"/>
    <mergeCell ref="A37:A38"/>
    <mergeCell ref="B37:B38"/>
    <mergeCell ref="D37:D38"/>
    <mergeCell ref="I37:I38"/>
    <mergeCell ref="K37:K38"/>
    <mergeCell ref="L37:L38"/>
    <mergeCell ref="M37:M38"/>
    <mergeCell ref="A35:A36"/>
    <mergeCell ref="B35:B36"/>
    <mergeCell ref="D35:D36"/>
    <mergeCell ref="I35:I36"/>
    <mergeCell ref="K35:K36"/>
    <mergeCell ref="L35:L36"/>
    <mergeCell ref="M39:M40"/>
    <mergeCell ref="A41:A42"/>
    <mergeCell ref="B41:B42"/>
    <mergeCell ref="D41:D42"/>
    <mergeCell ref="I41:I42"/>
    <mergeCell ref="K41:K42"/>
    <mergeCell ref="L41:L42"/>
    <mergeCell ref="M41:M42"/>
    <mergeCell ref="A39:A40"/>
    <mergeCell ref="B39:B40"/>
    <mergeCell ref="D39:D40"/>
    <mergeCell ref="I39:I40"/>
    <mergeCell ref="K39:K40"/>
    <mergeCell ref="L39:L40"/>
    <mergeCell ref="M43:M44"/>
    <mergeCell ref="A45:A46"/>
    <mergeCell ref="B45:B46"/>
    <mergeCell ref="D45:D46"/>
    <mergeCell ref="I45:I46"/>
    <mergeCell ref="K45:K46"/>
    <mergeCell ref="L45:L46"/>
    <mergeCell ref="M45:M46"/>
    <mergeCell ref="A43:A44"/>
    <mergeCell ref="B43:B44"/>
    <mergeCell ref="D43:D44"/>
    <mergeCell ref="I43:I44"/>
    <mergeCell ref="K43:K44"/>
    <mergeCell ref="L43:L44"/>
    <mergeCell ref="M47:M48"/>
    <mergeCell ref="A49:A50"/>
    <mergeCell ref="B49:B50"/>
    <mergeCell ref="D49:D50"/>
    <mergeCell ref="I49:I50"/>
    <mergeCell ref="K49:K50"/>
    <mergeCell ref="L49:L50"/>
    <mergeCell ref="M49:M50"/>
    <mergeCell ref="A47:A48"/>
    <mergeCell ref="B47:B48"/>
    <mergeCell ref="D47:D48"/>
    <mergeCell ref="I47:I48"/>
    <mergeCell ref="K47:K48"/>
    <mergeCell ref="L47:L48"/>
    <mergeCell ref="M51:M52"/>
    <mergeCell ref="A53:A54"/>
    <mergeCell ref="B53:B54"/>
    <mergeCell ref="D53:D54"/>
    <mergeCell ref="I53:I54"/>
    <mergeCell ref="K53:K54"/>
    <mergeCell ref="L53:L54"/>
    <mergeCell ref="M53:M54"/>
    <mergeCell ref="A51:A52"/>
    <mergeCell ref="B51:B52"/>
    <mergeCell ref="D51:D52"/>
    <mergeCell ref="I51:I52"/>
    <mergeCell ref="K51:K52"/>
    <mergeCell ref="L51:L52"/>
    <mergeCell ref="M55:M56"/>
    <mergeCell ref="A57:A58"/>
    <mergeCell ref="B57:B58"/>
    <mergeCell ref="D57:D58"/>
    <mergeCell ref="I57:I58"/>
    <mergeCell ref="K57:K58"/>
    <mergeCell ref="L57:L58"/>
    <mergeCell ref="M57:M58"/>
    <mergeCell ref="A55:A56"/>
    <mergeCell ref="B55:B56"/>
    <mergeCell ref="D55:D56"/>
    <mergeCell ref="I55:I56"/>
    <mergeCell ref="K55:K56"/>
    <mergeCell ref="L55:L56"/>
    <mergeCell ref="M59:M60"/>
    <mergeCell ref="A61:A62"/>
    <mergeCell ref="B61:B62"/>
    <mergeCell ref="D61:D62"/>
    <mergeCell ref="I61:I62"/>
    <mergeCell ref="K61:K62"/>
    <mergeCell ref="L61:L62"/>
    <mergeCell ref="M61:M62"/>
    <mergeCell ref="A59:A60"/>
    <mergeCell ref="B59:B60"/>
    <mergeCell ref="D59:D60"/>
    <mergeCell ref="I59:I60"/>
    <mergeCell ref="K59:K60"/>
    <mergeCell ref="L59:L60"/>
    <mergeCell ref="M63:M64"/>
    <mergeCell ref="A65:A66"/>
    <mergeCell ref="B65:B66"/>
    <mergeCell ref="D65:D66"/>
    <mergeCell ref="I65:I66"/>
    <mergeCell ref="K65:K66"/>
    <mergeCell ref="L65:L66"/>
    <mergeCell ref="M65:M66"/>
    <mergeCell ref="A63:A64"/>
    <mergeCell ref="B63:B64"/>
    <mergeCell ref="D63:D64"/>
    <mergeCell ref="I63:I64"/>
    <mergeCell ref="K63:K64"/>
    <mergeCell ref="L63:L64"/>
    <mergeCell ref="M67:M68"/>
    <mergeCell ref="A69:A70"/>
    <mergeCell ref="B69:B70"/>
    <mergeCell ref="D69:D70"/>
    <mergeCell ref="I69:I70"/>
    <mergeCell ref="K69:K70"/>
    <mergeCell ref="L69:L70"/>
    <mergeCell ref="M69:M70"/>
    <mergeCell ref="A67:A68"/>
    <mergeCell ref="B67:B68"/>
    <mergeCell ref="D67:D68"/>
    <mergeCell ref="I67:I68"/>
    <mergeCell ref="K67:K68"/>
    <mergeCell ref="L67:L68"/>
    <mergeCell ref="M71:M72"/>
    <mergeCell ref="A73:A74"/>
    <mergeCell ref="B73:B74"/>
    <mergeCell ref="D73:D74"/>
    <mergeCell ref="I73:I74"/>
    <mergeCell ref="K73:K74"/>
    <mergeCell ref="L73:L74"/>
    <mergeCell ref="M73:M74"/>
    <mergeCell ref="A71:A72"/>
    <mergeCell ref="B71:B72"/>
    <mergeCell ref="D71:D72"/>
    <mergeCell ref="I71:I72"/>
    <mergeCell ref="K71:K72"/>
    <mergeCell ref="L71:L72"/>
    <mergeCell ref="M75:M76"/>
    <mergeCell ref="A77:A78"/>
    <mergeCell ref="B77:B78"/>
    <mergeCell ref="D77:D78"/>
    <mergeCell ref="I77:I78"/>
    <mergeCell ref="K77:K78"/>
    <mergeCell ref="L77:L78"/>
    <mergeCell ref="M77:M78"/>
    <mergeCell ref="A75:A76"/>
    <mergeCell ref="B75:B76"/>
    <mergeCell ref="D75:D76"/>
    <mergeCell ref="I75:I76"/>
    <mergeCell ref="K75:K76"/>
    <mergeCell ref="L75:L76"/>
    <mergeCell ref="M79:M80"/>
    <mergeCell ref="A81:A82"/>
    <mergeCell ref="B81:B82"/>
    <mergeCell ref="D81:D82"/>
    <mergeCell ref="I81:I82"/>
    <mergeCell ref="K81:K82"/>
    <mergeCell ref="L81:L82"/>
    <mergeCell ref="M81:M82"/>
    <mergeCell ref="A79:A80"/>
    <mergeCell ref="B79:B80"/>
    <mergeCell ref="D79:D80"/>
    <mergeCell ref="I79:I80"/>
    <mergeCell ref="K79:K80"/>
    <mergeCell ref="L79:L80"/>
    <mergeCell ref="M83:M84"/>
    <mergeCell ref="A85:C86"/>
    <mergeCell ref="D85:D86"/>
    <mergeCell ref="A88:G88"/>
    <mergeCell ref="A89:G89"/>
    <mergeCell ref="A83:A84"/>
    <mergeCell ref="B83:B84"/>
    <mergeCell ref="D83:D84"/>
    <mergeCell ref="I83:I84"/>
    <mergeCell ref="K83:K84"/>
    <mergeCell ref="L83:L84"/>
  </mergeCells>
  <phoneticPr fontId="6"/>
  <conditionalFormatting sqref="E16:F16">
    <cfRule type="expression" dxfId="143" priority="38">
      <formula>L15="〇"</formula>
    </cfRule>
  </conditionalFormatting>
  <conditionalFormatting sqref="E18:F18">
    <cfRule type="expression" dxfId="142" priority="36">
      <formula>L17="〇"</formula>
    </cfRule>
  </conditionalFormatting>
  <conditionalFormatting sqref="E20:F20">
    <cfRule type="expression" dxfId="141" priority="35">
      <formula>L19="〇"</formula>
    </cfRule>
  </conditionalFormatting>
  <conditionalFormatting sqref="E22:F22">
    <cfRule type="expression" dxfId="140" priority="34">
      <formula>L21="〇"</formula>
    </cfRule>
  </conditionalFormatting>
  <conditionalFormatting sqref="E24:F24">
    <cfRule type="expression" dxfId="139" priority="33">
      <formula>L23="〇"</formula>
    </cfRule>
  </conditionalFormatting>
  <conditionalFormatting sqref="E82:F82">
    <cfRule type="expression" dxfId="138" priority="2">
      <formula>L81="〇"</formula>
    </cfRule>
  </conditionalFormatting>
  <conditionalFormatting sqref="E26:F26">
    <cfRule type="expression" dxfId="137" priority="30">
      <formula>L25="〇"</formula>
    </cfRule>
  </conditionalFormatting>
  <conditionalFormatting sqref="E28:F28">
    <cfRule type="expression" dxfId="136" priority="29">
      <formula>L27="〇"</formula>
    </cfRule>
  </conditionalFormatting>
  <conditionalFormatting sqref="E30:F30">
    <cfRule type="expression" dxfId="135" priority="28">
      <formula>L29="〇"</formula>
    </cfRule>
  </conditionalFormatting>
  <conditionalFormatting sqref="E32:F32">
    <cfRule type="expression" dxfId="134" priority="27">
      <formula>L31="〇"</formula>
    </cfRule>
  </conditionalFormatting>
  <conditionalFormatting sqref="E34:F34">
    <cfRule type="expression" dxfId="133" priority="26">
      <formula>L33="〇"</formula>
    </cfRule>
  </conditionalFormatting>
  <conditionalFormatting sqref="E36:F36">
    <cfRule type="expression" dxfId="132" priority="25">
      <formula>L35="〇"</formula>
    </cfRule>
  </conditionalFormatting>
  <conditionalFormatting sqref="E38:F38">
    <cfRule type="expression" dxfId="131" priority="24">
      <formula>L37="〇"</formula>
    </cfRule>
  </conditionalFormatting>
  <conditionalFormatting sqref="E40:F40">
    <cfRule type="expression" dxfId="130" priority="23">
      <formula>L39="〇"</formula>
    </cfRule>
  </conditionalFormatting>
  <conditionalFormatting sqref="E42:F42">
    <cfRule type="expression" dxfId="129" priority="22">
      <formula>L41="〇"</formula>
    </cfRule>
  </conditionalFormatting>
  <conditionalFormatting sqref="E44:F44">
    <cfRule type="expression" dxfId="128" priority="21">
      <formula>L43="〇"</formula>
    </cfRule>
  </conditionalFormatting>
  <conditionalFormatting sqref="E46:F46">
    <cfRule type="expression" dxfId="127" priority="20">
      <formula>L45="〇"</formula>
    </cfRule>
  </conditionalFormatting>
  <conditionalFormatting sqref="E48:F48">
    <cfRule type="expression" dxfId="126" priority="19">
      <formula>L47="〇"</formula>
    </cfRule>
  </conditionalFormatting>
  <conditionalFormatting sqref="E50:F50">
    <cfRule type="expression" dxfId="125" priority="18">
      <formula>L49="〇"</formula>
    </cfRule>
  </conditionalFormatting>
  <conditionalFormatting sqref="E52:F52">
    <cfRule type="expression" dxfId="124" priority="17">
      <formula>L51="〇"</formula>
    </cfRule>
  </conditionalFormatting>
  <conditionalFormatting sqref="E54:F54">
    <cfRule type="expression" dxfId="123" priority="16">
      <formula>L53="〇"</formula>
    </cfRule>
  </conditionalFormatting>
  <conditionalFormatting sqref="E56:F56">
    <cfRule type="expression" dxfId="122" priority="15">
      <formula>L55="〇"</formula>
    </cfRule>
  </conditionalFormatting>
  <conditionalFormatting sqref="E58:F58">
    <cfRule type="expression" dxfId="121" priority="14">
      <formula>L57="〇"</formula>
    </cfRule>
  </conditionalFormatting>
  <conditionalFormatting sqref="E60:F60">
    <cfRule type="expression" dxfId="120" priority="13">
      <formula>L59="〇"</formula>
    </cfRule>
  </conditionalFormatting>
  <conditionalFormatting sqref="E62:F62">
    <cfRule type="expression" dxfId="119" priority="12">
      <formula>L61="〇"</formula>
    </cfRule>
  </conditionalFormatting>
  <conditionalFormatting sqref="E64:F64">
    <cfRule type="expression" dxfId="118" priority="11">
      <formula>L63="〇"</formula>
    </cfRule>
  </conditionalFormatting>
  <conditionalFormatting sqref="E66:F66">
    <cfRule type="expression" dxfId="117" priority="10">
      <formula>L65="〇"</formula>
    </cfRule>
  </conditionalFormatting>
  <conditionalFormatting sqref="E68:F68">
    <cfRule type="expression" dxfId="116" priority="9">
      <formula>L67="〇"</formula>
    </cfRule>
  </conditionalFormatting>
  <conditionalFormatting sqref="E70:F70">
    <cfRule type="expression" dxfId="115" priority="8">
      <formula>L69="〇"</formula>
    </cfRule>
  </conditionalFormatting>
  <conditionalFormatting sqref="E72:F72">
    <cfRule type="expression" dxfId="114" priority="7">
      <formula>L71="〇"</formula>
    </cfRule>
  </conditionalFormatting>
  <conditionalFormatting sqref="E74:F74">
    <cfRule type="expression" dxfId="113" priority="6">
      <formula>L73="〇"</formula>
    </cfRule>
  </conditionalFormatting>
  <conditionalFormatting sqref="E76:F76">
    <cfRule type="expression" dxfId="112" priority="5">
      <formula>L75="〇"</formula>
    </cfRule>
  </conditionalFormatting>
  <conditionalFormatting sqref="E78:F78">
    <cfRule type="expression" dxfId="111" priority="4">
      <formula>L77="〇"</formula>
    </cfRule>
  </conditionalFormatting>
  <conditionalFormatting sqref="E80:F80">
    <cfRule type="expression" dxfId="110" priority="3">
      <formula>L79="〇"</formula>
    </cfRule>
  </conditionalFormatting>
  <conditionalFormatting sqref="E84:F84">
    <cfRule type="expression" dxfId="109" priority="1">
      <formula>L83="〇"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A15" sqref="A15:A16"/>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95"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IF(入力シート!L14=" "," ",ROUNDUP(入力シート!L14,-3)/1000)</f>
        <v>0</v>
      </c>
      <c r="F15" s="63">
        <f>IF(入力シート!L15=" "," ",ROUNDDOWN(入力シート!L15,-3)/1000)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96">
        <f>IF(入力シート!M14=" "," ",ROUNDUP(入力シート!M14,-3)/1000)</f>
        <v>0</v>
      </c>
      <c r="F16" s="97">
        <f>IF(入力シート!M15=" "," ",ROUNDDOWN(入力シート!M15,-3)/1000)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05">
        <f>IF(入力シート!L16=" "," ",ROUNDUP(入力シート!L16,-3)/1000)</f>
        <v>0</v>
      </c>
      <c r="F17" s="106">
        <f>IF(入力シート!L17=" "," ",ROUNDDOWN(入力シート!L17,-3)/1000)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20">
        <f>IF(入力シート!M16=" "," ",ROUNDUP(入力シート!M16,-3)/1000)</f>
        <v>0</v>
      </c>
      <c r="F18" s="64">
        <f>IF(入力シート!M17=" "," ",ROUNDDOWN(入力シート!M17,-3)/1000)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05">
        <f>IF(入力シート!L18=" "," ",ROUNDUP(入力シート!L18,-3)/1000)</f>
        <v>0</v>
      </c>
      <c r="F19" s="106">
        <f>IF(入力シート!L19=" "," ",ROUNDDOWN(入力シート!L19,-3)/1000)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20">
        <f>IF(入力シート!M18=" "," ",ROUNDUP(入力シート!M18,-3)/1000)</f>
        <v>0</v>
      </c>
      <c r="F20" s="64">
        <f>IF(入力シート!M19=" "," ",ROUNDDOWN(入力シート!M19,-3)/1000)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05">
        <f>IF(入力シート!L20=" "," ",ROUNDUP(入力シート!L20,-3)/1000)</f>
        <v>0</v>
      </c>
      <c r="F21" s="106">
        <f>IF(入力シート!L21=" "," ",ROUNDDOWN(入力シート!L21,-3)/1000)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20">
        <f>IF(入力シート!M20=" "," ",ROUNDUP(入力シート!M20,-3)/1000)</f>
        <v>0</v>
      </c>
      <c r="F22" s="64">
        <f>IF(入力シート!M21=" "," ",ROUNDDOWN(入力シート!M21,-3)/1000)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05">
        <f>IF(入力シート!L22=" "," ",ROUNDUP(入力シート!L22,-3)/1000)</f>
        <v>0</v>
      </c>
      <c r="F23" s="106">
        <f>IF(入力シート!L23=" "," ",ROUNDDOWN(入力シート!L23,-3)/1000)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20">
        <f>IF(入力シート!M22=" "," ",ROUNDUP(入力シート!M22,-3)/1000)</f>
        <v>0</v>
      </c>
      <c r="F24" s="64">
        <f>IF(入力シート!M23=" "," ",ROUNDDOWN(入力シート!M23,-3)/1000)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05">
        <f>IF(入力シート!L24=" "," ",ROUNDUP(入力シート!L24,-3)/1000)</f>
        <v>0</v>
      </c>
      <c r="F25" s="106">
        <f>IF(入力シート!L25=" "," ",ROUNDDOWN(入力シート!L25,-3)/1000)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20">
        <f>IF(入力シート!M24=" "," ",ROUNDUP(入力シート!M24,-3)/1000)</f>
        <v>0</v>
      </c>
      <c r="F26" s="64">
        <f>IF(入力シート!M25=" "," ",ROUNDDOWN(入力シート!M25,-3)/1000)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05">
        <f>IF(入力シート!L26=" "," ",ROUNDUP(入力シート!L26,-3)/1000)</f>
        <v>0</v>
      </c>
      <c r="F27" s="106">
        <f>IF(入力シート!L27=" "," ",ROUNDDOWN(入力シート!L27,-3)/1000)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20">
        <f>IF(入力シート!M26=" "," ",ROUNDUP(入力シート!M26,-3)/1000)</f>
        <v>0</v>
      </c>
      <c r="F28" s="64">
        <f>IF(入力シート!M27=" "," ",ROUNDDOWN(入力シート!M27,-3)/1000)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05">
        <f>IF(入力シート!L28=" "," ",ROUNDUP(入力シート!L28,-3)/1000)</f>
        <v>0</v>
      </c>
      <c r="F29" s="106">
        <f>IF(入力シート!L29=" "," ",ROUNDDOWN(入力シート!L29,-3)/1000)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20">
        <f>IF(入力シート!M28=" "," ",ROUNDUP(入力シート!M28,-3)/1000)</f>
        <v>0</v>
      </c>
      <c r="F30" s="64">
        <f>IF(入力シート!M29=" "," ",ROUNDDOWN(入力シート!M29,-3)/1000)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05">
        <f>IF(入力シート!L30=" "," ",ROUNDUP(入力シート!L30,-3)/1000)</f>
        <v>0</v>
      </c>
      <c r="F31" s="106">
        <f>IF(入力シート!L31=" "," ",ROUNDDOWN(入力シート!L31,-3)/1000)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20">
        <f>IF(入力シート!M30=" "," ",ROUNDUP(入力シート!M30,-3)/1000)</f>
        <v>0</v>
      </c>
      <c r="F32" s="64">
        <f>IF(入力シート!M31=" "," ",ROUNDDOWN(入力シート!M31,-3)/1000)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05">
        <f>IF(入力シート!L32=" "," ",ROUNDUP(入力シート!L32,-3)/1000)</f>
        <v>0</v>
      </c>
      <c r="F33" s="106">
        <f>IF(入力シート!L33=" "," ",ROUNDDOWN(入力シート!L33,-3)/1000)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20">
        <f>IF(入力シート!M32=" "," ",ROUNDUP(入力シート!M32,-3)/1000)</f>
        <v>0</v>
      </c>
      <c r="F34" s="64">
        <f>IF(入力シート!M33=" "," ",ROUNDDOWN(入力シート!M33,-3)/1000)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05">
        <f>IF(入力シート!L34=" "," ",ROUNDUP(入力シート!L34,-3)/1000)</f>
        <v>0</v>
      </c>
      <c r="F35" s="106">
        <f>IF(入力シート!L35=" "," ",ROUNDDOWN(入力シート!L35,-3)/1000)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20">
        <f>IF(入力シート!M34=" "," ",ROUNDUP(入力シート!M34,-3)/1000)</f>
        <v>0</v>
      </c>
      <c r="F36" s="64">
        <f>IF(入力シート!M35=" "," ",ROUNDDOWN(入力シート!M35,-3)/1000)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05">
        <f>IF(入力シート!L36=" "," ",ROUNDUP(入力シート!L36,-3)/1000)</f>
        <v>0</v>
      </c>
      <c r="F37" s="106">
        <f>IF(入力シート!L37=" "," ",ROUNDDOWN(入力シート!L37,-3)/1000)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20">
        <f>IF(入力シート!M36=" "," ",ROUNDUP(入力シート!M36,-3)/1000)</f>
        <v>0</v>
      </c>
      <c r="F38" s="64">
        <f>IF(入力シート!M37=" "," ",ROUNDDOWN(入力シート!M37,-3)/1000)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05">
        <f>IF(入力シート!L38=" "," ",ROUNDUP(入力シート!L38,-3)/1000)</f>
        <v>0</v>
      </c>
      <c r="F39" s="106">
        <f>IF(入力シート!L39=" "," ",ROUNDDOWN(入力シート!L39,-3)/1000)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20">
        <f>IF(入力シート!M38=" "," ",ROUNDUP(入力シート!M38,-3)/1000)</f>
        <v>0</v>
      </c>
      <c r="F40" s="64">
        <f>IF(入力シート!M39=" "," ",ROUNDDOWN(入力シート!M39,-3)/1000)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05">
        <f>IF(入力シート!L40=" "," ",ROUNDUP(入力シート!L40,-3)/1000)</f>
        <v>0</v>
      </c>
      <c r="F41" s="106">
        <f>IF(入力シート!L41=" "," ",ROUNDDOWN(入力シート!L41,-3)/1000)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20">
        <f>IF(入力シート!M40=" "," ",ROUNDUP(入力シート!M40,-3)/1000)</f>
        <v>0</v>
      </c>
      <c r="F42" s="64">
        <f>IF(入力シート!M41=" "," ",ROUNDDOWN(入力シート!M41,-3)/1000)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05">
        <f>IF(入力シート!L42=" "," ",ROUNDUP(入力シート!L42,-3)/1000)</f>
        <v>0</v>
      </c>
      <c r="F43" s="106">
        <f>IF(入力シート!L43=" "," ",ROUNDDOWN(入力シート!L43,-3)/1000)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20">
        <f>IF(入力シート!M42=" "," ",ROUNDUP(入力シート!M42,-3)/1000)</f>
        <v>0</v>
      </c>
      <c r="F44" s="64">
        <f>IF(入力シート!M43=" "," ",ROUNDDOWN(入力シート!M43,-3)/1000)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05">
        <f>IF(入力シート!L44=" "," ",ROUNDUP(入力シート!L44,-3)/1000)</f>
        <v>0</v>
      </c>
      <c r="F45" s="106">
        <f>IF(入力シート!L45=" "," ",ROUNDDOWN(入力シート!L45,-3)/1000)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20">
        <f>IF(入力シート!M44=" "," ",ROUNDUP(入力シート!M44,-3)/1000)</f>
        <v>0</v>
      </c>
      <c r="F46" s="64">
        <f>IF(入力シート!M45=" "," ",ROUNDDOWN(入力シート!M45,-3)/1000)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05">
        <f>IF(入力シート!L46=" "," ",ROUNDUP(入力シート!L46,-3)/1000)</f>
        <v>0</v>
      </c>
      <c r="F47" s="106">
        <f>IF(入力シート!L47=" "," ",ROUNDDOWN(入力シート!L47,-3)/1000)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20">
        <f>IF(入力シート!M46=" "," ",ROUNDUP(入力シート!M46,-3)/1000)</f>
        <v>0</v>
      </c>
      <c r="F48" s="64">
        <f>IF(入力シート!M47=" "," ",ROUNDDOWN(入力シート!M47,-3)/1000)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05">
        <f>IF(入力シート!L48=" "," ",ROUNDUP(入力シート!L48,-3)/1000)</f>
        <v>0</v>
      </c>
      <c r="F49" s="106">
        <f>IF(入力シート!L49=" "," ",ROUNDDOWN(入力シート!L49,-3)/1000)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20">
        <f>IF(入力シート!M48=" "," ",ROUNDUP(入力シート!M48,-3)/1000)</f>
        <v>0</v>
      </c>
      <c r="F50" s="64">
        <f>IF(入力シート!M49=" "," ",ROUNDDOWN(入力シート!M49,-3)/1000)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05">
        <f>IF(入力シート!L50=" "," ",ROUNDUP(入力シート!L50,-3)/1000)</f>
        <v>0</v>
      </c>
      <c r="F51" s="106">
        <f>IF(入力シート!L51=" "," ",ROUNDDOWN(入力シート!L51,-3)/1000)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20">
        <f>IF(入力シート!M50=" "," ",ROUNDUP(入力シート!M50,-3)/1000)</f>
        <v>0</v>
      </c>
      <c r="F52" s="64">
        <f>IF(入力シート!M51=" "," ",ROUNDDOWN(入力シート!M51,-3)/1000)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05">
        <f>IF(入力シート!L52=" "," ",ROUNDUP(入力シート!L52,-3)/1000)</f>
        <v>0</v>
      </c>
      <c r="F53" s="106">
        <f>IF(入力シート!L53=" "," ",ROUNDDOWN(入力シート!L53,-3)/1000)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20">
        <f>IF(入力シート!M52=" "," ",ROUNDUP(入力シート!M52,-3)/1000)</f>
        <v>0</v>
      </c>
      <c r="F54" s="64">
        <f>IF(入力シート!M53=" "," ",ROUNDDOWN(入力シート!M53,-3)/1000)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05">
        <f>IF(入力シート!L54=" "," ",ROUNDUP(入力シート!L54,-3)/1000)</f>
        <v>0</v>
      </c>
      <c r="F55" s="106">
        <f>IF(入力シート!L55=" "," ",ROUNDDOWN(入力シート!L55,-3)/1000)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20">
        <f>IF(入力シート!M54=" "," ",ROUNDUP(入力シート!M54,-3)/1000)</f>
        <v>0</v>
      </c>
      <c r="F56" s="64">
        <f>IF(入力シート!M55=" "," ",ROUNDDOWN(入力シート!M55,-3)/1000)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05">
        <f>IF(入力シート!L56=" "," ",ROUNDUP(入力シート!L56,-3)/1000)</f>
        <v>0</v>
      </c>
      <c r="F57" s="106">
        <f>IF(入力シート!L57=" "," ",ROUNDDOWN(入力シート!L57,-3)/1000)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20">
        <f>IF(入力シート!M56=" "," ",ROUNDUP(入力シート!M56,-3)/1000)</f>
        <v>0</v>
      </c>
      <c r="F58" s="64">
        <f>IF(入力シート!M57=" "," ",ROUNDDOWN(入力シート!M57,-3)/1000)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05">
        <f>IF(入力シート!L58=" "," ",ROUNDUP(入力シート!L58,-3)/1000)</f>
        <v>0</v>
      </c>
      <c r="F59" s="106">
        <f>IF(入力シート!L59=" "," ",ROUNDDOWN(入力シート!L59,-3)/1000)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20">
        <f>IF(入力シート!M58=" "," ",ROUNDUP(入力シート!M58,-3)/1000)</f>
        <v>0</v>
      </c>
      <c r="F60" s="64">
        <f>IF(入力シート!M59=" "," ",ROUNDDOWN(入力シート!M59,-3)/1000)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05">
        <f>IF(入力シート!L60=" "," ",ROUNDUP(入力シート!L60,-3)/1000)</f>
        <v>0</v>
      </c>
      <c r="F61" s="106">
        <f>IF(入力シート!L61=" "," ",ROUNDDOWN(入力シート!L61,-3)/1000)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20">
        <f>IF(入力シート!M60=" "," ",ROUNDUP(入力シート!M60,-3)/1000)</f>
        <v>0</v>
      </c>
      <c r="F62" s="64">
        <f>IF(入力シート!M61=" "," ",ROUNDDOWN(入力シート!M61,-3)/1000)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05">
        <f>IF(入力シート!L62=" "," ",ROUNDUP(入力シート!L62,-3)/1000)</f>
        <v>0</v>
      </c>
      <c r="F63" s="106">
        <f>IF(入力シート!L63=" "," ",ROUNDDOWN(入力シート!L63,-3)/1000)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20">
        <f>IF(入力シート!M62=" "," ",ROUNDUP(入力シート!M62,-3)/1000)</f>
        <v>0</v>
      </c>
      <c r="F64" s="64">
        <f>IF(入力シート!M63=" "," ",ROUNDDOWN(入力シート!M63,-3)/1000)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05">
        <f>IF(入力シート!L64=" "," ",ROUNDUP(入力シート!L64,-3)/1000)</f>
        <v>0</v>
      </c>
      <c r="F65" s="106">
        <f>IF(入力シート!L65=" "," ",ROUNDDOWN(入力シート!L65,-3)/1000)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20">
        <f>IF(入力シート!M64=" "," ",ROUNDUP(入力シート!M64,-3)/1000)</f>
        <v>0</v>
      </c>
      <c r="F66" s="64">
        <f>IF(入力シート!M65=" "," ",ROUNDDOWN(入力シート!M65,-3)/1000)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05">
        <f>IF(入力シート!L66=" "," ",ROUNDUP(入力シート!L66,-3)/1000)</f>
        <v>0</v>
      </c>
      <c r="F67" s="106">
        <f>IF(入力シート!L67=" "," ",ROUNDDOWN(入力シート!L67,-3)/1000)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20">
        <f>IF(入力シート!M66=" "," ",ROUNDUP(入力シート!M66,-3)/1000)</f>
        <v>0</v>
      </c>
      <c r="F68" s="64">
        <f>IF(入力シート!M67=" "," ",ROUNDDOWN(入力シート!M67,-3)/1000)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05">
        <f>IF(入力シート!L68=" "," ",ROUNDUP(入力シート!L68,-3)/1000)</f>
        <v>0</v>
      </c>
      <c r="F69" s="106">
        <f>IF(入力シート!L69=" "," ",ROUNDDOWN(入力シート!L69,-3)/1000)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20">
        <f>IF(入力シート!M68=" "," ",ROUNDUP(入力シート!M68,-3)/1000)</f>
        <v>0</v>
      </c>
      <c r="F70" s="64">
        <f>IF(入力シート!M69=" "," ",ROUNDDOWN(入力シート!M69,-3)/1000)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05">
        <f>IF(入力シート!L70=" "," ",ROUNDUP(入力シート!L70,-3)/1000)</f>
        <v>0</v>
      </c>
      <c r="F71" s="106">
        <f>IF(入力シート!L71=" "," ",ROUNDDOWN(入力シート!L71,-3)/1000)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20">
        <f>IF(入力シート!M70=" "," ",ROUNDUP(入力シート!M70,-3)/1000)</f>
        <v>0</v>
      </c>
      <c r="F72" s="64">
        <f>IF(入力シート!M71=" "," ",ROUNDDOWN(入力シート!M71,-3)/1000)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05">
        <f>IF(入力シート!L72=" "," ",ROUNDUP(入力シート!L72,-3)/1000)</f>
        <v>0</v>
      </c>
      <c r="F73" s="106">
        <f>IF(入力シート!L73=" "," ",ROUNDDOWN(入力シート!L73,-3)/1000)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20">
        <f>IF(入力シート!M72=" "," ",ROUNDUP(入力シート!M72,-3)/1000)</f>
        <v>0</v>
      </c>
      <c r="F74" s="64">
        <f>IF(入力シート!M73=" "," ",ROUNDDOWN(入力シート!M73,-3)/1000)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05">
        <f>IF(入力シート!L74=" "," ",ROUNDUP(入力シート!L74,-3)/1000)</f>
        <v>0</v>
      </c>
      <c r="F75" s="106">
        <f>IF(入力シート!L75=" "," ",ROUNDDOWN(入力シート!L75,-3)/1000)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20">
        <f>IF(入力シート!M74=" "," ",ROUNDUP(入力シート!M74,-3)/1000)</f>
        <v>0</v>
      </c>
      <c r="F76" s="64">
        <f>IF(入力シート!M75=" "," ",ROUNDDOWN(入力シート!M75,-3)/1000)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05">
        <f>IF(入力シート!L76=" "," ",ROUNDUP(入力シート!L76,-3)/1000)</f>
        <v>0</v>
      </c>
      <c r="F77" s="106">
        <f>IF(入力シート!L77=" "," ",ROUNDDOWN(入力シート!L77,-3)/1000)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20">
        <f>IF(入力シート!M76=" "," ",ROUNDUP(入力シート!M76,-3)/1000)</f>
        <v>0</v>
      </c>
      <c r="F78" s="64">
        <f>IF(入力シート!M77=" "," ",ROUNDDOWN(入力シート!M77,-3)/1000)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05">
        <f>IF(入力シート!L78=" "," ",ROUNDUP(入力シート!L78,-3)/1000)</f>
        <v>0</v>
      </c>
      <c r="F79" s="106">
        <f>IF(入力シート!L79=" "," ",ROUNDDOWN(入力シート!L79,-3)/1000)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20">
        <f>IF(入力シート!M78=" "," ",ROUNDUP(入力シート!M78,-3)/1000)</f>
        <v>0</v>
      </c>
      <c r="F80" s="64">
        <f>IF(入力シート!M79=" "," ",ROUNDDOWN(入力シート!M79,-3)/1000)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05">
        <f>IF(入力シート!L80=" "," ",ROUNDUP(入力シート!L80,-3)/1000)</f>
        <v>0</v>
      </c>
      <c r="F81" s="106">
        <f>IF(入力シート!L81=" "," ",ROUNDDOWN(入力シート!L81,-3)/1000)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20">
        <f>IF(入力シート!M80=" "," ",ROUNDUP(入力シート!M80,-3)/1000)</f>
        <v>0</v>
      </c>
      <c r="F82" s="64">
        <f>IF(入力シート!M81=" "," ",ROUNDDOWN(入力シート!M81,-3)/1000)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05">
        <f>IF(入力シート!L82=" "," ",ROUNDUP(入力シート!L82,-3)/1000)</f>
        <v>0</v>
      </c>
      <c r="F83" s="106">
        <f>IF(入力シート!L83=" "," ",ROUNDDOWN(入力シート!L83,-3)/1000)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20">
        <f>IF(入力シート!M82=" "," ",ROUNDUP(入力シート!M82,-3)/1000)</f>
        <v>0</v>
      </c>
      <c r="F84" s="64">
        <f>IF(入力シート!M83=" "," ",ROUNDDOWN(入力シート!M83,-3)/1000)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98">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100">
        <f>SUM(E16,E18,E20,E22,E24,E26,E28,E30,E32,E34,E36,E38,E40,E42,E44,E46,E48,E50,E52,E54,E56,E58,E60,E62,E64)+SUM(E66,E68,E70,E72,E74,E76,E78,E80,E82,E84)</f>
        <v>0</v>
      </c>
      <c r="F86" s="101">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sheet="1" formatCells="0" formatColumns="0" formatRows="0"/>
  <mergeCells count="263">
    <mergeCell ref="A12:A14"/>
    <mergeCell ref="B12:C12"/>
    <mergeCell ref="D12:D14"/>
    <mergeCell ref="E12:E14"/>
    <mergeCell ref="F12:F14"/>
    <mergeCell ref="B13:B14"/>
    <mergeCell ref="A3:F3"/>
    <mergeCell ref="A5:B6"/>
    <mergeCell ref="C5:D6"/>
    <mergeCell ref="E5:E6"/>
    <mergeCell ref="F5:F6"/>
    <mergeCell ref="A8:B9"/>
    <mergeCell ref="C8:C9"/>
    <mergeCell ref="D8:D9"/>
    <mergeCell ref="M15:M16"/>
    <mergeCell ref="A17:A18"/>
    <mergeCell ref="B17:B18"/>
    <mergeCell ref="D17:D18"/>
    <mergeCell ref="I17:I18"/>
    <mergeCell ref="K17:K18"/>
    <mergeCell ref="L17:L18"/>
    <mergeCell ref="M17:M18"/>
    <mergeCell ref="A15:A16"/>
    <mergeCell ref="B15:B16"/>
    <mergeCell ref="D15:D16"/>
    <mergeCell ref="I15:I16"/>
    <mergeCell ref="K15:K16"/>
    <mergeCell ref="L15:L16"/>
    <mergeCell ref="M19:M20"/>
    <mergeCell ref="A21:A22"/>
    <mergeCell ref="B21:B22"/>
    <mergeCell ref="D21:D22"/>
    <mergeCell ref="I21:I22"/>
    <mergeCell ref="K21:K22"/>
    <mergeCell ref="L21:L22"/>
    <mergeCell ref="M21:M22"/>
    <mergeCell ref="A19:A20"/>
    <mergeCell ref="B19:B20"/>
    <mergeCell ref="D19:D20"/>
    <mergeCell ref="I19:I20"/>
    <mergeCell ref="K19:K20"/>
    <mergeCell ref="L19:L20"/>
    <mergeCell ref="M23:M24"/>
    <mergeCell ref="A25:A26"/>
    <mergeCell ref="B25:B26"/>
    <mergeCell ref="D25:D26"/>
    <mergeCell ref="I25:I26"/>
    <mergeCell ref="K25:K26"/>
    <mergeCell ref="L25:L26"/>
    <mergeCell ref="M25:M26"/>
    <mergeCell ref="A23:A24"/>
    <mergeCell ref="B23:B24"/>
    <mergeCell ref="D23:D24"/>
    <mergeCell ref="I23:I24"/>
    <mergeCell ref="K23:K24"/>
    <mergeCell ref="L23:L24"/>
    <mergeCell ref="M27:M28"/>
    <mergeCell ref="A29:A30"/>
    <mergeCell ref="B29:B30"/>
    <mergeCell ref="D29:D30"/>
    <mergeCell ref="I29:I30"/>
    <mergeCell ref="K29:K30"/>
    <mergeCell ref="L29:L30"/>
    <mergeCell ref="M29:M30"/>
    <mergeCell ref="A27:A28"/>
    <mergeCell ref="B27:B28"/>
    <mergeCell ref="D27:D28"/>
    <mergeCell ref="I27:I28"/>
    <mergeCell ref="K27:K28"/>
    <mergeCell ref="L27:L28"/>
    <mergeCell ref="M31:M32"/>
    <mergeCell ref="A33:A34"/>
    <mergeCell ref="B33:B34"/>
    <mergeCell ref="D33:D34"/>
    <mergeCell ref="I33:I34"/>
    <mergeCell ref="K33:K34"/>
    <mergeCell ref="L33:L34"/>
    <mergeCell ref="M33:M34"/>
    <mergeCell ref="A31:A32"/>
    <mergeCell ref="B31:B32"/>
    <mergeCell ref="D31:D32"/>
    <mergeCell ref="I31:I32"/>
    <mergeCell ref="K31:K32"/>
    <mergeCell ref="L31:L32"/>
    <mergeCell ref="M35:M36"/>
    <mergeCell ref="A37:A38"/>
    <mergeCell ref="B37:B38"/>
    <mergeCell ref="D37:D38"/>
    <mergeCell ref="I37:I38"/>
    <mergeCell ref="K37:K38"/>
    <mergeCell ref="L37:L38"/>
    <mergeCell ref="M37:M38"/>
    <mergeCell ref="A35:A36"/>
    <mergeCell ref="B35:B36"/>
    <mergeCell ref="D35:D36"/>
    <mergeCell ref="I35:I36"/>
    <mergeCell ref="K35:K36"/>
    <mergeCell ref="L35:L36"/>
    <mergeCell ref="M39:M40"/>
    <mergeCell ref="A41:A42"/>
    <mergeCell ref="B41:B42"/>
    <mergeCell ref="D41:D42"/>
    <mergeCell ref="I41:I42"/>
    <mergeCell ref="K41:K42"/>
    <mergeCell ref="L41:L42"/>
    <mergeCell ref="M41:M42"/>
    <mergeCell ref="A39:A40"/>
    <mergeCell ref="B39:B40"/>
    <mergeCell ref="D39:D40"/>
    <mergeCell ref="I39:I40"/>
    <mergeCell ref="K39:K40"/>
    <mergeCell ref="L39:L40"/>
    <mergeCell ref="M43:M44"/>
    <mergeCell ref="A45:A46"/>
    <mergeCell ref="B45:B46"/>
    <mergeCell ref="D45:D46"/>
    <mergeCell ref="I45:I46"/>
    <mergeCell ref="K45:K46"/>
    <mergeCell ref="L45:L46"/>
    <mergeCell ref="M45:M46"/>
    <mergeCell ref="A43:A44"/>
    <mergeCell ref="B43:B44"/>
    <mergeCell ref="D43:D44"/>
    <mergeCell ref="I43:I44"/>
    <mergeCell ref="K43:K44"/>
    <mergeCell ref="L43:L44"/>
    <mergeCell ref="M47:M48"/>
    <mergeCell ref="A49:A50"/>
    <mergeCell ref="B49:B50"/>
    <mergeCell ref="D49:D50"/>
    <mergeCell ref="I49:I50"/>
    <mergeCell ref="K49:K50"/>
    <mergeCell ref="L49:L50"/>
    <mergeCell ref="M49:M50"/>
    <mergeCell ref="A47:A48"/>
    <mergeCell ref="B47:B48"/>
    <mergeCell ref="D47:D48"/>
    <mergeCell ref="I47:I48"/>
    <mergeCell ref="K47:K48"/>
    <mergeCell ref="L47:L48"/>
    <mergeCell ref="M51:M52"/>
    <mergeCell ref="A53:A54"/>
    <mergeCell ref="B53:B54"/>
    <mergeCell ref="D53:D54"/>
    <mergeCell ref="I53:I54"/>
    <mergeCell ref="K53:K54"/>
    <mergeCell ref="L53:L54"/>
    <mergeCell ref="M53:M54"/>
    <mergeCell ref="A51:A52"/>
    <mergeCell ref="B51:B52"/>
    <mergeCell ref="D51:D52"/>
    <mergeCell ref="I51:I52"/>
    <mergeCell ref="K51:K52"/>
    <mergeCell ref="L51:L52"/>
    <mergeCell ref="M55:M56"/>
    <mergeCell ref="A57:A58"/>
    <mergeCell ref="B57:B58"/>
    <mergeCell ref="D57:D58"/>
    <mergeCell ref="I57:I58"/>
    <mergeCell ref="K57:K58"/>
    <mergeCell ref="L57:L58"/>
    <mergeCell ref="M57:M58"/>
    <mergeCell ref="A55:A56"/>
    <mergeCell ref="B55:B56"/>
    <mergeCell ref="D55:D56"/>
    <mergeCell ref="I55:I56"/>
    <mergeCell ref="K55:K56"/>
    <mergeCell ref="L55:L56"/>
    <mergeCell ref="M59:M60"/>
    <mergeCell ref="A61:A62"/>
    <mergeCell ref="B61:B62"/>
    <mergeCell ref="D61:D62"/>
    <mergeCell ref="I61:I62"/>
    <mergeCell ref="K61:K62"/>
    <mergeCell ref="L61:L62"/>
    <mergeCell ref="M61:M62"/>
    <mergeCell ref="A59:A60"/>
    <mergeCell ref="B59:B60"/>
    <mergeCell ref="D59:D60"/>
    <mergeCell ref="I59:I60"/>
    <mergeCell ref="K59:K60"/>
    <mergeCell ref="L59:L60"/>
    <mergeCell ref="M63:M64"/>
    <mergeCell ref="A65:A66"/>
    <mergeCell ref="B65:B66"/>
    <mergeCell ref="D65:D66"/>
    <mergeCell ref="I65:I66"/>
    <mergeCell ref="K65:K66"/>
    <mergeCell ref="L65:L66"/>
    <mergeCell ref="M65:M66"/>
    <mergeCell ref="A63:A64"/>
    <mergeCell ref="B63:B64"/>
    <mergeCell ref="D63:D64"/>
    <mergeCell ref="I63:I64"/>
    <mergeCell ref="K63:K64"/>
    <mergeCell ref="L63:L64"/>
    <mergeCell ref="M67:M68"/>
    <mergeCell ref="A69:A70"/>
    <mergeCell ref="B69:B70"/>
    <mergeCell ref="D69:D70"/>
    <mergeCell ref="I69:I70"/>
    <mergeCell ref="K69:K70"/>
    <mergeCell ref="L69:L70"/>
    <mergeCell ref="M69:M70"/>
    <mergeCell ref="A67:A68"/>
    <mergeCell ref="B67:B68"/>
    <mergeCell ref="D67:D68"/>
    <mergeCell ref="I67:I68"/>
    <mergeCell ref="K67:K68"/>
    <mergeCell ref="L67:L68"/>
    <mergeCell ref="M71:M72"/>
    <mergeCell ref="A73:A74"/>
    <mergeCell ref="B73:B74"/>
    <mergeCell ref="D73:D74"/>
    <mergeCell ref="I73:I74"/>
    <mergeCell ref="K73:K74"/>
    <mergeCell ref="L73:L74"/>
    <mergeCell ref="M73:M74"/>
    <mergeCell ref="A71:A72"/>
    <mergeCell ref="B71:B72"/>
    <mergeCell ref="D71:D72"/>
    <mergeCell ref="I71:I72"/>
    <mergeCell ref="K71:K72"/>
    <mergeCell ref="L71:L72"/>
    <mergeCell ref="M75:M76"/>
    <mergeCell ref="A77:A78"/>
    <mergeCell ref="B77:B78"/>
    <mergeCell ref="D77:D78"/>
    <mergeCell ref="I77:I78"/>
    <mergeCell ref="K77:K78"/>
    <mergeCell ref="L77:L78"/>
    <mergeCell ref="M77:M78"/>
    <mergeCell ref="A75:A76"/>
    <mergeCell ref="B75:B76"/>
    <mergeCell ref="D75:D76"/>
    <mergeCell ref="I75:I76"/>
    <mergeCell ref="K75:K76"/>
    <mergeCell ref="L75:L76"/>
    <mergeCell ref="M79:M80"/>
    <mergeCell ref="A81:A82"/>
    <mergeCell ref="B81:B82"/>
    <mergeCell ref="D81:D82"/>
    <mergeCell ref="I81:I82"/>
    <mergeCell ref="K81:K82"/>
    <mergeCell ref="L81:L82"/>
    <mergeCell ref="M81:M82"/>
    <mergeCell ref="A79:A80"/>
    <mergeCell ref="B79:B80"/>
    <mergeCell ref="D79:D80"/>
    <mergeCell ref="I79:I80"/>
    <mergeCell ref="K79:K80"/>
    <mergeCell ref="L79:L80"/>
    <mergeCell ref="M83:M84"/>
    <mergeCell ref="A85:C86"/>
    <mergeCell ref="D85:D86"/>
    <mergeCell ref="A88:G88"/>
    <mergeCell ref="A89:G89"/>
    <mergeCell ref="A83:A84"/>
    <mergeCell ref="B83:B84"/>
    <mergeCell ref="D83:D84"/>
    <mergeCell ref="I83:I84"/>
    <mergeCell ref="K83:K84"/>
    <mergeCell ref="L83:L84"/>
  </mergeCells>
  <phoneticPr fontId="6"/>
  <conditionalFormatting sqref="E16:F16">
    <cfRule type="expression" dxfId="108" priority="71">
      <formula>L15="〇"</formula>
    </cfRule>
  </conditionalFormatting>
  <conditionalFormatting sqref="E18:F18">
    <cfRule type="expression" dxfId="107" priority="35">
      <formula>L17="〇"</formula>
    </cfRule>
  </conditionalFormatting>
  <conditionalFormatting sqref="E20:F20">
    <cfRule type="expression" dxfId="106" priority="34">
      <formula>L19="〇"</formula>
    </cfRule>
  </conditionalFormatting>
  <conditionalFormatting sqref="E22:F22">
    <cfRule type="expression" dxfId="105" priority="33">
      <formula>L21="〇"</formula>
    </cfRule>
  </conditionalFormatting>
  <conditionalFormatting sqref="E24:F24">
    <cfRule type="expression" dxfId="104" priority="32">
      <formula>L23="〇"</formula>
    </cfRule>
  </conditionalFormatting>
  <conditionalFormatting sqref="E26:F26">
    <cfRule type="expression" dxfId="103" priority="31">
      <formula>L25="〇"</formula>
    </cfRule>
  </conditionalFormatting>
  <conditionalFormatting sqref="E28:F28">
    <cfRule type="expression" dxfId="102" priority="30">
      <formula>L27="〇"</formula>
    </cfRule>
  </conditionalFormatting>
  <conditionalFormatting sqref="E30:F30">
    <cfRule type="expression" dxfId="101" priority="29">
      <formula>L29="〇"</formula>
    </cfRule>
  </conditionalFormatting>
  <conditionalFormatting sqref="E32:F32">
    <cfRule type="expression" dxfId="100" priority="28">
      <formula>L31="〇"</formula>
    </cfRule>
  </conditionalFormatting>
  <conditionalFormatting sqref="E34:F34">
    <cfRule type="expression" dxfId="99" priority="27">
      <formula>L33="〇"</formula>
    </cfRule>
  </conditionalFormatting>
  <conditionalFormatting sqref="E36:F36">
    <cfRule type="expression" dxfId="98" priority="26">
      <formula>L35="〇"</formula>
    </cfRule>
  </conditionalFormatting>
  <conditionalFormatting sqref="E38:F38">
    <cfRule type="expression" dxfId="97" priority="25">
      <formula>L37="〇"</formula>
    </cfRule>
  </conditionalFormatting>
  <conditionalFormatting sqref="E40:F40">
    <cfRule type="expression" dxfId="96" priority="24">
      <formula>L39="〇"</formula>
    </cfRule>
  </conditionalFormatting>
  <conditionalFormatting sqref="E42:F42">
    <cfRule type="expression" dxfId="95" priority="23">
      <formula>L41="〇"</formula>
    </cfRule>
  </conditionalFormatting>
  <conditionalFormatting sqref="E44:F44">
    <cfRule type="expression" dxfId="94" priority="22">
      <formula>L43="〇"</formula>
    </cfRule>
  </conditionalFormatting>
  <conditionalFormatting sqref="E46:F46">
    <cfRule type="expression" dxfId="93" priority="21">
      <formula>L45="〇"</formula>
    </cfRule>
  </conditionalFormatting>
  <conditionalFormatting sqref="E48:F48">
    <cfRule type="expression" dxfId="92" priority="20">
      <formula>L47="〇"</formula>
    </cfRule>
  </conditionalFormatting>
  <conditionalFormatting sqref="E50:F50">
    <cfRule type="expression" dxfId="91" priority="19">
      <formula>L49="〇"</formula>
    </cfRule>
  </conditionalFormatting>
  <conditionalFormatting sqref="E52:F52">
    <cfRule type="expression" dxfId="90" priority="18">
      <formula>L51="〇"</formula>
    </cfRule>
  </conditionalFormatting>
  <conditionalFormatting sqref="E54:F54">
    <cfRule type="expression" dxfId="89" priority="17">
      <formula>L53="〇"</formula>
    </cfRule>
  </conditionalFormatting>
  <conditionalFormatting sqref="E56:F56">
    <cfRule type="expression" dxfId="88" priority="16">
      <formula>L55="〇"</formula>
    </cfRule>
  </conditionalFormatting>
  <conditionalFormatting sqref="E58:F58">
    <cfRule type="expression" dxfId="87" priority="15">
      <formula>L57="〇"</formula>
    </cfRule>
  </conditionalFormatting>
  <conditionalFormatting sqref="E60:F60">
    <cfRule type="expression" dxfId="86" priority="14">
      <formula>L59="〇"</formula>
    </cfRule>
  </conditionalFormatting>
  <conditionalFormatting sqref="E62:F62">
    <cfRule type="expression" dxfId="85" priority="13">
      <formula>L61="〇"</formula>
    </cfRule>
  </conditionalFormatting>
  <conditionalFormatting sqref="E64:F64">
    <cfRule type="expression" dxfId="84" priority="12">
      <formula>L63="〇"</formula>
    </cfRule>
  </conditionalFormatting>
  <conditionalFormatting sqref="E66:F66">
    <cfRule type="expression" dxfId="83" priority="11">
      <formula>L65="〇"</formula>
    </cfRule>
  </conditionalFormatting>
  <conditionalFormatting sqref="E68:F68">
    <cfRule type="expression" dxfId="82" priority="10">
      <formula>L67="〇"</formula>
    </cfRule>
  </conditionalFormatting>
  <conditionalFormatting sqref="E70:F70">
    <cfRule type="expression" dxfId="81" priority="9">
      <formula>L69="〇"</formula>
    </cfRule>
  </conditionalFormatting>
  <conditionalFormatting sqref="E72:F72">
    <cfRule type="expression" dxfId="80" priority="8">
      <formula>L71="〇"</formula>
    </cfRule>
  </conditionalFormatting>
  <conditionalFormatting sqref="E74:F74">
    <cfRule type="expression" dxfId="79" priority="7">
      <formula>L73="〇"</formula>
    </cfRule>
  </conditionalFormatting>
  <conditionalFormatting sqref="E76:F76">
    <cfRule type="expression" dxfId="78" priority="5">
      <formula>L75="〇"</formula>
    </cfRule>
  </conditionalFormatting>
  <conditionalFormatting sqref="E78:F78">
    <cfRule type="expression" dxfId="77" priority="4">
      <formula>L77="〇"</formula>
    </cfRule>
  </conditionalFormatting>
  <conditionalFormatting sqref="E80:F80">
    <cfRule type="expression" dxfId="76" priority="3">
      <formula>L79="〇"</formula>
    </cfRule>
  </conditionalFormatting>
  <conditionalFormatting sqref="E82:F82">
    <cfRule type="expression" dxfId="75" priority="2">
      <formula>L81="〇"</formula>
    </cfRule>
  </conditionalFormatting>
  <conditionalFormatting sqref="E84:F84">
    <cfRule type="expression" dxfId="74" priority="1">
      <formula>L83="〇"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A15" sqref="A15:A16"/>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95"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IF(入力シート!M14=" "," ",ROUNDUP(入力シート!M14,-3)/1000)</f>
        <v>0</v>
      </c>
      <c r="F15" s="63">
        <f>IF(入力シート!M15=" "," ",ROUNDDOWN(入力シート!M15,-3)/1000)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20">
        <f>IF(入力シート!N14=" "," ",ROUNDUP(入力シート!N14,-3)/1000)</f>
        <v>0</v>
      </c>
      <c r="F16" s="64">
        <f>IF(入力シート!N15=" "," ",ROUNDDOWN(入力シート!N15,-3)/1000)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9">
        <f>IF(入力シート!M16=" "," ",ROUNDUP(入力シート!M16,-3)/1000)</f>
        <v>0</v>
      </c>
      <c r="F17" s="65">
        <f>IF(入力シート!M17=" "," ",ROUNDDOWN(入力シート!M17,-3)/1000)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96">
        <f>IF(入力シート!N16=" "," ",ROUNDUP(入力シート!N16,-3)/1000)</f>
        <v>0</v>
      </c>
      <c r="F18" s="97">
        <f>IF(入力シート!N17=" "," ",ROUNDDOWN(入力シート!N17,-3)/1000)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05">
        <f>IF(入力シート!M18=" "," ",ROUNDUP(入力シート!M18,-3)/1000)</f>
        <v>0</v>
      </c>
      <c r="F19" s="106">
        <f>IF(入力シート!M19=" "," ",ROUNDDOWN(入力シート!M19,-3)/1000)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20">
        <f>IF(入力シート!N18=" "," ",ROUNDUP(入力シート!N18,-3)/1000)</f>
        <v>0</v>
      </c>
      <c r="F20" s="64">
        <f>IF(入力シート!N19=" "," ",ROUNDDOWN(入力シート!N19,-3)/1000)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05">
        <f>IF(入力シート!M20=" "," ",ROUNDUP(入力シート!M20,-3)/1000)</f>
        <v>0</v>
      </c>
      <c r="F21" s="106">
        <f>IF(入力シート!M21=" "," ",ROUNDDOWN(入力シート!M21,-3)/1000)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20">
        <f>IF(入力シート!N20=" "," ",ROUNDUP(入力シート!N20,-3)/1000)</f>
        <v>0</v>
      </c>
      <c r="F22" s="64">
        <f>IF(入力シート!N21=" "," ",ROUNDDOWN(入力シート!N21,-3)/1000)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05">
        <f>IF(入力シート!M22=" "," ",ROUNDUP(入力シート!M22,-3)/1000)</f>
        <v>0</v>
      </c>
      <c r="F23" s="106">
        <f>IF(入力シート!M23=" "," ",ROUNDDOWN(入力シート!M23,-3)/1000)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20">
        <f>IF(入力シート!N22=" "," ",ROUNDUP(入力シート!N22,-3)/1000)</f>
        <v>0</v>
      </c>
      <c r="F24" s="64">
        <f>IF(入力シート!N23=" "," ",ROUNDDOWN(入力シート!N23,-3)/1000)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9">
        <f>IF(入力シート!M24=" "," ",ROUNDUP(入力シート!M24,-3)/1000)</f>
        <v>0</v>
      </c>
      <c r="F25" s="65">
        <f>IF(入力シート!M25=" "," ",ROUNDDOWN(入力シート!M25,-3)/1000)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96">
        <f>IF(入力シート!N24=" "," ",ROUNDUP(入力シート!N24,-3)/1000)</f>
        <v>0</v>
      </c>
      <c r="F26" s="97">
        <f>IF(入力シート!N25=" "," ",ROUNDDOWN(入力シート!N25,-3)/1000)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05">
        <f>IF(入力シート!M26=" "," ",ROUNDUP(入力シート!M26,-3)/1000)</f>
        <v>0</v>
      </c>
      <c r="F27" s="106">
        <f>IF(入力シート!M27=" "," ",ROUNDDOWN(入力シート!M27,-3)/1000)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20">
        <f>IF(入力シート!N26=" "," ",ROUNDUP(入力シート!N26,-3)/1000)</f>
        <v>0</v>
      </c>
      <c r="F28" s="64">
        <f>IF(入力シート!N27=" "," ",ROUNDDOWN(入力シート!N27,-3)/1000)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05">
        <f>IF(入力シート!M28=" "," ",ROUNDUP(入力シート!M28,-3)/1000)</f>
        <v>0</v>
      </c>
      <c r="F29" s="106">
        <f>IF(入力シート!M29=" "," ",ROUNDDOWN(入力シート!M29,-3)/1000)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20">
        <f>IF(入力シート!N28=" "," ",ROUNDUP(入力シート!N28,-3)/1000)</f>
        <v>0</v>
      </c>
      <c r="F30" s="64">
        <f>IF(入力シート!N29=" "," ",ROUNDDOWN(入力シート!N29,-3)/1000)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05">
        <f>IF(入力シート!M30=" "," ",ROUNDUP(入力シート!M30,-3)/1000)</f>
        <v>0</v>
      </c>
      <c r="F31" s="106">
        <f>IF(入力シート!M31=" "," ",ROUNDDOWN(入力シート!M31,-3)/1000)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20">
        <f>IF(入力シート!N30=" "," ",ROUNDUP(入力シート!N30,-3)/1000)</f>
        <v>0</v>
      </c>
      <c r="F32" s="64">
        <f>IF(入力シート!N31=" "," ",ROUNDDOWN(入力シート!N31,-3)/1000)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9">
        <f>IF(入力シート!M32=" "," ",ROUNDUP(入力シート!M32,-3)/1000)</f>
        <v>0</v>
      </c>
      <c r="F33" s="65">
        <f>IF(入力シート!M33=" "," ",ROUNDDOWN(入力シート!M33,-3)/1000)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96">
        <f>IF(入力シート!N32=" "," ",ROUNDUP(入力シート!N32,-3)/1000)</f>
        <v>0</v>
      </c>
      <c r="F34" s="97">
        <f>IF(入力シート!N33=" "," ",ROUNDDOWN(入力シート!N33,-3)/1000)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05">
        <f>IF(入力シート!M34=" "," ",ROUNDUP(入力シート!M34,-3)/1000)</f>
        <v>0</v>
      </c>
      <c r="F35" s="106">
        <f>IF(入力シート!M35=" "," ",ROUNDDOWN(入力シート!M35,-3)/1000)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20">
        <f>IF(入力シート!N34=" "," ",ROUNDUP(入力シート!N34,-3)/1000)</f>
        <v>0</v>
      </c>
      <c r="F36" s="64">
        <f>IF(入力シート!N35=" "," ",ROUNDDOWN(入力シート!N35,-3)/1000)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05">
        <f>IF(入力シート!M36=" "," ",ROUNDUP(入力シート!M36,-3)/1000)</f>
        <v>0</v>
      </c>
      <c r="F37" s="106">
        <f>IF(入力シート!M37=" "," ",ROUNDDOWN(入力シート!M37,-3)/1000)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20">
        <f>IF(入力シート!N36=" "," ",ROUNDUP(入力シート!N36,-3)/1000)</f>
        <v>0</v>
      </c>
      <c r="F38" s="64">
        <f>IF(入力シート!N37=" "," ",ROUNDDOWN(入力シート!N37,-3)/1000)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05">
        <f>IF(入力シート!M38=" "," ",ROUNDUP(入力シート!M38,-3)/1000)</f>
        <v>0</v>
      </c>
      <c r="F39" s="106">
        <f>IF(入力シート!M39=" "," ",ROUNDDOWN(入力シート!M39,-3)/1000)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20">
        <f>IF(入力シート!N38=" "," ",ROUNDUP(入力シート!N38,-3)/1000)</f>
        <v>0</v>
      </c>
      <c r="F40" s="64">
        <f>IF(入力シート!N39=" "," ",ROUNDDOWN(入力シート!N39,-3)/1000)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9">
        <f>IF(入力シート!M40=" "," ",ROUNDUP(入力シート!M40,-3)/1000)</f>
        <v>0</v>
      </c>
      <c r="F41" s="65">
        <f>IF(入力シート!M41=" "," ",ROUNDDOWN(入力シート!M41,-3)/1000)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96">
        <f>IF(入力シート!N40=" "," ",ROUNDUP(入力シート!N40,-3)/1000)</f>
        <v>0</v>
      </c>
      <c r="F42" s="97">
        <f>IF(入力シート!N41=" "," ",ROUNDDOWN(入力シート!N41,-3)/1000)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05">
        <f>IF(入力シート!M42=" "," ",ROUNDUP(入力シート!M42,-3)/1000)</f>
        <v>0</v>
      </c>
      <c r="F43" s="106">
        <f>IF(入力シート!M43=" "," ",ROUNDDOWN(入力シート!M43,-3)/1000)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20">
        <f>IF(入力シート!N42=" "," ",ROUNDUP(入力シート!N42,-3)/1000)</f>
        <v>0</v>
      </c>
      <c r="F44" s="64">
        <f>IF(入力シート!N43=" "," ",ROUNDDOWN(入力シート!N43,-3)/1000)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05">
        <f>IF(入力シート!M44=" "," ",ROUNDUP(入力シート!M44,-3)/1000)</f>
        <v>0</v>
      </c>
      <c r="F45" s="106">
        <f>IF(入力シート!M45=" "," ",ROUNDDOWN(入力シート!M45,-3)/1000)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20">
        <f>IF(入力シート!N44=" "," ",ROUNDUP(入力シート!N44,-3)/1000)</f>
        <v>0</v>
      </c>
      <c r="F46" s="64">
        <f>IF(入力シート!N45=" "," ",ROUNDDOWN(入力シート!N45,-3)/1000)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05">
        <f>IF(入力シート!M46=" "," ",ROUNDUP(入力シート!M46,-3)/1000)</f>
        <v>0</v>
      </c>
      <c r="F47" s="106">
        <f>IF(入力シート!M47=" "," ",ROUNDDOWN(入力シート!M47,-3)/1000)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20">
        <f>IF(入力シート!N46=" "," ",ROUNDUP(入力シート!N46,-3)/1000)</f>
        <v>0</v>
      </c>
      <c r="F48" s="64">
        <f>IF(入力シート!N47=" "," ",ROUNDDOWN(入力シート!N47,-3)/1000)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9">
        <f>IF(入力シート!M48=" "," ",ROUNDUP(入力シート!M48,-3)/1000)</f>
        <v>0</v>
      </c>
      <c r="F49" s="65">
        <f>IF(入力シート!M49=" "," ",ROUNDDOWN(入力シート!M49,-3)/1000)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96">
        <f>IF(入力シート!N48=" "," ",ROUNDUP(入力シート!N48,-3)/1000)</f>
        <v>0</v>
      </c>
      <c r="F50" s="97">
        <f>IF(入力シート!N49=" "," ",ROUNDDOWN(入力シート!N49,-3)/1000)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05">
        <f>IF(入力シート!M50=" "," ",ROUNDUP(入力シート!M50,-3)/1000)</f>
        <v>0</v>
      </c>
      <c r="F51" s="106">
        <f>IF(入力シート!M51=" "," ",ROUNDDOWN(入力シート!M51,-3)/1000)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20">
        <f>IF(入力シート!N50=" "," ",ROUNDUP(入力シート!N50,-3)/1000)</f>
        <v>0</v>
      </c>
      <c r="F52" s="64">
        <f>IF(入力シート!N51=" "," ",ROUNDDOWN(入力シート!N51,-3)/1000)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05">
        <f>IF(入力シート!M52=" "," ",ROUNDUP(入力シート!M52,-3)/1000)</f>
        <v>0</v>
      </c>
      <c r="F53" s="106">
        <f>IF(入力シート!M53=" "," ",ROUNDDOWN(入力シート!M53,-3)/1000)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20">
        <f>IF(入力シート!N52=" "," ",ROUNDUP(入力シート!N52,-3)/1000)</f>
        <v>0</v>
      </c>
      <c r="F54" s="64">
        <f>IF(入力シート!N53=" "," ",ROUNDDOWN(入力シート!N53,-3)/1000)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05">
        <f>IF(入力シート!M54=" "," ",ROUNDUP(入力シート!M54,-3)/1000)</f>
        <v>0</v>
      </c>
      <c r="F55" s="106">
        <f>IF(入力シート!M55=" "," ",ROUNDDOWN(入力シート!M55,-3)/1000)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20">
        <f>IF(入力シート!N54=" "," ",ROUNDUP(入力シート!N54,-3)/1000)</f>
        <v>0</v>
      </c>
      <c r="F56" s="64">
        <f>IF(入力シート!N55=" "," ",ROUNDDOWN(入力シート!N55,-3)/1000)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9">
        <f>IF(入力シート!M56=" "," ",ROUNDUP(入力シート!M56,-3)/1000)</f>
        <v>0</v>
      </c>
      <c r="F57" s="65">
        <f>IF(入力シート!M57=" "," ",ROUNDDOWN(入力シート!M57,-3)/1000)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96">
        <f>IF(入力シート!N56=" "," ",ROUNDUP(入力シート!N56,-3)/1000)</f>
        <v>0</v>
      </c>
      <c r="F58" s="97">
        <f>IF(入力シート!N57=" "," ",ROUNDDOWN(入力シート!N57,-3)/1000)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05">
        <f>IF(入力シート!M58=" "," ",ROUNDUP(入力シート!M58,-3)/1000)</f>
        <v>0</v>
      </c>
      <c r="F59" s="106">
        <f>IF(入力シート!M59=" "," ",ROUNDDOWN(入力シート!M59,-3)/1000)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20">
        <f>IF(入力シート!N58=" "," ",ROUNDUP(入力シート!N58,-3)/1000)</f>
        <v>0</v>
      </c>
      <c r="F60" s="64">
        <f>IF(入力シート!N59=" "," ",ROUNDDOWN(入力シート!N59,-3)/1000)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05">
        <f>IF(入力シート!M60=" "," ",ROUNDUP(入力シート!M60,-3)/1000)</f>
        <v>0</v>
      </c>
      <c r="F61" s="106">
        <f>IF(入力シート!M61=" "," ",ROUNDDOWN(入力シート!M61,-3)/1000)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20">
        <f>IF(入力シート!N60=" "," ",ROUNDUP(入力シート!N60,-3)/1000)</f>
        <v>0</v>
      </c>
      <c r="F62" s="64">
        <f>IF(入力シート!N61=" "," ",ROUNDDOWN(入力シート!N61,-3)/1000)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05">
        <f>IF(入力シート!M62=" "," ",ROUNDUP(入力シート!M62,-3)/1000)</f>
        <v>0</v>
      </c>
      <c r="F63" s="106">
        <f>IF(入力シート!M63=" "," ",ROUNDDOWN(入力シート!M63,-3)/1000)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20">
        <f>IF(入力シート!N62=" "," ",ROUNDUP(入力シート!N62,-3)/1000)</f>
        <v>0</v>
      </c>
      <c r="F64" s="64">
        <f>IF(入力シート!N63=" "," ",ROUNDDOWN(入力シート!N63,-3)/1000)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9">
        <f>IF(入力シート!M64=" "," ",ROUNDUP(入力シート!M64,-3)/1000)</f>
        <v>0</v>
      </c>
      <c r="F65" s="65">
        <f>IF(入力シート!M65=" "," ",ROUNDDOWN(入力シート!M65,-3)/1000)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96">
        <f>IF(入力シート!N64=" "," ",ROUNDUP(入力シート!N64,-3)/1000)</f>
        <v>0</v>
      </c>
      <c r="F66" s="97">
        <f>IF(入力シート!N65=" "," ",ROUNDDOWN(入力シート!N65,-3)/1000)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05">
        <f>IF(入力シート!M66=" "," ",ROUNDUP(入力シート!M66,-3)/1000)</f>
        <v>0</v>
      </c>
      <c r="F67" s="106">
        <f>IF(入力シート!M67=" "," ",ROUNDDOWN(入力シート!M67,-3)/1000)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20">
        <f>IF(入力シート!N66=" "," ",ROUNDUP(入力シート!N66,-3)/1000)</f>
        <v>0</v>
      </c>
      <c r="F68" s="64">
        <f>IF(入力シート!N67=" "," ",ROUNDDOWN(入力シート!N67,-3)/1000)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05">
        <f>IF(入力シート!M68=" "," ",ROUNDUP(入力シート!M68,-3)/1000)</f>
        <v>0</v>
      </c>
      <c r="F69" s="106">
        <f>IF(入力シート!M69=" "," ",ROUNDDOWN(入力シート!M69,-3)/1000)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20">
        <f>IF(入力シート!N68=" "," ",ROUNDUP(入力シート!N68,-3)/1000)</f>
        <v>0</v>
      </c>
      <c r="F70" s="64">
        <f>IF(入力シート!N69=" "," ",ROUNDDOWN(入力シート!N69,-3)/1000)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05">
        <f>IF(入力シート!M70=" "," ",ROUNDUP(入力シート!M70,-3)/1000)</f>
        <v>0</v>
      </c>
      <c r="F71" s="106">
        <f>IF(入力シート!M71=" "," ",ROUNDDOWN(入力シート!M71,-3)/1000)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20">
        <f>IF(入力シート!N70=" "," ",ROUNDUP(入力シート!N70,-3)/1000)</f>
        <v>0</v>
      </c>
      <c r="F72" s="64">
        <f>IF(入力シート!N71=" "," ",ROUNDDOWN(入力シート!N71,-3)/1000)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9">
        <f>IF(入力シート!M72=" "," ",ROUNDUP(入力シート!M72,-3)/1000)</f>
        <v>0</v>
      </c>
      <c r="F73" s="65">
        <f>IF(入力シート!M73=" "," ",ROUNDDOWN(入力シート!M73,-3)/1000)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96">
        <f>IF(入力シート!N72=" "," ",ROUNDUP(入力シート!N72,-3)/1000)</f>
        <v>0</v>
      </c>
      <c r="F74" s="97">
        <f>IF(入力シート!N73=" "," ",ROUNDDOWN(入力シート!N73,-3)/1000)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05">
        <f>IF(入力シート!M74=" "," ",ROUNDUP(入力シート!M74,-3)/1000)</f>
        <v>0</v>
      </c>
      <c r="F75" s="106">
        <f>IF(入力シート!M75=" "," ",ROUNDDOWN(入力シート!M75,-3)/1000)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20">
        <f>IF(入力シート!N74=" "," ",ROUNDUP(入力シート!N74,-3)/1000)</f>
        <v>0</v>
      </c>
      <c r="F76" s="64">
        <f>IF(入力シート!N75=" "," ",ROUNDDOWN(入力シート!N75,-3)/1000)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05">
        <f>IF(入力シート!M76=" "," ",ROUNDUP(入力シート!M76,-3)/1000)</f>
        <v>0</v>
      </c>
      <c r="F77" s="106">
        <f>IF(入力シート!M77=" "," ",ROUNDDOWN(入力シート!M77,-3)/1000)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20">
        <f>IF(入力シート!N76=" "," ",ROUNDUP(入力シート!N76,-3)/1000)</f>
        <v>0</v>
      </c>
      <c r="F78" s="64">
        <f>IF(入力シート!N77=" "," ",ROUNDDOWN(入力シート!N77,-3)/1000)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05">
        <f>IF(入力シート!M78=" "," ",ROUNDUP(入力シート!M78,-3)/1000)</f>
        <v>0</v>
      </c>
      <c r="F79" s="106">
        <f>IF(入力シート!M79=" "," ",ROUNDDOWN(入力シート!M79,-3)/1000)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20">
        <f>IF(入力シート!N78=" "," ",ROUNDUP(入力シート!N78,-3)/1000)</f>
        <v>0</v>
      </c>
      <c r="F80" s="64">
        <f>IF(入力シート!N79=" "," ",ROUNDDOWN(入力シート!N79,-3)/1000)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05">
        <f>IF(入力シート!M80=" "," ",ROUNDUP(入力シート!M80,-3)/1000)</f>
        <v>0</v>
      </c>
      <c r="F81" s="106">
        <f>IF(入力シート!M81=" "," ",ROUNDDOWN(入力シート!M81,-3)/1000)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20">
        <f>IF(入力シート!N80=" "," ",ROUNDUP(入力シート!N80,-3)/1000)</f>
        <v>0</v>
      </c>
      <c r="F82" s="64">
        <f>IF(入力シート!N81=" "," ",ROUNDDOWN(入力シート!N81,-3)/1000)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05">
        <f>IF(入力シート!M82=" "," ",ROUNDUP(入力シート!M82,-3)/1000)</f>
        <v>0</v>
      </c>
      <c r="F83" s="106">
        <f>IF(入力シート!M83=" "," ",ROUNDDOWN(入力シート!M83,-3)/1000)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20">
        <f>IF(入力シート!N82=" "," ",ROUNDUP(入力シート!N82,-3)/1000)</f>
        <v>0</v>
      </c>
      <c r="F84" s="64">
        <f>IF(入力シート!N83=" "," ",ROUNDDOWN(入力シート!N83,-3)/1000)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98">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100">
        <f>SUM(E16,E18,E20,E22,E24,E26,E28,E30,E32,E34,E36,E38,E40,E42,E44,E46,E48,E50,E52,E54,E56,E58,E60,E62,E64)+SUM(E66,E68,E70,E72,E74,E76,E78,E80,E82,E84)</f>
        <v>0</v>
      </c>
      <c r="F86" s="101">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sheet="1" formatCells="0" formatColumns="0" formatRows="0"/>
  <mergeCells count="263">
    <mergeCell ref="A12:A14"/>
    <mergeCell ref="B12:C12"/>
    <mergeCell ref="D12:D14"/>
    <mergeCell ref="E12:E14"/>
    <mergeCell ref="F12:F14"/>
    <mergeCell ref="B13:B14"/>
    <mergeCell ref="A3:F3"/>
    <mergeCell ref="A5:B6"/>
    <mergeCell ref="C5:D6"/>
    <mergeCell ref="E5:E6"/>
    <mergeCell ref="F5:F6"/>
    <mergeCell ref="A8:B9"/>
    <mergeCell ref="C8:C9"/>
    <mergeCell ref="D8:D9"/>
    <mergeCell ref="M15:M16"/>
    <mergeCell ref="A17:A18"/>
    <mergeCell ref="B17:B18"/>
    <mergeCell ref="D17:D18"/>
    <mergeCell ref="I17:I18"/>
    <mergeCell ref="K17:K18"/>
    <mergeCell ref="L17:L18"/>
    <mergeCell ref="M17:M18"/>
    <mergeCell ref="A15:A16"/>
    <mergeCell ref="B15:B16"/>
    <mergeCell ref="D15:D16"/>
    <mergeCell ref="I15:I16"/>
    <mergeCell ref="K15:K16"/>
    <mergeCell ref="L15:L16"/>
    <mergeCell ref="M19:M20"/>
    <mergeCell ref="A21:A22"/>
    <mergeCell ref="B21:B22"/>
    <mergeCell ref="D21:D22"/>
    <mergeCell ref="I21:I22"/>
    <mergeCell ref="K21:K22"/>
    <mergeCell ref="L21:L22"/>
    <mergeCell ref="M21:M22"/>
    <mergeCell ref="A19:A20"/>
    <mergeCell ref="B19:B20"/>
    <mergeCell ref="D19:D20"/>
    <mergeCell ref="I19:I20"/>
    <mergeCell ref="K19:K20"/>
    <mergeCell ref="L19:L20"/>
    <mergeCell ref="M23:M24"/>
    <mergeCell ref="A25:A26"/>
    <mergeCell ref="B25:B26"/>
    <mergeCell ref="D25:D26"/>
    <mergeCell ref="I25:I26"/>
    <mergeCell ref="K25:K26"/>
    <mergeCell ref="L25:L26"/>
    <mergeCell ref="M25:M26"/>
    <mergeCell ref="A23:A24"/>
    <mergeCell ref="B23:B24"/>
    <mergeCell ref="D23:D24"/>
    <mergeCell ref="I23:I24"/>
    <mergeCell ref="K23:K24"/>
    <mergeCell ref="L23:L24"/>
    <mergeCell ref="M27:M28"/>
    <mergeCell ref="A29:A30"/>
    <mergeCell ref="B29:B30"/>
    <mergeCell ref="D29:D30"/>
    <mergeCell ref="I29:I30"/>
    <mergeCell ref="K29:K30"/>
    <mergeCell ref="L29:L30"/>
    <mergeCell ref="M29:M30"/>
    <mergeCell ref="A27:A28"/>
    <mergeCell ref="B27:B28"/>
    <mergeCell ref="D27:D28"/>
    <mergeCell ref="I27:I28"/>
    <mergeCell ref="K27:K28"/>
    <mergeCell ref="L27:L28"/>
    <mergeCell ref="M31:M32"/>
    <mergeCell ref="A33:A34"/>
    <mergeCell ref="B33:B34"/>
    <mergeCell ref="D33:D34"/>
    <mergeCell ref="I33:I34"/>
    <mergeCell ref="K33:K34"/>
    <mergeCell ref="L33:L34"/>
    <mergeCell ref="M33:M34"/>
    <mergeCell ref="A31:A32"/>
    <mergeCell ref="B31:B32"/>
    <mergeCell ref="D31:D32"/>
    <mergeCell ref="I31:I32"/>
    <mergeCell ref="K31:K32"/>
    <mergeCell ref="L31:L32"/>
    <mergeCell ref="M35:M36"/>
    <mergeCell ref="A37:A38"/>
    <mergeCell ref="B37:B38"/>
    <mergeCell ref="D37:D38"/>
    <mergeCell ref="I37:I38"/>
    <mergeCell ref="K37:K38"/>
    <mergeCell ref="L37:L38"/>
    <mergeCell ref="M37:M38"/>
    <mergeCell ref="A35:A36"/>
    <mergeCell ref="B35:B36"/>
    <mergeCell ref="D35:D36"/>
    <mergeCell ref="I35:I36"/>
    <mergeCell ref="K35:K36"/>
    <mergeCell ref="L35:L36"/>
    <mergeCell ref="M39:M40"/>
    <mergeCell ref="A41:A42"/>
    <mergeCell ref="B41:B42"/>
    <mergeCell ref="D41:D42"/>
    <mergeCell ref="I41:I42"/>
    <mergeCell ref="K41:K42"/>
    <mergeCell ref="L41:L42"/>
    <mergeCell ref="M41:M42"/>
    <mergeCell ref="A39:A40"/>
    <mergeCell ref="B39:B40"/>
    <mergeCell ref="D39:D40"/>
    <mergeCell ref="I39:I40"/>
    <mergeCell ref="K39:K40"/>
    <mergeCell ref="L39:L40"/>
    <mergeCell ref="M43:M44"/>
    <mergeCell ref="A45:A46"/>
    <mergeCell ref="B45:B46"/>
    <mergeCell ref="D45:D46"/>
    <mergeCell ref="I45:I46"/>
    <mergeCell ref="K45:K46"/>
    <mergeCell ref="L45:L46"/>
    <mergeCell ref="M45:M46"/>
    <mergeCell ref="A43:A44"/>
    <mergeCell ref="B43:B44"/>
    <mergeCell ref="D43:D44"/>
    <mergeCell ref="I43:I44"/>
    <mergeCell ref="K43:K44"/>
    <mergeCell ref="L43:L44"/>
    <mergeCell ref="M47:M48"/>
    <mergeCell ref="A49:A50"/>
    <mergeCell ref="B49:B50"/>
    <mergeCell ref="D49:D50"/>
    <mergeCell ref="I49:I50"/>
    <mergeCell ref="K49:K50"/>
    <mergeCell ref="L49:L50"/>
    <mergeCell ref="M49:M50"/>
    <mergeCell ref="A47:A48"/>
    <mergeCell ref="B47:B48"/>
    <mergeCell ref="D47:D48"/>
    <mergeCell ref="I47:I48"/>
    <mergeCell ref="K47:K48"/>
    <mergeCell ref="L47:L48"/>
    <mergeCell ref="M51:M52"/>
    <mergeCell ref="A53:A54"/>
    <mergeCell ref="B53:B54"/>
    <mergeCell ref="D53:D54"/>
    <mergeCell ref="I53:I54"/>
    <mergeCell ref="K53:K54"/>
    <mergeCell ref="L53:L54"/>
    <mergeCell ref="M53:M54"/>
    <mergeCell ref="A51:A52"/>
    <mergeCell ref="B51:B52"/>
    <mergeCell ref="D51:D52"/>
    <mergeCell ref="I51:I52"/>
    <mergeCell ref="K51:K52"/>
    <mergeCell ref="L51:L52"/>
    <mergeCell ref="M55:M56"/>
    <mergeCell ref="A57:A58"/>
    <mergeCell ref="B57:B58"/>
    <mergeCell ref="D57:D58"/>
    <mergeCell ref="I57:I58"/>
    <mergeCell ref="K57:K58"/>
    <mergeCell ref="L57:L58"/>
    <mergeCell ref="M57:M58"/>
    <mergeCell ref="A55:A56"/>
    <mergeCell ref="B55:B56"/>
    <mergeCell ref="D55:D56"/>
    <mergeCell ref="I55:I56"/>
    <mergeCell ref="K55:K56"/>
    <mergeCell ref="L55:L56"/>
    <mergeCell ref="M59:M60"/>
    <mergeCell ref="A61:A62"/>
    <mergeCell ref="B61:B62"/>
    <mergeCell ref="D61:D62"/>
    <mergeCell ref="I61:I62"/>
    <mergeCell ref="K61:K62"/>
    <mergeCell ref="L61:L62"/>
    <mergeCell ref="M61:M62"/>
    <mergeCell ref="A59:A60"/>
    <mergeCell ref="B59:B60"/>
    <mergeCell ref="D59:D60"/>
    <mergeCell ref="I59:I60"/>
    <mergeCell ref="K59:K60"/>
    <mergeCell ref="L59:L60"/>
    <mergeCell ref="M63:M64"/>
    <mergeCell ref="A65:A66"/>
    <mergeCell ref="B65:B66"/>
    <mergeCell ref="D65:D66"/>
    <mergeCell ref="I65:I66"/>
    <mergeCell ref="K65:K66"/>
    <mergeCell ref="L65:L66"/>
    <mergeCell ref="M65:M66"/>
    <mergeCell ref="A63:A64"/>
    <mergeCell ref="B63:B64"/>
    <mergeCell ref="D63:D64"/>
    <mergeCell ref="I63:I64"/>
    <mergeCell ref="K63:K64"/>
    <mergeCell ref="L63:L64"/>
    <mergeCell ref="M67:M68"/>
    <mergeCell ref="A69:A70"/>
    <mergeCell ref="B69:B70"/>
    <mergeCell ref="D69:D70"/>
    <mergeCell ref="I69:I70"/>
    <mergeCell ref="K69:K70"/>
    <mergeCell ref="L69:L70"/>
    <mergeCell ref="M69:M70"/>
    <mergeCell ref="A67:A68"/>
    <mergeCell ref="B67:B68"/>
    <mergeCell ref="D67:D68"/>
    <mergeCell ref="I67:I68"/>
    <mergeCell ref="K67:K68"/>
    <mergeCell ref="L67:L68"/>
    <mergeCell ref="M71:M72"/>
    <mergeCell ref="A73:A74"/>
    <mergeCell ref="B73:B74"/>
    <mergeCell ref="D73:D74"/>
    <mergeCell ref="I73:I74"/>
    <mergeCell ref="K73:K74"/>
    <mergeCell ref="L73:L74"/>
    <mergeCell ref="M73:M74"/>
    <mergeCell ref="A71:A72"/>
    <mergeCell ref="B71:B72"/>
    <mergeCell ref="D71:D72"/>
    <mergeCell ref="I71:I72"/>
    <mergeCell ref="K71:K72"/>
    <mergeCell ref="L71:L72"/>
    <mergeCell ref="M75:M76"/>
    <mergeCell ref="A77:A78"/>
    <mergeCell ref="B77:B78"/>
    <mergeCell ref="D77:D78"/>
    <mergeCell ref="I77:I78"/>
    <mergeCell ref="K77:K78"/>
    <mergeCell ref="L77:L78"/>
    <mergeCell ref="M77:M78"/>
    <mergeCell ref="A75:A76"/>
    <mergeCell ref="B75:B76"/>
    <mergeCell ref="D75:D76"/>
    <mergeCell ref="I75:I76"/>
    <mergeCell ref="K75:K76"/>
    <mergeCell ref="L75:L76"/>
    <mergeCell ref="M79:M80"/>
    <mergeCell ref="A81:A82"/>
    <mergeCell ref="B81:B82"/>
    <mergeCell ref="D81:D82"/>
    <mergeCell ref="I81:I82"/>
    <mergeCell ref="K81:K82"/>
    <mergeCell ref="L81:L82"/>
    <mergeCell ref="M81:M82"/>
    <mergeCell ref="A79:A80"/>
    <mergeCell ref="B79:B80"/>
    <mergeCell ref="D79:D80"/>
    <mergeCell ref="I79:I80"/>
    <mergeCell ref="K79:K80"/>
    <mergeCell ref="L79:L80"/>
    <mergeCell ref="M83:M84"/>
    <mergeCell ref="A85:C86"/>
    <mergeCell ref="D85:D86"/>
    <mergeCell ref="A88:G88"/>
    <mergeCell ref="A89:G89"/>
    <mergeCell ref="A83:A84"/>
    <mergeCell ref="B83:B84"/>
    <mergeCell ref="D83:D84"/>
    <mergeCell ref="I83:I84"/>
    <mergeCell ref="K83:K84"/>
    <mergeCell ref="L83:L84"/>
  </mergeCells>
  <phoneticPr fontId="6"/>
  <conditionalFormatting sqref="E16:F16">
    <cfRule type="expression" dxfId="73" priority="70">
      <formula>L15="〇"</formula>
    </cfRule>
  </conditionalFormatting>
  <conditionalFormatting sqref="E18:F18">
    <cfRule type="expression" dxfId="72" priority="35">
      <formula>L17="〇"</formula>
    </cfRule>
  </conditionalFormatting>
  <conditionalFormatting sqref="E20:F20">
    <cfRule type="expression" dxfId="71" priority="34">
      <formula>L19="〇"</formula>
    </cfRule>
  </conditionalFormatting>
  <conditionalFormatting sqref="E22:F22">
    <cfRule type="expression" dxfId="70" priority="33">
      <formula>L21="〇"</formula>
    </cfRule>
  </conditionalFormatting>
  <conditionalFormatting sqref="E24:F24">
    <cfRule type="expression" dxfId="69" priority="32">
      <formula>L23="〇"</formula>
    </cfRule>
  </conditionalFormatting>
  <conditionalFormatting sqref="E26:F26">
    <cfRule type="expression" dxfId="68" priority="30">
      <formula>L25="〇"</formula>
    </cfRule>
  </conditionalFormatting>
  <conditionalFormatting sqref="E28:F28">
    <cfRule type="expression" dxfId="67" priority="29">
      <formula>L27="〇"</formula>
    </cfRule>
  </conditionalFormatting>
  <conditionalFormatting sqref="E30:F30">
    <cfRule type="expression" dxfId="66" priority="28">
      <formula>L29="〇"</formula>
    </cfRule>
  </conditionalFormatting>
  <conditionalFormatting sqref="E32:F32">
    <cfRule type="expression" dxfId="65" priority="27">
      <formula>L31="〇"</formula>
    </cfRule>
  </conditionalFormatting>
  <conditionalFormatting sqref="E34:F34">
    <cfRule type="expression" dxfId="64" priority="26">
      <formula>L33="〇"</formula>
    </cfRule>
  </conditionalFormatting>
  <conditionalFormatting sqref="E36:F36">
    <cfRule type="expression" dxfId="63" priority="25">
      <formula>L35="〇"</formula>
    </cfRule>
  </conditionalFormatting>
  <conditionalFormatting sqref="E38:F38">
    <cfRule type="expression" dxfId="62" priority="24">
      <formula>L37="〇"</formula>
    </cfRule>
  </conditionalFormatting>
  <conditionalFormatting sqref="E40:F40">
    <cfRule type="expression" dxfId="61" priority="23">
      <formula>L39="〇"</formula>
    </cfRule>
  </conditionalFormatting>
  <conditionalFormatting sqref="E42:F42">
    <cfRule type="expression" dxfId="60" priority="22">
      <formula>L41="〇"</formula>
    </cfRule>
  </conditionalFormatting>
  <conditionalFormatting sqref="E44:F44">
    <cfRule type="expression" dxfId="59" priority="21">
      <formula>L43="〇"</formula>
    </cfRule>
  </conditionalFormatting>
  <conditionalFormatting sqref="E46:F46">
    <cfRule type="expression" dxfId="58" priority="20">
      <formula>L45="〇"</formula>
    </cfRule>
  </conditionalFormatting>
  <conditionalFormatting sqref="E48:F48">
    <cfRule type="expression" dxfId="57" priority="19">
      <formula>L47="〇"</formula>
    </cfRule>
  </conditionalFormatting>
  <conditionalFormatting sqref="E50:F50">
    <cfRule type="expression" dxfId="56" priority="18">
      <formula>L49="〇"</formula>
    </cfRule>
  </conditionalFormatting>
  <conditionalFormatting sqref="E52:F52">
    <cfRule type="expression" dxfId="55" priority="17">
      <formula>L51="〇"</formula>
    </cfRule>
  </conditionalFormatting>
  <conditionalFormatting sqref="E54:F54">
    <cfRule type="expression" dxfId="54" priority="16">
      <formula>L53="〇"</formula>
    </cfRule>
  </conditionalFormatting>
  <conditionalFormatting sqref="E56:F56">
    <cfRule type="expression" dxfId="53" priority="15">
      <formula>L55="〇"</formula>
    </cfRule>
  </conditionalFormatting>
  <conditionalFormatting sqref="E58:F58">
    <cfRule type="expression" dxfId="52" priority="14">
      <formula>L57="〇"</formula>
    </cfRule>
  </conditionalFormatting>
  <conditionalFormatting sqref="E60:F60">
    <cfRule type="expression" dxfId="51" priority="13">
      <formula>L59="〇"</formula>
    </cfRule>
  </conditionalFormatting>
  <conditionalFormatting sqref="E62:F62">
    <cfRule type="expression" dxfId="50" priority="12">
      <formula>L61="〇"</formula>
    </cfRule>
  </conditionalFormatting>
  <conditionalFormatting sqref="E64:F64">
    <cfRule type="expression" dxfId="49" priority="11">
      <formula>L63="〇"</formula>
    </cfRule>
  </conditionalFormatting>
  <conditionalFormatting sqref="E66:F66">
    <cfRule type="expression" dxfId="48" priority="10">
      <formula>L65="〇"</formula>
    </cfRule>
  </conditionalFormatting>
  <conditionalFormatting sqref="E68:F68">
    <cfRule type="expression" dxfId="47" priority="9">
      <formula>L67="〇"</formula>
    </cfRule>
  </conditionalFormatting>
  <conditionalFormatting sqref="E70:F70">
    <cfRule type="expression" dxfId="46" priority="8">
      <formula>L69="〇"</formula>
    </cfRule>
  </conditionalFormatting>
  <conditionalFormatting sqref="E72:F72">
    <cfRule type="expression" dxfId="45" priority="7">
      <formula>L71="〇"</formula>
    </cfRule>
  </conditionalFormatting>
  <conditionalFormatting sqref="E74:F74">
    <cfRule type="expression" dxfId="44" priority="6">
      <formula>L73="〇"</formula>
    </cfRule>
  </conditionalFormatting>
  <conditionalFormatting sqref="E76:F76">
    <cfRule type="expression" dxfId="43" priority="5">
      <formula>L75="〇"</formula>
    </cfRule>
  </conditionalFormatting>
  <conditionalFormatting sqref="E78:F78">
    <cfRule type="expression" dxfId="42" priority="4">
      <formula>L77="〇"</formula>
    </cfRule>
  </conditionalFormatting>
  <conditionalFormatting sqref="E80:F80">
    <cfRule type="expression" dxfId="41" priority="3">
      <formula>L79="〇"</formula>
    </cfRule>
  </conditionalFormatting>
  <conditionalFormatting sqref="E82:F82">
    <cfRule type="expression" dxfId="40" priority="2">
      <formula>L81="〇"</formula>
    </cfRule>
  </conditionalFormatting>
  <conditionalFormatting sqref="E84:F84">
    <cfRule type="expression" dxfId="39" priority="1">
      <formula>L83="〇"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9"/>
  <sheetViews>
    <sheetView view="pageBreakPreview" zoomScaleNormal="100" zoomScaleSheetLayoutView="100" workbookViewId="0">
      <pane ySplit="14" topLeftCell="A15" activePane="bottomLeft" state="frozen"/>
      <selection pane="bottomLeft" activeCell="A15" sqref="A15:A16"/>
    </sheetView>
  </sheetViews>
  <sheetFormatPr defaultRowHeight="12"/>
  <cols>
    <col min="1" max="2" width="5" style="1" bestFit="1" customWidth="1"/>
    <col min="3" max="3" width="43.125" style="1" customWidth="1"/>
    <col min="4" max="4" width="7.625" style="1" customWidth="1"/>
    <col min="5" max="7" width="11.125" style="1" customWidth="1"/>
    <col min="8" max="8" width="12.25" style="1" customWidth="1"/>
    <col min="9" max="9" width="11.125" style="1" customWidth="1"/>
    <col min="10" max="10" width="12.25" style="1" customWidth="1"/>
    <col min="11" max="11" width="11.125" style="1" customWidth="1"/>
    <col min="12" max="12" width="9" style="1"/>
    <col min="13" max="13" width="8.5" style="25" bestFit="1" customWidth="1"/>
    <col min="14" max="16384" width="9" style="1"/>
  </cols>
  <sheetData>
    <row r="1" spans="1:13">
      <c r="A1" s="1" t="s">
        <v>13</v>
      </c>
    </row>
    <row r="3" spans="1:13">
      <c r="A3" s="256" t="s">
        <v>12</v>
      </c>
      <c r="B3" s="256"/>
      <c r="C3" s="256"/>
      <c r="D3" s="256"/>
      <c r="E3" s="256"/>
      <c r="F3" s="256"/>
    </row>
    <row r="5" spans="1:13">
      <c r="A5" s="245" t="s">
        <v>7</v>
      </c>
      <c r="B5" s="245"/>
      <c r="C5" s="213" t="str">
        <f>入力シート!$C$5</f>
        <v>〇〇市</v>
      </c>
      <c r="D5" s="214"/>
      <c r="E5" s="257" t="s">
        <v>5</v>
      </c>
      <c r="F5" s="245" t="str">
        <f>入力シート!$C$7</f>
        <v>令和７年度</v>
      </c>
    </row>
    <row r="6" spans="1:13">
      <c r="A6" s="246"/>
      <c r="B6" s="246"/>
      <c r="C6" s="215"/>
      <c r="D6" s="216"/>
      <c r="E6" s="258"/>
      <c r="F6" s="246"/>
    </row>
    <row r="8" spans="1:13">
      <c r="A8" s="245" t="s">
        <v>9</v>
      </c>
      <c r="B8" s="245"/>
      <c r="C8" s="247">
        <f>F86</f>
        <v>0</v>
      </c>
      <c r="D8" s="249" t="s">
        <v>10</v>
      </c>
    </row>
    <row r="9" spans="1:13">
      <c r="A9" s="246"/>
      <c r="B9" s="246"/>
      <c r="C9" s="248"/>
      <c r="D9" s="250"/>
    </row>
    <row r="11" spans="1:13" ht="12.75" thickBot="1">
      <c r="A11" s="1" t="s">
        <v>8</v>
      </c>
      <c r="F11" s="4" t="s">
        <v>18</v>
      </c>
    </row>
    <row r="12" spans="1:13">
      <c r="A12" s="259" t="s">
        <v>4</v>
      </c>
      <c r="B12" s="262" t="s">
        <v>27</v>
      </c>
      <c r="C12" s="262"/>
      <c r="D12" s="262" t="s">
        <v>28</v>
      </c>
      <c r="E12" s="262" t="s">
        <v>29</v>
      </c>
      <c r="F12" s="265" t="s">
        <v>0</v>
      </c>
      <c r="H12" s="1" t="s">
        <v>57</v>
      </c>
      <c r="J12" s="1" t="s">
        <v>58</v>
      </c>
      <c r="L12" s="95" t="s">
        <v>70</v>
      </c>
      <c r="M12" s="25" t="s">
        <v>71</v>
      </c>
    </row>
    <row r="13" spans="1:13">
      <c r="A13" s="260"/>
      <c r="B13" s="263" t="s">
        <v>1</v>
      </c>
      <c r="C13" s="2" t="s">
        <v>30</v>
      </c>
      <c r="D13" s="263"/>
      <c r="E13" s="263"/>
      <c r="F13" s="266"/>
      <c r="H13" s="16">
        <v>199</v>
      </c>
      <c r="J13" s="16">
        <v>-199</v>
      </c>
    </row>
    <row r="14" spans="1:13" ht="12.75" thickBot="1">
      <c r="A14" s="285"/>
      <c r="B14" s="287"/>
      <c r="C14" s="22" t="s">
        <v>31</v>
      </c>
      <c r="D14" s="286"/>
      <c r="E14" s="287"/>
      <c r="F14" s="288"/>
      <c r="H14" s="15">
        <v>0.19900000000000001</v>
      </c>
      <c r="J14" s="15">
        <v>-0.19900000000000001</v>
      </c>
    </row>
    <row r="15" spans="1:13" ht="21.75" customHeight="1">
      <c r="A15" s="289"/>
      <c r="B15" s="262" t="str">
        <f ca="1">IF(入力シート!B14=0," ",入力シート!B14)</f>
        <v/>
      </c>
      <c r="C15" s="23">
        <f>IF(入力シート!C14=" "," ",入力シート!C14)</f>
        <v>0</v>
      </c>
      <c r="D15" s="240" t="str">
        <f>IF(入力シート!D14=0," ",入力シート!D14)</f>
        <v xml:space="preserve"> </v>
      </c>
      <c r="E15" s="24">
        <f>IF(入力シート!N14=" "," ",ROUNDUP(入力シート!N14,-3)/1000)</f>
        <v>0</v>
      </c>
      <c r="F15" s="63">
        <f>IF(入力シート!N15=" "," ",ROUNDDOWN(入力シート!N15,-3)/1000)</f>
        <v>0</v>
      </c>
      <c r="G15" s="14">
        <f>E16-E15</f>
        <v>0</v>
      </c>
      <c r="H15" s="17" t="str">
        <f>IFERROR(IF(G15&gt;$H$13,"20万円以上増","　")," ")</f>
        <v>　</v>
      </c>
      <c r="I15" s="274" t="str">
        <f>IFERROR(IF((AND(G15&gt;$H$13,G16&gt;$H$14)),"変更申請"," ")," ")</f>
        <v xml:space="preserve"> </v>
      </c>
      <c r="J15" s="17" t="str">
        <f>IFERROR(IF(G15&lt;$J$13,"20万円以上減","　")," ")</f>
        <v>　</v>
      </c>
      <c r="K15" s="274" t="str">
        <f>IFERROR(IF((AND(G15&lt;$J$13,G16&lt;$J$14)),"変更申請"," ")," ")</f>
        <v xml:space="preserve"> </v>
      </c>
      <c r="L15" s="274" t="str">
        <f>IF((AND(E15&gt;1,E16=0)),"変更申請"," ")</f>
        <v xml:space="preserve"> </v>
      </c>
      <c r="M15" s="276" t="str">
        <f>IF((OR(I15="変更申請",K15="変更申請",L15="変更申請")),"〇"," ")</f>
        <v xml:space="preserve"> </v>
      </c>
    </row>
    <row r="16" spans="1:13" ht="21.75" customHeight="1" thickBot="1">
      <c r="A16" s="239"/>
      <c r="B16" s="273"/>
      <c r="C16" s="13" t="str">
        <f>IF(入力シート!C15=0," ",入力シート!C15)</f>
        <v xml:space="preserve"> </v>
      </c>
      <c r="D16" s="241"/>
      <c r="E16" s="96">
        <f>IF(入力シート!O14=" "," ",ROUNDUP(入力シート!O14,-3)/1000)</f>
        <v>0</v>
      </c>
      <c r="F16" s="97">
        <f>IF(入力シート!O15=" "," ",ROUNDDOWN(入力シート!O15,-3)/1000)</f>
        <v>0</v>
      </c>
      <c r="G16" s="15" t="e">
        <f>ROUND(G15/E15,3)</f>
        <v>#DIV/0!</v>
      </c>
      <c r="H16" s="18" t="str">
        <f>IFERROR(IF(G16&gt;$H$14,"20％以上増","　")," ")</f>
        <v xml:space="preserve"> </v>
      </c>
      <c r="I16" s="275"/>
      <c r="J16" s="18" t="str">
        <f>IFERROR(IF(G16&lt;$J$14,"20％以上減","　")," ")</f>
        <v xml:space="preserve"> </v>
      </c>
      <c r="K16" s="275"/>
      <c r="L16" s="275"/>
      <c r="M16" s="276"/>
    </row>
    <row r="17" spans="1:13" ht="21.75" customHeight="1">
      <c r="A17" s="239"/>
      <c r="B17" s="272" t="str">
        <f ca="1">IF(入力シート!B16=0," ",入力シート!B16)</f>
        <v/>
      </c>
      <c r="C17" s="13">
        <f>IF(入力シート!C16=" "," ",入力シート!C16)</f>
        <v>0</v>
      </c>
      <c r="D17" s="240" t="str">
        <f>IF(入力シート!D16=0," ",入力シート!D16)</f>
        <v xml:space="preserve"> </v>
      </c>
      <c r="E17" s="105">
        <f>IF(入力シート!N16=" "," ",ROUNDUP(入力シート!N16,-3)/1000)</f>
        <v>0</v>
      </c>
      <c r="F17" s="106">
        <f>IF(入力シート!N17=" "," ",ROUNDDOWN(入力シート!N17,-3)/1000)</f>
        <v>0</v>
      </c>
      <c r="G17" s="14">
        <f>E18-E17</f>
        <v>0</v>
      </c>
      <c r="H17" s="17" t="str">
        <f>IFERROR(IF(G17&gt;$H$13,"20万円以上増","　")," ")</f>
        <v>　</v>
      </c>
      <c r="I17" s="274" t="str">
        <f>IFERROR(IF((AND(G17&gt;$H$13,G18&gt;$H$14)),"変更申請"," ")," ")</f>
        <v xml:space="preserve"> </v>
      </c>
      <c r="J17" s="17" t="str">
        <f>IFERROR(IF(G17&lt;$J$13,"20万円以上減","　")," ")</f>
        <v>　</v>
      </c>
      <c r="K17" s="274" t="str">
        <f t="shared" ref="K17" si="0">IFERROR(IF((AND(G17&lt;$J$13,G18&lt;$J$14)),"変更申請"," ")," ")</f>
        <v xml:space="preserve"> </v>
      </c>
      <c r="L17" s="274" t="str">
        <f>IF((AND(E17&gt;1,E18=0)),"変更申請"," ")</f>
        <v xml:space="preserve"> </v>
      </c>
      <c r="M17" s="276" t="str">
        <f t="shared" ref="M17" si="1">IF((OR(I17="変更申請",K17="変更申請",L17="変更申請")),"〇"," ")</f>
        <v xml:space="preserve"> </v>
      </c>
    </row>
    <row r="18" spans="1:13" ht="21.75" customHeight="1" thickBot="1">
      <c r="A18" s="239"/>
      <c r="B18" s="273"/>
      <c r="C18" s="13" t="str">
        <f>IF(入力シート!C17=0," ",入力シート!C17)</f>
        <v xml:space="preserve"> </v>
      </c>
      <c r="D18" s="241"/>
      <c r="E18" s="20">
        <f>IF(入力シート!O16=" "," ",ROUNDUP(入力シート!O16,-3)/1000)</f>
        <v>0</v>
      </c>
      <c r="F18" s="64">
        <f>IF(入力シート!O17=" "," ",ROUNDDOWN(入力シート!O17,-3)/1000)</f>
        <v>0</v>
      </c>
      <c r="G18" s="15" t="e">
        <f>ROUND(G17/E17,3)</f>
        <v>#DIV/0!</v>
      </c>
      <c r="H18" s="18" t="str">
        <f>IFERROR(IF(G18&gt;$H$14,"20％以上増","　")," ")</f>
        <v xml:space="preserve"> </v>
      </c>
      <c r="I18" s="275"/>
      <c r="J18" s="18" t="str">
        <f>IFERROR(IF(G18&lt;$J$14,"20％以上減","　")," ")</f>
        <v xml:space="preserve"> </v>
      </c>
      <c r="K18" s="275"/>
      <c r="L18" s="275"/>
      <c r="M18" s="276"/>
    </row>
    <row r="19" spans="1:13" ht="21.75" customHeight="1">
      <c r="A19" s="239"/>
      <c r="B19" s="272" t="str">
        <f ca="1">IF(入力シート!B18=0," ",入力シート!B18)</f>
        <v/>
      </c>
      <c r="C19" s="13">
        <f>IF(入力シート!C18=" "," ",入力シート!C18)</f>
        <v>0</v>
      </c>
      <c r="D19" s="240" t="str">
        <f>IF(入力シート!D18=0," ",入力シート!D18)</f>
        <v xml:space="preserve"> </v>
      </c>
      <c r="E19" s="105">
        <f>IF(入力シート!N18=" "," ",ROUNDUP(入力シート!N18,-3)/1000)</f>
        <v>0</v>
      </c>
      <c r="F19" s="106">
        <f>IF(入力シート!N19=" "," ",ROUNDDOWN(入力シート!N19,-3)/1000)</f>
        <v>0</v>
      </c>
      <c r="G19" s="14">
        <f>E20-E19</f>
        <v>0</v>
      </c>
      <c r="H19" s="17" t="str">
        <f>IFERROR(IF(G19&gt;$H$13,"20万円以上増","　")," ")</f>
        <v>　</v>
      </c>
      <c r="I19" s="274" t="str">
        <f>IFERROR(IF((AND(G19&gt;$H$13,G20&gt;$H$14)),"変更申請"," ")," ")</f>
        <v xml:space="preserve"> </v>
      </c>
      <c r="J19" s="17" t="str">
        <f>IFERROR(IF(G19&lt;$J$13,"20万円以上減","　")," ")</f>
        <v>　</v>
      </c>
      <c r="K19" s="274" t="str">
        <f t="shared" ref="K19" si="2">IFERROR(IF((AND(G19&lt;$J$13,G20&lt;$J$14)),"変更申請"," ")," ")</f>
        <v xml:space="preserve"> </v>
      </c>
      <c r="L19" s="274" t="str">
        <f>IF((AND(E19&gt;1,E20=0)),"変更申請"," ")</f>
        <v xml:space="preserve"> </v>
      </c>
      <c r="M19" s="276" t="str">
        <f t="shared" ref="M19" si="3">IF((OR(I19="変更申請",K19="変更申請",L19="変更申請")),"〇"," ")</f>
        <v xml:space="preserve"> </v>
      </c>
    </row>
    <row r="20" spans="1:13" ht="21.75" customHeight="1" thickBot="1">
      <c r="A20" s="239"/>
      <c r="B20" s="273"/>
      <c r="C20" s="13" t="str">
        <f>IF(入力シート!C19=0," ",入力シート!C19)</f>
        <v xml:space="preserve"> </v>
      </c>
      <c r="D20" s="241"/>
      <c r="E20" s="20">
        <f>IF(入力シート!O18=" "," ",ROUNDUP(入力シート!O18,-3)/1000)</f>
        <v>0</v>
      </c>
      <c r="F20" s="64">
        <f>IF(入力シート!O19=" "," ",ROUNDDOWN(入力シート!O19,-3)/1000)</f>
        <v>0</v>
      </c>
      <c r="G20" s="15" t="e">
        <f>ROUND(G19/E19,3)</f>
        <v>#DIV/0!</v>
      </c>
      <c r="H20" s="18" t="str">
        <f>IFERROR(IF(G20&gt;$H$14,"20％以上増","　")," ")</f>
        <v xml:space="preserve"> </v>
      </c>
      <c r="I20" s="275"/>
      <c r="J20" s="18" t="str">
        <f>IFERROR(IF(G20&lt;$J$14,"20％以上減","　")," ")</f>
        <v xml:space="preserve"> </v>
      </c>
      <c r="K20" s="275"/>
      <c r="L20" s="275"/>
      <c r="M20" s="276"/>
    </row>
    <row r="21" spans="1:13" ht="21.75" customHeight="1">
      <c r="A21" s="239"/>
      <c r="B21" s="272" t="str">
        <f ca="1">IF(入力シート!B20=0," ",入力シート!B20)</f>
        <v/>
      </c>
      <c r="C21" s="13">
        <f>IF(入力シート!C20=" "," ",入力シート!C20)</f>
        <v>0</v>
      </c>
      <c r="D21" s="240" t="str">
        <f>IF(入力シート!D20=0," ",入力シート!D20)</f>
        <v xml:space="preserve"> </v>
      </c>
      <c r="E21" s="105">
        <f>IF(入力シート!N20=" "," ",ROUNDUP(入力シート!N20,-3)/1000)</f>
        <v>0</v>
      </c>
      <c r="F21" s="106">
        <f>IF(入力シート!N21=" "," ",ROUNDDOWN(入力シート!N21,-3)/1000)</f>
        <v>0</v>
      </c>
      <c r="G21" s="14">
        <f>E22-E21</f>
        <v>0</v>
      </c>
      <c r="H21" s="17" t="str">
        <f>IFERROR(IF(G21&gt;$H$13,"20万円以上増","　")," ")</f>
        <v>　</v>
      </c>
      <c r="I21" s="274" t="str">
        <f>IFERROR(IF((AND(G21&gt;$H$13,G22&gt;$H$14)),"変更申請"," ")," ")</f>
        <v xml:space="preserve"> </v>
      </c>
      <c r="J21" s="17" t="str">
        <f>IFERROR(IF(G21&lt;$J$13,"20万円以上減","　")," ")</f>
        <v>　</v>
      </c>
      <c r="K21" s="274" t="str">
        <f t="shared" ref="K21" si="4">IFERROR(IF((AND(G21&lt;$J$13,G22&lt;$J$14)),"変更申請"," ")," ")</f>
        <v xml:space="preserve"> </v>
      </c>
      <c r="L21" s="274" t="str">
        <f>IF((AND(E21&gt;1,E22=0)),"変更申請"," ")</f>
        <v xml:space="preserve"> </v>
      </c>
      <c r="M21" s="276" t="str">
        <f t="shared" ref="M21" si="5">IF((OR(I21="変更申請",K21="変更申請",L21="変更申請")),"〇"," ")</f>
        <v xml:space="preserve"> </v>
      </c>
    </row>
    <row r="22" spans="1:13" ht="21.75" customHeight="1" thickBot="1">
      <c r="A22" s="239"/>
      <c r="B22" s="273"/>
      <c r="C22" s="13" t="str">
        <f>IF(入力シート!C21=0," ",入力シート!C21)</f>
        <v xml:space="preserve"> </v>
      </c>
      <c r="D22" s="241"/>
      <c r="E22" s="20">
        <f>IF(入力シート!O20=" "," ",ROUNDUP(入力シート!O20,-3)/1000)</f>
        <v>0</v>
      </c>
      <c r="F22" s="64">
        <f>IF(入力シート!O21=" "," ",ROUNDDOWN(入力シート!O21,-3)/1000)</f>
        <v>0</v>
      </c>
      <c r="G22" s="15" t="e">
        <f>ROUND(G21/E21,3)</f>
        <v>#DIV/0!</v>
      </c>
      <c r="H22" s="18" t="str">
        <f>IFERROR(IF(G22&gt;$H$14,"20％以上増","　")," ")</f>
        <v xml:space="preserve"> </v>
      </c>
      <c r="I22" s="275"/>
      <c r="J22" s="18" t="str">
        <f>IFERROR(IF(G22&lt;$J$14,"20％以上減","　")," ")</f>
        <v xml:space="preserve"> </v>
      </c>
      <c r="K22" s="275"/>
      <c r="L22" s="275"/>
      <c r="M22" s="276"/>
    </row>
    <row r="23" spans="1:13" ht="21.75" customHeight="1">
      <c r="A23" s="239"/>
      <c r="B23" s="272" t="str">
        <f ca="1">IF(入力シート!B22=0," ",入力シート!B22)</f>
        <v/>
      </c>
      <c r="C23" s="13">
        <f>IF(入力シート!C22=" "," ",入力シート!C22)</f>
        <v>0</v>
      </c>
      <c r="D23" s="240" t="str">
        <f>IF(入力シート!D22=0," ",入力シート!D22)</f>
        <v xml:space="preserve"> </v>
      </c>
      <c r="E23" s="105">
        <f>IF(入力シート!N22=" "," ",ROUNDUP(入力シート!N22,-3)/1000)</f>
        <v>0</v>
      </c>
      <c r="F23" s="106">
        <f>IF(入力シート!N23=" "," ",ROUNDDOWN(入力シート!N23,-3)/1000)</f>
        <v>0</v>
      </c>
      <c r="G23" s="14">
        <f>E24-E23</f>
        <v>0</v>
      </c>
      <c r="H23" s="17" t="str">
        <f>IFERROR(IF(G23&gt;$H$13,"20万円以上増","　")," ")</f>
        <v>　</v>
      </c>
      <c r="I23" s="274" t="str">
        <f>IFERROR(IF((AND(G23&gt;$H$13,G24&gt;$H$14)),"変更申請"," ")," ")</f>
        <v xml:space="preserve"> </v>
      </c>
      <c r="J23" s="17" t="str">
        <f>IFERROR(IF(G23&lt;$J$13,"20万円以上減","　")," ")</f>
        <v>　</v>
      </c>
      <c r="K23" s="274" t="str">
        <f>IFERROR(IF((AND(G23&lt;$J$13,G24&lt;$J$14)),"変更申請"," ")," ")</f>
        <v xml:space="preserve"> </v>
      </c>
      <c r="L23" s="274" t="str">
        <f>IF((AND(E23&gt;1,E24=0)),"変更申請"," ")</f>
        <v xml:space="preserve"> </v>
      </c>
      <c r="M23" s="276" t="str">
        <f t="shared" ref="M23" si="6">IF((OR(I23="変更申請",K23="変更申請",L23="変更申請")),"〇"," ")</f>
        <v xml:space="preserve"> </v>
      </c>
    </row>
    <row r="24" spans="1:13" ht="21.75" customHeight="1" thickBot="1">
      <c r="A24" s="239"/>
      <c r="B24" s="273"/>
      <c r="C24" s="13" t="str">
        <f>IF(入力シート!C23=0," ",入力シート!C23)</f>
        <v xml:space="preserve"> </v>
      </c>
      <c r="D24" s="241"/>
      <c r="E24" s="20">
        <f>IF(入力シート!O22=" "," ",ROUNDUP(入力シート!O22,-3)/1000)</f>
        <v>0</v>
      </c>
      <c r="F24" s="64">
        <f>IF(入力シート!O23=" "," ",ROUNDDOWN(入力シート!O23,-3)/1000)</f>
        <v>0</v>
      </c>
      <c r="G24" s="15" t="e">
        <f>ROUND(G23/E23,3)</f>
        <v>#DIV/0!</v>
      </c>
      <c r="H24" s="18" t="str">
        <f>IFERROR(IF(G24&gt;$H$14,"20％以上増","　")," ")</f>
        <v xml:space="preserve"> </v>
      </c>
      <c r="I24" s="275"/>
      <c r="J24" s="18" t="str">
        <f>IFERROR(IF(G24&lt;$J$14,"20％以上減","　")," ")</f>
        <v xml:space="preserve"> </v>
      </c>
      <c r="K24" s="275"/>
      <c r="L24" s="275"/>
      <c r="M24" s="276"/>
    </row>
    <row r="25" spans="1:13" ht="21.75" customHeight="1">
      <c r="A25" s="239"/>
      <c r="B25" s="272" t="str">
        <f ca="1">IF(入力シート!B24=0," ",入力シート!B24)</f>
        <v/>
      </c>
      <c r="C25" s="13">
        <f>IF(入力シート!C24=" "," ",入力シート!C24)</f>
        <v>0</v>
      </c>
      <c r="D25" s="240" t="str">
        <f>IF(入力シート!D24=0," ",入力シート!D24)</f>
        <v xml:space="preserve"> </v>
      </c>
      <c r="E25" s="105">
        <f>IF(入力シート!N24=" "," ",ROUNDUP(入力シート!N24,-3)/1000)</f>
        <v>0</v>
      </c>
      <c r="F25" s="106">
        <f>IF(入力シート!N25=" "," ",ROUNDDOWN(入力シート!N25,-3)/1000)</f>
        <v>0</v>
      </c>
      <c r="G25" s="14">
        <f>E26-E25</f>
        <v>0</v>
      </c>
      <c r="H25" s="17" t="str">
        <f>IFERROR(IF(G25&gt;$H$13,"20万円以上増","　")," ")</f>
        <v>　</v>
      </c>
      <c r="I25" s="274" t="str">
        <f t="shared" ref="I25" si="7">IFERROR(IF((AND(G25&gt;$H$13,G26&gt;$H$14)),"変更申請"," ")," ")</f>
        <v xml:space="preserve"> </v>
      </c>
      <c r="J25" s="17" t="str">
        <f>IFERROR(IF(G25&lt;$J$13,"20万円以上減","　")," ")</f>
        <v>　</v>
      </c>
      <c r="K25" s="274" t="str">
        <f t="shared" ref="K25" si="8">IFERROR(IF((AND(G25&lt;$J$13,G26&lt;$J$14)),"変更申請"," ")," ")</f>
        <v xml:space="preserve"> </v>
      </c>
      <c r="L25" s="274" t="str">
        <f>IF((AND(E25&gt;1,E26=0)),"変更申請"," ")</f>
        <v xml:space="preserve"> </v>
      </c>
      <c r="M25" s="276" t="str">
        <f t="shared" ref="M25" si="9">IF((OR(I25="変更申請",K25="変更申請",L25="変更申請")),"〇"," ")</f>
        <v xml:space="preserve"> </v>
      </c>
    </row>
    <row r="26" spans="1:13" ht="21.75" customHeight="1" thickBot="1">
      <c r="A26" s="239"/>
      <c r="B26" s="273"/>
      <c r="C26" s="13" t="str">
        <f>IF(入力シート!C25=0," ",入力シート!C25)</f>
        <v xml:space="preserve"> </v>
      </c>
      <c r="D26" s="241"/>
      <c r="E26" s="20">
        <f>IF(入力シート!O24=" "," ",ROUNDUP(入力シート!O24,-3)/1000)</f>
        <v>0</v>
      </c>
      <c r="F26" s="64">
        <f>IF(入力シート!O25=" "," ",ROUNDDOWN(入力シート!O25,-3)/1000)</f>
        <v>0</v>
      </c>
      <c r="G26" s="15" t="e">
        <f>ROUND(G25/E25,3)</f>
        <v>#DIV/0!</v>
      </c>
      <c r="H26" s="18" t="str">
        <f>IFERROR(IF(G26&gt;$H$14,"20％以上増","　")," ")</f>
        <v xml:space="preserve"> </v>
      </c>
      <c r="I26" s="275"/>
      <c r="J26" s="18" t="str">
        <f>IFERROR(IF(G26&lt;$J$14,"20％以上減","　")," ")</f>
        <v xml:space="preserve"> </v>
      </c>
      <c r="K26" s="275"/>
      <c r="L26" s="275"/>
      <c r="M26" s="276"/>
    </row>
    <row r="27" spans="1:13" ht="21.75" customHeight="1">
      <c r="A27" s="239"/>
      <c r="B27" s="272" t="str">
        <f ca="1">IF(入力シート!B26=0," ",入力シート!B26)</f>
        <v/>
      </c>
      <c r="C27" s="13">
        <f>IF(入力シート!C26=" "," ",入力シート!C26)</f>
        <v>0</v>
      </c>
      <c r="D27" s="240" t="str">
        <f>IF(入力シート!D26=0," ",入力シート!D26)</f>
        <v xml:space="preserve"> </v>
      </c>
      <c r="E27" s="105">
        <f>IF(入力シート!N26=" "," ",ROUNDUP(入力シート!N26,-3)/1000)</f>
        <v>0</v>
      </c>
      <c r="F27" s="106">
        <f>IF(入力シート!N27=" "," ",ROUNDDOWN(入力シート!N27,-3)/1000)</f>
        <v>0</v>
      </c>
      <c r="G27" s="14">
        <f>E28-E27</f>
        <v>0</v>
      </c>
      <c r="H27" s="17" t="str">
        <f>IFERROR(IF(G27&gt;$H$13,"20万円以上増","　")," ")</f>
        <v>　</v>
      </c>
      <c r="I27" s="274" t="str">
        <f t="shared" ref="I27:I63" si="10">IFERROR(IF((AND(G27&gt;$H$13,G28&gt;$H$14)),"変更申請"," ")," ")</f>
        <v xml:space="preserve"> </v>
      </c>
      <c r="J27" s="17" t="str">
        <f>IFERROR(IF(G27&lt;$J$13,"20万円以上減","　")," ")</f>
        <v>　</v>
      </c>
      <c r="K27" s="274" t="str">
        <f t="shared" ref="K27" si="11">IFERROR(IF((AND(G27&lt;$J$13,G28&lt;$J$14)),"変更申請"," ")," ")</f>
        <v xml:space="preserve"> </v>
      </c>
      <c r="L27" s="274" t="str">
        <f>IF((AND(E27&gt;1,E28=0)),"変更申請"," ")</f>
        <v xml:space="preserve"> </v>
      </c>
      <c r="M27" s="276" t="str">
        <f t="shared" ref="M27" si="12">IF((OR(I27="変更申請",K27="変更申請",L27="変更申請")),"〇"," ")</f>
        <v xml:space="preserve"> </v>
      </c>
    </row>
    <row r="28" spans="1:13" ht="21.75" customHeight="1" thickBot="1">
      <c r="A28" s="239"/>
      <c r="B28" s="273"/>
      <c r="C28" s="13" t="str">
        <f>IF(入力シート!C27=0," ",入力シート!C27)</f>
        <v xml:space="preserve"> </v>
      </c>
      <c r="D28" s="241"/>
      <c r="E28" s="20">
        <f>IF(入力シート!O26=" "," ",ROUNDUP(入力シート!O26,-3)/1000)</f>
        <v>0</v>
      </c>
      <c r="F28" s="64">
        <f>IF(入力シート!O27=" "," ",ROUNDDOWN(入力シート!O27,-3)/1000)</f>
        <v>0</v>
      </c>
      <c r="G28" s="15" t="e">
        <f>ROUND(G27/E27,3)</f>
        <v>#DIV/0!</v>
      </c>
      <c r="H28" s="18" t="str">
        <f>IFERROR(IF(G28&gt;$H$14,"20％以上増","　")," ")</f>
        <v xml:space="preserve"> </v>
      </c>
      <c r="I28" s="275"/>
      <c r="J28" s="18" t="str">
        <f>IFERROR(IF(G28&lt;$J$14,"20％以上減","　")," ")</f>
        <v xml:space="preserve"> </v>
      </c>
      <c r="K28" s="275"/>
      <c r="L28" s="275"/>
      <c r="M28" s="276"/>
    </row>
    <row r="29" spans="1:13" ht="21.75" customHeight="1">
      <c r="A29" s="239"/>
      <c r="B29" s="272" t="str">
        <f ca="1">IF(入力シート!B28=0," ",入力シート!B28)</f>
        <v/>
      </c>
      <c r="C29" s="13">
        <f>IF(入力シート!C28=" "," ",入力シート!C28)</f>
        <v>0</v>
      </c>
      <c r="D29" s="240" t="str">
        <f>IF(入力シート!D28=0," ",入力シート!D28)</f>
        <v xml:space="preserve"> </v>
      </c>
      <c r="E29" s="105">
        <f>IF(入力シート!N28=" "," ",ROUNDUP(入力シート!N28,-3)/1000)</f>
        <v>0</v>
      </c>
      <c r="F29" s="106">
        <f>IF(入力シート!N29=" "," ",ROUNDDOWN(入力シート!N29,-3)/1000)</f>
        <v>0</v>
      </c>
      <c r="G29" s="14">
        <f>E30-E29</f>
        <v>0</v>
      </c>
      <c r="H29" s="17" t="str">
        <f>IFERROR(IF(G29&gt;$H$13,"20万円以上増","　")," ")</f>
        <v>　</v>
      </c>
      <c r="I29" s="274" t="str">
        <f t="shared" si="10"/>
        <v xml:space="preserve"> </v>
      </c>
      <c r="J29" s="17" t="str">
        <f>IFERROR(IF(G29&lt;$J$13,"20万円以上減","　")," ")</f>
        <v>　</v>
      </c>
      <c r="K29" s="274" t="str">
        <f>IFERROR(IF((AND(G29&lt;$J$13,G30&lt;$J$14)),"変更申請"," ")," ")</f>
        <v xml:space="preserve"> </v>
      </c>
      <c r="L29" s="274" t="str">
        <f>IF((AND(E29&gt;1,E30=0)),"変更申請"," ")</f>
        <v xml:space="preserve"> </v>
      </c>
      <c r="M29" s="276" t="str">
        <f t="shared" ref="M29" si="13">IF((OR(I29="変更申請",K29="変更申請",L29="変更申請")),"〇"," ")</f>
        <v xml:space="preserve"> </v>
      </c>
    </row>
    <row r="30" spans="1:13" ht="21.75" customHeight="1" thickBot="1">
      <c r="A30" s="239"/>
      <c r="B30" s="273"/>
      <c r="C30" s="13" t="str">
        <f>IF(入力シート!C29=0," ",入力シート!C29)</f>
        <v xml:space="preserve"> </v>
      </c>
      <c r="D30" s="241"/>
      <c r="E30" s="20">
        <f>IF(入力シート!O28=" "," ",ROUNDUP(入力シート!O28,-3)/1000)</f>
        <v>0</v>
      </c>
      <c r="F30" s="64">
        <f>IF(入力シート!O29=" "," ",ROUNDDOWN(入力シート!O29,-3)/1000)</f>
        <v>0</v>
      </c>
      <c r="G30" s="15" t="e">
        <f>ROUND(G29/E29,3)</f>
        <v>#DIV/0!</v>
      </c>
      <c r="H30" s="18" t="str">
        <f>IFERROR(IF(G30&gt;$H$14,"20％以上増","　")," ")</f>
        <v xml:space="preserve"> </v>
      </c>
      <c r="I30" s="275"/>
      <c r="J30" s="18" t="str">
        <f>IFERROR(IF(G30&lt;$J$14,"20％以上減","　")," ")</f>
        <v xml:space="preserve"> </v>
      </c>
      <c r="K30" s="275"/>
      <c r="L30" s="275"/>
      <c r="M30" s="276"/>
    </row>
    <row r="31" spans="1:13" ht="21.75" customHeight="1">
      <c r="A31" s="239"/>
      <c r="B31" s="272" t="str">
        <f ca="1">IF(入力シート!B30=0," ",入力シート!B30)</f>
        <v/>
      </c>
      <c r="C31" s="13">
        <f>IF(入力シート!C30=" "," ",入力シート!C30)</f>
        <v>0</v>
      </c>
      <c r="D31" s="240" t="str">
        <f>IF(入力シート!D30=0," ",入力シート!D30)</f>
        <v xml:space="preserve"> </v>
      </c>
      <c r="E31" s="105">
        <f>IF(入力シート!N30=" "," ",ROUNDUP(入力シート!N30,-3)/1000)</f>
        <v>0</v>
      </c>
      <c r="F31" s="106">
        <f>IF(入力シート!N31=" "," ",ROUNDDOWN(入力シート!N31,-3)/1000)</f>
        <v>0</v>
      </c>
      <c r="G31" s="14">
        <f>E32-E31</f>
        <v>0</v>
      </c>
      <c r="H31" s="17" t="str">
        <f>IFERROR(IF(G31&gt;$H$13,"20万円以上増","　")," ")</f>
        <v>　</v>
      </c>
      <c r="I31" s="274" t="str">
        <f t="shared" si="10"/>
        <v xml:space="preserve"> </v>
      </c>
      <c r="J31" s="17" t="str">
        <f>IFERROR(IF(G31&lt;$J$13,"20万円以上減","　")," ")</f>
        <v>　</v>
      </c>
      <c r="K31" s="274" t="str">
        <f t="shared" ref="K31" si="14">IFERROR(IF((AND(G31&lt;$J$13,G32&lt;$J$14)),"変更申請"," ")," ")</f>
        <v xml:space="preserve"> </v>
      </c>
      <c r="L31" s="274" t="str">
        <f>IF((AND(E31&gt;1,E32=0)),"変更申請"," ")</f>
        <v xml:space="preserve"> </v>
      </c>
      <c r="M31" s="276" t="str">
        <f t="shared" ref="M31" si="15">IF((OR(I31="変更申請",K31="変更申請",L31="変更申請")),"〇"," ")</f>
        <v xml:space="preserve"> </v>
      </c>
    </row>
    <row r="32" spans="1:13" ht="21.75" customHeight="1" thickBot="1">
      <c r="A32" s="239"/>
      <c r="B32" s="273"/>
      <c r="C32" s="13" t="str">
        <f>IF(入力シート!C31=0," ",入力シート!C31)</f>
        <v xml:space="preserve"> </v>
      </c>
      <c r="D32" s="241"/>
      <c r="E32" s="20">
        <f>IF(入力シート!O30=" "," ",ROUNDUP(入力シート!O30,-3)/1000)</f>
        <v>0</v>
      </c>
      <c r="F32" s="64">
        <f>IF(入力シート!O31=" "," ",ROUNDDOWN(入力シート!O31,-3)/1000)</f>
        <v>0</v>
      </c>
      <c r="G32" s="15" t="e">
        <f>ROUND(G31/E31,3)</f>
        <v>#DIV/0!</v>
      </c>
      <c r="H32" s="18" t="str">
        <f>IFERROR(IF(G32&gt;$H$14,"20％以上増","　")," ")</f>
        <v xml:space="preserve"> </v>
      </c>
      <c r="I32" s="275"/>
      <c r="J32" s="18" t="str">
        <f>IFERROR(IF(G32&lt;$J$14,"20％以上減","　")," ")</f>
        <v xml:space="preserve"> </v>
      </c>
      <c r="K32" s="275"/>
      <c r="L32" s="275"/>
      <c r="M32" s="276"/>
    </row>
    <row r="33" spans="1:13" ht="21.75" customHeight="1">
      <c r="A33" s="239"/>
      <c r="B33" s="272" t="str">
        <f ca="1">IF(入力シート!B32=0," ",入力シート!B32)</f>
        <v/>
      </c>
      <c r="C33" s="13">
        <f>IF(入力シート!C32=" "," ",入力シート!C32)</f>
        <v>0</v>
      </c>
      <c r="D33" s="240" t="str">
        <f>IF(入力シート!D32=0," ",入力シート!D32)</f>
        <v xml:space="preserve"> </v>
      </c>
      <c r="E33" s="105">
        <f>IF(入力シート!N32=" "," ",ROUNDUP(入力シート!N32,-3)/1000)</f>
        <v>0</v>
      </c>
      <c r="F33" s="106">
        <f>IF(入力シート!N33=" "," ",ROUNDDOWN(入力シート!N33,-3)/1000)</f>
        <v>0</v>
      </c>
      <c r="G33" s="14">
        <f>E34-E33</f>
        <v>0</v>
      </c>
      <c r="H33" s="17" t="str">
        <f>IFERROR(IF(G33&gt;$H$13,"20万円以上増","　")," ")</f>
        <v>　</v>
      </c>
      <c r="I33" s="274" t="str">
        <f t="shared" si="10"/>
        <v xml:space="preserve"> </v>
      </c>
      <c r="J33" s="17" t="str">
        <f>IFERROR(IF(G33&lt;$J$13,"20万円以上減","　")," ")</f>
        <v>　</v>
      </c>
      <c r="K33" s="274" t="str">
        <f t="shared" ref="K33" si="16">IFERROR(IF((AND(G33&lt;$J$13,G34&lt;$J$14)),"変更申請"," ")," ")</f>
        <v xml:space="preserve"> </v>
      </c>
      <c r="L33" s="274" t="str">
        <f>IF((AND(E33&gt;1,E34=0)),"変更申請"," ")</f>
        <v xml:space="preserve"> </v>
      </c>
      <c r="M33" s="276" t="str">
        <f t="shared" ref="M33" si="17">IF((OR(I33="変更申請",K33="変更申請",L33="変更申請")),"〇"," ")</f>
        <v xml:space="preserve"> </v>
      </c>
    </row>
    <row r="34" spans="1:13" ht="21.75" customHeight="1" thickBot="1">
      <c r="A34" s="239"/>
      <c r="B34" s="273"/>
      <c r="C34" s="13" t="str">
        <f>IF(入力シート!C33=0," ",入力シート!C33)</f>
        <v xml:space="preserve"> </v>
      </c>
      <c r="D34" s="241"/>
      <c r="E34" s="20">
        <f>IF(入力シート!O32=" "," ",ROUNDUP(入力シート!O32,-3)/1000)</f>
        <v>0</v>
      </c>
      <c r="F34" s="64">
        <f>IF(入力シート!O33=" "," ",ROUNDDOWN(入力シート!O33,-3)/1000)</f>
        <v>0</v>
      </c>
      <c r="G34" s="15" t="e">
        <f>ROUND(G33/E33,3)</f>
        <v>#DIV/0!</v>
      </c>
      <c r="H34" s="18" t="str">
        <f>IFERROR(IF(G34&gt;$H$14,"20％以上増","　")," ")</f>
        <v xml:space="preserve"> </v>
      </c>
      <c r="I34" s="275"/>
      <c r="J34" s="18" t="str">
        <f>IFERROR(IF(G34&lt;$J$14,"20％以上減","　")," ")</f>
        <v xml:space="preserve"> </v>
      </c>
      <c r="K34" s="275"/>
      <c r="L34" s="275"/>
      <c r="M34" s="276"/>
    </row>
    <row r="35" spans="1:13" ht="21.75" customHeight="1">
      <c r="A35" s="239"/>
      <c r="B35" s="272" t="str">
        <f ca="1">IF(入力シート!B34=0," ",入力シート!B34)</f>
        <v/>
      </c>
      <c r="C35" s="13">
        <f>IF(入力シート!C34=" "," ",入力シート!C34)</f>
        <v>0</v>
      </c>
      <c r="D35" s="240" t="str">
        <f>IF(入力シート!D34=0," ",入力シート!D34)</f>
        <v xml:space="preserve"> </v>
      </c>
      <c r="E35" s="105">
        <f>IF(入力シート!N34=" "," ",ROUNDUP(入力シート!N34,-3)/1000)</f>
        <v>0</v>
      </c>
      <c r="F35" s="106">
        <f>IF(入力シート!N35=" "," ",ROUNDDOWN(入力シート!N35,-3)/1000)</f>
        <v>0</v>
      </c>
      <c r="G35" s="14">
        <f>E36-E35</f>
        <v>0</v>
      </c>
      <c r="H35" s="17" t="str">
        <f>IFERROR(IF(G35&gt;$H$13,"20万円以上増","　")," ")</f>
        <v>　</v>
      </c>
      <c r="I35" s="274" t="str">
        <f t="shared" si="10"/>
        <v xml:space="preserve"> </v>
      </c>
      <c r="J35" s="17" t="str">
        <f>IFERROR(IF(G35&lt;$J$13,"20万円以上減","　")," ")</f>
        <v>　</v>
      </c>
      <c r="K35" s="274" t="str">
        <f t="shared" ref="K35" si="18">IFERROR(IF((AND(G35&lt;$J$13,G36&lt;$J$14)),"変更申請"," ")," ")</f>
        <v xml:space="preserve"> </v>
      </c>
      <c r="L35" s="274" t="str">
        <f>IF((AND(E35&gt;1,E36=0)),"変更申請"," ")</f>
        <v xml:space="preserve"> </v>
      </c>
      <c r="M35" s="276" t="str">
        <f t="shared" ref="M35" si="19">IF((OR(I35="変更申請",K35="変更申請",L35="変更申請")),"〇"," ")</f>
        <v xml:space="preserve"> </v>
      </c>
    </row>
    <row r="36" spans="1:13" ht="21.75" customHeight="1" thickBot="1">
      <c r="A36" s="239"/>
      <c r="B36" s="273"/>
      <c r="C36" s="13" t="str">
        <f>IF(入力シート!C35=0," ",入力シート!C35)</f>
        <v xml:space="preserve"> </v>
      </c>
      <c r="D36" s="241"/>
      <c r="E36" s="20">
        <f>IF(入力シート!O34=" "," ",ROUNDUP(入力シート!O34,-3)/1000)</f>
        <v>0</v>
      </c>
      <c r="F36" s="64">
        <f>IF(入力シート!O35=" "," ",ROUNDDOWN(入力シート!O35,-3)/1000)</f>
        <v>0</v>
      </c>
      <c r="G36" s="15" t="e">
        <f>ROUND(G35/E35,3)</f>
        <v>#DIV/0!</v>
      </c>
      <c r="H36" s="18" t="str">
        <f>IFERROR(IF(G36&gt;$H$14,"20％以上増","　")," ")</f>
        <v xml:space="preserve"> </v>
      </c>
      <c r="I36" s="275"/>
      <c r="J36" s="18" t="str">
        <f>IFERROR(IF(G36&lt;$J$14,"20％以上減","　")," ")</f>
        <v xml:space="preserve"> </v>
      </c>
      <c r="K36" s="275"/>
      <c r="L36" s="275"/>
      <c r="M36" s="276"/>
    </row>
    <row r="37" spans="1:13" ht="21.75" customHeight="1">
      <c r="A37" s="239"/>
      <c r="B37" s="272" t="str">
        <f ca="1">IF(入力シート!B36=0," ",入力シート!B36)</f>
        <v/>
      </c>
      <c r="C37" s="13">
        <f>IF(入力シート!C36=" "," ",入力シート!C36)</f>
        <v>0</v>
      </c>
      <c r="D37" s="240" t="str">
        <f>IF(入力シート!D36=0," ",入力シート!D36)</f>
        <v xml:space="preserve"> </v>
      </c>
      <c r="E37" s="105">
        <f>IF(入力シート!N36=" "," ",ROUNDUP(入力シート!N36,-3)/1000)</f>
        <v>0</v>
      </c>
      <c r="F37" s="106">
        <f>IF(入力シート!N37=" "," ",ROUNDDOWN(入力シート!N37,-3)/1000)</f>
        <v>0</v>
      </c>
      <c r="G37" s="14">
        <f>E38-E37</f>
        <v>0</v>
      </c>
      <c r="H37" s="17" t="str">
        <f>IFERROR(IF(G37&gt;$H$13,"20万円以上増","　")," ")</f>
        <v>　</v>
      </c>
      <c r="I37" s="274" t="str">
        <f t="shared" si="10"/>
        <v xml:space="preserve"> </v>
      </c>
      <c r="J37" s="17" t="str">
        <f>IFERROR(IF(G37&lt;$J$13,"20万円以上減","　")," ")</f>
        <v>　</v>
      </c>
      <c r="K37" s="274" t="str">
        <f>IFERROR(IF((AND(G37&lt;$J$13,G38&lt;$J$14)),"変更申請"," ")," ")</f>
        <v xml:space="preserve"> </v>
      </c>
      <c r="L37" s="274" t="str">
        <f>IF((AND(E37&gt;1,E38=0)),"変更申請"," ")</f>
        <v xml:space="preserve"> </v>
      </c>
      <c r="M37" s="276" t="str">
        <f t="shared" ref="M37" si="20">IF((OR(I37="変更申請",K37="変更申請",L37="変更申請")),"〇"," ")</f>
        <v xml:space="preserve"> </v>
      </c>
    </row>
    <row r="38" spans="1:13" ht="21.75" customHeight="1" thickBot="1">
      <c r="A38" s="239"/>
      <c r="B38" s="273"/>
      <c r="C38" s="13" t="str">
        <f>IF(入力シート!C37=0," ",入力シート!C37)</f>
        <v xml:space="preserve"> </v>
      </c>
      <c r="D38" s="241"/>
      <c r="E38" s="20">
        <f>IF(入力シート!O36=" "," ",ROUNDUP(入力シート!O36,-3)/1000)</f>
        <v>0</v>
      </c>
      <c r="F38" s="64">
        <f>IF(入力シート!O37=" "," ",ROUNDDOWN(入力シート!O37,-3)/1000)</f>
        <v>0</v>
      </c>
      <c r="G38" s="15" t="e">
        <f>ROUND(G37/E37,3)</f>
        <v>#DIV/0!</v>
      </c>
      <c r="H38" s="18" t="str">
        <f>IFERROR(IF(G38&gt;$H$14,"20％以上増","　")," ")</f>
        <v xml:space="preserve"> </v>
      </c>
      <c r="I38" s="275"/>
      <c r="J38" s="18" t="str">
        <f>IFERROR(IF(G38&lt;$J$14,"20％以上減","　")," ")</f>
        <v xml:space="preserve"> </v>
      </c>
      <c r="K38" s="275"/>
      <c r="L38" s="275"/>
      <c r="M38" s="276"/>
    </row>
    <row r="39" spans="1:13" ht="21.75" customHeight="1">
      <c r="A39" s="239"/>
      <c r="B39" s="272" t="str">
        <f ca="1">IF(入力シート!B38=0," ",入力シート!B38)</f>
        <v/>
      </c>
      <c r="C39" s="13">
        <f>IF(入力シート!C38=" "," ",入力シート!C38)</f>
        <v>0</v>
      </c>
      <c r="D39" s="240" t="str">
        <f>IF(入力シート!D38=0," ",入力シート!D38)</f>
        <v xml:space="preserve"> </v>
      </c>
      <c r="E39" s="105">
        <f>IF(入力シート!N38=" "," ",ROUNDUP(入力シート!N38,-3)/1000)</f>
        <v>0</v>
      </c>
      <c r="F39" s="106">
        <f>IF(入力シート!N39=" "," ",ROUNDDOWN(入力シート!N39,-3)/1000)</f>
        <v>0</v>
      </c>
      <c r="G39" s="14">
        <f>E40-E39</f>
        <v>0</v>
      </c>
      <c r="H39" s="17" t="str">
        <f>IFERROR(IF(G39&gt;$H$13,"20万円以上増","　")," ")</f>
        <v>　</v>
      </c>
      <c r="I39" s="274" t="str">
        <f t="shared" si="10"/>
        <v xml:space="preserve"> </v>
      </c>
      <c r="J39" s="17" t="str">
        <f>IFERROR(IF(G39&lt;$J$13,"20万円以上減","　")," ")</f>
        <v>　</v>
      </c>
      <c r="K39" s="274" t="str">
        <f t="shared" ref="K39" si="21">IFERROR(IF((AND(G39&lt;$J$13,G40&lt;$J$14)),"変更申請"," ")," ")</f>
        <v xml:space="preserve"> </v>
      </c>
      <c r="L39" s="274" t="str">
        <f>IF((AND(E39&gt;1,E40=0)),"変更申請"," ")</f>
        <v xml:space="preserve"> </v>
      </c>
      <c r="M39" s="276" t="str">
        <f t="shared" ref="M39" si="22">IF((OR(I39="変更申請",K39="変更申請",L39="変更申請")),"〇"," ")</f>
        <v xml:space="preserve"> </v>
      </c>
    </row>
    <row r="40" spans="1:13" ht="21.75" customHeight="1" thickBot="1">
      <c r="A40" s="239"/>
      <c r="B40" s="273"/>
      <c r="C40" s="13" t="str">
        <f>IF(入力シート!C39=0," ",入力シート!C39)</f>
        <v xml:space="preserve"> </v>
      </c>
      <c r="D40" s="241"/>
      <c r="E40" s="20">
        <f>IF(入力シート!O38=" "," ",ROUNDUP(入力シート!O38,-3)/1000)</f>
        <v>0</v>
      </c>
      <c r="F40" s="64">
        <f>IF(入力シート!O39=" "," ",ROUNDDOWN(入力シート!O39,-3)/1000)</f>
        <v>0</v>
      </c>
      <c r="G40" s="15" t="e">
        <f>ROUND(G39/E39,3)</f>
        <v>#DIV/0!</v>
      </c>
      <c r="H40" s="18" t="str">
        <f>IFERROR(IF(G40&gt;$H$14,"20％以上増","　")," ")</f>
        <v xml:space="preserve"> </v>
      </c>
      <c r="I40" s="275"/>
      <c r="J40" s="18" t="str">
        <f>IFERROR(IF(G40&lt;$J$14,"20％以上減","　")," ")</f>
        <v xml:space="preserve"> </v>
      </c>
      <c r="K40" s="275"/>
      <c r="L40" s="275"/>
      <c r="M40" s="276"/>
    </row>
    <row r="41" spans="1:13" ht="21.75" hidden="1" customHeight="1">
      <c r="A41" s="239"/>
      <c r="B41" s="272" t="str">
        <f ca="1">IF(入力シート!B40=0," ",入力シート!B40)</f>
        <v/>
      </c>
      <c r="C41" s="13">
        <f>IF(入力シート!C40=" "," ",入力シート!C40)</f>
        <v>0</v>
      </c>
      <c r="D41" s="240" t="str">
        <f>IF(入力シート!D40=0," ",入力シート!D40)</f>
        <v xml:space="preserve"> </v>
      </c>
      <c r="E41" s="105">
        <f>IF(入力シート!N40=" "," ",ROUNDUP(入力シート!N40,-3)/1000)</f>
        <v>0</v>
      </c>
      <c r="F41" s="106">
        <f>IF(入力シート!N41=" "," ",ROUNDDOWN(入力シート!N41,-3)/1000)</f>
        <v>0</v>
      </c>
      <c r="G41" s="14">
        <f>E42-E41</f>
        <v>0</v>
      </c>
      <c r="H41" s="17" t="str">
        <f>IFERROR(IF(G41&gt;$H$13,"20万円以上増","　")," ")</f>
        <v>　</v>
      </c>
      <c r="I41" s="274" t="str">
        <f t="shared" si="10"/>
        <v xml:space="preserve"> </v>
      </c>
      <c r="J41" s="17" t="str">
        <f>IFERROR(IF(G41&lt;$J$13,"20万円以上減","　")," ")</f>
        <v>　</v>
      </c>
      <c r="K41" s="274" t="str">
        <f t="shared" ref="K41" si="23">IFERROR(IF((AND(G41&lt;$J$13,G42&lt;$J$14)),"変更申請"," ")," ")</f>
        <v xml:space="preserve"> </v>
      </c>
      <c r="L41" s="274" t="str">
        <f>IF((AND(E41&gt;1,E42=0)),"変更申請"," ")</f>
        <v xml:space="preserve"> </v>
      </c>
      <c r="M41" s="276" t="str">
        <f t="shared" ref="M41" si="24">IF((OR(I41="変更申請",K41="変更申請",L41="変更申請")),"〇"," ")</f>
        <v xml:space="preserve"> </v>
      </c>
    </row>
    <row r="42" spans="1:13" ht="21.75" hidden="1" customHeight="1" thickBot="1">
      <c r="A42" s="239"/>
      <c r="B42" s="273"/>
      <c r="C42" s="13" t="str">
        <f>IF(入力シート!C41=0," ",入力シート!C41)</f>
        <v xml:space="preserve"> </v>
      </c>
      <c r="D42" s="241"/>
      <c r="E42" s="20">
        <f>IF(入力シート!O40=" "," ",ROUNDUP(入力シート!O40,-3)/1000)</f>
        <v>0</v>
      </c>
      <c r="F42" s="64">
        <f>IF(入力シート!O41=" "," ",ROUNDDOWN(入力シート!O41,-3)/1000)</f>
        <v>0</v>
      </c>
      <c r="G42" s="15" t="e">
        <f>ROUND(G41/E41,3)</f>
        <v>#DIV/0!</v>
      </c>
      <c r="H42" s="18" t="str">
        <f>IFERROR(IF(G42&gt;$H$14,"20％以上増","　")," ")</f>
        <v xml:space="preserve"> </v>
      </c>
      <c r="I42" s="275"/>
      <c r="J42" s="18" t="str">
        <f>IFERROR(IF(G42&lt;$J$14,"20％以上減","　")," ")</f>
        <v xml:space="preserve"> </v>
      </c>
      <c r="K42" s="275"/>
      <c r="L42" s="275"/>
      <c r="M42" s="276"/>
    </row>
    <row r="43" spans="1:13" ht="21.75" hidden="1" customHeight="1">
      <c r="A43" s="239"/>
      <c r="B43" s="272" t="str">
        <f ca="1">IF(入力シート!B42=0," ",入力シート!B42)</f>
        <v/>
      </c>
      <c r="C43" s="13">
        <f>IF(入力シート!C42=" "," ",入力シート!C42)</f>
        <v>0</v>
      </c>
      <c r="D43" s="240" t="str">
        <f>IF(入力シート!D42=0," ",入力シート!D42)</f>
        <v xml:space="preserve"> </v>
      </c>
      <c r="E43" s="105">
        <f>IF(入力シート!N42=" "," ",ROUNDUP(入力シート!N42,-3)/1000)</f>
        <v>0</v>
      </c>
      <c r="F43" s="106">
        <f>IF(入力シート!N43=" "," ",ROUNDDOWN(入力シート!N43,-3)/1000)</f>
        <v>0</v>
      </c>
      <c r="G43" s="14">
        <f>E44-E43</f>
        <v>0</v>
      </c>
      <c r="H43" s="17" t="str">
        <f>IFERROR(IF(G43&gt;$H$13,"20万円以上増","　")," ")</f>
        <v>　</v>
      </c>
      <c r="I43" s="274" t="str">
        <f t="shared" si="10"/>
        <v xml:space="preserve"> </v>
      </c>
      <c r="J43" s="17" t="str">
        <f>IFERROR(IF(G43&lt;$J$13,"20万円以上減","　")," ")</f>
        <v>　</v>
      </c>
      <c r="K43" s="274" t="str">
        <f t="shared" ref="K43" si="25">IFERROR(IF((AND(G43&lt;$J$13,G44&lt;$J$14)),"変更申請"," ")," ")</f>
        <v xml:space="preserve"> </v>
      </c>
      <c r="L43" s="274" t="str">
        <f>IF((AND(E43&gt;1,E44=0)),"変更申請"," ")</f>
        <v xml:space="preserve"> </v>
      </c>
      <c r="M43" s="276" t="str">
        <f t="shared" ref="M43" si="26">IF((OR(I43="変更申請",K43="変更申請",L43="変更申請")),"〇"," ")</f>
        <v xml:space="preserve"> </v>
      </c>
    </row>
    <row r="44" spans="1:13" ht="21.75" hidden="1" customHeight="1" thickBot="1">
      <c r="A44" s="239"/>
      <c r="B44" s="273"/>
      <c r="C44" s="13" t="str">
        <f>IF(入力シート!C43=0," ",入力シート!C43)</f>
        <v xml:space="preserve"> </v>
      </c>
      <c r="D44" s="241"/>
      <c r="E44" s="20">
        <f>IF(入力シート!O42=" "," ",ROUNDUP(入力シート!O42,-3)/1000)</f>
        <v>0</v>
      </c>
      <c r="F44" s="64">
        <f>IF(入力シート!O43=" "," ",ROUNDDOWN(入力シート!O43,-3)/1000)</f>
        <v>0</v>
      </c>
      <c r="G44" s="15" t="e">
        <f>ROUND(G43/E43,3)</f>
        <v>#DIV/0!</v>
      </c>
      <c r="H44" s="18" t="str">
        <f>IFERROR(IF(G44&gt;$H$14,"20％以上増","　")," ")</f>
        <v xml:space="preserve"> </v>
      </c>
      <c r="I44" s="275"/>
      <c r="J44" s="18" t="str">
        <f>IFERROR(IF(G44&lt;$J$14,"20％以上減","　")," ")</f>
        <v xml:space="preserve"> </v>
      </c>
      <c r="K44" s="275"/>
      <c r="L44" s="275"/>
      <c r="M44" s="276"/>
    </row>
    <row r="45" spans="1:13" ht="21.75" hidden="1" customHeight="1">
      <c r="A45" s="239"/>
      <c r="B45" s="272" t="str">
        <f ca="1">IF(入力シート!B44=0," ",入力シート!B44)</f>
        <v/>
      </c>
      <c r="C45" s="13">
        <f>IF(入力シート!C44=" "," ",入力シート!C44)</f>
        <v>0</v>
      </c>
      <c r="D45" s="240" t="str">
        <f>IF(入力シート!D44=0," ",入力シート!D44)</f>
        <v xml:space="preserve"> </v>
      </c>
      <c r="E45" s="105">
        <f>IF(入力シート!N44=" "," ",ROUNDUP(入力シート!N44,-3)/1000)</f>
        <v>0</v>
      </c>
      <c r="F45" s="106">
        <f>IF(入力シート!N45=" "," ",ROUNDDOWN(入力シート!N45,-3)/1000)</f>
        <v>0</v>
      </c>
      <c r="G45" s="14">
        <f>E46-E45</f>
        <v>0</v>
      </c>
      <c r="H45" s="17" t="str">
        <f>IFERROR(IF(G45&gt;$H$13,"20万円以上増","　")," ")</f>
        <v>　</v>
      </c>
      <c r="I45" s="274" t="str">
        <f t="shared" si="10"/>
        <v xml:space="preserve"> </v>
      </c>
      <c r="J45" s="17" t="str">
        <f>IFERROR(IF(G45&lt;$J$13,"20万円以上減","　")," ")</f>
        <v>　</v>
      </c>
      <c r="K45" s="274" t="str">
        <f>IFERROR(IF((AND(G45&lt;$J$13,G46&lt;$J$14)),"変更申請"," ")," ")</f>
        <v xml:space="preserve"> </v>
      </c>
      <c r="L45" s="274" t="str">
        <f>IF((AND(E45&gt;1,E46=0)),"変更申請"," ")</f>
        <v xml:space="preserve"> </v>
      </c>
      <c r="M45" s="276" t="str">
        <f t="shared" ref="M45" si="27">IF((OR(I45="変更申請",K45="変更申請",L45="変更申請")),"〇"," ")</f>
        <v xml:space="preserve"> </v>
      </c>
    </row>
    <row r="46" spans="1:13" ht="21.75" hidden="1" customHeight="1" thickBot="1">
      <c r="A46" s="239"/>
      <c r="B46" s="273"/>
      <c r="C46" s="13" t="str">
        <f>IF(入力シート!C45=0," ",入力シート!C45)</f>
        <v xml:space="preserve"> </v>
      </c>
      <c r="D46" s="241"/>
      <c r="E46" s="20">
        <f>IF(入力シート!O44=" "," ",ROUNDUP(入力シート!O44,-3)/1000)</f>
        <v>0</v>
      </c>
      <c r="F46" s="64">
        <f>IF(入力シート!O45=" "," ",ROUNDDOWN(入力シート!O45,-3)/1000)</f>
        <v>0</v>
      </c>
      <c r="G46" s="15" t="e">
        <f>ROUND(G45/E45,3)</f>
        <v>#DIV/0!</v>
      </c>
      <c r="H46" s="18" t="str">
        <f>IFERROR(IF(G46&gt;$H$14,"20％以上増","　")," ")</f>
        <v xml:space="preserve"> </v>
      </c>
      <c r="I46" s="275"/>
      <c r="J46" s="18" t="str">
        <f>IFERROR(IF(G46&lt;$J$14,"20％以上減","　")," ")</f>
        <v xml:space="preserve"> </v>
      </c>
      <c r="K46" s="275"/>
      <c r="L46" s="275"/>
      <c r="M46" s="276"/>
    </row>
    <row r="47" spans="1:13" ht="21.75" hidden="1" customHeight="1">
      <c r="A47" s="239"/>
      <c r="B47" s="272" t="str">
        <f ca="1">IF(入力シート!B46=0," ",入力シート!B46)</f>
        <v/>
      </c>
      <c r="C47" s="13">
        <f>IF(入力シート!C46=" "," ",入力シート!C46)</f>
        <v>0</v>
      </c>
      <c r="D47" s="240" t="str">
        <f>IF(入力シート!D46=0," ",入力シート!D46)</f>
        <v xml:space="preserve"> </v>
      </c>
      <c r="E47" s="105">
        <f>IF(入力シート!N46=" "," ",ROUNDUP(入力シート!N46,-3)/1000)</f>
        <v>0</v>
      </c>
      <c r="F47" s="106">
        <f>IF(入力シート!N47=" "," ",ROUNDDOWN(入力シート!N47,-3)/1000)</f>
        <v>0</v>
      </c>
      <c r="G47" s="14">
        <f>E48-E47</f>
        <v>0</v>
      </c>
      <c r="H47" s="17" t="str">
        <f>IFERROR(IF(G47&gt;$H$13,"20万円以上増","　")," ")</f>
        <v>　</v>
      </c>
      <c r="I47" s="274" t="str">
        <f t="shared" si="10"/>
        <v xml:space="preserve"> </v>
      </c>
      <c r="J47" s="17" t="str">
        <f>IFERROR(IF(G47&lt;$J$13,"20万円以上減","　")," ")</f>
        <v>　</v>
      </c>
      <c r="K47" s="274" t="str">
        <f t="shared" ref="K47" si="28">IFERROR(IF((AND(G47&lt;$J$13,G48&lt;$J$14)),"変更申請"," ")," ")</f>
        <v xml:space="preserve"> </v>
      </c>
      <c r="L47" s="274" t="str">
        <f>IF((AND(E47&gt;1,E48=0)),"変更申請"," ")</f>
        <v xml:space="preserve"> </v>
      </c>
      <c r="M47" s="276" t="str">
        <f t="shared" ref="M47" si="29">IF((OR(I47="変更申請",K47="変更申請",L47="変更申請")),"〇"," ")</f>
        <v xml:space="preserve"> </v>
      </c>
    </row>
    <row r="48" spans="1:13" ht="21.75" hidden="1" customHeight="1" thickBot="1">
      <c r="A48" s="239"/>
      <c r="B48" s="273"/>
      <c r="C48" s="13" t="str">
        <f>IF(入力シート!C47=0," ",入力シート!C47)</f>
        <v xml:space="preserve"> </v>
      </c>
      <c r="D48" s="241"/>
      <c r="E48" s="20">
        <f>IF(入力シート!O46=" "," ",ROUNDUP(入力シート!O46,-3)/1000)</f>
        <v>0</v>
      </c>
      <c r="F48" s="64">
        <f>IF(入力シート!O47=" "," ",ROUNDDOWN(入力シート!O47,-3)/1000)</f>
        <v>0</v>
      </c>
      <c r="G48" s="15" t="e">
        <f>ROUND(G47/E47,3)</f>
        <v>#DIV/0!</v>
      </c>
      <c r="H48" s="18" t="str">
        <f>IFERROR(IF(G48&gt;$H$14,"20％以上増","　")," ")</f>
        <v xml:space="preserve"> </v>
      </c>
      <c r="I48" s="275"/>
      <c r="J48" s="18" t="str">
        <f>IFERROR(IF(G48&lt;$J$14,"20％以上減","　")," ")</f>
        <v xml:space="preserve"> </v>
      </c>
      <c r="K48" s="275"/>
      <c r="L48" s="275"/>
      <c r="M48" s="276"/>
    </row>
    <row r="49" spans="1:13" ht="21.75" hidden="1" customHeight="1">
      <c r="A49" s="239"/>
      <c r="B49" s="272" t="str">
        <f ca="1">IF(入力シート!B48=0," ",入力シート!B48)</f>
        <v/>
      </c>
      <c r="C49" s="13">
        <f>IF(入力シート!C48=" "," ",入力シート!C48)</f>
        <v>0</v>
      </c>
      <c r="D49" s="240" t="str">
        <f>IF(入力シート!D48=0," ",入力シート!D48)</f>
        <v xml:space="preserve"> </v>
      </c>
      <c r="E49" s="105">
        <f>IF(入力シート!N48=" "," ",ROUNDUP(入力シート!N48,-3)/1000)</f>
        <v>0</v>
      </c>
      <c r="F49" s="106">
        <f>IF(入力シート!N49=" "," ",ROUNDDOWN(入力シート!N49,-3)/1000)</f>
        <v>0</v>
      </c>
      <c r="G49" s="14">
        <f>E50-E49</f>
        <v>0</v>
      </c>
      <c r="H49" s="17" t="str">
        <f>IFERROR(IF(G49&gt;$H$13,"20万円以上増","　")," ")</f>
        <v>　</v>
      </c>
      <c r="I49" s="274" t="str">
        <f t="shared" si="10"/>
        <v xml:space="preserve"> </v>
      </c>
      <c r="J49" s="17" t="str">
        <f>IFERROR(IF(G49&lt;$J$13,"20万円以上減","　")," ")</f>
        <v>　</v>
      </c>
      <c r="K49" s="274" t="str">
        <f>IFERROR(IF((AND(G49&lt;$J$13,G50&lt;$J$14)),"変更申請"," ")," ")</f>
        <v xml:space="preserve"> </v>
      </c>
      <c r="L49" s="274" t="str">
        <f t="shared" ref="L49" si="30">IF((AND(E49&gt;1,E50=0)),"変更申請"," ")</f>
        <v xml:space="preserve"> </v>
      </c>
      <c r="M49" s="276" t="str">
        <f t="shared" ref="M49" si="31">IF((OR(I49="変更申請",K49="変更申請",L49="変更申請")),"〇"," ")</f>
        <v xml:space="preserve"> </v>
      </c>
    </row>
    <row r="50" spans="1:13" ht="21.75" hidden="1" customHeight="1" thickBot="1">
      <c r="A50" s="239"/>
      <c r="B50" s="273"/>
      <c r="C50" s="13" t="str">
        <f>IF(入力シート!C49=0," ",入力シート!C49)</f>
        <v xml:space="preserve"> </v>
      </c>
      <c r="D50" s="241"/>
      <c r="E50" s="20">
        <f>IF(入力シート!O48=" "," ",ROUNDUP(入力シート!O48,-3)/1000)</f>
        <v>0</v>
      </c>
      <c r="F50" s="64">
        <f>IF(入力シート!O49=" "," ",ROUNDDOWN(入力シート!O49,-3)/1000)</f>
        <v>0</v>
      </c>
      <c r="G50" s="15" t="e">
        <f>ROUND(G49/E49,3)</f>
        <v>#DIV/0!</v>
      </c>
      <c r="H50" s="18" t="str">
        <f>IFERROR(IF(G50&gt;$H$14,"20％以上増","　")," ")</f>
        <v xml:space="preserve"> </v>
      </c>
      <c r="I50" s="275"/>
      <c r="J50" s="18" t="str">
        <f>IFERROR(IF(G50&lt;$J$14,"20％以上減","　")," ")</f>
        <v xml:space="preserve"> </v>
      </c>
      <c r="K50" s="275"/>
      <c r="L50" s="275"/>
      <c r="M50" s="276"/>
    </row>
    <row r="51" spans="1:13" ht="21.75" hidden="1" customHeight="1">
      <c r="A51" s="239"/>
      <c r="B51" s="272" t="str">
        <f ca="1">IF(入力シート!B50=0," ",入力シート!B50)</f>
        <v/>
      </c>
      <c r="C51" s="13">
        <f>IF(入力シート!C50=" "," ",入力シート!C50)</f>
        <v>0</v>
      </c>
      <c r="D51" s="240" t="str">
        <f>IF(入力シート!D50=0," ",入力シート!D50)</f>
        <v xml:space="preserve"> </v>
      </c>
      <c r="E51" s="105">
        <f>IF(入力シート!N50=" "," ",ROUNDUP(入力シート!N50,-3)/1000)</f>
        <v>0</v>
      </c>
      <c r="F51" s="106">
        <f>IF(入力シート!N51=" "," ",ROUNDDOWN(入力シート!N51,-3)/1000)</f>
        <v>0</v>
      </c>
      <c r="G51" s="14">
        <f>E52-E51</f>
        <v>0</v>
      </c>
      <c r="H51" s="17" t="str">
        <f>IFERROR(IF(G51&gt;$H$13,"20万円以上増","　")," ")</f>
        <v>　</v>
      </c>
      <c r="I51" s="274" t="str">
        <f t="shared" si="10"/>
        <v xml:space="preserve"> </v>
      </c>
      <c r="J51" s="17" t="str">
        <f>IFERROR(IF(G51&lt;$J$13,"20万円以上減","　")," ")</f>
        <v>　</v>
      </c>
      <c r="K51" s="274" t="str">
        <f t="shared" ref="K51" si="32">IFERROR(IF((AND(G51&lt;$J$13,G52&lt;$J$14)),"変更申請"," ")," ")</f>
        <v xml:space="preserve"> </v>
      </c>
      <c r="L51" s="274" t="str">
        <f t="shared" ref="L51" si="33">IF((AND(E51&gt;1,E52=0)),"変更申請"," ")</f>
        <v xml:space="preserve"> </v>
      </c>
      <c r="M51" s="276" t="str">
        <f t="shared" ref="M51" si="34">IF((OR(I51="変更申請",K51="変更申請",L51="変更申請")),"〇"," ")</f>
        <v xml:space="preserve"> </v>
      </c>
    </row>
    <row r="52" spans="1:13" ht="21.75" hidden="1" customHeight="1" thickBot="1">
      <c r="A52" s="239"/>
      <c r="B52" s="273"/>
      <c r="C52" s="13" t="str">
        <f>IF(入力シート!C51=0," ",入力シート!C51)</f>
        <v xml:space="preserve"> </v>
      </c>
      <c r="D52" s="241"/>
      <c r="E52" s="20">
        <f>IF(入力シート!O50=" "," ",ROUNDUP(入力シート!O50,-3)/1000)</f>
        <v>0</v>
      </c>
      <c r="F52" s="64">
        <f>IF(入力シート!O51=" "," ",ROUNDDOWN(入力シート!O51,-3)/1000)</f>
        <v>0</v>
      </c>
      <c r="G52" s="15" t="e">
        <f>ROUND(G51/E51,3)</f>
        <v>#DIV/0!</v>
      </c>
      <c r="H52" s="18" t="str">
        <f>IFERROR(IF(G52&gt;$H$14,"20％以上増","　")," ")</f>
        <v xml:space="preserve"> </v>
      </c>
      <c r="I52" s="275"/>
      <c r="J52" s="18" t="str">
        <f>IFERROR(IF(G52&lt;$J$14,"20％以上減","　")," ")</f>
        <v xml:space="preserve"> </v>
      </c>
      <c r="K52" s="275"/>
      <c r="L52" s="275"/>
      <c r="M52" s="276"/>
    </row>
    <row r="53" spans="1:13" ht="21.75" hidden="1" customHeight="1">
      <c r="A53" s="239"/>
      <c r="B53" s="272" t="str">
        <f ca="1">IF(入力シート!B52=0," ",入力シート!B52)</f>
        <v/>
      </c>
      <c r="C53" s="13">
        <f>IF(入力シート!C52=" "," ",入力シート!C52)</f>
        <v>0</v>
      </c>
      <c r="D53" s="240" t="str">
        <f>IF(入力シート!D52=0," ",入力シート!D52)</f>
        <v xml:space="preserve"> </v>
      </c>
      <c r="E53" s="105">
        <f>IF(入力シート!N52=" "," ",ROUNDUP(入力シート!N52,-3)/1000)</f>
        <v>0</v>
      </c>
      <c r="F53" s="106">
        <f>IF(入力シート!N53=" "," ",ROUNDDOWN(入力シート!N53,-3)/1000)</f>
        <v>0</v>
      </c>
      <c r="G53" s="14">
        <f>E54-E53</f>
        <v>0</v>
      </c>
      <c r="H53" s="17" t="str">
        <f>IFERROR(IF(G53&gt;$H$13,"20万円以上増","　")," ")</f>
        <v>　</v>
      </c>
      <c r="I53" s="274" t="str">
        <f t="shared" si="10"/>
        <v xml:space="preserve"> </v>
      </c>
      <c r="J53" s="17" t="str">
        <f>IFERROR(IF(G53&lt;$J$13,"20万円以上減","　")," ")</f>
        <v>　</v>
      </c>
      <c r="K53" s="274" t="str">
        <f t="shared" ref="K53" si="35">IFERROR(IF((AND(G53&lt;$J$13,G54&lt;$J$14)),"変更申請"," ")," ")</f>
        <v xml:space="preserve"> </v>
      </c>
      <c r="L53" s="274" t="str">
        <f t="shared" ref="L53" si="36">IF((AND(E53&gt;1,E54=0)),"変更申請"," ")</f>
        <v xml:space="preserve"> </v>
      </c>
      <c r="M53" s="276" t="str">
        <f t="shared" ref="M53" si="37">IF((OR(I53="変更申請",K53="変更申請",L53="変更申請")),"〇"," ")</f>
        <v xml:space="preserve"> </v>
      </c>
    </row>
    <row r="54" spans="1:13" ht="21.75" hidden="1" customHeight="1" thickBot="1">
      <c r="A54" s="239"/>
      <c r="B54" s="273"/>
      <c r="C54" s="13" t="str">
        <f>IF(入力シート!C53=0," ",入力シート!C53)</f>
        <v xml:space="preserve"> </v>
      </c>
      <c r="D54" s="241"/>
      <c r="E54" s="20">
        <f>IF(入力シート!O52=" "," ",ROUNDUP(入力シート!O52,-3)/1000)</f>
        <v>0</v>
      </c>
      <c r="F54" s="64">
        <f>IF(入力シート!O53=" "," ",ROUNDDOWN(入力シート!O53,-3)/1000)</f>
        <v>0</v>
      </c>
      <c r="G54" s="15" t="e">
        <f>ROUND(G53/E53,3)</f>
        <v>#DIV/0!</v>
      </c>
      <c r="H54" s="18" t="str">
        <f>IFERROR(IF(G54&gt;$H$14,"20％以上増","　")," ")</f>
        <v xml:space="preserve"> </v>
      </c>
      <c r="I54" s="275"/>
      <c r="J54" s="18" t="str">
        <f>IFERROR(IF(G54&lt;$J$14,"20％以上減","　")," ")</f>
        <v xml:space="preserve"> </v>
      </c>
      <c r="K54" s="275"/>
      <c r="L54" s="275"/>
      <c r="M54" s="276"/>
    </row>
    <row r="55" spans="1:13" ht="21.75" hidden="1" customHeight="1">
      <c r="A55" s="239"/>
      <c r="B55" s="272" t="str">
        <f ca="1">IF(入力シート!B54=0," ",入力シート!B54)</f>
        <v/>
      </c>
      <c r="C55" s="13">
        <f>IF(入力シート!C54=" "," ",入力シート!C54)</f>
        <v>0</v>
      </c>
      <c r="D55" s="240" t="str">
        <f>IF(入力シート!D54=0," ",入力シート!D54)</f>
        <v xml:space="preserve"> </v>
      </c>
      <c r="E55" s="105">
        <f>IF(入力シート!N54=" "," ",ROUNDUP(入力シート!N54,-3)/1000)</f>
        <v>0</v>
      </c>
      <c r="F55" s="106">
        <f>IF(入力シート!N55=" "," ",ROUNDDOWN(入力シート!N55,-3)/1000)</f>
        <v>0</v>
      </c>
      <c r="G55" s="14">
        <f>E56-E55</f>
        <v>0</v>
      </c>
      <c r="H55" s="17" t="str">
        <f>IFERROR(IF(G55&gt;$H$13,"20万円以上増","　")," ")</f>
        <v>　</v>
      </c>
      <c r="I55" s="274" t="str">
        <f t="shared" si="10"/>
        <v xml:space="preserve"> </v>
      </c>
      <c r="J55" s="17" t="str">
        <f>IFERROR(IF(G55&lt;$J$13,"20万円以上減","　")," ")</f>
        <v>　</v>
      </c>
      <c r="K55" s="274" t="str">
        <f>IFERROR(IF((AND(G55&lt;$J$13,G56&lt;$J$14)),"変更申請"," ")," ")</f>
        <v xml:space="preserve"> </v>
      </c>
      <c r="L55" s="274" t="str">
        <f t="shared" ref="L55" si="38">IF((AND(E55&gt;1,E56=0)),"変更申請"," ")</f>
        <v xml:space="preserve"> </v>
      </c>
      <c r="M55" s="276" t="str">
        <f t="shared" ref="M55" si="39">IF((OR(I55="変更申請",K55="変更申請",L55="変更申請")),"〇"," ")</f>
        <v xml:space="preserve"> </v>
      </c>
    </row>
    <row r="56" spans="1:13" ht="21.75" hidden="1" customHeight="1" thickBot="1">
      <c r="A56" s="239"/>
      <c r="B56" s="273"/>
      <c r="C56" s="13" t="str">
        <f>IF(入力シート!C55=0," ",入力シート!C55)</f>
        <v xml:space="preserve"> </v>
      </c>
      <c r="D56" s="241"/>
      <c r="E56" s="20">
        <f>IF(入力シート!O54=" "," ",ROUNDUP(入力シート!O54,-3)/1000)</f>
        <v>0</v>
      </c>
      <c r="F56" s="64">
        <f>IF(入力シート!O55=" "," ",ROUNDDOWN(入力シート!O55,-3)/1000)</f>
        <v>0</v>
      </c>
      <c r="G56" s="15" t="e">
        <f>ROUND(G55/E55,3)</f>
        <v>#DIV/0!</v>
      </c>
      <c r="H56" s="18" t="str">
        <f>IFERROR(IF(G56&gt;$H$14,"20％以上増","　")," ")</f>
        <v xml:space="preserve"> </v>
      </c>
      <c r="I56" s="275"/>
      <c r="J56" s="18" t="str">
        <f>IFERROR(IF(G56&lt;$J$14,"20％以上減","　")," ")</f>
        <v xml:space="preserve"> </v>
      </c>
      <c r="K56" s="275"/>
      <c r="L56" s="275"/>
      <c r="M56" s="276"/>
    </row>
    <row r="57" spans="1:13" ht="21.75" hidden="1" customHeight="1">
      <c r="A57" s="239"/>
      <c r="B57" s="272" t="str">
        <f ca="1">IF(入力シート!B56=0," ",入力シート!B56)</f>
        <v/>
      </c>
      <c r="C57" s="13">
        <f>IF(入力シート!C56=" "," ",入力シート!C56)</f>
        <v>0</v>
      </c>
      <c r="D57" s="240" t="str">
        <f>IF(入力シート!D56=0," ",入力シート!D56)</f>
        <v xml:space="preserve"> </v>
      </c>
      <c r="E57" s="105">
        <f>IF(入力シート!N56=" "," ",ROUNDUP(入力シート!N56,-3)/1000)</f>
        <v>0</v>
      </c>
      <c r="F57" s="106">
        <f>IF(入力シート!N57=" "," ",ROUNDDOWN(入力シート!N57,-3)/1000)</f>
        <v>0</v>
      </c>
      <c r="G57" s="14">
        <f>E58-E57</f>
        <v>0</v>
      </c>
      <c r="H57" s="17" t="str">
        <f>IFERROR(IF(G57&gt;$H$13,"20万円以上増","　")," ")</f>
        <v>　</v>
      </c>
      <c r="I57" s="274" t="str">
        <f t="shared" si="10"/>
        <v xml:space="preserve"> </v>
      </c>
      <c r="J57" s="17" t="str">
        <f>IFERROR(IF(G57&lt;$J$13,"20万円以上減","　")," ")</f>
        <v>　</v>
      </c>
      <c r="K57" s="274" t="str">
        <f t="shared" ref="K57" si="40">IFERROR(IF((AND(G57&lt;$J$13,G58&lt;$J$14)),"変更申請"," ")," ")</f>
        <v xml:space="preserve"> </v>
      </c>
      <c r="L57" s="274" t="str">
        <f t="shared" ref="L57" si="41">IF((AND(E57&gt;1,E58=0)),"変更申請"," ")</f>
        <v xml:space="preserve"> </v>
      </c>
      <c r="M57" s="276" t="str">
        <f t="shared" ref="M57" si="42">IF((OR(I57="変更申請",K57="変更申請",L57="変更申請")),"〇"," ")</f>
        <v xml:space="preserve"> </v>
      </c>
    </row>
    <row r="58" spans="1:13" ht="21.75" hidden="1" customHeight="1" thickBot="1">
      <c r="A58" s="239"/>
      <c r="B58" s="273"/>
      <c r="C58" s="13" t="str">
        <f>IF(入力シート!C57=0," ",入力シート!C57)</f>
        <v xml:space="preserve"> </v>
      </c>
      <c r="D58" s="241"/>
      <c r="E58" s="20">
        <f>IF(入力シート!O56=" "," ",ROUNDUP(入力シート!O56,-3)/1000)</f>
        <v>0</v>
      </c>
      <c r="F58" s="64">
        <f>IF(入力シート!O57=" "," ",ROUNDDOWN(入力シート!O57,-3)/1000)</f>
        <v>0</v>
      </c>
      <c r="G58" s="15" t="e">
        <f>ROUND(G57/E57,3)</f>
        <v>#DIV/0!</v>
      </c>
      <c r="H58" s="18" t="str">
        <f>IFERROR(IF(G58&gt;$H$14,"20％以上増","　")," ")</f>
        <v xml:space="preserve"> </v>
      </c>
      <c r="I58" s="275"/>
      <c r="J58" s="18" t="str">
        <f>IFERROR(IF(G58&lt;$J$14,"20％以上減","　")," ")</f>
        <v xml:space="preserve"> </v>
      </c>
      <c r="K58" s="275"/>
      <c r="L58" s="275"/>
      <c r="M58" s="276"/>
    </row>
    <row r="59" spans="1:13" ht="21.75" hidden="1" customHeight="1">
      <c r="A59" s="239"/>
      <c r="B59" s="272" t="str">
        <f ca="1">IF(入力シート!B58=0," ",入力シート!B58)</f>
        <v/>
      </c>
      <c r="C59" s="13">
        <f>IF(入力シート!C58=" "," ",入力シート!C58)</f>
        <v>0</v>
      </c>
      <c r="D59" s="240" t="str">
        <f>IF(入力シート!D58=0," ",入力シート!D58)</f>
        <v xml:space="preserve"> </v>
      </c>
      <c r="E59" s="105">
        <f>IF(入力シート!N58=" "," ",ROUNDUP(入力シート!N58,-3)/1000)</f>
        <v>0</v>
      </c>
      <c r="F59" s="106">
        <f>IF(入力シート!N59=" "," ",ROUNDDOWN(入力シート!N59,-3)/1000)</f>
        <v>0</v>
      </c>
      <c r="G59" s="14">
        <f>E60-E59</f>
        <v>0</v>
      </c>
      <c r="H59" s="17" t="str">
        <f>IFERROR(IF(G59&gt;$H$13,"20万円以上増","　")," ")</f>
        <v>　</v>
      </c>
      <c r="I59" s="274" t="str">
        <f t="shared" si="10"/>
        <v xml:space="preserve"> </v>
      </c>
      <c r="J59" s="17" t="str">
        <f>IFERROR(IF(G59&lt;$J$13,"20万円以上減","　")," ")</f>
        <v>　</v>
      </c>
      <c r="K59" s="274" t="str">
        <f t="shared" ref="K59" si="43">IFERROR(IF((AND(G59&lt;$J$13,G60&lt;$J$14)),"変更申請"," ")," ")</f>
        <v xml:space="preserve"> </v>
      </c>
      <c r="L59" s="274" t="str">
        <f t="shared" ref="L59" si="44">IF((AND(E59&gt;1,E60=0)),"変更申請"," ")</f>
        <v xml:space="preserve"> </v>
      </c>
      <c r="M59" s="276" t="str">
        <f t="shared" ref="M59" si="45">IF((OR(I59="変更申請",K59="変更申請",L59="変更申請")),"〇"," ")</f>
        <v xml:space="preserve"> </v>
      </c>
    </row>
    <row r="60" spans="1:13" ht="21.75" hidden="1" customHeight="1" thickBot="1">
      <c r="A60" s="239"/>
      <c r="B60" s="273"/>
      <c r="C60" s="13" t="str">
        <f>IF(入力シート!C59=0," ",入力シート!C59)</f>
        <v xml:space="preserve"> </v>
      </c>
      <c r="D60" s="241"/>
      <c r="E60" s="20">
        <f>IF(入力シート!O58=" "," ",ROUNDUP(入力シート!O58,-3)/1000)</f>
        <v>0</v>
      </c>
      <c r="F60" s="64">
        <f>IF(入力シート!O59=" "," ",ROUNDDOWN(入力シート!O59,-3)/1000)</f>
        <v>0</v>
      </c>
      <c r="G60" s="15" t="e">
        <f>ROUND(G59/E59,3)</f>
        <v>#DIV/0!</v>
      </c>
      <c r="H60" s="18" t="str">
        <f>IFERROR(IF(G60&gt;$H$14,"20％以上増","　")," ")</f>
        <v xml:space="preserve"> </v>
      </c>
      <c r="I60" s="275"/>
      <c r="J60" s="18" t="str">
        <f>IFERROR(IF(G60&lt;$J$14,"20％以上減","　")," ")</f>
        <v xml:space="preserve"> </v>
      </c>
      <c r="K60" s="275"/>
      <c r="L60" s="275"/>
      <c r="M60" s="276"/>
    </row>
    <row r="61" spans="1:13" ht="21.75" hidden="1" customHeight="1">
      <c r="A61" s="239"/>
      <c r="B61" s="272" t="str">
        <f ca="1">IF(入力シート!B60=0," ",入力シート!B60)</f>
        <v/>
      </c>
      <c r="C61" s="13">
        <f>IF(入力シート!C60=" "," ",入力シート!C60)</f>
        <v>0</v>
      </c>
      <c r="D61" s="240" t="str">
        <f>IF(入力シート!D60=0," ",入力シート!D60)</f>
        <v xml:space="preserve"> </v>
      </c>
      <c r="E61" s="105">
        <f>IF(入力シート!N60=" "," ",ROUNDUP(入力シート!N60,-3)/1000)</f>
        <v>0</v>
      </c>
      <c r="F61" s="106">
        <f>IF(入力シート!N61=" "," ",ROUNDDOWN(入力シート!N61,-3)/1000)</f>
        <v>0</v>
      </c>
      <c r="G61" s="14">
        <f>E62-E61</f>
        <v>0</v>
      </c>
      <c r="H61" s="17" t="str">
        <f>IFERROR(IF(G61&gt;$H$13,"20万円以上増","　")," ")</f>
        <v>　</v>
      </c>
      <c r="I61" s="274" t="str">
        <f t="shared" si="10"/>
        <v xml:space="preserve"> </v>
      </c>
      <c r="J61" s="17" t="str">
        <f>IFERROR(IF(G61&lt;$J$13,"20万円以上減","　")," ")</f>
        <v>　</v>
      </c>
      <c r="K61" s="274" t="str">
        <f t="shared" ref="K61" si="46">IFERROR(IF((AND(G61&lt;$J$13,G62&lt;$J$14)),"変更申請"," ")," ")</f>
        <v xml:space="preserve"> </v>
      </c>
      <c r="L61" s="274" t="str">
        <f t="shared" ref="L61" si="47">IF((AND(E61&gt;1,E62=0)),"変更申請"," ")</f>
        <v xml:space="preserve"> </v>
      </c>
      <c r="M61" s="276" t="str">
        <f t="shared" ref="M61" si="48">IF((OR(I61="変更申請",K61="変更申請",L61="変更申請")),"〇"," ")</f>
        <v xml:space="preserve"> </v>
      </c>
    </row>
    <row r="62" spans="1:13" ht="21.75" hidden="1" customHeight="1" thickBot="1">
      <c r="A62" s="239"/>
      <c r="B62" s="273"/>
      <c r="C62" s="13" t="str">
        <f>IF(入力シート!C61=0," ",入力シート!C61)</f>
        <v xml:space="preserve"> </v>
      </c>
      <c r="D62" s="241"/>
      <c r="E62" s="20">
        <f>IF(入力シート!O60=" "," ",ROUNDUP(入力シート!O60,-3)/1000)</f>
        <v>0</v>
      </c>
      <c r="F62" s="64">
        <f>IF(入力シート!O61=" "," ",ROUNDDOWN(入力シート!O61,-3)/1000)</f>
        <v>0</v>
      </c>
      <c r="G62" s="15" t="e">
        <f>ROUND(G61/E61,3)</f>
        <v>#DIV/0!</v>
      </c>
      <c r="H62" s="18" t="str">
        <f>IFERROR(IF(G62&gt;$H$14,"20％以上増","　")," ")</f>
        <v xml:space="preserve"> </v>
      </c>
      <c r="I62" s="275"/>
      <c r="J62" s="18" t="str">
        <f>IFERROR(IF(G62&lt;$J$14,"20％以上減","　")," ")</f>
        <v xml:space="preserve"> </v>
      </c>
      <c r="K62" s="275"/>
      <c r="L62" s="275"/>
      <c r="M62" s="276"/>
    </row>
    <row r="63" spans="1:13" ht="21.75" hidden="1" customHeight="1">
      <c r="A63" s="239"/>
      <c r="B63" s="272" t="str">
        <f ca="1">IF(入力シート!B62=0," ",入力シート!B62)</f>
        <v/>
      </c>
      <c r="C63" s="13">
        <f>IF(入力シート!C62=" "," ",入力シート!C62)</f>
        <v>0</v>
      </c>
      <c r="D63" s="240" t="str">
        <f>IF(入力シート!D62=0," ",入力シート!D62)</f>
        <v xml:space="preserve"> </v>
      </c>
      <c r="E63" s="105">
        <f>IF(入力シート!N62=" "," ",ROUNDUP(入力シート!N62,-3)/1000)</f>
        <v>0</v>
      </c>
      <c r="F63" s="106">
        <f>IF(入力シート!N63=" "," ",ROUNDDOWN(入力シート!N63,-3)/1000)</f>
        <v>0</v>
      </c>
      <c r="G63" s="14">
        <f>E64-E63</f>
        <v>0</v>
      </c>
      <c r="H63" s="17" t="str">
        <f>IFERROR(IF(G63&gt;$H$13,"20万円以上増","　")," ")</f>
        <v>　</v>
      </c>
      <c r="I63" s="274" t="str">
        <f t="shared" si="10"/>
        <v xml:space="preserve"> </v>
      </c>
      <c r="J63" s="17" t="str">
        <f>IFERROR(IF(G63&lt;$J$13,"20万円以上減","　")," ")</f>
        <v>　</v>
      </c>
      <c r="K63" s="274" t="str">
        <f>IFERROR(IF((AND(G63&lt;$J$13,G64&lt;$J$14)),"変更申請"," ")," ")</f>
        <v xml:space="preserve"> </v>
      </c>
      <c r="L63" s="274" t="str">
        <f t="shared" ref="L63" si="49">IF((AND(E63&gt;1,E64=0)),"変更申請"," ")</f>
        <v xml:space="preserve"> </v>
      </c>
      <c r="M63" s="276" t="str">
        <f>IF((OR(I63="変更申請",K63="変更申請",L63="変更申請")),"〇"," ")</f>
        <v xml:space="preserve"> </v>
      </c>
    </row>
    <row r="64" spans="1:13" ht="21.75" hidden="1" customHeight="1" thickBot="1">
      <c r="A64" s="239"/>
      <c r="B64" s="273"/>
      <c r="C64" s="13" t="str">
        <f>IF(入力シート!C63=0," ",入力シート!C63)</f>
        <v xml:space="preserve"> </v>
      </c>
      <c r="D64" s="241"/>
      <c r="E64" s="20">
        <f>IF(入力シート!O62=" "," ",ROUNDUP(入力シート!O62,-3)/1000)</f>
        <v>0</v>
      </c>
      <c r="F64" s="64">
        <f>IF(入力シート!O63=" "," ",ROUNDDOWN(入力シート!O63,-3)/1000)</f>
        <v>0</v>
      </c>
      <c r="G64" s="15" t="e">
        <f>ROUND(G63/E63,3)</f>
        <v>#DIV/0!</v>
      </c>
      <c r="H64" s="18" t="str">
        <f>IFERROR(IF(G64&gt;$H$14,"20％以上増","　")," ")</f>
        <v xml:space="preserve"> </v>
      </c>
      <c r="I64" s="275"/>
      <c r="J64" s="18" t="str">
        <f>IFERROR(IF(G64&lt;$J$14,"20％以上減","　")," ")</f>
        <v xml:space="preserve"> </v>
      </c>
      <c r="K64" s="275"/>
      <c r="L64" s="275"/>
      <c r="M64" s="276"/>
    </row>
    <row r="65" spans="1:13" ht="21.75" hidden="1" customHeight="1">
      <c r="A65" s="239"/>
      <c r="B65" s="272" t="str">
        <f ca="1">IF(入力シート!B64=0," ",入力シート!B64)</f>
        <v/>
      </c>
      <c r="C65" s="13">
        <f>IF(入力シート!C64=" "," ",入力シート!C64)</f>
        <v>0</v>
      </c>
      <c r="D65" s="240" t="str">
        <f>IF(入力シート!D64=0," ",入力シート!D64)</f>
        <v xml:space="preserve"> </v>
      </c>
      <c r="E65" s="105">
        <f>IF(入力シート!N64=" "," ",ROUNDUP(入力シート!N64,-3)/1000)</f>
        <v>0</v>
      </c>
      <c r="F65" s="106">
        <f>IF(入力シート!N65=" "," ",ROUNDDOWN(入力シート!N65,-3)/1000)</f>
        <v>0</v>
      </c>
      <c r="G65" s="14">
        <f>E66-E65</f>
        <v>0</v>
      </c>
      <c r="H65" s="17" t="str">
        <f>IFERROR(IF(G65&gt;$H$13,"20万円以上増","　")," ")</f>
        <v>　</v>
      </c>
      <c r="I65" s="274" t="str">
        <f t="shared" ref="I65" si="50">IFERROR(IF((AND(G65&gt;$H$13,G66&gt;$H$14)),"変更申請"," ")," ")</f>
        <v xml:space="preserve"> </v>
      </c>
      <c r="J65" s="17" t="str">
        <f>IFERROR(IF(G65&lt;$J$13,"20万円以上減","　")," ")</f>
        <v>　</v>
      </c>
      <c r="K65" s="274" t="str">
        <f>IFERROR(IF((AND(G65&lt;$J$13,G66&lt;$J$14)),"変更申請"," ")," ")</f>
        <v xml:space="preserve"> </v>
      </c>
      <c r="L65" s="274" t="str">
        <f>IF((AND(E65&gt;1,E66=0)),"変更申請"," ")</f>
        <v xml:space="preserve"> </v>
      </c>
      <c r="M65" s="276" t="str">
        <f t="shared" ref="M65" si="51">IF((OR(I65="変更申請",K65="変更申請",L65="変更申請")),"〇"," ")</f>
        <v xml:space="preserve"> </v>
      </c>
    </row>
    <row r="66" spans="1:13" ht="21.75" hidden="1" customHeight="1" thickBot="1">
      <c r="A66" s="239"/>
      <c r="B66" s="273"/>
      <c r="C66" s="13" t="str">
        <f>IF(入力シート!C65=0," ",入力シート!C65)</f>
        <v xml:space="preserve"> </v>
      </c>
      <c r="D66" s="241"/>
      <c r="E66" s="20">
        <f>IF(入力シート!O64=" "," ",ROUNDUP(入力シート!O64,-3)/1000)</f>
        <v>0</v>
      </c>
      <c r="F66" s="64">
        <f>IF(入力シート!O65=" "," ",ROUNDDOWN(入力シート!O65,-3)/1000)</f>
        <v>0</v>
      </c>
      <c r="G66" s="15" t="e">
        <f>ROUND(G65/E65,3)</f>
        <v>#DIV/0!</v>
      </c>
      <c r="H66" s="18" t="str">
        <f>IFERROR(IF(G66&gt;$H$14,"20％以上増","　")," ")</f>
        <v xml:space="preserve"> </v>
      </c>
      <c r="I66" s="275"/>
      <c r="J66" s="18" t="str">
        <f>IFERROR(IF(G66&lt;$J$14,"20％以上減","　")," ")</f>
        <v xml:space="preserve"> </v>
      </c>
      <c r="K66" s="275"/>
      <c r="L66" s="275"/>
      <c r="M66" s="276"/>
    </row>
    <row r="67" spans="1:13" ht="21.75" hidden="1" customHeight="1">
      <c r="A67" s="239"/>
      <c r="B67" s="272" t="str">
        <f ca="1">IF(入力シート!B66=0," ",入力シート!B66)</f>
        <v/>
      </c>
      <c r="C67" s="13">
        <f>IF(入力シート!C66=" "," ",入力シート!C66)</f>
        <v>0</v>
      </c>
      <c r="D67" s="240" t="str">
        <f>IF(入力シート!D66=0," ",入力シート!D66)</f>
        <v xml:space="preserve"> </v>
      </c>
      <c r="E67" s="105">
        <f>IF(入力シート!N66=" "," ",ROUNDUP(入力シート!N66,-3)/1000)</f>
        <v>0</v>
      </c>
      <c r="F67" s="106">
        <f>IF(入力シート!N67=" "," ",ROUNDDOWN(入力シート!N67,-3)/1000)</f>
        <v>0</v>
      </c>
      <c r="G67" s="14">
        <f>E68-E67</f>
        <v>0</v>
      </c>
      <c r="H67" s="17" t="str">
        <f>IFERROR(IF(G67&gt;$H$13,"20万円以上増","　")," ")</f>
        <v>　</v>
      </c>
      <c r="I67" s="274" t="str">
        <f t="shared" ref="I67" si="52">IFERROR(IF((AND(G67&gt;$H$13,G68&gt;$H$14)),"変更申請"," ")," ")</f>
        <v xml:space="preserve"> </v>
      </c>
      <c r="J67" s="17" t="str">
        <f>IFERROR(IF(G67&lt;$J$13,"20万円以上減","　")," ")</f>
        <v>　</v>
      </c>
      <c r="K67" s="274" t="str">
        <f t="shared" ref="K67" si="53">IFERROR(IF((AND(G67&lt;$J$13,G68&lt;$J$14)),"変更申請"," ")," ")</f>
        <v xml:space="preserve"> </v>
      </c>
      <c r="L67" s="274" t="str">
        <f>IF((AND(E67&gt;1,E68=0)),"変更申請"," ")</f>
        <v xml:space="preserve"> </v>
      </c>
      <c r="M67" s="276" t="str">
        <f t="shared" ref="M67" si="54">IF((OR(I67="変更申請",K67="変更申請",L67="変更申請")),"〇"," ")</f>
        <v xml:space="preserve"> </v>
      </c>
    </row>
    <row r="68" spans="1:13" ht="21.75" hidden="1" customHeight="1" thickBot="1">
      <c r="A68" s="239"/>
      <c r="B68" s="273"/>
      <c r="C68" s="13" t="str">
        <f>IF(入力シート!C67=0," ",入力シート!C67)</f>
        <v xml:space="preserve"> </v>
      </c>
      <c r="D68" s="241"/>
      <c r="E68" s="20">
        <f>IF(入力シート!O66=" "," ",ROUNDUP(入力シート!O66,-3)/1000)</f>
        <v>0</v>
      </c>
      <c r="F68" s="64">
        <f>IF(入力シート!O67=" "," ",ROUNDDOWN(入力シート!O67,-3)/1000)</f>
        <v>0</v>
      </c>
      <c r="G68" s="15" t="e">
        <f>ROUND(G67/E67,3)</f>
        <v>#DIV/0!</v>
      </c>
      <c r="H68" s="18" t="str">
        <f>IFERROR(IF(G68&gt;$H$14,"20％以上増","　")," ")</f>
        <v xml:space="preserve"> </v>
      </c>
      <c r="I68" s="275"/>
      <c r="J68" s="18" t="str">
        <f>IFERROR(IF(G68&lt;$J$14,"20％以上減","　")," ")</f>
        <v xml:space="preserve"> </v>
      </c>
      <c r="K68" s="275"/>
      <c r="L68" s="275"/>
      <c r="M68" s="276"/>
    </row>
    <row r="69" spans="1:13" ht="21.75" hidden="1" customHeight="1">
      <c r="A69" s="239"/>
      <c r="B69" s="272" t="str">
        <f ca="1">IF(入力シート!B68=0," ",入力シート!B68)</f>
        <v/>
      </c>
      <c r="C69" s="13">
        <f>IF(入力シート!C68=" "," ",入力シート!C68)</f>
        <v>0</v>
      </c>
      <c r="D69" s="240" t="str">
        <f>IF(入力シート!D68=0," ",入力シート!D68)</f>
        <v xml:space="preserve"> </v>
      </c>
      <c r="E69" s="105">
        <f>IF(入力シート!N68=" "," ",ROUNDUP(入力シート!N68,-3)/1000)</f>
        <v>0</v>
      </c>
      <c r="F69" s="106">
        <f>IF(入力シート!N69=" "," ",ROUNDDOWN(入力シート!N69,-3)/1000)</f>
        <v>0</v>
      </c>
      <c r="G69" s="14">
        <f>E70-E69</f>
        <v>0</v>
      </c>
      <c r="H69" s="17" t="str">
        <f>IFERROR(IF(G69&gt;$H$13,"20万円以上増","　")," ")</f>
        <v>　</v>
      </c>
      <c r="I69" s="274" t="str">
        <f t="shared" ref="I69" si="55">IFERROR(IF((AND(G69&gt;$H$13,G70&gt;$H$14)),"変更申請"," ")," ")</f>
        <v xml:space="preserve"> </v>
      </c>
      <c r="J69" s="17" t="str">
        <f>IFERROR(IF(G69&lt;$J$13,"20万円以上減","　")," ")</f>
        <v>　</v>
      </c>
      <c r="K69" s="274" t="str">
        <f>IFERROR(IF((AND(G69&lt;$J$13,G70&lt;$J$14)),"変更申請"," ")," ")</f>
        <v xml:space="preserve"> </v>
      </c>
      <c r="L69" s="274" t="str">
        <f t="shared" ref="L69" si="56">IF((AND(E69&gt;1,E70=0)),"変更申請"," ")</f>
        <v xml:space="preserve"> </v>
      </c>
      <c r="M69" s="276" t="str">
        <f t="shared" ref="M69" si="57">IF((OR(I69="変更申請",K69="変更申請",L69="変更申請")),"〇"," ")</f>
        <v xml:space="preserve"> </v>
      </c>
    </row>
    <row r="70" spans="1:13" ht="21.75" hidden="1" customHeight="1" thickBot="1">
      <c r="A70" s="239"/>
      <c r="B70" s="273"/>
      <c r="C70" s="13" t="str">
        <f>IF(入力シート!C69=0," ",入力シート!C69)</f>
        <v xml:space="preserve"> </v>
      </c>
      <c r="D70" s="241"/>
      <c r="E70" s="20">
        <f>IF(入力シート!O68=" "," ",ROUNDUP(入力シート!O68,-3)/1000)</f>
        <v>0</v>
      </c>
      <c r="F70" s="64">
        <f>IF(入力シート!O69=" "," ",ROUNDDOWN(入力シート!O69,-3)/1000)</f>
        <v>0</v>
      </c>
      <c r="G70" s="15" t="e">
        <f>ROUND(G69/E69,3)</f>
        <v>#DIV/0!</v>
      </c>
      <c r="H70" s="18" t="str">
        <f>IFERROR(IF(G70&gt;$H$14,"20％以上増","　")," ")</f>
        <v xml:space="preserve"> </v>
      </c>
      <c r="I70" s="275"/>
      <c r="J70" s="18" t="str">
        <f>IFERROR(IF(G70&lt;$J$14,"20％以上減","　")," ")</f>
        <v xml:space="preserve"> </v>
      </c>
      <c r="K70" s="275"/>
      <c r="L70" s="275"/>
      <c r="M70" s="276"/>
    </row>
    <row r="71" spans="1:13" ht="21.75" hidden="1" customHeight="1">
      <c r="A71" s="239"/>
      <c r="B71" s="272" t="str">
        <f ca="1">IF(入力シート!B70=0," ",入力シート!B70)</f>
        <v/>
      </c>
      <c r="C71" s="13">
        <f>IF(入力シート!C70=" "," ",入力シート!C70)</f>
        <v>0</v>
      </c>
      <c r="D71" s="240" t="str">
        <f>IF(入力シート!D70=0," ",入力シート!D70)</f>
        <v xml:space="preserve"> </v>
      </c>
      <c r="E71" s="105">
        <f>IF(入力シート!N70=" "," ",ROUNDUP(入力シート!N70,-3)/1000)</f>
        <v>0</v>
      </c>
      <c r="F71" s="106">
        <f>IF(入力シート!N71=" "," ",ROUNDDOWN(入力シート!N71,-3)/1000)</f>
        <v>0</v>
      </c>
      <c r="G71" s="14">
        <f>E72-E71</f>
        <v>0</v>
      </c>
      <c r="H71" s="17" t="str">
        <f>IFERROR(IF(G71&gt;$H$13,"20万円以上増","　")," ")</f>
        <v>　</v>
      </c>
      <c r="I71" s="274" t="str">
        <f t="shared" ref="I71" si="58">IFERROR(IF((AND(G71&gt;$H$13,G72&gt;$H$14)),"変更申請"," ")," ")</f>
        <v xml:space="preserve"> </v>
      </c>
      <c r="J71" s="17" t="str">
        <f>IFERROR(IF(G71&lt;$J$13,"20万円以上減","　")," ")</f>
        <v>　</v>
      </c>
      <c r="K71" s="274" t="str">
        <f t="shared" ref="K71" si="59">IFERROR(IF((AND(G71&lt;$J$13,G72&lt;$J$14)),"変更申請"," ")," ")</f>
        <v xml:space="preserve"> </v>
      </c>
      <c r="L71" s="274" t="str">
        <f t="shared" ref="L71" si="60">IF((AND(E71&gt;1,E72=0)),"変更申請"," ")</f>
        <v xml:space="preserve"> </v>
      </c>
      <c r="M71" s="276" t="str">
        <f t="shared" ref="M71" si="61">IF((OR(I71="変更申請",K71="変更申請",L71="変更申請")),"〇"," ")</f>
        <v xml:space="preserve"> </v>
      </c>
    </row>
    <row r="72" spans="1:13" ht="21.75" hidden="1" customHeight="1" thickBot="1">
      <c r="A72" s="239"/>
      <c r="B72" s="273"/>
      <c r="C72" s="13" t="str">
        <f>IF(入力シート!C71=0," ",入力シート!C71)</f>
        <v xml:space="preserve"> </v>
      </c>
      <c r="D72" s="241"/>
      <c r="E72" s="20">
        <f>IF(入力シート!O70=" "," ",ROUNDUP(入力シート!O70,-3)/1000)</f>
        <v>0</v>
      </c>
      <c r="F72" s="64">
        <f>IF(入力シート!O71=" "," ",ROUNDDOWN(入力シート!O71,-3)/1000)</f>
        <v>0</v>
      </c>
      <c r="G72" s="15" t="e">
        <f>ROUND(G71/E71,3)</f>
        <v>#DIV/0!</v>
      </c>
      <c r="H72" s="18" t="str">
        <f>IFERROR(IF(G72&gt;$H$14,"20％以上増","　")," ")</f>
        <v xml:space="preserve"> </v>
      </c>
      <c r="I72" s="275"/>
      <c r="J72" s="18" t="str">
        <f>IFERROR(IF(G72&lt;$J$14,"20％以上減","　")," ")</f>
        <v xml:space="preserve"> </v>
      </c>
      <c r="K72" s="275"/>
      <c r="L72" s="275"/>
      <c r="M72" s="276"/>
    </row>
    <row r="73" spans="1:13" ht="21.75" hidden="1" customHeight="1">
      <c r="A73" s="239"/>
      <c r="B73" s="272" t="str">
        <f ca="1">IF(入力シート!B72=0," ",入力シート!B72)</f>
        <v/>
      </c>
      <c r="C73" s="13">
        <f>IF(入力シート!C72=" "," ",入力シート!C72)</f>
        <v>0</v>
      </c>
      <c r="D73" s="240" t="str">
        <f>IF(入力シート!D72=0," ",入力シート!D72)</f>
        <v xml:space="preserve"> </v>
      </c>
      <c r="E73" s="105">
        <f>IF(入力シート!N72=" "," ",ROUNDUP(入力シート!N72,-3)/1000)</f>
        <v>0</v>
      </c>
      <c r="F73" s="106">
        <f>IF(入力シート!N73=" "," ",ROUNDDOWN(入力シート!N73,-3)/1000)</f>
        <v>0</v>
      </c>
      <c r="G73" s="14">
        <f>E74-E73</f>
        <v>0</v>
      </c>
      <c r="H73" s="17" t="str">
        <f>IFERROR(IF(G73&gt;$H$13,"20万円以上増","　")," ")</f>
        <v>　</v>
      </c>
      <c r="I73" s="274" t="str">
        <f t="shared" ref="I73" si="62">IFERROR(IF((AND(G73&gt;$H$13,G74&gt;$H$14)),"変更申請"," ")," ")</f>
        <v xml:space="preserve"> </v>
      </c>
      <c r="J73" s="17" t="str">
        <f>IFERROR(IF(G73&lt;$J$13,"20万円以上減","　")," ")</f>
        <v>　</v>
      </c>
      <c r="K73" s="274" t="str">
        <f t="shared" ref="K73" si="63">IFERROR(IF((AND(G73&lt;$J$13,G74&lt;$J$14)),"変更申請"," ")," ")</f>
        <v xml:space="preserve"> </v>
      </c>
      <c r="L73" s="274" t="str">
        <f t="shared" ref="L73" si="64">IF((AND(E73&gt;1,E74=0)),"変更申請"," ")</f>
        <v xml:space="preserve"> </v>
      </c>
      <c r="M73" s="276" t="str">
        <f t="shared" ref="M73" si="65">IF((OR(I73="変更申請",K73="変更申請",L73="変更申請")),"〇"," ")</f>
        <v xml:space="preserve"> </v>
      </c>
    </row>
    <row r="74" spans="1:13" ht="21.75" hidden="1" customHeight="1" thickBot="1">
      <c r="A74" s="239"/>
      <c r="B74" s="273"/>
      <c r="C74" s="13" t="str">
        <f>IF(入力シート!C73=0," ",入力シート!C73)</f>
        <v xml:space="preserve"> </v>
      </c>
      <c r="D74" s="241"/>
      <c r="E74" s="20">
        <f>IF(入力シート!O72=" "," ",ROUNDUP(入力シート!O72,-3)/1000)</f>
        <v>0</v>
      </c>
      <c r="F74" s="64">
        <f>IF(入力シート!O73=" "," ",ROUNDDOWN(入力シート!O73,-3)/1000)</f>
        <v>0</v>
      </c>
      <c r="G74" s="15" t="e">
        <f>ROUND(G73/E73,3)</f>
        <v>#DIV/0!</v>
      </c>
      <c r="H74" s="18" t="str">
        <f>IFERROR(IF(G74&gt;$H$14,"20％以上増","　")," ")</f>
        <v xml:space="preserve"> </v>
      </c>
      <c r="I74" s="275"/>
      <c r="J74" s="18" t="str">
        <f>IFERROR(IF(G74&lt;$J$14,"20％以上減","　")," ")</f>
        <v xml:space="preserve"> </v>
      </c>
      <c r="K74" s="275"/>
      <c r="L74" s="275"/>
      <c r="M74" s="276"/>
    </row>
    <row r="75" spans="1:13" ht="21.75" hidden="1" customHeight="1">
      <c r="A75" s="239"/>
      <c r="B75" s="272" t="str">
        <f ca="1">IF(入力シート!B74=0," ",入力シート!B74)</f>
        <v/>
      </c>
      <c r="C75" s="13">
        <f>IF(入力シート!C74=" "," ",入力シート!C74)</f>
        <v>0</v>
      </c>
      <c r="D75" s="240" t="str">
        <f>IF(入力シート!D74=0," ",入力シート!D74)</f>
        <v xml:space="preserve"> </v>
      </c>
      <c r="E75" s="105">
        <f>IF(入力シート!N74=" "," ",ROUNDUP(入力シート!N74,-3)/1000)</f>
        <v>0</v>
      </c>
      <c r="F75" s="106">
        <f>IF(入力シート!N75=" "," ",ROUNDDOWN(入力シート!N75,-3)/1000)</f>
        <v>0</v>
      </c>
      <c r="G75" s="14">
        <f>E76-E75</f>
        <v>0</v>
      </c>
      <c r="H75" s="17" t="str">
        <f>IFERROR(IF(G75&gt;$H$13,"20万円以上増","　")," ")</f>
        <v>　</v>
      </c>
      <c r="I75" s="274" t="str">
        <f t="shared" ref="I75" si="66">IFERROR(IF((AND(G75&gt;$H$13,G76&gt;$H$14)),"変更申請"," ")," ")</f>
        <v xml:space="preserve"> </v>
      </c>
      <c r="J75" s="17" t="str">
        <f>IFERROR(IF(G75&lt;$J$13,"20万円以上減","　")," ")</f>
        <v>　</v>
      </c>
      <c r="K75" s="274" t="str">
        <f>IFERROR(IF((AND(G75&lt;$J$13,G76&lt;$J$14)),"変更申請"," ")," ")</f>
        <v xml:space="preserve"> </v>
      </c>
      <c r="L75" s="274" t="str">
        <f t="shared" ref="L75" si="67">IF((AND(E75&gt;1,E76=0)),"変更申請"," ")</f>
        <v xml:space="preserve"> </v>
      </c>
      <c r="M75" s="276" t="str">
        <f t="shared" ref="M75" si="68">IF((OR(I75="変更申請",K75="変更申請",L75="変更申請")),"〇"," ")</f>
        <v xml:space="preserve"> </v>
      </c>
    </row>
    <row r="76" spans="1:13" ht="21.75" hidden="1" customHeight="1" thickBot="1">
      <c r="A76" s="239"/>
      <c r="B76" s="273"/>
      <c r="C76" s="13" t="str">
        <f>IF(入力シート!C75=0," ",入力シート!C75)</f>
        <v xml:space="preserve"> </v>
      </c>
      <c r="D76" s="241"/>
      <c r="E76" s="20">
        <f>IF(入力シート!O74=" "," ",ROUNDUP(入力シート!O74,-3)/1000)</f>
        <v>0</v>
      </c>
      <c r="F76" s="64">
        <f>IF(入力シート!O75=" "," ",ROUNDDOWN(入力シート!O75,-3)/1000)</f>
        <v>0</v>
      </c>
      <c r="G76" s="15" t="e">
        <f>ROUND(G75/E75,3)</f>
        <v>#DIV/0!</v>
      </c>
      <c r="H76" s="18" t="str">
        <f>IFERROR(IF(G76&gt;$H$14,"20％以上増","　")," ")</f>
        <v xml:space="preserve"> </v>
      </c>
      <c r="I76" s="275"/>
      <c r="J76" s="18" t="str">
        <f>IFERROR(IF(G76&lt;$J$14,"20％以上減","　")," ")</f>
        <v xml:space="preserve"> </v>
      </c>
      <c r="K76" s="275"/>
      <c r="L76" s="275"/>
      <c r="M76" s="276"/>
    </row>
    <row r="77" spans="1:13" ht="21.75" hidden="1" customHeight="1">
      <c r="A77" s="239"/>
      <c r="B77" s="272" t="str">
        <f ca="1">IF(入力シート!B76=0," ",入力シート!B76)</f>
        <v/>
      </c>
      <c r="C77" s="13">
        <f>IF(入力シート!C76=" "," ",入力シート!C76)</f>
        <v>0</v>
      </c>
      <c r="D77" s="240" t="str">
        <f>IF(入力シート!D76=0," ",入力シート!D76)</f>
        <v xml:space="preserve"> </v>
      </c>
      <c r="E77" s="105">
        <f>IF(入力シート!N76=" "," ",ROUNDUP(入力シート!N76,-3)/1000)</f>
        <v>0</v>
      </c>
      <c r="F77" s="106">
        <f>IF(入力シート!N77=" "," ",ROUNDDOWN(入力シート!N77,-3)/1000)</f>
        <v>0</v>
      </c>
      <c r="G77" s="14">
        <f>E78-E77</f>
        <v>0</v>
      </c>
      <c r="H77" s="17" t="str">
        <f>IFERROR(IF(G77&gt;$H$13,"20万円以上増","　")," ")</f>
        <v>　</v>
      </c>
      <c r="I77" s="274" t="str">
        <f t="shared" ref="I77" si="69">IFERROR(IF((AND(G77&gt;$H$13,G78&gt;$H$14)),"変更申請"," ")," ")</f>
        <v xml:space="preserve"> </v>
      </c>
      <c r="J77" s="17" t="str">
        <f>IFERROR(IF(G77&lt;$J$13,"20万円以上減","　")," ")</f>
        <v>　</v>
      </c>
      <c r="K77" s="274" t="str">
        <f t="shared" ref="K77" si="70">IFERROR(IF((AND(G77&lt;$J$13,G78&lt;$J$14)),"変更申請"," ")," ")</f>
        <v xml:space="preserve"> </v>
      </c>
      <c r="L77" s="274" t="str">
        <f t="shared" ref="L77" si="71">IF((AND(E77&gt;1,E78=0)),"変更申請"," ")</f>
        <v xml:space="preserve"> </v>
      </c>
      <c r="M77" s="276" t="str">
        <f t="shared" ref="M77" si="72">IF((OR(I77="変更申請",K77="変更申請",L77="変更申請")),"〇"," ")</f>
        <v xml:space="preserve"> </v>
      </c>
    </row>
    <row r="78" spans="1:13" ht="21.75" hidden="1" customHeight="1" thickBot="1">
      <c r="A78" s="239"/>
      <c r="B78" s="273"/>
      <c r="C78" s="13" t="str">
        <f>IF(入力シート!C77=0," ",入力シート!C77)</f>
        <v xml:space="preserve"> </v>
      </c>
      <c r="D78" s="241"/>
      <c r="E78" s="20">
        <f>IF(入力シート!O76=" "," ",ROUNDUP(入力シート!O76,-3)/1000)</f>
        <v>0</v>
      </c>
      <c r="F78" s="64">
        <f>IF(入力シート!O77=" "," ",ROUNDDOWN(入力シート!O77,-3)/1000)</f>
        <v>0</v>
      </c>
      <c r="G78" s="15" t="e">
        <f>ROUND(G77/E77,3)</f>
        <v>#DIV/0!</v>
      </c>
      <c r="H78" s="18" t="str">
        <f>IFERROR(IF(G78&gt;$H$14,"20％以上増","　")," ")</f>
        <v xml:space="preserve"> </v>
      </c>
      <c r="I78" s="275"/>
      <c r="J78" s="18" t="str">
        <f>IFERROR(IF(G78&lt;$J$14,"20％以上減","　")," ")</f>
        <v xml:space="preserve"> </v>
      </c>
      <c r="K78" s="275"/>
      <c r="L78" s="275"/>
      <c r="M78" s="276"/>
    </row>
    <row r="79" spans="1:13" ht="21.75" hidden="1" customHeight="1">
      <c r="A79" s="239"/>
      <c r="B79" s="272" t="str">
        <f ca="1">IF(入力シート!B78=0," ",入力シート!B78)</f>
        <v/>
      </c>
      <c r="C79" s="13">
        <f>IF(入力シート!C78=" "," ",入力シート!C78)</f>
        <v>0</v>
      </c>
      <c r="D79" s="240" t="str">
        <f>IF(入力シート!D78=0," ",入力シート!D78)</f>
        <v xml:space="preserve"> </v>
      </c>
      <c r="E79" s="105">
        <f>IF(入力シート!N78=" "," ",ROUNDUP(入力シート!N78,-3)/1000)</f>
        <v>0</v>
      </c>
      <c r="F79" s="106">
        <f>IF(入力シート!N79=" "," ",ROUNDDOWN(入力シート!N79,-3)/1000)</f>
        <v>0</v>
      </c>
      <c r="G79" s="14">
        <f>E80-E79</f>
        <v>0</v>
      </c>
      <c r="H79" s="17" t="str">
        <f>IFERROR(IF(G79&gt;$H$13,"20万円以上増","　")," ")</f>
        <v>　</v>
      </c>
      <c r="I79" s="274" t="str">
        <f t="shared" ref="I79" si="73">IFERROR(IF((AND(G79&gt;$H$13,G80&gt;$H$14)),"変更申請"," ")," ")</f>
        <v xml:space="preserve"> </v>
      </c>
      <c r="J79" s="17" t="str">
        <f>IFERROR(IF(G79&lt;$J$13,"20万円以上減","　")," ")</f>
        <v>　</v>
      </c>
      <c r="K79" s="274" t="str">
        <f t="shared" ref="K79" si="74">IFERROR(IF((AND(G79&lt;$J$13,G80&lt;$J$14)),"変更申請"," ")," ")</f>
        <v xml:space="preserve"> </v>
      </c>
      <c r="L79" s="274" t="str">
        <f t="shared" ref="L79" si="75">IF((AND(E79&gt;1,E80=0)),"変更申請"," ")</f>
        <v xml:space="preserve"> </v>
      </c>
      <c r="M79" s="276" t="str">
        <f t="shared" ref="M79" si="76">IF((OR(I79="変更申請",K79="変更申請",L79="変更申請")),"〇"," ")</f>
        <v xml:space="preserve"> </v>
      </c>
    </row>
    <row r="80" spans="1:13" ht="21.75" hidden="1" customHeight="1" thickBot="1">
      <c r="A80" s="239"/>
      <c r="B80" s="273"/>
      <c r="C80" s="13" t="str">
        <f>IF(入力シート!C79=0," ",入力シート!C79)</f>
        <v xml:space="preserve"> </v>
      </c>
      <c r="D80" s="241"/>
      <c r="E80" s="20">
        <f>IF(入力シート!O78=" "," ",ROUNDUP(入力シート!O78,-3)/1000)</f>
        <v>0</v>
      </c>
      <c r="F80" s="64">
        <f>IF(入力シート!O79=" "," ",ROUNDDOWN(入力シート!O79,-3)/1000)</f>
        <v>0</v>
      </c>
      <c r="G80" s="15" t="e">
        <f>ROUND(G79/E79,3)</f>
        <v>#DIV/0!</v>
      </c>
      <c r="H80" s="18" t="str">
        <f>IFERROR(IF(G80&gt;$H$14,"20％以上増","　")," ")</f>
        <v xml:space="preserve"> </v>
      </c>
      <c r="I80" s="275"/>
      <c r="J80" s="18" t="str">
        <f>IFERROR(IF(G80&lt;$J$14,"20％以上減","　")," ")</f>
        <v xml:space="preserve"> </v>
      </c>
      <c r="K80" s="275"/>
      <c r="L80" s="275"/>
      <c r="M80" s="276"/>
    </row>
    <row r="81" spans="1:13" ht="21.75" hidden="1" customHeight="1">
      <c r="A81" s="239"/>
      <c r="B81" s="272" t="str">
        <f ca="1">IF(入力シート!B80=0," ",入力シート!B80)</f>
        <v/>
      </c>
      <c r="C81" s="13">
        <f>IF(入力シート!C80=" "," ",入力シート!C80)</f>
        <v>0</v>
      </c>
      <c r="D81" s="240" t="str">
        <f>IF(入力シート!D80=0," ",入力シート!D80)</f>
        <v xml:space="preserve"> </v>
      </c>
      <c r="E81" s="105">
        <f>IF(入力シート!N80=" "," ",ROUNDUP(入力シート!N80,-3)/1000)</f>
        <v>0</v>
      </c>
      <c r="F81" s="106">
        <f>IF(入力シート!N81=" "," ",ROUNDDOWN(入力シート!N81,-3)/1000)</f>
        <v>0</v>
      </c>
      <c r="G81" s="14">
        <f>E82-E81</f>
        <v>0</v>
      </c>
      <c r="H81" s="17" t="str">
        <f>IFERROR(IF(G81&gt;$H$13,"20万円以上増","　")," ")</f>
        <v>　</v>
      </c>
      <c r="I81" s="274" t="str">
        <f t="shared" ref="I81" si="77">IFERROR(IF((AND(G81&gt;$H$13,G82&gt;$H$14)),"変更申請"," ")," ")</f>
        <v xml:space="preserve"> </v>
      </c>
      <c r="J81" s="17" t="str">
        <f>IFERROR(IF(G81&lt;$J$13,"20万円以上減","　")," ")</f>
        <v>　</v>
      </c>
      <c r="K81" s="274" t="str">
        <f t="shared" ref="K81" si="78">IFERROR(IF((AND(G81&lt;$J$13,G82&lt;$J$14)),"変更申請"," ")," ")</f>
        <v xml:space="preserve"> </v>
      </c>
      <c r="L81" s="274" t="str">
        <f t="shared" ref="L81" si="79">IF((AND(E81&gt;1,E82=0)),"変更申請"," ")</f>
        <v xml:space="preserve"> </v>
      </c>
      <c r="M81" s="276" t="str">
        <f t="shared" ref="M81" si="80">IF((OR(I81="変更申請",K81="変更申請",L81="変更申請")),"〇"," ")</f>
        <v xml:space="preserve"> </v>
      </c>
    </row>
    <row r="82" spans="1:13" ht="21.75" hidden="1" customHeight="1" thickBot="1">
      <c r="A82" s="239"/>
      <c r="B82" s="273"/>
      <c r="C82" s="13" t="str">
        <f>IF(入力シート!C81=0," ",入力シート!C81)</f>
        <v xml:space="preserve"> </v>
      </c>
      <c r="D82" s="241"/>
      <c r="E82" s="20">
        <f>IF(入力シート!O80=" "," ",ROUNDUP(入力シート!O80,-3)/1000)</f>
        <v>0</v>
      </c>
      <c r="F82" s="64">
        <f>IF(入力シート!O81=" "," ",ROUNDDOWN(入力シート!O81,-3)/1000)</f>
        <v>0</v>
      </c>
      <c r="G82" s="15" t="e">
        <f>ROUND(G81/E81,3)</f>
        <v>#DIV/0!</v>
      </c>
      <c r="H82" s="18" t="str">
        <f>IFERROR(IF(G82&gt;$H$14,"20％以上増","　")," ")</f>
        <v xml:space="preserve"> </v>
      </c>
      <c r="I82" s="275"/>
      <c r="J82" s="18" t="str">
        <f>IFERROR(IF(G82&lt;$J$14,"20％以上減","　")," ")</f>
        <v xml:space="preserve"> </v>
      </c>
      <c r="K82" s="275"/>
      <c r="L82" s="275"/>
      <c r="M82" s="276"/>
    </row>
    <row r="83" spans="1:13" ht="21.75" hidden="1" customHeight="1">
      <c r="A83" s="239"/>
      <c r="B83" s="272" t="str">
        <f ca="1">IF(入力シート!B82=0," ",入力シート!B82)</f>
        <v/>
      </c>
      <c r="C83" s="13">
        <f>IF(入力シート!C82=" "," ",入力シート!C82)</f>
        <v>0</v>
      </c>
      <c r="D83" s="240" t="str">
        <f>IF(入力シート!D82=0," ",入力シート!D82)</f>
        <v xml:space="preserve"> </v>
      </c>
      <c r="E83" s="105">
        <f>IF(入力シート!N82=" "," ",ROUNDUP(入力シート!N82,-3)/1000)</f>
        <v>0</v>
      </c>
      <c r="F83" s="106">
        <f>IF(入力シート!N83=" "," ",ROUNDDOWN(入力シート!N83,-3)/1000)</f>
        <v>0</v>
      </c>
      <c r="G83" s="14">
        <f>E84-E83</f>
        <v>0</v>
      </c>
      <c r="H83" s="17" t="str">
        <f>IFERROR(IF(G83&gt;$H$13,"20万円以上増","　")," ")</f>
        <v>　</v>
      </c>
      <c r="I83" s="274" t="str">
        <f t="shared" ref="I83" si="81">IFERROR(IF((AND(G83&gt;$H$13,G84&gt;$H$14)),"変更申請"," ")," ")</f>
        <v xml:space="preserve"> </v>
      </c>
      <c r="J83" s="17" t="str">
        <f>IFERROR(IF(G83&lt;$J$13,"20万円以上減","　")," ")</f>
        <v>　</v>
      </c>
      <c r="K83" s="274" t="str">
        <f>IFERROR(IF((AND(G83&lt;$J$13,G84&lt;$J$14)),"変更申請"," ")," ")</f>
        <v xml:space="preserve"> </v>
      </c>
      <c r="L83" s="274" t="str">
        <f t="shared" ref="L83" si="82">IF((AND(E83&gt;1,E84=0)),"変更申請"," ")</f>
        <v xml:space="preserve"> </v>
      </c>
      <c r="M83" s="276" t="str">
        <f>IF((OR(I83="変更申請",K83="変更申請",L83="変更申請")),"〇"," ")</f>
        <v xml:space="preserve"> </v>
      </c>
    </row>
    <row r="84" spans="1:13" ht="21.75" hidden="1" customHeight="1" thickBot="1">
      <c r="A84" s="239"/>
      <c r="B84" s="273"/>
      <c r="C84" s="13" t="str">
        <f>IF(入力シート!C83=0," ",入力シート!C83)</f>
        <v xml:space="preserve"> </v>
      </c>
      <c r="D84" s="241"/>
      <c r="E84" s="20">
        <f>IF(入力シート!O82=" "," ",ROUNDUP(入力シート!O82,-3)/1000)</f>
        <v>0</v>
      </c>
      <c r="F84" s="64">
        <f>IF(入力シート!O83=" "," ",ROUNDDOWN(入力シート!O83,-3)/1000)</f>
        <v>0</v>
      </c>
      <c r="G84" s="15" t="e">
        <f>ROUND(G83/E83,3)</f>
        <v>#DIV/0!</v>
      </c>
      <c r="H84" s="18" t="str">
        <f>IFERROR(IF(G84&gt;$H$14,"20％以上増","　")," ")</f>
        <v xml:space="preserve"> </v>
      </c>
      <c r="I84" s="275"/>
      <c r="J84" s="18" t="str">
        <f>IFERROR(IF(G84&lt;$J$14,"20％以上減","　")," ")</f>
        <v xml:space="preserve"> </v>
      </c>
      <c r="K84" s="275"/>
      <c r="L84" s="275"/>
      <c r="M84" s="276"/>
    </row>
    <row r="85" spans="1:13" ht="21.75" customHeight="1" thickBot="1">
      <c r="A85" s="277" t="s">
        <v>3</v>
      </c>
      <c r="B85" s="278"/>
      <c r="C85" s="279"/>
      <c r="D85" s="283"/>
      <c r="E85" s="21">
        <f>SUM(E15,E17,E19,E21,E23,E25,E27,E29,E31,E33,E35,E37,E39,E41,E43,E45,E47,E49,E51,E53,E55,E57,E59,E61,E63)+SUM(E65,E67,E69,E71,E73,E75,E77,E79,E81,E83)</f>
        <v>0</v>
      </c>
      <c r="F85" s="98">
        <f>SUM(F15,F17,F19,F21,F23,F25,F27,F29,F31,F33,F35,F37,F39,F41,F43,F45,F47,F49,F51,F53,F55,F57,F59,F61,F63)+SUM(F65,F67,F69,F71,F73,F75,F77,F79,F81,F83)</f>
        <v>0</v>
      </c>
      <c r="G85" s="14">
        <f>F86-F85</f>
        <v>0</v>
      </c>
      <c r="H85" s="15">
        <v>-9.9000000000000005E-2</v>
      </c>
    </row>
    <row r="86" spans="1:13" ht="29.25" customHeight="1" thickBot="1">
      <c r="A86" s="280"/>
      <c r="B86" s="281"/>
      <c r="C86" s="282"/>
      <c r="D86" s="284"/>
      <c r="E86" s="100">
        <f>SUM(E16,E18,E20,E22,E24,E26,E28,E30,E32,E34,E36,E38,E40,E42,E44,E46,E48,E50,E52,E54,E56,E58,E60,E62,E64)+SUM(E66,E68,E70,E72,E74,E76,E78,E80,E82,E84)</f>
        <v>0</v>
      </c>
      <c r="F86" s="101">
        <f>SUM(F16,F18,F20,F22,F24,F26,F28,F30,F32,F34,F36,F38,F40,F42,F44,F46,F48,F50,F52,F54,F56,F58,F60,F62,F64)+SUM(F66,F68,F70,F72,F74,F76,F78,F80,F82,F84)</f>
        <v>0</v>
      </c>
      <c r="G86" s="15" t="e">
        <f>ROUND(G85/F85,3)</f>
        <v>#DIV/0!</v>
      </c>
      <c r="H86" s="26" t="str">
        <f>IFERROR(IF(G86&lt;H85,"10％以上減","　")," ")</f>
        <v xml:space="preserve"> </v>
      </c>
      <c r="I86" s="27" t="str">
        <f>IFERROR(IF(G86&lt;$H$85,"変更申請"," ")," ")</f>
        <v xml:space="preserve"> </v>
      </c>
    </row>
    <row r="88" spans="1:13">
      <c r="A88" s="244" t="s">
        <v>14</v>
      </c>
      <c r="B88" s="244"/>
      <c r="C88" s="244"/>
      <c r="D88" s="244"/>
      <c r="E88" s="244"/>
      <c r="F88" s="244"/>
      <c r="G88" s="244"/>
    </row>
    <row r="89" spans="1:13">
      <c r="A89" s="244" t="s">
        <v>15</v>
      </c>
      <c r="B89" s="244"/>
      <c r="C89" s="244"/>
      <c r="D89" s="244"/>
      <c r="E89" s="244"/>
      <c r="F89" s="244"/>
      <c r="G89" s="244"/>
    </row>
  </sheetData>
  <sheetProtection sheet="1" formatCells="0" formatColumns="0" formatRows="0"/>
  <mergeCells count="263">
    <mergeCell ref="A12:A14"/>
    <mergeCell ref="B12:C12"/>
    <mergeCell ref="D12:D14"/>
    <mergeCell ref="E12:E14"/>
    <mergeCell ref="F12:F14"/>
    <mergeCell ref="B13:B14"/>
    <mergeCell ref="A3:F3"/>
    <mergeCell ref="A5:B6"/>
    <mergeCell ref="C5:D6"/>
    <mergeCell ref="E5:E6"/>
    <mergeCell ref="F5:F6"/>
    <mergeCell ref="A8:B9"/>
    <mergeCell ref="C8:C9"/>
    <mergeCell ref="D8:D9"/>
    <mergeCell ref="M15:M16"/>
    <mergeCell ref="A17:A18"/>
    <mergeCell ref="B17:B18"/>
    <mergeCell ref="D17:D18"/>
    <mergeCell ref="I17:I18"/>
    <mergeCell ref="K17:K18"/>
    <mergeCell ref="L17:L18"/>
    <mergeCell ref="M17:M18"/>
    <mergeCell ref="A15:A16"/>
    <mergeCell ref="B15:B16"/>
    <mergeCell ref="D15:D16"/>
    <mergeCell ref="I15:I16"/>
    <mergeCell ref="K15:K16"/>
    <mergeCell ref="L15:L16"/>
    <mergeCell ref="M19:M20"/>
    <mergeCell ref="A21:A22"/>
    <mergeCell ref="B21:B22"/>
    <mergeCell ref="D21:D22"/>
    <mergeCell ref="I21:I22"/>
    <mergeCell ref="K21:K22"/>
    <mergeCell ref="L21:L22"/>
    <mergeCell ref="M21:M22"/>
    <mergeCell ref="A19:A20"/>
    <mergeCell ref="B19:B20"/>
    <mergeCell ref="D19:D20"/>
    <mergeCell ref="I19:I20"/>
    <mergeCell ref="K19:K20"/>
    <mergeCell ref="L19:L20"/>
    <mergeCell ref="M23:M24"/>
    <mergeCell ref="A25:A26"/>
    <mergeCell ref="B25:B26"/>
    <mergeCell ref="D25:D26"/>
    <mergeCell ref="I25:I26"/>
    <mergeCell ref="K25:K26"/>
    <mergeCell ref="L25:L26"/>
    <mergeCell ref="M25:M26"/>
    <mergeCell ref="A23:A24"/>
    <mergeCell ref="B23:B24"/>
    <mergeCell ref="D23:D24"/>
    <mergeCell ref="I23:I24"/>
    <mergeCell ref="K23:K24"/>
    <mergeCell ref="L23:L24"/>
    <mergeCell ref="M27:M28"/>
    <mergeCell ref="A29:A30"/>
    <mergeCell ref="B29:B30"/>
    <mergeCell ref="D29:D30"/>
    <mergeCell ref="I29:I30"/>
    <mergeCell ref="K29:K30"/>
    <mergeCell ref="L29:L30"/>
    <mergeCell ref="M29:M30"/>
    <mergeCell ref="A27:A28"/>
    <mergeCell ref="B27:B28"/>
    <mergeCell ref="D27:D28"/>
    <mergeCell ref="I27:I28"/>
    <mergeCell ref="K27:K28"/>
    <mergeCell ref="L27:L28"/>
    <mergeCell ref="M31:M32"/>
    <mergeCell ref="A33:A34"/>
    <mergeCell ref="B33:B34"/>
    <mergeCell ref="D33:D34"/>
    <mergeCell ref="I33:I34"/>
    <mergeCell ref="K33:K34"/>
    <mergeCell ref="L33:L34"/>
    <mergeCell ref="M33:M34"/>
    <mergeCell ref="A31:A32"/>
    <mergeCell ref="B31:B32"/>
    <mergeCell ref="D31:D32"/>
    <mergeCell ref="I31:I32"/>
    <mergeCell ref="K31:K32"/>
    <mergeCell ref="L31:L32"/>
    <mergeCell ref="M35:M36"/>
    <mergeCell ref="A37:A38"/>
    <mergeCell ref="B37:B38"/>
    <mergeCell ref="D37:D38"/>
    <mergeCell ref="I37:I38"/>
    <mergeCell ref="K37:K38"/>
    <mergeCell ref="L37:L38"/>
    <mergeCell ref="M37:M38"/>
    <mergeCell ref="A35:A36"/>
    <mergeCell ref="B35:B36"/>
    <mergeCell ref="D35:D36"/>
    <mergeCell ref="I35:I36"/>
    <mergeCell ref="K35:K36"/>
    <mergeCell ref="L35:L36"/>
    <mergeCell ref="M39:M40"/>
    <mergeCell ref="A41:A42"/>
    <mergeCell ref="B41:B42"/>
    <mergeCell ref="D41:D42"/>
    <mergeCell ref="I41:I42"/>
    <mergeCell ref="K41:K42"/>
    <mergeCell ref="L41:L42"/>
    <mergeCell ref="M41:M42"/>
    <mergeCell ref="A39:A40"/>
    <mergeCell ref="B39:B40"/>
    <mergeCell ref="D39:D40"/>
    <mergeCell ref="I39:I40"/>
    <mergeCell ref="K39:K40"/>
    <mergeCell ref="L39:L40"/>
    <mergeCell ref="M43:M44"/>
    <mergeCell ref="A45:A46"/>
    <mergeCell ref="B45:B46"/>
    <mergeCell ref="D45:D46"/>
    <mergeCell ref="I45:I46"/>
    <mergeCell ref="K45:K46"/>
    <mergeCell ref="L45:L46"/>
    <mergeCell ref="M45:M46"/>
    <mergeCell ref="A43:A44"/>
    <mergeCell ref="B43:B44"/>
    <mergeCell ref="D43:D44"/>
    <mergeCell ref="I43:I44"/>
    <mergeCell ref="K43:K44"/>
    <mergeCell ref="L43:L44"/>
    <mergeCell ref="M47:M48"/>
    <mergeCell ref="A49:A50"/>
    <mergeCell ref="B49:B50"/>
    <mergeCell ref="D49:D50"/>
    <mergeCell ref="I49:I50"/>
    <mergeCell ref="K49:K50"/>
    <mergeCell ref="L49:L50"/>
    <mergeCell ref="M49:M50"/>
    <mergeCell ref="A47:A48"/>
    <mergeCell ref="B47:B48"/>
    <mergeCell ref="D47:D48"/>
    <mergeCell ref="I47:I48"/>
    <mergeCell ref="K47:K48"/>
    <mergeCell ref="L47:L48"/>
    <mergeCell ref="M51:M52"/>
    <mergeCell ref="A53:A54"/>
    <mergeCell ref="B53:B54"/>
    <mergeCell ref="D53:D54"/>
    <mergeCell ref="I53:I54"/>
    <mergeCell ref="K53:K54"/>
    <mergeCell ref="L53:L54"/>
    <mergeCell ref="M53:M54"/>
    <mergeCell ref="A51:A52"/>
    <mergeCell ref="B51:B52"/>
    <mergeCell ref="D51:D52"/>
    <mergeCell ref="I51:I52"/>
    <mergeCell ref="K51:K52"/>
    <mergeCell ref="L51:L52"/>
    <mergeCell ref="M55:M56"/>
    <mergeCell ref="A57:A58"/>
    <mergeCell ref="B57:B58"/>
    <mergeCell ref="D57:D58"/>
    <mergeCell ref="I57:I58"/>
    <mergeCell ref="K57:K58"/>
    <mergeCell ref="L57:L58"/>
    <mergeCell ref="M57:M58"/>
    <mergeCell ref="A55:A56"/>
    <mergeCell ref="B55:B56"/>
    <mergeCell ref="D55:D56"/>
    <mergeCell ref="I55:I56"/>
    <mergeCell ref="K55:K56"/>
    <mergeCell ref="L55:L56"/>
    <mergeCell ref="M59:M60"/>
    <mergeCell ref="A61:A62"/>
    <mergeCell ref="B61:B62"/>
    <mergeCell ref="D61:D62"/>
    <mergeCell ref="I61:I62"/>
    <mergeCell ref="K61:K62"/>
    <mergeCell ref="L61:L62"/>
    <mergeCell ref="M61:M62"/>
    <mergeCell ref="A59:A60"/>
    <mergeCell ref="B59:B60"/>
    <mergeCell ref="D59:D60"/>
    <mergeCell ref="I59:I60"/>
    <mergeCell ref="K59:K60"/>
    <mergeCell ref="L59:L60"/>
    <mergeCell ref="M63:M64"/>
    <mergeCell ref="A65:A66"/>
    <mergeCell ref="B65:B66"/>
    <mergeCell ref="D65:D66"/>
    <mergeCell ref="I65:I66"/>
    <mergeCell ref="K65:K66"/>
    <mergeCell ref="L65:L66"/>
    <mergeCell ref="M65:M66"/>
    <mergeCell ref="A63:A64"/>
    <mergeCell ref="B63:B64"/>
    <mergeCell ref="D63:D64"/>
    <mergeCell ref="I63:I64"/>
    <mergeCell ref="K63:K64"/>
    <mergeCell ref="L63:L64"/>
    <mergeCell ref="M67:M68"/>
    <mergeCell ref="A69:A70"/>
    <mergeCell ref="B69:B70"/>
    <mergeCell ref="D69:D70"/>
    <mergeCell ref="I69:I70"/>
    <mergeCell ref="K69:K70"/>
    <mergeCell ref="L69:L70"/>
    <mergeCell ref="M69:M70"/>
    <mergeCell ref="A67:A68"/>
    <mergeCell ref="B67:B68"/>
    <mergeCell ref="D67:D68"/>
    <mergeCell ref="I67:I68"/>
    <mergeCell ref="K67:K68"/>
    <mergeCell ref="L67:L68"/>
    <mergeCell ref="M71:M72"/>
    <mergeCell ref="A73:A74"/>
    <mergeCell ref="B73:B74"/>
    <mergeCell ref="D73:D74"/>
    <mergeCell ref="I73:I74"/>
    <mergeCell ref="K73:K74"/>
    <mergeCell ref="L73:L74"/>
    <mergeCell ref="M73:M74"/>
    <mergeCell ref="A71:A72"/>
    <mergeCell ref="B71:B72"/>
    <mergeCell ref="D71:D72"/>
    <mergeCell ref="I71:I72"/>
    <mergeCell ref="K71:K72"/>
    <mergeCell ref="L71:L72"/>
    <mergeCell ref="M75:M76"/>
    <mergeCell ref="A77:A78"/>
    <mergeCell ref="B77:B78"/>
    <mergeCell ref="D77:D78"/>
    <mergeCell ref="I77:I78"/>
    <mergeCell ref="K77:K78"/>
    <mergeCell ref="L77:L78"/>
    <mergeCell ref="M77:M78"/>
    <mergeCell ref="A75:A76"/>
    <mergeCell ref="B75:B76"/>
    <mergeCell ref="D75:D76"/>
    <mergeCell ref="I75:I76"/>
    <mergeCell ref="K75:K76"/>
    <mergeCell ref="L75:L76"/>
    <mergeCell ref="M79:M80"/>
    <mergeCell ref="A81:A82"/>
    <mergeCell ref="B81:B82"/>
    <mergeCell ref="D81:D82"/>
    <mergeCell ref="I81:I82"/>
    <mergeCell ref="K81:K82"/>
    <mergeCell ref="L81:L82"/>
    <mergeCell ref="M81:M82"/>
    <mergeCell ref="A79:A80"/>
    <mergeCell ref="B79:B80"/>
    <mergeCell ref="D79:D80"/>
    <mergeCell ref="I79:I80"/>
    <mergeCell ref="K79:K80"/>
    <mergeCell ref="L79:L80"/>
    <mergeCell ref="M83:M84"/>
    <mergeCell ref="A85:C86"/>
    <mergeCell ref="D85:D86"/>
    <mergeCell ref="A88:G88"/>
    <mergeCell ref="A89:G89"/>
    <mergeCell ref="A83:A84"/>
    <mergeCell ref="B83:B84"/>
    <mergeCell ref="D83:D84"/>
    <mergeCell ref="I83:I84"/>
    <mergeCell ref="K83:K84"/>
    <mergeCell ref="L83:L84"/>
  </mergeCells>
  <phoneticPr fontId="6"/>
  <conditionalFormatting sqref="E16:F16">
    <cfRule type="expression" dxfId="38" priority="69">
      <formula>L15="〇"</formula>
    </cfRule>
  </conditionalFormatting>
  <conditionalFormatting sqref="E18:F18">
    <cfRule type="expression" dxfId="37" priority="34">
      <formula>L17="〇"</formula>
    </cfRule>
  </conditionalFormatting>
  <conditionalFormatting sqref="E20:F20">
    <cfRule type="expression" dxfId="36" priority="33">
      <formula>L19="〇"</formula>
    </cfRule>
  </conditionalFormatting>
  <conditionalFormatting sqref="E22:F22">
    <cfRule type="expression" dxfId="35" priority="32">
      <formula>L21="〇"</formula>
    </cfRule>
  </conditionalFormatting>
  <conditionalFormatting sqref="E24:F24">
    <cfRule type="expression" dxfId="34" priority="31">
      <formula>L23="〇"</formula>
    </cfRule>
  </conditionalFormatting>
  <conditionalFormatting sqref="E26:F26">
    <cfRule type="expression" dxfId="33" priority="30">
      <formula>L25="〇"</formula>
    </cfRule>
  </conditionalFormatting>
  <conditionalFormatting sqref="E28:F28">
    <cfRule type="expression" dxfId="32" priority="29">
      <formula>L27="〇"</formula>
    </cfRule>
  </conditionalFormatting>
  <conditionalFormatting sqref="E30:F30">
    <cfRule type="expression" dxfId="31" priority="28">
      <formula>L29="〇"</formula>
    </cfRule>
  </conditionalFormatting>
  <conditionalFormatting sqref="E32:F32">
    <cfRule type="expression" dxfId="30" priority="27">
      <formula>L31="〇"</formula>
    </cfRule>
  </conditionalFormatting>
  <conditionalFormatting sqref="E34:F34">
    <cfRule type="expression" dxfId="29" priority="26">
      <formula>L33="〇"</formula>
    </cfRule>
  </conditionalFormatting>
  <conditionalFormatting sqref="E36:F36">
    <cfRule type="expression" dxfId="28" priority="25">
      <formula>L35="〇"</formula>
    </cfRule>
  </conditionalFormatting>
  <conditionalFormatting sqref="E38:F38">
    <cfRule type="expression" dxfId="27" priority="24">
      <formula>L37="〇"</formula>
    </cfRule>
  </conditionalFormatting>
  <conditionalFormatting sqref="E40:F40">
    <cfRule type="expression" dxfId="26" priority="23">
      <formula>L39="〇"</formula>
    </cfRule>
  </conditionalFormatting>
  <conditionalFormatting sqref="E42:F42">
    <cfRule type="expression" dxfId="25" priority="22">
      <formula>L41="〇"</formula>
    </cfRule>
  </conditionalFormatting>
  <conditionalFormatting sqref="E44:F44">
    <cfRule type="expression" dxfId="24" priority="21">
      <formula>L43="〇"</formula>
    </cfRule>
  </conditionalFormatting>
  <conditionalFormatting sqref="E46:F46">
    <cfRule type="expression" dxfId="23" priority="20">
      <formula>L45="〇"</formula>
    </cfRule>
  </conditionalFormatting>
  <conditionalFormatting sqref="E48:F48">
    <cfRule type="expression" dxfId="22" priority="19">
      <formula>L47="〇"</formula>
    </cfRule>
  </conditionalFormatting>
  <conditionalFormatting sqref="E50:F50">
    <cfRule type="expression" dxfId="21" priority="18">
      <formula>L49="〇"</formula>
    </cfRule>
  </conditionalFormatting>
  <conditionalFormatting sqref="E52:F52">
    <cfRule type="expression" dxfId="20" priority="17">
      <formula>L51="〇"</formula>
    </cfRule>
  </conditionalFormatting>
  <conditionalFormatting sqref="E54:F54">
    <cfRule type="expression" dxfId="19" priority="16">
      <formula>L53="〇"</formula>
    </cfRule>
  </conditionalFormatting>
  <conditionalFormatting sqref="E56:F56">
    <cfRule type="expression" dxfId="18" priority="15">
      <formula>L55="〇"</formula>
    </cfRule>
  </conditionalFormatting>
  <conditionalFormatting sqref="E58:F58">
    <cfRule type="expression" dxfId="17" priority="14">
      <formula>L57="〇"</formula>
    </cfRule>
  </conditionalFormatting>
  <conditionalFormatting sqref="E60:F60">
    <cfRule type="expression" dxfId="16" priority="13">
      <formula>L59="〇"</formula>
    </cfRule>
  </conditionalFormatting>
  <conditionalFormatting sqref="E62:F62">
    <cfRule type="expression" dxfId="15" priority="12">
      <formula>L61="〇"</formula>
    </cfRule>
  </conditionalFormatting>
  <conditionalFormatting sqref="E64:F64">
    <cfRule type="expression" dxfId="14" priority="11">
      <formula>L63="〇"</formula>
    </cfRule>
  </conditionalFormatting>
  <conditionalFormatting sqref="E66:F66">
    <cfRule type="expression" dxfId="13" priority="10">
      <formula>L65="〇"</formula>
    </cfRule>
  </conditionalFormatting>
  <conditionalFormatting sqref="E68:F68">
    <cfRule type="expression" dxfId="12" priority="9">
      <formula>L67="〇"</formula>
    </cfRule>
  </conditionalFormatting>
  <conditionalFormatting sqref="E70:F70">
    <cfRule type="expression" dxfId="11" priority="8">
      <formula>L69="〇"</formula>
    </cfRule>
  </conditionalFormatting>
  <conditionalFormatting sqref="E72:F72">
    <cfRule type="expression" dxfId="10" priority="7">
      <formula>L71="〇"</formula>
    </cfRule>
  </conditionalFormatting>
  <conditionalFormatting sqref="E74:F74">
    <cfRule type="expression" dxfId="9" priority="6">
      <formula>L73="〇"</formula>
    </cfRule>
  </conditionalFormatting>
  <conditionalFormatting sqref="E76:F76">
    <cfRule type="expression" dxfId="8" priority="5">
      <formula>L75="〇"</formula>
    </cfRule>
  </conditionalFormatting>
  <conditionalFormatting sqref="E78:F78">
    <cfRule type="expression" dxfId="7" priority="4">
      <formula>L77="〇"</formula>
    </cfRule>
  </conditionalFormatting>
  <conditionalFormatting sqref="E80:F80">
    <cfRule type="expression" dxfId="6" priority="3">
      <formula>L79="〇"</formula>
    </cfRule>
  </conditionalFormatting>
  <conditionalFormatting sqref="E82:F82">
    <cfRule type="expression" dxfId="5" priority="2">
      <formula>L81="〇"</formula>
    </cfRule>
  </conditionalFormatting>
  <conditionalFormatting sqref="E84:F84">
    <cfRule type="expression" dxfId="4" priority="1">
      <formula>L83="〇"</formula>
    </cfRule>
  </conditionalFormatting>
  <pageMargins left="1.0629921259842521" right="0.35433070866141736" top="0.82677165354330717" bottom="0.35433070866141736" header="0.31496062992125984" footer="0.31496062992125984"/>
  <pageSetup paperSize="9" fitToHeight="0"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U90"/>
  <sheetViews>
    <sheetView tabSelected="1" view="pageBreakPreview" zoomScale="85" zoomScaleNormal="85" zoomScaleSheetLayoutView="85" workbookViewId="0">
      <pane ySplit="16" topLeftCell="A17" activePane="bottomLeft" state="frozen"/>
      <selection pane="bottomLeft" activeCell="M25" sqref="M25:M26"/>
    </sheetView>
  </sheetViews>
  <sheetFormatPr defaultRowHeight="12.75" outlineLevelCol="1"/>
  <cols>
    <col min="1" max="1" width="5" style="5" customWidth="1"/>
    <col min="2" max="2" width="7" style="5" customWidth="1"/>
    <col min="3" max="3" width="31.625" style="5" customWidth="1"/>
    <col min="4" max="4" width="6.75" style="5" bestFit="1" customWidth="1"/>
    <col min="5" max="6" width="15.625" style="5" customWidth="1"/>
    <col min="7" max="7" width="15.875" style="5" bestFit="1" customWidth="1"/>
    <col min="8" max="8" width="11.125" style="5" customWidth="1"/>
    <col min="9" max="9" width="12.25" style="5" customWidth="1"/>
    <col min="10" max="10" width="11.125" style="5" customWidth="1"/>
    <col min="11" max="11" width="12.25" style="5" customWidth="1"/>
    <col min="12" max="12" width="11.125" style="5" customWidth="1"/>
    <col min="13" max="13" width="9" style="1"/>
    <col min="14" max="14" width="8.5" style="25" bestFit="1" customWidth="1"/>
    <col min="15" max="15" width="9" style="5"/>
    <col min="16" max="16" width="4" style="5" hidden="1" customWidth="1" outlineLevel="1"/>
    <col min="17" max="17" width="8.75" style="5" hidden="1" customWidth="1" outlineLevel="1"/>
    <col min="18" max="18" width="11.25" style="5" hidden="1" customWidth="1" outlineLevel="1"/>
    <col min="19" max="19" width="4.125" style="5" hidden="1" customWidth="1" outlineLevel="1"/>
    <col min="20" max="20" width="28.125" style="5" hidden="1" customWidth="1" outlineLevel="1"/>
    <col min="21" max="21" width="9" style="5" collapsed="1"/>
    <col min="22" max="16384" width="9" style="5"/>
  </cols>
  <sheetData>
    <row r="1" spans="1:20">
      <c r="A1" s="5" t="s">
        <v>19</v>
      </c>
    </row>
    <row r="3" spans="1:20">
      <c r="A3" s="233" t="s">
        <v>2</v>
      </c>
      <c r="B3" s="233"/>
      <c r="C3" s="233"/>
      <c r="D3" s="233"/>
      <c r="E3" s="233"/>
      <c r="F3" s="233"/>
      <c r="G3" s="233"/>
    </row>
    <row r="5" spans="1:20" ht="16.5" customHeight="1">
      <c r="A5" s="213" t="s">
        <v>7</v>
      </c>
      <c r="B5" s="299"/>
      <c r="C5" s="301" t="str">
        <f>入力シート!$C$5</f>
        <v>〇〇市</v>
      </c>
      <c r="D5" s="234" t="s">
        <v>5</v>
      </c>
      <c r="E5" s="235"/>
      <c r="F5" s="213" t="str">
        <f>入力シート!$C$7</f>
        <v>令和７年度</v>
      </c>
      <c r="G5" s="214"/>
    </row>
    <row r="6" spans="1:20" ht="16.5" customHeight="1">
      <c r="A6" s="215"/>
      <c r="B6" s="300"/>
      <c r="C6" s="302"/>
      <c r="D6" s="236"/>
      <c r="E6" s="237"/>
      <c r="F6" s="215"/>
      <c r="G6" s="216"/>
    </row>
    <row r="8" spans="1:20" ht="16.5" customHeight="1">
      <c r="A8" s="213" t="s">
        <v>16</v>
      </c>
      <c r="B8" s="299"/>
      <c r="C8" s="217">
        <f>E88</f>
        <v>0</v>
      </c>
      <c r="D8" s="219" t="s">
        <v>10</v>
      </c>
    </row>
    <row r="9" spans="1:20" ht="16.5" customHeight="1">
      <c r="A9" s="215"/>
      <c r="B9" s="300"/>
      <c r="C9" s="218"/>
      <c r="D9" s="220"/>
    </row>
    <row r="10" spans="1:20" ht="16.5" customHeight="1">
      <c r="A10" s="234" t="s">
        <v>11</v>
      </c>
      <c r="B10" s="303"/>
      <c r="C10" s="305">
        <f>F88</f>
        <v>0</v>
      </c>
      <c r="D10" s="219" t="s">
        <v>10</v>
      </c>
    </row>
    <row r="11" spans="1:20" ht="16.5" customHeight="1">
      <c r="A11" s="236"/>
      <c r="B11" s="304"/>
      <c r="C11" s="306"/>
      <c r="D11" s="220"/>
    </row>
    <row r="13" spans="1:20" ht="13.5" thickBot="1">
      <c r="A13" s="5" t="s">
        <v>8</v>
      </c>
      <c r="G13" s="6" t="s">
        <v>18</v>
      </c>
    </row>
    <row r="14" spans="1:20" ht="19.5" customHeight="1">
      <c r="A14" s="146" t="s">
        <v>27</v>
      </c>
      <c r="B14" s="314"/>
      <c r="C14" s="314"/>
      <c r="D14" s="314"/>
      <c r="E14" s="68" t="s">
        <v>6</v>
      </c>
      <c r="F14" s="68" t="s">
        <v>20</v>
      </c>
      <c r="G14" s="307" t="s">
        <v>21</v>
      </c>
      <c r="I14" s="5" t="s">
        <v>57</v>
      </c>
      <c r="K14" s="5" t="s">
        <v>58</v>
      </c>
      <c r="M14" s="38" t="s">
        <v>70</v>
      </c>
      <c r="N14" s="25" t="s">
        <v>89</v>
      </c>
    </row>
    <row r="15" spans="1:20" ht="21" customHeight="1">
      <c r="A15" s="310" t="s">
        <v>1</v>
      </c>
      <c r="B15" s="312" t="s">
        <v>30</v>
      </c>
      <c r="C15" s="312"/>
      <c r="D15" s="312" t="s">
        <v>28</v>
      </c>
      <c r="E15" s="61" t="s">
        <v>32</v>
      </c>
      <c r="F15" s="61" t="s">
        <v>32</v>
      </c>
      <c r="G15" s="308"/>
      <c r="H15" s="47"/>
      <c r="I15" s="9">
        <v>199</v>
      </c>
      <c r="K15" s="9">
        <v>-199</v>
      </c>
      <c r="M15" s="53"/>
      <c r="N15" s="316" t="str">
        <f>IF((OR(J15="変更申請",L15="変更申請",M15="変更申請")),"〇"," ")</f>
        <v xml:space="preserve"> </v>
      </c>
    </row>
    <row r="16" spans="1:20" ht="21" customHeight="1" thickBot="1">
      <c r="A16" s="311"/>
      <c r="B16" s="313" t="s">
        <v>31</v>
      </c>
      <c r="C16" s="313"/>
      <c r="D16" s="313"/>
      <c r="E16" s="62" t="s">
        <v>0</v>
      </c>
      <c r="F16" s="62" t="s">
        <v>0</v>
      </c>
      <c r="G16" s="309"/>
      <c r="H16" s="48"/>
      <c r="I16" s="48">
        <v>0.19900000000000001</v>
      </c>
      <c r="K16" s="48">
        <v>-0.19900000000000001</v>
      </c>
      <c r="M16" s="54"/>
      <c r="N16" s="316"/>
      <c r="R16" s="320" t="s">
        <v>157</v>
      </c>
      <c r="S16" s="321"/>
      <c r="T16" s="321"/>
    </row>
    <row r="17" spans="1:20" ht="24" customHeight="1" thickBot="1">
      <c r="A17" s="146" t="str">
        <f ca="1">IF(入力シート!B14=0," ",入力シート!B14)</f>
        <v/>
      </c>
      <c r="B17" s="147">
        <f>IF(入力シート!C14=" "," ",入力シート!C14)</f>
        <v>0</v>
      </c>
      <c r="C17" s="148"/>
      <c r="D17" s="315" t="str">
        <f>IF(入力シート!D14=0," ",入力シート!D14)</f>
        <v xml:space="preserve"> </v>
      </c>
      <c r="E17" s="66" t="str">
        <f>IF(入力シート!P14=" ",IF(入力シート!F14="","0",ROUNDUP(入力シート!F14,-3)/1000),ROUNDUP(入力シート!P14,-3)/1000)</f>
        <v>0</v>
      </c>
      <c r="F17" s="51">
        <f>IF(入力シート!Q14=" "," ",ROUNDUP(入力シート!Q14,-3)/1000)</f>
        <v>0</v>
      </c>
      <c r="G17" s="292" t="str">
        <f>IF(入力シート!R14=0," ",入力シート!R14)</f>
        <v xml:space="preserve"> </v>
      </c>
      <c r="H17" s="47">
        <f>F17-E17</f>
        <v>0</v>
      </c>
      <c r="I17" s="17" t="str">
        <f>IFERROR(IF(H17&gt;$I$15,"20万円以上増","　")," ")</f>
        <v>　</v>
      </c>
      <c r="J17" s="274" t="str">
        <f>IFERROR(IF((AND(H17&gt;$I$15,H18&gt;$I$16)),"変更申請"," ")," ")</f>
        <v xml:space="preserve"> </v>
      </c>
      <c r="K17" s="17" t="str">
        <f>IFERROR(IF(H17&lt;$K$15,"20万円以上減","　")," ")</f>
        <v>　</v>
      </c>
      <c r="L17" s="274" t="str">
        <f>IFERROR(IF((AND(H17&lt;$K$15,H18&lt;$K$16)),"変更申請"," ")," ")</f>
        <v xml:space="preserve"> </v>
      </c>
      <c r="M17" s="274" t="str">
        <f>IF((F18=0),"変更申請"," ")</f>
        <v>変更申請</v>
      </c>
      <c r="N17" s="276" t="str">
        <f>IF((OR(J17="変更申請",L17="変更申請",M17="変更申請")),"〇"," ")</f>
        <v>〇</v>
      </c>
      <c r="R17" s="320">
        <f ca="1">SUMIF($P$17:$P$86,S17,$Q$17:$Q$86)</f>
        <v>0</v>
      </c>
      <c r="S17" s="322">
        <v>1</v>
      </c>
      <c r="T17" s="323" t="s">
        <v>140</v>
      </c>
    </row>
    <row r="18" spans="1:20" ht="24" customHeight="1" thickBot="1">
      <c r="A18" s="108"/>
      <c r="B18" s="109" t="str">
        <f>IF(入力シート!C15=0," ",入力シート!C15)</f>
        <v xml:space="preserve"> </v>
      </c>
      <c r="C18" s="110"/>
      <c r="D18" s="291"/>
      <c r="E18" s="67" t="str">
        <f>IF(入力シート!P15=" ",IF(入力シート!F15="","0",ROUNDUP(入力シート!F15,-3)/1000),ROUNDUP(入力シート!P15,-3)/1000)</f>
        <v>0</v>
      </c>
      <c r="F18" s="52">
        <f>IF(入力シート!Q15=" "," ",ROUNDDOWN(入力シート!Q15,-3)/1000)</f>
        <v>0</v>
      </c>
      <c r="G18" s="293"/>
      <c r="H18" s="48" t="e">
        <f>ROUND(H17/F17,3)</f>
        <v>#DIV/0!</v>
      </c>
      <c r="I18" s="18" t="str">
        <f>IFERROR(IF(H18&gt;$I$16,"20％以上増","　")," ")</f>
        <v xml:space="preserve"> </v>
      </c>
      <c r="J18" s="275"/>
      <c r="K18" s="18" t="str">
        <f>IFERROR(IF(H18&lt;$K$16,"20％以上減","　")," ")</f>
        <v xml:space="preserve"> </v>
      </c>
      <c r="L18" s="275"/>
      <c r="M18" s="275"/>
      <c r="N18" s="276"/>
      <c r="P18" s="5" t="str">
        <f ca="1">A17</f>
        <v/>
      </c>
      <c r="Q18" s="324">
        <f>F18</f>
        <v>0</v>
      </c>
      <c r="R18" s="320">
        <f t="shared" ref="R18:R60" si="0">SUMIF($B$15:$B$84,S18,$F$15:$F$84)</f>
        <v>0</v>
      </c>
      <c r="S18" s="322">
        <v>2</v>
      </c>
      <c r="T18" s="323" t="s">
        <v>143</v>
      </c>
    </row>
    <row r="19" spans="1:20" ht="24" customHeight="1" thickBot="1">
      <c r="A19" s="146" t="str">
        <f ca="1">IF(入力シート!B16=0," ",入力シート!B16)</f>
        <v/>
      </c>
      <c r="B19" s="147">
        <f>IF(入力シート!C16=" "," ",入力シート!C16)</f>
        <v>0</v>
      </c>
      <c r="C19" s="148"/>
      <c r="D19" s="290" t="str">
        <f>IF(入力シート!D16=0," ",入力シート!D16)</f>
        <v xml:space="preserve"> </v>
      </c>
      <c r="E19" s="66" t="str">
        <f>IF(入力シート!P16=" ",IF(入力シート!F16="","0",ROUNDUP(入力シート!F16,-3)/1000),ROUNDUP(入力シート!P16,-3)/1000)</f>
        <v>0</v>
      </c>
      <c r="F19" s="51">
        <f>IF(入力シート!Q16=" "," ",ROUNDUP(入力シート!Q16,-3)/1000)</f>
        <v>0</v>
      </c>
      <c r="G19" s="292" t="str">
        <f>IF(入力シート!R16=0," ",入力シート!R16)</f>
        <v xml:space="preserve"> </v>
      </c>
      <c r="H19" s="47">
        <f>F19-E19</f>
        <v>0</v>
      </c>
      <c r="I19" s="17" t="str">
        <f t="shared" ref="I19" si="1">IFERROR(IF(H19&gt;$I$15,"20万円以上増","　")," ")</f>
        <v>　</v>
      </c>
      <c r="J19" s="274" t="str">
        <f t="shared" ref="J19" si="2">IFERROR(IF((AND(H19&gt;$I$15,H20&gt;$I$16)),"変更申請"," ")," ")</f>
        <v xml:space="preserve"> </v>
      </c>
      <c r="K19" s="17" t="str">
        <f t="shared" ref="K19" si="3">IFERROR(IF(H19&lt;$K$15,"20万円以上減","　")," ")</f>
        <v>　</v>
      </c>
      <c r="L19" s="274" t="str">
        <f t="shared" ref="L19" si="4">IFERROR(IF((AND(H19&lt;$K$15,H20&lt;$K$16)),"変更申請"," ")," ")</f>
        <v xml:space="preserve"> </v>
      </c>
      <c r="M19" s="274" t="str">
        <f t="shared" ref="M19" si="5">IF((F20=0),"変更申請"," ")</f>
        <v>変更申請</v>
      </c>
      <c r="N19" s="276" t="str">
        <f t="shared" ref="N19" si="6">IF((OR(J19="変更申請",L19="変更申請",M19="変更申請")),"〇"," ")</f>
        <v>〇</v>
      </c>
      <c r="R19" s="320">
        <f t="shared" si="0"/>
        <v>0</v>
      </c>
      <c r="S19" s="322">
        <v>3</v>
      </c>
      <c r="T19" s="322" t="s">
        <v>35</v>
      </c>
    </row>
    <row r="20" spans="1:20" ht="24" customHeight="1" thickBot="1">
      <c r="A20" s="108"/>
      <c r="B20" s="109" t="str">
        <f>IF(入力シート!C17=0," ",入力シート!C17)</f>
        <v xml:space="preserve"> </v>
      </c>
      <c r="C20" s="110"/>
      <c r="D20" s="291"/>
      <c r="E20" s="67" t="str">
        <f>IF(入力シート!P17=" ",IF(入力シート!F17="","0",ROUNDUP(入力シート!F17,-3)/1000),ROUNDUP(入力シート!P17,-3)/1000)</f>
        <v>0</v>
      </c>
      <c r="F20" s="52">
        <f>IF(入力シート!Q17=" "," ",ROUNDDOWN(入力シート!Q17,-3)/1000)</f>
        <v>0</v>
      </c>
      <c r="G20" s="293"/>
      <c r="H20" s="48" t="e">
        <f>ROUND(H19/F19,3)</f>
        <v>#DIV/0!</v>
      </c>
      <c r="I20" s="18" t="str">
        <f t="shared" ref="I20" si="7">IFERROR(IF(H20&gt;$I$16,"20％以上増","　")," ")</f>
        <v xml:space="preserve"> </v>
      </c>
      <c r="J20" s="275"/>
      <c r="K20" s="18" t="str">
        <f t="shared" ref="K20" si="8">IFERROR(IF(H20&lt;$K$16,"20％以上減","　")," ")</f>
        <v xml:space="preserve"> </v>
      </c>
      <c r="L20" s="275"/>
      <c r="M20" s="275"/>
      <c r="N20" s="276"/>
      <c r="P20" s="5" t="str">
        <f ca="1">A19</f>
        <v/>
      </c>
      <c r="Q20" s="324">
        <f>F20</f>
        <v>0</v>
      </c>
      <c r="R20" s="320">
        <f t="shared" si="0"/>
        <v>0</v>
      </c>
      <c r="S20" s="322">
        <v>4</v>
      </c>
      <c r="T20" s="323" t="s">
        <v>135</v>
      </c>
    </row>
    <row r="21" spans="1:20" ht="24" customHeight="1" thickBot="1">
      <c r="A21" s="146" t="str">
        <f ca="1">IF(入力シート!B18=0," ",入力シート!B18)</f>
        <v/>
      </c>
      <c r="B21" s="147">
        <f>IF(入力シート!C18=" "," ",入力シート!C18)</f>
        <v>0</v>
      </c>
      <c r="C21" s="148"/>
      <c r="D21" s="290" t="str">
        <f>IF(入力シート!D18=0," ",入力シート!D18)</f>
        <v xml:space="preserve"> </v>
      </c>
      <c r="E21" s="66" t="str">
        <f>IF(入力シート!P18=" ",IF(入力シート!F18="","0",ROUNDUP(入力シート!F18,-3)/1000),ROUNDUP(入力シート!P18,-3)/1000)</f>
        <v>0</v>
      </c>
      <c r="F21" s="51">
        <f>IF(入力シート!Q18=" "," ",ROUNDUP(入力シート!Q18,-3)/1000)</f>
        <v>0</v>
      </c>
      <c r="G21" s="292" t="str">
        <f>IF(入力シート!R18=0," ",入力シート!R18)</f>
        <v xml:space="preserve"> </v>
      </c>
      <c r="H21" s="47">
        <f>F21-E21</f>
        <v>0</v>
      </c>
      <c r="I21" s="17" t="str">
        <f t="shared" ref="I21" si="9">IFERROR(IF(H21&gt;$I$15,"20万円以上増","　")," ")</f>
        <v>　</v>
      </c>
      <c r="J21" s="274" t="str">
        <f t="shared" ref="J21" si="10">IFERROR(IF((AND(H21&gt;$I$15,H22&gt;$I$16)),"変更申請"," ")," ")</f>
        <v xml:space="preserve"> </v>
      </c>
      <c r="K21" s="17" t="str">
        <f t="shared" ref="K21" si="11">IFERROR(IF(H21&lt;$K$15,"20万円以上減","　")," ")</f>
        <v>　</v>
      </c>
      <c r="L21" s="274" t="str">
        <f t="shared" ref="L21" si="12">IFERROR(IF((AND(H21&lt;$K$15,H22&lt;$K$16)),"変更申請"," ")," ")</f>
        <v xml:space="preserve"> </v>
      </c>
      <c r="M21" s="274" t="str">
        <f t="shared" ref="M21" si="13">IF((F22=0),"変更申請"," ")</f>
        <v>変更申請</v>
      </c>
      <c r="N21" s="276" t="str">
        <f t="shared" ref="N21" si="14">IF((OR(J21="変更申請",L21="変更申請",M21="変更申請")),"〇"," ")</f>
        <v>〇</v>
      </c>
      <c r="R21" s="320">
        <f t="shared" si="0"/>
        <v>0</v>
      </c>
      <c r="S21" s="322">
        <v>5</v>
      </c>
      <c r="T21" s="322" t="s">
        <v>122</v>
      </c>
    </row>
    <row r="22" spans="1:20" ht="24" customHeight="1" thickBot="1">
      <c r="A22" s="108"/>
      <c r="B22" s="109" t="str">
        <f>IF(入力シート!C19=0," ",入力シート!C19)</f>
        <v xml:space="preserve"> </v>
      </c>
      <c r="C22" s="110"/>
      <c r="D22" s="291"/>
      <c r="E22" s="67" t="str">
        <f>IF(入力シート!P19=" ",IF(入力シート!F19="","0",ROUNDUP(入力シート!F19,-3)/1000),ROUNDUP(入力シート!P19,-3)/1000)</f>
        <v>0</v>
      </c>
      <c r="F22" s="52">
        <f>IF(入力シート!Q19=" "," ",ROUNDDOWN(入力シート!Q19,-3)/1000)</f>
        <v>0</v>
      </c>
      <c r="G22" s="293"/>
      <c r="H22" s="48" t="e">
        <f>ROUND(H21/F21,3)</f>
        <v>#DIV/0!</v>
      </c>
      <c r="I22" s="18" t="str">
        <f t="shared" ref="I22" si="15">IFERROR(IF(H22&gt;$I$16,"20％以上増","　")," ")</f>
        <v xml:space="preserve"> </v>
      </c>
      <c r="J22" s="275"/>
      <c r="K22" s="18" t="str">
        <f t="shared" ref="K22" si="16">IFERROR(IF(H22&lt;$K$16,"20％以上減","　")," ")</f>
        <v xml:space="preserve"> </v>
      </c>
      <c r="L22" s="275"/>
      <c r="M22" s="275"/>
      <c r="N22" s="276"/>
      <c r="P22" s="5" t="str">
        <f ca="1">A21</f>
        <v/>
      </c>
      <c r="Q22" s="324">
        <f>F22</f>
        <v>0</v>
      </c>
      <c r="R22" s="320">
        <f t="shared" si="0"/>
        <v>0</v>
      </c>
      <c r="S22" s="322">
        <v>6</v>
      </c>
      <c r="T22" s="323" t="s">
        <v>123</v>
      </c>
    </row>
    <row r="23" spans="1:20" ht="24" customHeight="1" thickBot="1">
      <c r="A23" s="146" t="str">
        <f ca="1">IF(入力シート!B20=0," ",入力シート!B20)</f>
        <v/>
      </c>
      <c r="B23" s="147">
        <f>IF(入力シート!C20=" "," ",入力シート!C20)</f>
        <v>0</v>
      </c>
      <c r="C23" s="148"/>
      <c r="D23" s="290" t="str">
        <f>IF(入力シート!D20=0," ",入力シート!D20)</f>
        <v xml:space="preserve"> </v>
      </c>
      <c r="E23" s="66" t="str">
        <f>IF(入力シート!P20=" ",IF(入力シート!F20="","0",ROUNDUP(入力シート!F20,-3)/1000),ROUNDUP(入力シート!P20,-3)/1000)</f>
        <v>0</v>
      </c>
      <c r="F23" s="51">
        <f>IF(入力シート!Q20=" "," ",ROUNDUP(入力シート!Q20,-3)/1000)</f>
        <v>0</v>
      </c>
      <c r="G23" s="292" t="str">
        <f>IF(入力シート!R20=0," ",入力シート!R20)</f>
        <v xml:space="preserve"> </v>
      </c>
      <c r="H23" s="47">
        <f>F23-E23</f>
        <v>0</v>
      </c>
      <c r="I23" s="17" t="str">
        <f t="shared" ref="I23" si="17">IFERROR(IF(H23&gt;$I$15,"20万円以上増","　")," ")</f>
        <v>　</v>
      </c>
      <c r="J23" s="274" t="str">
        <f t="shared" ref="J23" si="18">IFERROR(IF((AND(H23&gt;$I$15,H24&gt;$I$16)),"変更申請"," ")," ")</f>
        <v xml:space="preserve"> </v>
      </c>
      <c r="K23" s="17" t="str">
        <f t="shared" ref="K23" si="19">IFERROR(IF(H23&lt;$K$15,"20万円以上減","　")," ")</f>
        <v>　</v>
      </c>
      <c r="L23" s="274" t="str">
        <f t="shared" ref="L23" si="20">IFERROR(IF((AND(H23&lt;$K$15,H24&lt;$K$16)),"変更申請"," ")," ")</f>
        <v xml:space="preserve"> </v>
      </c>
      <c r="M23" s="274" t="str">
        <f t="shared" ref="M23" si="21">IF((F24=0),"変更申請"," ")</f>
        <v>変更申請</v>
      </c>
      <c r="N23" s="276" t="str">
        <f t="shared" ref="N23" si="22">IF((OR(J23="変更申請",L23="変更申請",M23="変更申請")),"〇"," ")</f>
        <v>〇</v>
      </c>
      <c r="R23" s="320">
        <f t="shared" si="0"/>
        <v>0</v>
      </c>
      <c r="S23" s="322">
        <v>7</v>
      </c>
      <c r="T23" s="322" t="s">
        <v>37</v>
      </c>
    </row>
    <row r="24" spans="1:20" ht="24" customHeight="1" thickBot="1">
      <c r="A24" s="108"/>
      <c r="B24" s="109" t="str">
        <f>IF(入力シート!C21=0," ",入力シート!C21)</f>
        <v xml:space="preserve"> </v>
      </c>
      <c r="C24" s="110"/>
      <c r="D24" s="291"/>
      <c r="E24" s="67" t="str">
        <f>IF(入力シート!P21=" ",IF(入力シート!F21="","0",ROUNDUP(入力シート!F21,-3)/1000),ROUNDUP(入力シート!P21,-3)/1000)</f>
        <v>0</v>
      </c>
      <c r="F24" s="52">
        <f>IF(入力シート!Q21=" "," ",ROUNDDOWN(入力シート!Q21,-3)/1000)</f>
        <v>0</v>
      </c>
      <c r="G24" s="293"/>
      <c r="H24" s="48" t="e">
        <f>ROUND(H23/F23,3)</f>
        <v>#DIV/0!</v>
      </c>
      <c r="I24" s="18" t="str">
        <f t="shared" ref="I24" si="23">IFERROR(IF(H24&gt;$I$16,"20％以上増","　")," ")</f>
        <v xml:space="preserve"> </v>
      </c>
      <c r="J24" s="275"/>
      <c r="K24" s="18" t="str">
        <f t="shared" ref="K24" si="24">IFERROR(IF(H24&lt;$K$16,"20％以上減","　")," ")</f>
        <v xml:space="preserve"> </v>
      </c>
      <c r="L24" s="275"/>
      <c r="M24" s="275"/>
      <c r="N24" s="276"/>
      <c r="P24" s="5" t="str">
        <f ca="1">A23</f>
        <v/>
      </c>
      <c r="Q24" s="324">
        <f>F24</f>
        <v>0</v>
      </c>
      <c r="R24" s="320">
        <f t="shared" si="0"/>
        <v>0</v>
      </c>
      <c r="S24" s="322">
        <v>8</v>
      </c>
      <c r="T24" s="322" t="s">
        <v>38</v>
      </c>
    </row>
    <row r="25" spans="1:20" ht="24" customHeight="1" thickBot="1">
      <c r="A25" s="146" t="str">
        <f ca="1">IF(入力シート!B22=0," ",入力シート!B22)</f>
        <v/>
      </c>
      <c r="B25" s="147">
        <f>IF(入力シート!C22=" "," ",入力シート!C22)</f>
        <v>0</v>
      </c>
      <c r="C25" s="148"/>
      <c r="D25" s="290" t="str">
        <f>IF(入力シート!D22=0," ",入力シート!D22)</f>
        <v xml:space="preserve"> </v>
      </c>
      <c r="E25" s="66" t="str">
        <f>IF(入力シート!P22=" ",IF(入力シート!F22="","0",ROUNDUP(入力シート!F22,-3)/1000),ROUNDUP(入力シート!P22,-3)/1000)</f>
        <v>0</v>
      </c>
      <c r="F25" s="51">
        <f>IF(入力シート!Q22=" "," ",ROUNDUP(入力シート!Q22,-3)/1000)</f>
        <v>0</v>
      </c>
      <c r="G25" s="292" t="str">
        <f>IF(入力シート!R22=0," ",入力シート!R22)</f>
        <v xml:space="preserve"> </v>
      </c>
      <c r="H25" s="47">
        <f>F25-E25</f>
        <v>0</v>
      </c>
      <c r="I25" s="17" t="str">
        <f t="shared" ref="I25" si="25">IFERROR(IF(H25&gt;$I$15,"20万円以上増","　")," ")</f>
        <v>　</v>
      </c>
      <c r="J25" s="274" t="str">
        <f t="shared" ref="J25" si="26">IFERROR(IF((AND(H25&gt;$I$15,H26&gt;$I$16)),"変更申請"," ")," ")</f>
        <v xml:space="preserve"> </v>
      </c>
      <c r="K25" s="17" t="str">
        <f t="shared" ref="K25" si="27">IFERROR(IF(H25&lt;$K$15,"20万円以上減","　")," ")</f>
        <v>　</v>
      </c>
      <c r="L25" s="274" t="str">
        <f t="shared" ref="L25" si="28">IFERROR(IF((AND(H25&lt;$K$15,H26&lt;$K$16)),"変更申請"," ")," ")</f>
        <v xml:space="preserve"> </v>
      </c>
      <c r="M25" s="274" t="str">
        <f t="shared" ref="M25" si="29">IF((F26=0),"変更申請"," ")</f>
        <v>変更申請</v>
      </c>
      <c r="N25" s="276" t="str">
        <f t="shared" ref="N25" si="30">IF((OR(J25="変更申請",L25="変更申請",M25="変更申請")),"〇"," ")</f>
        <v>〇</v>
      </c>
      <c r="Q25" s="324"/>
      <c r="R25" s="320">
        <f t="shared" si="0"/>
        <v>0</v>
      </c>
      <c r="S25" s="322">
        <v>9</v>
      </c>
      <c r="T25" s="322" t="s">
        <v>39</v>
      </c>
    </row>
    <row r="26" spans="1:20" ht="24" customHeight="1" thickBot="1">
      <c r="A26" s="108"/>
      <c r="B26" s="109" t="str">
        <f>IF(入力シート!C23=0," ",入力シート!C23)</f>
        <v xml:space="preserve"> </v>
      </c>
      <c r="C26" s="110"/>
      <c r="D26" s="291"/>
      <c r="E26" s="67" t="str">
        <f>IF(入力シート!P23=" ",IF(入力シート!F23="","0",ROUNDUP(入力シート!F23,-3)/1000),ROUNDUP(入力シート!P23,-3)/1000)</f>
        <v>0</v>
      </c>
      <c r="F26" s="52">
        <f>IF(入力シート!Q23=" "," ",ROUNDDOWN(入力シート!Q23,-3)/1000)</f>
        <v>0</v>
      </c>
      <c r="G26" s="293"/>
      <c r="H26" s="48" t="e">
        <f>ROUND(H25/F25,3)</f>
        <v>#DIV/0!</v>
      </c>
      <c r="I26" s="18" t="str">
        <f t="shared" ref="I26" si="31">IFERROR(IF(H26&gt;$I$16,"20％以上増","　")," ")</f>
        <v xml:space="preserve"> </v>
      </c>
      <c r="J26" s="275"/>
      <c r="K26" s="18" t="str">
        <f t="shared" ref="K26" si="32">IFERROR(IF(H26&lt;$K$16,"20％以上減","　")," ")</f>
        <v xml:space="preserve"> </v>
      </c>
      <c r="L26" s="275"/>
      <c r="M26" s="275"/>
      <c r="N26" s="276"/>
      <c r="P26" s="5" t="str">
        <f ca="1">A25</f>
        <v/>
      </c>
      <c r="Q26" s="324">
        <f>F26</f>
        <v>0</v>
      </c>
      <c r="R26" s="320">
        <f t="shared" si="0"/>
        <v>0</v>
      </c>
      <c r="S26" s="322">
        <v>10</v>
      </c>
      <c r="T26" s="323" t="s">
        <v>136</v>
      </c>
    </row>
    <row r="27" spans="1:20" ht="24" customHeight="1" thickBot="1">
      <c r="A27" s="146" t="str">
        <f ca="1">IF(入力シート!B24=0," ",入力シート!B24)</f>
        <v/>
      </c>
      <c r="B27" s="147">
        <f>IF(入力シート!C24=" "," ",入力シート!C24)</f>
        <v>0</v>
      </c>
      <c r="C27" s="148"/>
      <c r="D27" s="290" t="str">
        <f>IF(入力シート!D24=0," ",入力シート!D24)</f>
        <v xml:space="preserve"> </v>
      </c>
      <c r="E27" s="66" t="str">
        <f>IF(入力シート!P24=" ",IF(入力シート!F24="","0",ROUNDUP(入力シート!F24,-3)/1000),ROUNDUP(入力シート!P24,-3)/1000)</f>
        <v>0</v>
      </c>
      <c r="F27" s="51">
        <f>IF(入力シート!Q24=" "," ",ROUNDUP(入力シート!Q24,-3)/1000)</f>
        <v>0</v>
      </c>
      <c r="G27" s="292" t="str">
        <f>IF(入力シート!R24=0," ",入力シート!R24)</f>
        <v xml:space="preserve"> </v>
      </c>
      <c r="H27" s="47">
        <f>F27-E27</f>
        <v>0</v>
      </c>
      <c r="I27" s="17" t="str">
        <f t="shared" ref="I27" si="33">IFERROR(IF(H27&gt;$I$15,"20万円以上増","　")," ")</f>
        <v>　</v>
      </c>
      <c r="J27" s="274" t="str">
        <f t="shared" ref="J27" si="34">IFERROR(IF((AND(H27&gt;$I$15,H28&gt;$I$16)),"変更申請"," ")," ")</f>
        <v xml:space="preserve"> </v>
      </c>
      <c r="K27" s="17" t="str">
        <f t="shared" ref="K27" si="35">IFERROR(IF(H27&lt;$K$15,"20万円以上減","　")," ")</f>
        <v>　</v>
      </c>
      <c r="L27" s="274" t="str">
        <f t="shared" ref="L27" si="36">IFERROR(IF((AND(H27&lt;$K$15,H28&lt;$K$16)),"変更申請"," ")," ")</f>
        <v xml:space="preserve"> </v>
      </c>
      <c r="M27" s="274" t="str">
        <f t="shared" ref="M27" si="37">IF((F28=0),"変更申請"," ")</f>
        <v>変更申請</v>
      </c>
      <c r="N27" s="276" t="str">
        <f t="shared" ref="N27" si="38">IF((OR(J27="変更申請",L27="変更申請",M27="変更申請")),"〇"," ")</f>
        <v>〇</v>
      </c>
      <c r="R27" s="320">
        <f t="shared" si="0"/>
        <v>0</v>
      </c>
      <c r="S27" s="322">
        <v>11</v>
      </c>
      <c r="T27" s="322" t="s">
        <v>36</v>
      </c>
    </row>
    <row r="28" spans="1:20" ht="24" customHeight="1" thickBot="1">
      <c r="A28" s="108"/>
      <c r="B28" s="109" t="str">
        <f>IF(入力シート!C25=0," ",入力シート!C25)</f>
        <v xml:space="preserve"> </v>
      </c>
      <c r="C28" s="110"/>
      <c r="D28" s="291"/>
      <c r="E28" s="67" t="str">
        <f>IF(入力シート!P25=" ",IF(入力シート!F25="","0",ROUNDUP(入力シート!F25,-3)/1000),ROUNDUP(入力シート!P25,-3)/1000)</f>
        <v>0</v>
      </c>
      <c r="F28" s="52">
        <f>IF(入力シート!Q25=" "," ",ROUNDDOWN(入力シート!Q25,-3)/1000)</f>
        <v>0</v>
      </c>
      <c r="G28" s="293"/>
      <c r="H28" s="48" t="e">
        <f>ROUND(H27/F27,3)</f>
        <v>#DIV/0!</v>
      </c>
      <c r="I28" s="18" t="str">
        <f t="shared" ref="I28" si="39">IFERROR(IF(H28&gt;$I$16,"20％以上増","　")," ")</f>
        <v xml:space="preserve"> </v>
      </c>
      <c r="J28" s="275"/>
      <c r="K28" s="18" t="str">
        <f t="shared" ref="K28" si="40">IFERROR(IF(H28&lt;$K$16,"20％以上減","　")," ")</f>
        <v xml:space="preserve"> </v>
      </c>
      <c r="L28" s="275"/>
      <c r="M28" s="275"/>
      <c r="N28" s="276"/>
      <c r="P28" s="5" t="str">
        <f ca="1">A27</f>
        <v/>
      </c>
      <c r="Q28" s="324">
        <f>F28</f>
        <v>0</v>
      </c>
      <c r="R28" s="320">
        <f t="shared" si="0"/>
        <v>0</v>
      </c>
      <c r="S28" s="322">
        <v>12</v>
      </c>
      <c r="T28" s="322" t="s">
        <v>124</v>
      </c>
    </row>
    <row r="29" spans="1:20" ht="24" customHeight="1" thickBot="1">
      <c r="A29" s="146" t="str">
        <f ca="1">IF(入力シート!B26=0," ",入力シート!B26)</f>
        <v/>
      </c>
      <c r="B29" s="147">
        <f>IF(入力シート!C26=" "," ",入力シート!C26)</f>
        <v>0</v>
      </c>
      <c r="C29" s="148"/>
      <c r="D29" s="290" t="str">
        <f>IF(入力シート!D26=0," ",入力シート!D26)</f>
        <v xml:space="preserve"> </v>
      </c>
      <c r="E29" s="66" t="str">
        <f>IF(入力シート!P26=" ",IF(入力シート!F26="","0",ROUNDUP(入力シート!F26,-3)/1000),ROUNDUP(入力シート!P26,-3)/1000)</f>
        <v>0</v>
      </c>
      <c r="F29" s="51">
        <f>IF(入力シート!Q26=" "," ",ROUNDUP(入力シート!Q26,-3)/1000)</f>
        <v>0</v>
      </c>
      <c r="G29" s="292" t="str">
        <f>IF(入力シート!R26=0," ",入力シート!R26)</f>
        <v xml:space="preserve"> </v>
      </c>
      <c r="H29" s="47">
        <f>F29-E29</f>
        <v>0</v>
      </c>
      <c r="I29" s="17" t="str">
        <f t="shared" ref="I29" si="41">IFERROR(IF(H29&gt;$I$15,"20万円以上増","　")," ")</f>
        <v>　</v>
      </c>
      <c r="J29" s="274" t="str">
        <f t="shared" ref="J29" si="42">IFERROR(IF((AND(H29&gt;$I$15,H30&gt;$I$16)),"変更申請"," ")," ")</f>
        <v xml:space="preserve"> </v>
      </c>
      <c r="K29" s="17" t="str">
        <f t="shared" ref="K29" si="43">IFERROR(IF(H29&lt;$K$15,"20万円以上減","　")," ")</f>
        <v>　</v>
      </c>
      <c r="L29" s="274" t="str">
        <f t="shared" ref="L29" si="44">IFERROR(IF((AND(H29&lt;$K$15,H30&lt;$K$16)),"変更申請"," ")," ")</f>
        <v xml:space="preserve"> </v>
      </c>
      <c r="M29" s="274" t="str">
        <f t="shared" ref="M29" si="45">IF((F30=0),"変更申請"," ")</f>
        <v>変更申請</v>
      </c>
      <c r="N29" s="276" t="str">
        <f>IF((OR(J29="変更申請",L29="変更申請",M29="変更申請")),"〇"," ")</f>
        <v>〇</v>
      </c>
      <c r="R29" s="320">
        <f t="shared" si="0"/>
        <v>0</v>
      </c>
      <c r="S29" s="322">
        <v>13</v>
      </c>
      <c r="T29" s="322" t="s">
        <v>25</v>
      </c>
    </row>
    <row r="30" spans="1:20" ht="24" customHeight="1" thickBot="1">
      <c r="A30" s="108"/>
      <c r="B30" s="109" t="str">
        <f>IF(入力シート!C27=0," ",入力シート!C27)</f>
        <v xml:space="preserve"> </v>
      </c>
      <c r="C30" s="110"/>
      <c r="D30" s="291"/>
      <c r="E30" s="67" t="str">
        <f>IF(入力シート!P27=" ",IF(入力シート!F27="","0",ROUNDUP(入力シート!F27,-3)/1000),ROUNDUP(入力シート!P27,-3)/1000)</f>
        <v>0</v>
      </c>
      <c r="F30" s="52">
        <f>IF(入力シート!Q27=" "," ",ROUNDDOWN(入力シート!Q27,-3)/1000)</f>
        <v>0</v>
      </c>
      <c r="G30" s="293"/>
      <c r="H30" s="48" t="e">
        <f>ROUND(H29/F29,3)</f>
        <v>#DIV/0!</v>
      </c>
      <c r="I30" s="18" t="str">
        <f t="shared" ref="I30" si="46">IFERROR(IF(H30&gt;$I$16,"20％以上増","　")," ")</f>
        <v xml:space="preserve"> </v>
      </c>
      <c r="J30" s="275"/>
      <c r="K30" s="18" t="str">
        <f t="shared" ref="K30" si="47">IFERROR(IF(H30&lt;$K$16,"20％以上減","　")," ")</f>
        <v xml:space="preserve"> </v>
      </c>
      <c r="L30" s="275"/>
      <c r="M30" s="275"/>
      <c r="N30" s="276"/>
      <c r="P30" s="5" t="str">
        <f ca="1">A29</f>
        <v/>
      </c>
      <c r="Q30" s="324">
        <f>F30</f>
        <v>0</v>
      </c>
      <c r="R30" s="320">
        <f t="shared" si="0"/>
        <v>0</v>
      </c>
      <c r="S30" s="322">
        <v>14</v>
      </c>
      <c r="T30" s="323" t="s">
        <v>144</v>
      </c>
    </row>
    <row r="31" spans="1:20" ht="24" customHeight="1" thickBot="1">
      <c r="A31" s="146" t="str">
        <f ca="1">IF(入力シート!B28=0," ",入力シート!B28)</f>
        <v/>
      </c>
      <c r="B31" s="147">
        <f>IF(入力シート!C28=" "," ",入力シート!C28)</f>
        <v>0</v>
      </c>
      <c r="C31" s="148"/>
      <c r="D31" s="290" t="str">
        <f>IF(入力シート!D28=0," ",入力シート!D28)</f>
        <v xml:space="preserve"> </v>
      </c>
      <c r="E31" s="66" t="str">
        <f>IF(入力シート!P28=" ",IF(入力シート!F28="","0",ROUNDUP(入力シート!F28,-3)/1000),ROUNDUP(入力シート!P28,-3)/1000)</f>
        <v>0</v>
      </c>
      <c r="F31" s="51">
        <f>IF(入力シート!Q28=" "," ",ROUNDUP(入力シート!Q28,-3)/1000)</f>
        <v>0</v>
      </c>
      <c r="G31" s="292" t="str">
        <f>IF(入力シート!R28=0," ",入力シート!R28)</f>
        <v xml:space="preserve"> </v>
      </c>
      <c r="H31" s="47">
        <f>F31-E31</f>
        <v>0</v>
      </c>
      <c r="I31" s="17" t="str">
        <f t="shared" ref="I31" si="48">IFERROR(IF(H31&gt;$I$15,"20万円以上増","　")," ")</f>
        <v>　</v>
      </c>
      <c r="J31" s="274" t="str">
        <f t="shared" ref="J31" si="49">IFERROR(IF((AND(H31&gt;$I$15,H32&gt;$I$16)),"変更申請"," ")," ")</f>
        <v xml:space="preserve"> </v>
      </c>
      <c r="K31" s="17" t="str">
        <f t="shared" ref="K31" si="50">IFERROR(IF(H31&lt;$K$15,"20万円以上減","　")," ")</f>
        <v>　</v>
      </c>
      <c r="L31" s="274" t="str">
        <f t="shared" ref="L31" si="51">IFERROR(IF((AND(H31&lt;$K$15,H32&lt;$K$16)),"変更申請"," ")," ")</f>
        <v xml:space="preserve"> </v>
      </c>
      <c r="M31" s="274" t="str">
        <f t="shared" ref="M31" si="52">IF((F32=0),"変更申請"," ")</f>
        <v>変更申請</v>
      </c>
      <c r="N31" s="276" t="str">
        <f t="shared" ref="N31" si="53">IF((OR(J31="変更申請",L31="変更申請",M31="変更申請")),"〇"," ")</f>
        <v>〇</v>
      </c>
      <c r="R31" s="320">
        <f t="shared" si="0"/>
        <v>0</v>
      </c>
      <c r="S31" s="322">
        <v>15</v>
      </c>
      <c r="T31" s="322" t="s">
        <v>40</v>
      </c>
    </row>
    <row r="32" spans="1:20" ht="24" customHeight="1" thickBot="1">
      <c r="A32" s="108"/>
      <c r="B32" s="109" t="str">
        <f>IF(入力シート!C29=0," ",入力シート!C29)</f>
        <v xml:space="preserve"> </v>
      </c>
      <c r="C32" s="110"/>
      <c r="D32" s="291"/>
      <c r="E32" s="67" t="str">
        <f>IF(入力シート!P29=" ",IF(入力シート!F29="","0",ROUNDUP(入力シート!F29,-3)/1000),ROUNDUP(入力シート!P29,-3)/1000)</f>
        <v>0</v>
      </c>
      <c r="F32" s="52">
        <f>IF(入力シート!Q29=" "," ",ROUNDDOWN(入力シート!Q29,-3)/1000)</f>
        <v>0</v>
      </c>
      <c r="G32" s="293"/>
      <c r="H32" s="48" t="e">
        <f>ROUND(H31/F31,3)</f>
        <v>#DIV/0!</v>
      </c>
      <c r="I32" s="18" t="str">
        <f t="shared" ref="I32" si="54">IFERROR(IF(H32&gt;$I$16,"20％以上増","　")," ")</f>
        <v xml:space="preserve"> </v>
      </c>
      <c r="J32" s="275"/>
      <c r="K32" s="18" t="str">
        <f t="shared" ref="K32" si="55">IFERROR(IF(H32&lt;$K$16,"20％以上減","　")," ")</f>
        <v xml:space="preserve"> </v>
      </c>
      <c r="L32" s="275"/>
      <c r="M32" s="275"/>
      <c r="N32" s="276"/>
      <c r="P32" s="5" t="str">
        <f ca="1">A31</f>
        <v/>
      </c>
      <c r="Q32" s="324">
        <f>F32</f>
        <v>0</v>
      </c>
      <c r="R32" s="320">
        <f t="shared" si="0"/>
        <v>0</v>
      </c>
      <c r="S32" s="322">
        <v>16</v>
      </c>
      <c r="T32" s="322" t="s">
        <v>24</v>
      </c>
    </row>
    <row r="33" spans="1:20" ht="24" customHeight="1" thickBot="1">
      <c r="A33" s="146" t="str">
        <f ca="1">IF(入力シート!B30=0," ",入力シート!B30)</f>
        <v/>
      </c>
      <c r="B33" s="147">
        <f>IF(入力シート!C30=" "," ",入力シート!C30)</f>
        <v>0</v>
      </c>
      <c r="C33" s="148"/>
      <c r="D33" s="290" t="str">
        <f>IF(入力シート!D30=0," ",入力シート!D30)</f>
        <v xml:space="preserve"> </v>
      </c>
      <c r="E33" s="66" t="str">
        <f>IF(入力シート!P30=" ",IF(入力シート!F30="","0",ROUNDUP(入力シート!F30,-3)/1000),ROUNDUP(入力シート!P30,-3)/1000)</f>
        <v>0</v>
      </c>
      <c r="F33" s="51">
        <f>IF(入力シート!Q30=" "," ",ROUNDUP(入力シート!Q30,-3)/1000)</f>
        <v>0</v>
      </c>
      <c r="G33" s="292" t="str">
        <f>IF(入力シート!R30=0," ",入力シート!R30)</f>
        <v xml:space="preserve"> </v>
      </c>
      <c r="H33" s="47">
        <f>F33-E33</f>
        <v>0</v>
      </c>
      <c r="I33" s="17" t="str">
        <f t="shared" ref="I33" si="56">IFERROR(IF(H33&gt;$I$15,"20万円以上増","　")," ")</f>
        <v>　</v>
      </c>
      <c r="J33" s="274" t="str">
        <f t="shared" ref="J33" si="57">IFERROR(IF((AND(H33&gt;$I$15,H34&gt;$I$16)),"変更申請"," ")," ")</f>
        <v xml:space="preserve"> </v>
      </c>
      <c r="K33" s="17" t="str">
        <f t="shared" ref="K33" si="58">IFERROR(IF(H33&lt;$K$15,"20万円以上減","　")," ")</f>
        <v>　</v>
      </c>
      <c r="L33" s="274" t="str">
        <f t="shared" ref="L33" si="59">IFERROR(IF((AND(H33&lt;$K$15,H34&lt;$K$16)),"変更申請"," ")," ")</f>
        <v xml:space="preserve"> </v>
      </c>
      <c r="M33" s="274" t="str">
        <f t="shared" ref="M33" si="60">IF((F34=0),"変更申請"," ")</f>
        <v>変更申請</v>
      </c>
      <c r="N33" s="276" t="str">
        <f t="shared" ref="N33" si="61">IF((OR(J33="変更申請",L33="変更申請",M33="変更申請")),"〇"," ")</f>
        <v>〇</v>
      </c>
      <c r="R33" s="320">
        <f t="shared" si="0"/>
        <v>0</v>
      </c>
      <c r="S33" s="322">
        <v>17</v>
      </c>
      <c r="T33" s="322" t="s">
        <v>41</v>
      </c>
    </row>
    <row r="34" spans="1:20" ht="24" customHeight="1" thickBot="1">
      <c r="A34" s="108"/>
      <c r="B34" s="109" t="str">
        <f>IF(入力シート!C31=0," ",入力シート!C31)</f>
        <v xml:space="preserve"> </v>
      </c>
      <c r="C34" s="110"/>
      <c r="D34" s="291"/>
      <c r="E34" s="67" t="str">
        <f>IF(入力シート!P31=" ",IF(入力シート!F31="","0",ROUNDUP(入力シート!F31,-3)/1000),ROUNDUP(入力シート!P31,-3)/1000)</f>
        <v>0</v>
      </c>
      <c r="F34" s="52">
        <f>IF(入力シート!Q31=" "," ",ROUNDDOWN(入力シート!Q31,-3)/1000)</f>
        <v>0</v>
      </c>
      <c r="G34" s="293"/>
      <c r="H34" s="48" t="e">
        <f>ROUND(H33/F33,3)</f>
        <v>#DIV/0!</v>
      </c>
      <c r="I34" s="18" t="str">
        <f t="shared" ref="I34" si="62">IFERROR(IF(H34&gt;$I$16,"20％以上増","　")," ")</f>
        <v xml:space="preserve"> </v>
      </c>
      <c r="J34" s="275"/>
      <c r="K34" s="18" t="str">
        <f t="shared" ref="K34" si="63">IFERROR(IF(H34&lt;$K$16,"20％以上減","　")," ")</f>
        <v xml:space="preserve"> </v>
      </c>
      <c r="L34" s="275"/>
      <c r="M34" s="275"/>
      <c r="N34" s="276"/>
      <c r="P34" s="5" t="str">
        <f ca="1">A33</f>
        <v/>
      </c>
      <c r="Q34" s="324">
        <f>F34</f>
        <v>0</v>
      </c>
      <c r="R34" s="320">
        <f t="shared" si="0"/>
        <v>0</v>
      </c>
      <c r="S34" s="322">
        <v>18</v>
      </c>
      <c r="T34" s="322" t="s">
        <v>34</v>
      </c>
    </row>
    <row r="35" spans="1:20" ht="24" customHeight="1" thickBot="1">
      <c r="A35" s="146" t="str">
        <f ca="1">IF(入力シート!B32=0," ",入力シート!B32)</f>
        <v/>
      </c>
      <c r="B35" s="147">
        <f>IF(入力シート!C32=" "," ",入力シート!C32)</f>
        <v>0</v>
      </c>
      <c r="C35" s="148"/>
      <c r="D35" s="290" t="str">
        <f>IF(入力シート!D32=0," ",入力シート!D32)</f>
        <v xml:space="preserve"> </v>
      </c>
      <c r="E35" s="66" t="str">
        <f>IF(入力シート!P32=" ",IF(入力シート!F32="","0",ROUNDUP(入力シート!F32,-3)/1000),ROUNDUP(入力シート!P32,-3)/1000)</f>
        <v>0</v>
      </c>
      <c r="F35" s="51">
        <f>IF(入力シート!Q32=" "," ",ROUNDUP(入力シート!Q32,-3)/1000)</f>
        <v>0</v>
      </c>
      <c r="G35" s="292" t="str">
        <f>IF(入力シート!R32=0," ",入力シート!R32)</f>
        <v xml:space="preserve"> </v>
      </c>
      <c r="H35" s="47">
        <f>F35-E35</f>
        <v>0</v>
      </c>
      <c r="I35" s="17" t="str">
        <f t="shared" ref="I35" si="64">IFERROR(IF(H35&gt;$I$15,"20万円以上増","　")," ")</f>
        <v>　</v>
      </c>
      <c r="J35" s="274" t="str">
        <f t="shared" ref="J35" si="65">IFERROR(IF((AND(H35&gt;$I$15,H36&gt;$I$16)),"変更申請"," ")," ")</f>
        <v xml:space="preserve"> </v>
      </c>
      <c r="K35" s="17" t="str">
        <f t="shared" ref="K35" si="66">IFERROR(IF(H35&lt;$K$15,"20万円以上減","　")," ")</f>
        <v>　</v>
      </c>
      <c r="L35" s="274" t="str">
        <f t="shared" ref="L35" si="67">IFERROR(IF((AND(H35&lt;$K$15,H36&lt;$K$16)),"変更申請"," ")," ")</f>
        <v xml:space="preserve"> </v>
      </c>
      <c r="M35" s="274" t="str">
        <f t="shared" ref="M35" si="68">IF((F36=0),"変更申請"," ")</f>
        <v>変更申請</v>
      </c>
      <c r="N35" s="276" t="str">
        <f t="shared" ref="N35" si="69">IF((OR(J35="変更申請",L35="変更申請",M35="変更申請")),"〇"," ")</f>
        <v>〇</v>
      </c>
      <c r="R35" s="320">
        <f t="shared" si="0"/>
        <v>0</v>
      </c>
      <c r="S35" s="322">
        <v>19</v>
      </c>
      <c r="T35" s="322" t="s">
        <v>42</v>
      </c>
    </row>
    <row r="36" spans="1:20" ht="24" customHeight="1" thickBot="1">
      <c r="A36" s="108"/>
      <c r="B36" s="109" t="str">
        <f>IF(入力シート!C33=0," ",入力シート!C33)</f>
        <v xml:space="preserve"> </v>
      </c>
      <c r="C36" s="110"/>
      <c r="D36" s="291"/>
      <c r="E36" s="67" t="str">
        <f>IF(入力シート!P33=" ",IF(入力シート!F33="","0",ROUNDUP(入力シート!F33,-3)/1000),ROUNDUP(入力シート!P33,-3)/1000)</f>
        <v>0</v>
      </c>
      <c r="F36" s="52">
        <f>IF(入力シート!Q33=" "," ",ROUNDDOWN(入力シート!Q33,-3)/1000)</f>
        <v>0</v>
      </c>
      <c r="G36" s="293"/>
      <c r="H36" s="48" t="e">
        <f>ROUND(H35/F35,3)</f>
        <v>#DIV/0!</v>
      </c>
      <c r="I36" s="18" t="str">
        <f t="shared" ref="I36" si="70">IFERROR(IF(H36&gt;$I$16,"20％以上増","　")," ")</f>
        <v xml:space="preserve"> </v>
      </c>
      <c r="J36" s="275"/>
      <c r="K36" s="18" t="str">
        <f t="shared" ref="K36" si="71">IFERROR(IF(H36&lt;$K$16,"20％以上減","　")," ")</f>
        <v xml:space="preserve"> </v>
      </c>
      <c r="L36" s="275"/>
      <c r="M36" s="275"/>
      <c r="N36" s="276"/>
      <c r="P36" s="5" t="str">
        <f ca="1">A35</f>
        <v/>
      </c>
      <c r="Q36" s="324">
        <f>F36</f>
        <v>0</v>
      </c>
      <c r="R36" s="320">
        <f t="shared" si="0"/>
        <v>0</v>
      </c>
      <c r="S36" s="322">
        <v>20</v>
      </c>
      <c r="T36" s="322" t="s">
        <v>43</v>
      </c>
    </row>
    <row r="37" spans="1:20" ht="24" customHeight="1" thickBot="1">
      <c r="A37" s="146" t="str">
        <f ca="1">IF(入力シート!B34=0," ",入力シート!B34)</f>
        <v/>
      </c>
      <c r="B37" s="147">
        <f>IF(入力シート!C34=" "," ",入力シート!C34)</f>
        <v>0</v>
      </c>
      <c r="C37" s="148"/>
      <c r="D37" s="290" t="str">
        <f>IF(入力シート!D34=0," ",入力シート!D34)</f>
        <v xml:space="preserve"> </v>
      </c>
      <c r="E37" s="66" t="str">
        <f>IF(入力シート!P34=" ",IF(入力シート!F34="","0",ROUNDUP(入力シート!F34,-3)/1000),ROUNDUP(入力シート!P34,-3)/1000)</f>
        <v>0</v>
      </c>
      <c r="F37" s="51">
        <f>IF(入力シート!Q34=" "," ",ROUNDUP(入力シート!Q34,-3)/1000)</f>
        <v>0</v>
      </c>
      <c r="G37" s="292" t="str">
        <f>IF(入力シート!R34=0," ",入力シート!R34)</f>
        <v xml:space="preserve"> </v>
      </c>
      <c r="H37" s="47">
        <f>F37-E37</f>
        <v>0</v>
      </c>
      <c r="I37" s="17" t="str">
        <f t="shared" ref="I37" si="72">IFERROR(IF(H37&gt;$I$15,"20万円以上増","　")," ")</f>
        <v>　</v>
      </c>
      <c r="J37" s="274" t="str">
        <f t="shared" ref="J37" si="73">IFERROR(IF((AND(H37&gt;$I$15,H38&gt;$I$16)),"変更申請"," ")," ")</f>
        <v xml:space="preserve"> </v>
      </c>
      <c r="K37" s="17" t="str">
        <f t="shared" ref="K37" si="74">IFERROR(IF(H37&lt;$K$15,"20万円以上減","　")," ")</f>
        <v>　</v>
      </c>
      <c r="L37" s="274" t="str">
        <f t="shared" ref="L37" si="75">IFERROR(IF((AND(H37&lt;$K$15,H38&lt;$K$16)),"変更申請"," ")," ")</f>
        <v xml:space="preserve"> </v>
      </c>
      <c r="M37" s="274" t="str">
        <f t="shared" ref="M37" si="76">IF((F38=0),"変更申請"," ")</f>
        <v>変更申請</v>
      </c>
      <c r="N37" s="276" t="str">
        <f t="shared" ref="N37" si="77">IF((OR(J37="変更申請",L37="変更申請",M37="変更申請")),"〇"," ")</f>
        <v>〇</v>
      </c>
      <c r="R37" s="320">
        <f t="shared" si="0"/>
        <v>0</v>
      </c>
      <c r="S37" s="322">
        <v>21</v>
      </c>
      <c r="T37" s="322" t="s">
        <v>33</v>
      </c>
    </row>
    <row r="38" spans="1:20" ht="24" customHeight="1" thickBot="1">
      <c r="A38" s="108"/>
      <c r="B38" s="109" t="str">
        <f>IF(入力シート!C35=0," ",入力シート!C35)</f>
        <v xml:space="preserve"> </v>
      </c>
      <c r="C38" s="110"/>
      <c r="D38" s="291"/>
      <c r="E38" s="67" t="str">
        <f>IF(入力シート!P35=" ",IF(入力シート!F35="","0",ROUNDUP(入力シート!F35,-3)/1000),ROUNDUP(入力シート!P35,-3)/1000)</f>
        <v>0</v>
      </c>
      <c r="F38" s="52">
        <f>IF(入力シート!Q35=" "," ",ROUNDDOWN(入力シート!Q35,-3)/1000)</f>
        <v>0</v>
      </c>
      <c r="G38" s="293"/>
      <c r="H38" s="48" t="e">
        <f>ROUND(H37/F37,3)</f>
        <v>#DIV/0!</v>
      </c>
      <c r="I38" s="18" t="str">
        <f t="shared" ref="I38" si="78">IFERROR(IF(H38&gt;$I$16,"20％以上増","　")," ")</f>
        <v xml:space="preserve"> </v>
      </c>
      <c r="J38" s="275"/>
      <c r="K38" s="18" t="str">
        <f t="shared" ref="K38" si="79">IFERROR(IF(H38&lt;$K$16,"20％以上減","　")," ")</f>
        <v xml:space="preserve"> </v>
      </c>
      <c r="L38" s="275"/>
      <c r="M38" s="275"/>
      <c r="N38" s="276"/>
      <c r="P38" s="5" t="str">
        <f ca="1">A37</f>
        <v/>
      </c>
      <c r="Q38" s="324">
        <f>F38</f>
        <v>0</v>
      </c>
      <c r="R38" s="320">
        <f t="shared" si="0"/>
        <v>0</v>
      </c>
      <c r="S38" s="322">
        <v>22</v>
      </c>
      <c r="T38" s="322" t="s">
        <v>125</v>
      </c>
    </row>
    <row r="39" spans="1:20" ht="24" customHeight="1" thickBot="1">
      <c r="A39" s="146" t="str">
        <f ca="1">IF(入力シート!B36=0," ",入力シート!B36)</f>
        <v/>
      </c>
      <c r="B39" s="147">
        <f>IF(入力シート!C36=" "," ",入力シート!C36)</f>
        <v>0</v>
      </c>
      <c r="C39" s="148"/>
      <c r="D39" s="290" t="str">
        <f>IF(入力シート!D36=0," ",入力シート!D36)</f>
        <v xml:space="preserve"> </v>
      </c>
      <c r="E39" s="66" t="str">
        <f>IF(入力シート!P36=" ",IF(入力シート!F36="","0",ROUNDUP(入力シート!F36,-3)/1000),ROUNDUP(入力シート!P36,-3)/1000)</f>
        <v>0</v>
      </c>
      <c r="F39" s="51">
        <f>IF(入力シート!Q36=" "," ",ROUNDUP(入力シート!Q36,-3)/1000)</f>
        <v>0</v>
      </c>
      <c r="G39" s="292" t="str">
        <f>IF(入力シート!R36=0," ",入力シート!R36)</f>
        <v xml:space="preserve"> </v>
      </c>
      <c r="H39" s="47">
        <f>F39-E39</f>
        <v>0</v>
      </c>
      <c r="I39" s="17" t="str">
        <f t="shared" ref="I39" si="80">IFERROR(IF(H39&gt;$I$15,"20万円以上増","　")," ")</f>
        <v>　</v>
      </c>
      <c r="J39" s="274" t="str">
        <f t="shared" ref="J39" si="81">IFERROR(IF((AND(H39&gt;$I$15,H40&gt;$I$16)),"変更申請"," ")," ")</f>
        <v xml:space="preserve"> </v>
      </c>
      <c r="K39" s="17" t="str">
        <f t="shared" ref="K39" si="82">IFERROR(IF(H39&lt;$K$15,"20万円以上減","　")," ")</f>
        <v>　</v>
      </c>
      <c r="L39" s="274" t="str">
        <f t="shared" ref="L39" si="83">IFERROR(IF((AND(H39&lt;$K$15,H40&lt;$K$16)),"変更申請"," ")," ")</f>
        <v xml:space="preserve"> </v>
      </c>
      <c r="M39" s="274" t="str">
        <f t="shared" ref="M39" si="84">IF((F40=0),"変更申請"," ")</f>
        <v>変更申請</v>
      </c>
      <c r="N39" s="276" t="str">
        <f t="shared" ref="N39" si="85">IF((OR(J39="変更申請",L39="変更申請",M39="変更申請")),"〇"," ")</f>
        <v>〇</v>
      </c>
      <c r="R39" s="320">
        <f t="shared" si="0"/>
        <v>0</v>
      </c>
      <c r="S39" s="322">
        <v>23</v>
      </c>
      <c r="T39" s="322" t="s">
        <v>126</v>
      </c>
    </row>
    <row r="40" spans="1:20" ht="24" customHeight="1" thickBot="1">
      <c r="A40" s="108"/>
      <c r="B40" s="109" t="str">
        <f>IF(入力シート!C37=0," ",入力シート!C37)</f>
        <v xml:space="preserve"> </v>
      </c>
      <c r="C40" s="110"/>
      <c r="D40" s="291"/>
      <c r="E40" s="67" t="str">
        <f>IF(入力シート!P37=" ",IF(入力シート!F37="","0",ROUNDUP(入力シート!F37,-3)/1000),ROUNDUP(入力シート!P37,-3)/1000)</f>
        <v>0</v>
      </c>
      <c r="F40" s="52">
        <f>IF(入力シート!Q37=" "," ",ROUNDDOWN(入力シート!Q37,-3)/1000)</f>
        <v>0</v>
      </c>
      <c r="G40" s="293"/>
      <c r="H40" s="48" t="e">
        <f>ROUND(H39/F39,3)</f>
        <v>#DIV/0!</v>
      </c>
      <c r="I40" s="18" t="str">
        <f t="shared" ref="I40" si="86">IFERROR(IF(H40&gt;$I$16,"20％以上増","　")," ")</f>
        <v xml:space="preserve"> </v>
      </c>
      <c r="J40" s="275"/>
      <c r="K40" s="18" t="str">
        <f t="shared" ref="K40" si="87">IFERROR(IF(H40&lt;$K$16,"20％以上減","　")," ")</f>
        <v xml:space="preserve"> </v>
      </c>
      <c r="L40" s="275"/>
      <c r="M40" s="275"/>
      <c r="N40" s="276"/>
      <c r="P40" s="5" t="str">
        <f ca="1">A39</f>
        <v/>
      </c>
      <c r="Q40" s="324">
        <f>F40</f>
        <v>0</v>
      </c>
      <c r="R40" s="320">
        <f t="shared" si="0"/>
        <v>0</v>
      </c>
      <c r="S40" s="322">
        <v>24</v>
      </c>
      <c r="T40" s="322" t="s">
        <v>44</v>
      </c>
    </row>
    <row r="41" spans="1:20" ht="24" customHeight="1" thickBot="1">
      <c r="A41" s="146" t="str">
        <f ca="1">IF(入力シート!B38=0," ",入力シート!B38)</f>
        <v/>
      </c>
      <c r="B41" s="147">
        <f>IF(入力シート!C38=" "," ",入力シート!C38)</f>
        <v>0</v>
      </c>
      <c r="C41" s="148"/>
      <c r="D41" s="290" t="str">
        <f>IF(入力シート!D38=0," ",入力シート!D38)</f>
        <v xml:space="preserve"> </v>
      </c>
      <c r="E41" s="66" t="str">
        <f>IF(入力シート!P38=" ",IF(入力シート!F38="","0",ROUNDUP(入力シート!F38,-3)/1000),ROUNDUP(入力シート!P38,-3)/1000)</f>
        <v>0</v>
      </c>
      <c r="F41" s="51">
        <f>IF(入力シート!Q38=" "," ",ROUNDUP(入力シート!Q38,-3)/1000)</f>
        <v>0</v>
      </c>
      <c r="G41" s="292" t="str">
        <f>IF(入力シート!R38=0," ",入力シート!R38)</f>
        <v xml:space="preserve"> </v>
      </c>
      <c r="H41" s="47">
        <f>F41-E41</f>
        <v>0</v>
      </c>
      <c r="I41" s="17" t="str">
        <f t="shared" ref="I41" si="88">IFERROR(IF(H41&gt;$I$15,"20万円以上増","　")," ")</f>
        <v>　</v>
      </c>
      <c r="J41" s="274" t="str">
        <f t="shared" ref="J41" si="89">IFERROR(IF((AND(H41&gt;$I$15,H42&gt;$I$16)),"変更申請"," ")," ")</f>
        <v xml:space="preserve"> </v>
      </c>
      <c r="K41" s="17" t="str">
        <f t="shared" ref="K41" si="90">IFERROR(IF(H41&lt;$K$15,"20万円以上減","　")," ")</f>
        <v>　</v>
      </c>
      <c r="L41" s="274" t="str">
        <f t="shared" ref="L41" si="91">IFERROR(IF((AND(H41&lt;$K$15,H42&lt;$K$16)),"変更申請"," ")," ")</f>
        <v xml:space="preserve"> </v>
      </c>
      <c r="M41" s="274" t="str">
        <f t="shared" ref="M41" si="92">IF((F42=0),"変更申請"," ")</f>
        <v>変更申請</v>
      </c>
      <c r="N41" s="276" t="str">
        <f t="shared" ref="N41" si="93">IF((OR(J41="変更申請",L41="変更申請",M41="変更申請")),"〇"," ")</f>
        <v>〇</v>
      </c>
      <c r="R41" s="320">
        <f t="shared" si="0"/>
        <v>0</v>
      </c>
      <c r="S41" s="322">
        <v>25</v>
      </c>
      <c r="T41" s="323" t="s">
        <v>127</v>
      </c>
    </row>
    <row r="42" spans="1:20" ht="24" customHeight="1" thickBot="1">
      <c r="A42" s="108"/>
      <c r="B42" s="109" t="str">
        <f>IF(入力シート!C39=0," ",入力シート!C39)</f>
        <v xml:space="preserve"> </v>
      </c>
      <c r="C42" s="110"/>
      <c r="D42" s="291"/>
      <c r="E42" s="67" t="str">
        <f>IF(入力シート!P39=" ",IF(入力シート!F39="","0",ROUNDUP(入力シート!F39,-3)/1000),ROUNDUP(入力シート!P39,-3)/1000)</f>
        <v>0</v>
      </c>
      <c r="F42" s="52">
        <f>IF(入力シート!Q39=" "," ",ROUNDDOWN(入力シート!Q39,-3)/1000)</f>
        <v>0</v>
      </c>
      <c r="G42" s="293"/>
      <c r="H42" s="48" t="e">
        <f>ROUND(H41/F41,3)</f>
        <v>#DIV/0!</v>
      </c>
      <c r="I42" s="18" t="str">
        <f t="shared" ref="I42" si="94">IFERROR(IF(H42&gt;$I$16,"20％以上増","　")," ")</f>
        <v xml:space="preserve"> </v>
      </c>
      <c r="J42" s="275"/>
      <c r="K42" s="18" t="str">
        <f t="shared" ref="K42" si="95">IFERROR(IF(H42&lt;$K$16,"20％以上減","　")," ")</f>
        <v xml:space="preserve"> </v>
      </c>
      <c r="L42" s="275"/>
      <c r="M42" s="275"/>
      <c r="N42" s="276"/>
      <c r="P42" s="5" t="str">
        <f ca="1">A41</f>
        <v/>
      </c>
      <c r="Q42" s="324">
        <f>F42</f>
        <v>0</v>
      </c>
      <c r="R42" s="320">
        <f t="shared" si="0"/>
        <v>0</v>
      </c>
      <c r="S42" s="322">
        <v>26</v>
      </c>
      <c r="T42" s="322" t="s">
        <v>128</v>
      </c>
    </row>
    <row r="43" spans="1:20" ht="24" hidden="1" customHeight="1" thickBot="1">
      <c r="A43" s="146" t="str">
        <f ca="1">IF(入力シート!B40=0," ",入力シート!B40)</f>
        <v/>
      </c>
      <c r="B43" s="147">
        <f>IF(入力シート!C40=" "," ",入力シート!C40)</f>
        <v>0</v>
      </c>
      <c r="C43" s="148"/>
      <c r="D43" s="290" t="str">
        <f>IF(入力シート!D40=0," ",入力シート!D40)</f>
        <v xml:space="preserve"> </v>
      </c>
      <c r="E43" s="66" t="str">
        <f>IF(入力シート!P40=" ",IF(入力シート!F40="","0",ROUNDUP(入力シート!F40,-3)/1000),ROUNDUP(入力シート!P40,-3)/1000)</f>
        <v>0</v>
      </c>
      <c r="F43" s="51">
        <f>IF(入力シート!Q40=" "," ",ROUNDUP(入力シート!Q40,-3)/1000)</f>
        <v>0</v>
      </c>
      <c r="G43" s="292" t="str">
        <f>IF(入力シート!R40=0," ",入力シート!R40)</f>
        <v xml:space="preserve"> </v>
      </c>
      <c r="H43" s="47">
        <f>F43-E43</f>
        <v>0</v>
      </c>
      <c r="I43" s="17" t="str">
        <f t="shared" ref="I43" si="96">IFERROR(IF(H43&gt;$I$15,"20万円以上増","　")," ")</f>
        <v>　</v>
      </c>
      <c r="J43" s="274" t="str">
        <f t="shared" ref="J43" si="97">IFERROR(IF((AND(H43&gt;$I$15,H44&gt;$I$16)),"変更申請"," ")," ")</f>
        <v xml:space="preserve"> </v>
      </c>
      <c r="K43" s="17" t="str">
        <f t="shared" ref="K43" si="98">IFERROR(IF(H43&lt;$K$15,"20万円以上減","　")," ")</f>
        <v>　</v>
      </c>
      <c r="L43" s="274" t="str">
        <f t="shared" ref="L43" si="99">IFERROR(IF((AND(H43&lt;$K$15,H44&lt;$K$16)),"変更申請"," ")," ")</f>
        <v xml:space="preserve"> </v>
      </c>
      <c r="M43" s="274" t="str">
        <f t="shared" ref="M43" si="100">IF((F44=0),"変更申請"," ")</f>
        <v>変更申請</v>
      </c>
      <c r="N43" s="276" t="str">
        <f t="shared" ref="N43" si="101">IF((OR(J43="変更申請",L43="変更申請",M43="変更申請")),"〇"," ")</f>
        <v>〇</v>
      </c>
      <c r="R43" s="320">
        <f t="shared" si="0"/>
        <v>0</v>
      </c>
      <c r="S43" s="322">
        <v>27</v>
      </c>
      <c r="T43" s="322" t="s">
        <v>45</v>
      </c>
    </row>
    <row r="44" spans="1:20" ht="24" hidden="1" customHeight="1" thickBot="1">
      <c r="A44" s="108"/>
      <c r="B44" s="109" t="str">
        <f>IF(入力シート!C41=0," ",入力シート!C41)</f>
        <v xml:space="preserve"> </v>
      </c>
      <c r="C44" s="110"/>
      <c r="D44" s="291"/>
      <c r="E44" s="67" t="str">
        <f>IF(入力シート!P41=" ",IF(入力シート!F41="","0",ROUNDUP(入力シート!F41,-3)/1000),ROUNDUP(入力シート!P41,-3)/1000)</f>
        <v>0</v>
      </c>
      <c r="F44" s="52">
        <f>IF(入力シート!Q41=" "," ",ROUNDDOWN(入力シート!Q41,-3)/1000)</f>
        <v>0</v>
      </c>
      <c r="G44" s="293"/>
      <c r="H44" s="48" t="e">
        <f>ROUND(H43/F43,3)</f>
        <v>#DIV/0!</v>
      </c>
      <c r="I44" s="18" t="str">
        <f t="shared" ref="I44" si="102">IFERROR(IF(H44&gt;$I$16,"20％以上増","　")," ")</f>
        <v xml:space="preserve"> </v>
      </c>
      <c r="J44" s="275"/>
      <c r="K44" s="18" t="str">
        <f t="shared" ref="K44" si="103">IFERROR(IF(H44&lt;$K$16,"20％以上減","　")," ")</f>
        <v xml:space="preserve"> </v>
      </c>
      <c r="L44" s="275"/>
      <c r="M44" s="275"/>
      <c r="N44" s="276"/>
      <c r="P44" s="5" t="str">
        <f ca="1">A43</f>
        <v/>
      </c>
      <c r="Q44" s="324">
        <f>F44</f>
        <v>0</v>
      </c>
      <c r="R44" s="320">
        <f t="shared" si="0"/>
        <v>0</v>
      </c>
      <c r="S44" s="322">
        <v>28</v>
      </c>
      <c r="T44" s="323" t="s">
        <v>145</v>
      </c>
    </row>
    <row r="45" spans="1:20" ht="24" hidden="1" customHeight="1" thickBot="1">
      <c r="A45" s="146" t="str">
        <f ca="1">IF(入力シート!B42=0," ",入力シート!B42)</f>
        <v/>
      </c>
      <c r="B45" s="147">
        <f>IF(入力シート!C42=" "," ",入力シート!C42)</f>
        <v>0</v>
      </c>
      <c r="C45" s="148"/>
      <c r="D45" s="290" t="str">
        <f>IF(入力シート!D42=0," ",入力シート!D42)</f>
        <v xml:space="preserve"> </v>
      </c>
      <c r="E45" s="66" t="str">
        <f>IF(入力シート!P42=" ",IF(入力シート!F42="","0",ROUNDUP(入力シート!F42,-3)/1000),ROUNDUP(入力シート!P42,-3)/1000)</f>
        <v>0</v>
      </c>
      <c r="F45" s="51">
        <f>IF(入力シート!Q42=" "," ",ROUNDUP(入力シート!Q42,-3)/1000)</f>
        <v>0</v>
      </c>
      <c r="G45" s="292" t="str">
        <f>IF(入力シート!R42=0," ",入力シート!R42)</f>
        <v xml:space="preserve"> </v>
      </c>
      <c r="H45" s="47">
        <f>F45-E45</f>
        <v>0</v>
      </c>
      <c r="I45" s="17" t="str">
        <f t="shared" ref="I45" si="104">IFERROR(IF(H45&gt;$I$15,"20万円以上増","　")," ")</f>
        <v>　</v>
      </c>
      <c r="J45" s="274" t="str">
        <f t="shared" ref="J45" si="105">IFERROR(IF((AND(H45&gt;$I$15,H46&gt;$I$16)),"変更申請"," ")," ")</f>
        <v xml:space="preserve"> </v>
      </c>
      <c r="K45" s="17" t="str">
        <f t="shared" ref="K45" si="106">IFERROR(IF(H45&lt;$K$15,"20万円以上減","　")," ")</f>
        <v>　</v>
      </c>
      <c r="L45" s="274" t="str">
        <f t="shared" ref="L45" si="107">IFERROR(IF((AND(H45&lt;$K$15,H46&lt;$K$16)),"変更申請"," ")," ")</f>
        <v xml:space="preserve"> </v>
      </c>
      <c r="M45" s="274" t="str">
        <f t="shared" ref="M45" si="108">IF((F46=0),"変更申請"," ")</f>
        <v>変更申請</v>
      </c>
      <c r="N45" s="276" t="str">
        <f t="shared" ref="N45" si="109">IF((OR(J45="変更申請",L45="変更申請",M45="変更申請")),"〇"," ")</f>
        <v>〇</v>
      </c>
      <c r="R45" s="320">
        <f t="shared" si="0"/>
        <v>0</v>
      </c>
      <c r="S45" s="322">
        <v>29</v>
      </c>
      <c r="T45" s="323" t="s">
        <v>129</v>
      </c>
    </row>
    <row r="46" spans="1:20" ht="24" hidden="1" customHeight="1" thickBot="1">
      <c r="A46" s="108"/>
      <c r="B46" s="109" t="str">
        <f>IF(入力シート!C43=0," ",入力シート!C43)</f>
        <v xml:space="preserve"> </v>
      </c>
      <c r="C46" s="110"/>
      <c r="D46" s="291"/>
      <c r="E46" s="67" t="str">
        <f>IF(入力シート!P43=" ",IF(入力シート!F43="","0",ROUNDUP(入力シート!F43,-3)/1000),ROUNDUP(入力シート!P43,-3)/1000)</f>
        <v>0</v>
      </c>
      <c r="F46" s="52">
        <f>IF(入力シート!Q43=" "," ",ROUNDDOWN(入力シート!Q43,-3)/1000)</f>
        <v>0</v>
      </c>
      <c r="G46" s="293"/>
      <c r="H46" s="48" t="e">
        <f>ROUND(H45/F45,3)</f>
        <v>#DIV/0!</v>
      </c>
      <c r="I46" s="18" t="str">
        <f t="shared" ref="I46" si="110">IFERROR(IF(H46&gt;$I$16,"20％以上増","　")," ")</f>
        <v xml:space="preserve"> </v>
      </c>
      <c r="J46" s="275"/>
      <c r="K46" s="18" t="str">
        <f t="shared" ref="K46" si="111">IFERROR(IF(H46&lt;$K$16,"20％以上減","　")," ")</f>
        <v xml:space="preserve"> </v>
      </c>
      <c r="L46" s="275"/>
      <c r="M46" s="275"/>
      <c r="N46" s="276"/>
      <c r="P46" s="5" t="str">
        <f ca="1">A45</f>
        <v/>
      </c>
      <c r="Q46" s="324">
        <f>F46</f>
        <v>0</v>
      </c>
      <c r="R46" s="320">
        <f t="shared" si="0"/>
        <v>0</v>
      </c>
      <c r="S46" s="322">
        <v>30</v>
      </c>
      <c r="T46" s="323" t="s">
        <v>130</v>
      </c>
    </row>
    <row r="47" spans="1:20" ht="24" hidden="1" customHeight="1" thickBot="1">
      <c r="A47" s="146" t="str">
        <f ca="1">IF(入力シート!B44=0," ",入力シート!B44)</f>
        <v/>
      </c>
      <c r="B47" s="147">
        <f>IF(入力シート!C44=" "," ",入力シート!C44)</f>
        <v>0</v>
      </c>
      <c r="C47" s="148"/>
      <c r="D47" s="290" t="str">
        <f>IF(入力シート!D44=0," ",入力シート!D44)</f>
        <v xml:space="preserve"> </v>
      </c>
      <c r="E47" s="66" t="str">
        <f>IF(入力シート!P44=" ",IF(入力シート!F44="","0",ROUNDUP(入力シート!F44,-3)/1000),ROUNDUP(入力シート!P44,-3)/1000)</f>
        <v>0</v>
      </c>
      <c r="F47" s="51">
        <f>IF(入力シート!Q44=" "," ",ROUNDUP(入力シート!Q44,-3)/1000)</f>
        <v>0</v>
      </c>
      <c r="G47" s="292" t="str">
        <f>IF(入力シート!R44=0," ",入力シート!R44)</f>
        <v xml:space="preserve"> </v>
      </c>
      <c r="H47" s="47">
        <f>F47-E47</f>
        <v>0</v>
      </c>
      <c r="I47" s="17" t="str">
        <f t="shared" ref="I47" si="112">IFERROR(IF(H47&gt;$I$15,"20万円以上増","　")," ")</f>
        <v>　</v>
      </c>
      <c r="J47" s="274" t="str">
        <f t="shared" ref="J47" si="113">IFERROR(IF((AND(H47&gt;$I$15,H48&gt;$I$16)),"変更申請"," ")," ")</f>
        <v xml:space="preserve"> </v>
      </c>
      <c r="K47" s="17" t="str">
        <f t="shared" ref="K47" si="114">IFERROR(IF(H47&lt;$K$15,"20万円以上減","　")," ")</f>
        <v>　</v>
      </c>
      <c r="L47" s="274" t="str">
        <f t="shared" ref="L47" si="115">IFERROR(IF((AND(H47&lt;$K$15,H48&lt;$K$16)),"変更申請"," ")," ")</f>
        <v xml:space="preserve"> </v>
      </c>
      <c r="M47" s="274" t="str">
        <f t="shared" ref="M47" si="116">IF((F48=0),"変更申請"," ")</f>
        <v>変更申請</v>
      </c>
      <c r="N47" s="276" t="str">
        <f t="shared" ref="N47" si="117">IF((OR(J47="変更申請",L47="変更申請",M47="変更申請")),"〇"," ")</f>
        <v>〇</v>
      </c>
      <c r="R47" s="320">
        <f t="shared" si="0"/>
        <v>0</v>
      </c>
      <c r="S47" s="322">
        <v>31</v>
      </c>
      <c r="T47" s="322" t="s">
        <v>131</v>
      </c>
    </row>
    <row r="48" spans="1:20" ht="24" hidden="1" customHeight="1" thickBot="1">
      <c r="A48" s="108"/>
      <c r="B48" s="109" t="str">
        <f>IF(入力シート!C45=0," ",入力シート!C45)</f>
        <v xml:space="preserve"> </v>
      </c>
      <c r="C48" s="110"/>
      <c r="D48" s="291"/>
      <c r="E48" s="67" t="str">
        <f>IF(入力シート!P45=" ",IF(入力シート!F45="","0",ROUNDUP(入力シート!F45,-3)/1000),ROUNDUP(入力シート!P45,-3)/1000)</f>
        <v>0</v>
      </c>
      <c r="F48" s="52">
        <f>IF(入力シート!Q45=" "," ",ROUNDDOWN(入力シート!Q45,-3)/1000)</f>
        <v>0</v>
      </c>
      <c r="G48" s="293"/>
      <c r="H48" s="48" t="e">
        <f>ROUND(H47/F47,3)</f>
        <v>#DIV/0!</v>
      </c>
      <c r="I48" s="18" t="str">
        <f t="shared" ref="I48" si="118">IFERROR(IF(H48&gt;$I$16,"20％以上増","　")," ")</f>
        <v xml:space="preserve"> </v>
      </c>
      <c r="J48" s="275"/>
      <c r="K48" s="18" t="str">
        <f t="shared" ref="K48" si="119">IFERROR(IF(H48&lt;$K$16,"20％以上減","　")," ")</f>
        <v xml:space="preserve"> </v>
      </c>
      <c r="L48" s="275"/>
      <c r="M48" s="275"/>
      <c r="N48" s="276"/>
      <c r="P48" s="5" t="str">
        <f ca="1">A47</f>
        <v/>
      </c>
      <c r="Q48" s="324">
        <f>F48</f>
        <v>0</v>
      </c>
      <c r="R48" s="320">
        <f t="shared" si="0"/>
        <v>0</v>
      </c>
      <c r="S48" s="322">
        <v>32</v>
      </c>
      <c r="T48" s="323" t="s">
        <v>146</v>
      </c>
    </row>
    <row r="49" spans="1:20" ht="24" hidden="1" customHeight="1" thickBot="1">
      <c r="A49" s="146" t="str">
        <f ca="1">IF(入力シート!B46=0," ",入力シート!B46)</f>
        <v/>
      </c>
      <c r="B49" s="147">
        <f>IF(入力シート!C46=" "," ",入力シート!C46)</f>
        <v>0</v>
      </c>
      <c r="C49" s="148"/>
      <c r="D49" s="290" t="str">
        <f>IF(入力シート!D46=0," ",入力シート!D46)</f>
        <v xml:space="preserve"> </v>
      </c>
      <c r="E49" s="66" t="str">
        <f>IF(入力シート!P46=" ",IF(入力シート!F46="","0",ROUNDUP(入力シート!F46,-3)/1000),ROUNDUP(入力シート!P46,-3)/1000)</f>
        <v>0</v>
      </c>
      <c r="F49" s="51">
        <f>IF(入力シート!Q46=" "," ",ROUNDUP(入力シート!Q46,-3)/1000)</f>
        <v>0</v>
      </c>
      <c r="G49" s="292" t="str">
        <f>IF(入力シート!R46=0," ",入力シート!R46)</f>
        <v xml:space="preserve"> </v>
      </c>
      <c r="H49" s="47">
        <f>F49-E49</f>
        <v>0</v>
      </c>
      <c r="I49" s="17" t="str">
        <f t="shared" ref="I49" si="120">IFERROR(IF(H49&gt;$I$15,"20万円以上増","　")," ")</f>
        <v>　</v>
      </c>
      <c r="J49" s="274" t="str">
        <f t="shared" ref="J49" si="121">IFERROR(IF((AND(H49&gt;$I$15,H50&gt;$I$16)),"変更申請"," ")," ")</f>
        <v xml:space="preserve"> </v>
      </c>
      <c r="K49" s="17" t="str">
        <f t="shared" ref="K49" si="122">IFERROR(IF(H49&lt;$K$15,"20万円以上減","　")," ")</f>
        <v>　</v>
      </c>
      <c r="L49" s="274" t="str">
        <f t="shared" ref="L49" si="123">IFERROR(IF((AND(H49&lt;$K$15,H50&lt;$K$16)),"変更申請"," ")," ")</f>
        <v xml:space="preserve"> </v>
      </c>
      <c r="M49" s="274" t="str">
        <f t="shared" ref="M49" si="124">IF((F50=0),"変更申請"," ")</f>
        <v>変更申請</v>
      </c>
      <c r="N49" s="276" t="str">
        <f t="shared" ref="N49" si="125">IF((OR(J49="変更申請",L49="変更申請",M49="変更申請")),"〇"," ")</f>
        <v>〇</v>
      </c>
      <c r="R49" s="320">
        <f t="shared" si="0"/>
        <v>0</v>
      </c>
      <c r="S49" s="322">
        <v>33</v>
      </c>
      <c r="T49" s="322" t="s">
        <v>132</v>
      </c>
    </row>
    <row r="50" spans="1:20" ht="24" hidden="1" customHeight="1" thickBot="1">
      <c r="A50" s="108"/>
      <c r="B50" s="109" t="str">
        <f>IF(入力シート!C47=0," ",入力シート!C47)</f>
        <v xml:space="preserve"> </v>
      </c>
      <c r="C50" s="110"/>
      <c r="D50" s="291"/>
      <c r="E50" s="67" t="str">
        <f>IF(入力シート!P47=" ",IF(入力シート!F47="","0",ROUNDUP(入力シート!F47,-3)/1000),ROUNDUP(入力シート!P47,-3)/1000)</f>
        <v>0</v>
      </c>
      <c r="F50" s="52">
        <f>IF(入力シート!Q47=" "," ",ROUNDDOWN(入力シート!Q47,-3)/1000)</f>
        <v>0</v>
      </c>
      <c r="G50" s="293"/>
      <c r="H50" s="48" t="e">
        <f>ROUND(H49/F49,3)</f>
        <v>#DIV/0!</v>
      </c>
      <c r="I50" s="18" t="str">
        <f t="shared" ref="I50" si="126">IFERROR(IF(H50&gt;$I$16,"20％以上増","　")," ")</f>
        <v xml:space="preserve"> </v>
      </c>
      <c r="J50" s="275"/>
      <c r="K50" s="18" t="str">
        <f t="shared" ref="K50" si="127">IFERROR(IF(H50&lt;$K$16,"20％以上減","　")," ")</f>
        <v xml:space="preserve"> </v>
      </c>
      <c r="L50" s="275"/>
      <c r="M50" s="275"/>
      <c r="N50" s="276"/>
      <c r="P50" s="5" t="str">
        <f ca="1">A49</f>
        <v/>
      </c>
      <c r="Q50" s="324">
        <f>F50</f>
        <v>0</v>
      </c>
      <c r="R50" s="320">
        <f t="shared" si="0"/>
        <v>0</v>
      </c>
      <c r="S50" s="322">
        <v>34</v>
      </c>
      <c r="T50" s="322" t="s">
        <v>133</v>
      </c>
    </row>
    <row r="51" spans="1:20" ht="24" hidden="1" customHeight="1" thickBot="1">
      <c r="A51" s="146" t="str">
        <f ca="1">IF(入力シート!B48=0," ",入力シート!B48)</f>
        <v/>
      </c>
      <c r="B51" s="147">
        <f>IF(入力シート!C48=" "," ",入力シート!C48)</f>
        <v>0</v>
      </c>
      <c r="C51" s="148"/>
      <c r="D51" s="290" t="str">
        <f>IF(入力シート!D48=0," ",入力シート!D48)</f>
        <v xml:space="preserve"> </v>
      </c>
      <c r="E51" s="66" t="str">
        <f>IF(入力シート!P48=" ",IF(入力シート!F48="","0",ROUNDUP(入力シート!F48,-3)/1000),ROUNDUP(入力シート!P48,-3)/1000)</f>
        <v>0</v>
      </c>
      <c r="F51" s="51">
        <f>IF(入力シート!Q48=" "," ",ROUNDUP(入力シート!Q48,-3)/1000)</f>
        <v>0</v>
      </c>
      <c r="G51" s="292" t="str">
        <f>IF(入力シート!R48=0," ",入力シート!R48)</f>
        <v xml:space="preserve"> </v>
      </c>
      <c r="H51" s="47">
        <f>F51-E51</f>
        <v>0</v>
      </c>
      <c r="I51" s="17" t="str">
        <f t="shared" ref="I51" si="128">IFERROR(IF(H51&gt;$I$15,"20万円以上増","　")," ")</f>
        <v>　</v>
      </c>
      <c r="J51" s="274" t="str">
        <f t="shared" ref="J51" si="129">IFERROR(IF((AND(H51&gt;$I$15,H52&gt;$I$16)),"変更申請"," ")," ")</f>
        <v xml:space="preserve"> </v>
      </c>
      <c r="K51" s="17" t="str">
        <f t="shared" ref="K51" si="130">IFERROR(IF(H51&lt;$K$15,"20万円以上減","　")," ")</f>
        <v>　</v>
      </c>
      <c r="L51" s="274" t="str">
        <f t="shared" ref="L51" si="131">IFERROR(IF((AND(H51&lt;$K$15,H52&lt;$K$16)),"変更申請"," ")," ")</f>
        <v xml:space="preserve"> </v>
      </c>
      <c r="M51" s="274" t="str">
        <f t="shared" ref="M51" si="132">IF((F52=0),"変更申請"," ")</f>
        <v>変更申請</v>
      </c>
      <c r="N51" s="276" t="str">
        <f t="shared" ref="N51" si="133">IF((OR(J51="変更申請",L51="変更申請",M51="変更申請")),"〇"," ")</f>
        <v>〇</v>
      </c>
      <c r="R51" s="320">
        <f t="shared" si="0"/>
        <v>0</v>
      </c>
      <c r="S51" s="322">
        <v>35</v>
      </c>
      <c r="T51" s="323" t="s">
        <v>147</v>
      </c>
    </row>
    <row r="52" spans="1:20" ht="24" hidden="1" customHeight="1" thickBot="1">
      <c r="A52" s="108"/>
      <c r="B52" s="109" t="str">
        <f>IF(入力シート!C49=0," ",入力シート!C49)</f>
        <v xml:space="preserve"> </v>
      </c>
      <c r="C52" s="110"/>
      <c r="D52" s="291"/>
      <c r="E52" s="67" t="str">
        <f>IF(入力シート!P49=" ",IF(入力シート!F49="","0",ROUNDUP(入力シート!F49,-3)/1000),ROUNDUP(入力シート!P49,-3)/1000)</f>
        <v>0</v>
      </c>
      <c r="F52" s="52">
        <f>IF(入力シート!Q49=" "," ",ROUNDDOWN(入力シート!Q49,-3)/1000)</f>
        <v>0</v>
      </c>
      <c r="G52" s="293"/>
      <c r="H52" s="48" t="e">
        <f>ROUND(H51/F51,3)</f>
        <v>#DIV/0!</v>
      </c>
      <c r="I52" s="18" t="str">
        <f t="shared" ref="I52" si="134">IFERROR(IF(H52&gt;$I$16,"20％以上増","　")," ")</f>
        <v xml:space="preserve"> </v>
      </c>
      <c r="J52" s="275"/>
      <c r="K52" s="18" t="str">
        <f t="shared" ref="K52" si="135">IFERROR(IF(H52&lt;$K$16,"20％以上減","　")," ")</f>
        <v xml:space="preserve"> </v>
      </c>
      <c r="L52" s="275"/>
      <c r="M52" s="275"/>
      <c r="N52" s="276"/>
      <c r="P52" s="5" t="str">
        <f ca="1">A51</f>
        <v/>
      </c>
      <c r="Q52" s="324">
        <f>F52</f>
        <v>0</v>
      </c>
      <c r="R52" s="320">
        <f t="shared" si="0"/>
        <v>0</v>
      </c>
      <c r="S52" s="322">
        <v>36</v>
      </c>
      <c r="T52" s="322" t="s">
        <v>17</v>
      </c>
    </row>
    <row r="53" spans="1:20" ht="24" hidden="1" customHeight="1" thickBot="1">
      <c r="A53" s="146" t="str">
        <f ca="1">IF(入力シート!B50=0," ",入力シート!B50)</f>
        <v/>
      </c>
      <c r="B53" s="147">
        <f>IF(入力シート!C50=" "," ",入力シート!C50)</f>
        <v>0</v>
      </c>
      <c r="C53" s="148"/>
      <c r="D53" s="290" t="str">
        <f>IF(入力シート!D50=0," ",入力シート!D50)</f>
        <v xml:space="preserve"> </v>
      </c>
      <c r="E53" s="66" t="str">
        <f>IF(入力シート!P50=" ",IF(入力シート!F50="","0",ROUNDUP(入力シート!F50,-3)/1000),ROUNDUP(入力シート!P50,-3)/1000)</f>
        <v>0</v>
      </c>
      <c r="F53" s="51">
        <f>IF(入力シート!Q50=" "," ",ROUNDUP(入力シート!Q50,-3)/1000)</f>
        <v>0</v>
      </c>
      <c r="G53" s="292" t="str">
        <f>IF(入力シート!R50=0," ",入力シート!R50)</f>
        <v xml:space="preserve"> </v>
      </c>
      <c r="H53" s="47">
        <f>F53-E53</f>
        <v>0</v>
      </c>
      <c r="I53" s="17" t="str">
        <f t="shared" ref="I53" si="136">IFERROR(IF(H53&gt;$I$15,"20万円以上増","　")," ")</f>
        <v>　</v>
      </c>
      <c r="J53" s="274" t="str">
        <f t="shared" ref="J53" si="137">IFERROR(IF((AND(H53&gt;$I$15,H54&gt;$I$16)),"変更申請"," ")," ")</f>
        <v xml:space="preserve"> </v>
      </c>
      <c r="K53" s="17" t="str">
        <f t="shared" ref="K53" si="138">IFERROR(IF(H53&lt;$K$15,"20万円以上減","　")," ")</f>
        <v>　</v>
      </c>
      <c r="L53" s="274" t="str">
        <f t="shared" ref="L53" si="139">IFERROR(IF((AND(H53&lt;$K$15,H54&lt;$K$16)),"変更申請"," ")," ")</f>
        <v xml:space="preserve"> </v>
      </c>
      <c r="M53" s="274" t="str">
        <f t="shared" ref="M53" si="140">IF((F54=0),"変更申請"," ")</f>
        <v>変更申請</v>
      </c>
      <c r="N53" s="276" t="str">
        <f t="shared" ref="N53" si="141">IF((OR(J53="変更申請",L53="変更申請",M53="変更申請")),"〇"," ")</f>
        <v>〇</v>
      </c>
      <c r="R53" s="320">
        <f t="shared" si="0"/>
        <v>0</v>
      </c>
      <c r="S53" s="322">
        <v>37</v>
      </c>
      <c r="T53" s="322" t="s">
        <v>50</v>
      </c>
    </row>
    <row r="54" spans="1:20" ht="24" hidden="1" customHeight="1" thickBot="1">
      <c r="A54" s="108"/>
      <c r="B54" s="109" t="str">
        <f>IF(入力シート!C51=0," ",入力シート!C51)</f>
        <v xml:space="preserve"> </v>
      </c>
      <c r="C54" s="110"/>
      <c r="D54" s="291"/>
      <c r="E54" s="67" t="str">
        <f>IF(入力シート!P51=" ",IF(入力シート!F51="","0",ROUNDUP(入力シート!F51,-3)/1000),ROUNDUP(入力シート!P51,-3)/1000)</f>
        <v>0</v>
      </c>
      <c r="F54" s="52">
        <f>IF(入力シート!Q51=" "," ",ROUNDDOWN(入力シート!Q51,-3)/1000)</f>
        <v>0</v>
      </c>
      <c r="G54" s="293"/>
      <c r="H54" s="48" t="e">
        <f>ROUND(H53/F53,3)</f>
        <v>#DIV/0!</v>
      </c>
      <c r="I54" s="18" t="str">
        <f t="shared" ref="I54" si="142">IFERROR(IF(H54&gt;$I$16,"20％以上増","　")," ")</f>
        <v xml:space="preserve"> </v>
      </c>
      <c r="J54" s="275"/>
      <c r="K54" s="18" t="str">
        <f t="shared" ref="K54" si="143">IFERROR(IF(H54&lt;$K$16,"20％以上減","　")," ")</f>
        <v xml:space="preserve"> </v>
      </c>
      <c r="L54" s="275"/>
      <c r="M54" s="275"/>
      <c r="N54" s="276"/>
      <c r="P54" s="5" t="str">
        <f ca="1">A53</f>
        <v/>
      </c>
      <c r="Q54" s="324">
        <f>F54</f>
        <v>0</v>
      </c>
      <c r="R54" s="320">
        <f t="shared" si="0"/>
        <v>0</v>
      </c>
      <c r="S54" s="322">
        <v>38</v>
      </c>
      <c r="T54" s="322" t="s">
        <v>46</v>
      </c>
    </row>
    <row r="55" spans="1:20" ht="24" hidden="1" customHeight="1" thickBot="1">
      <c r="A55" s="146" t="str">
        <f ca="1">IF(入力シート!B52=0," ",入力シート!B52)</f>
        <v/>
      </c>
      <c r="B55" s="147">
        <f>IF(入力シート!C52=" "," ",入力シート!C52)</f>
        <v>0</v>
      </c>
      <c r="C55" s="148"/>
      <c r="D55" s="290" t="str">
        <f>IF(入力シート!D52=0," ",入力シート!D52)</f>
        <v xml:space="preserve"> </v>
      </c>
      <c r="E55" s="66" t="str">
        <f>IF(入力シート!P52=" ",IF(入力シート!F52="","0",ROUNDUP(入力シート!F52,-3)/1000),ROUNDUP(入力シート!P52,-3)/1000)</f>
        <v>0</v>
      </c>
      <c r="F55" s="51">
        <f>IF(入力シート!Q52=" "," ",ROUNDUP(入力シート!Q52,-3)/1000)</f>
        <v>0</v>
      </c>
      <c r="G55" s="292" t="str">
        <f>IF(入力シート!R52=0," ",入力シート!R52)</f>
        <v xml:space="preserve"> </v>
      </c>
      <c r="H55" s="47">
        <f>F55-E55</f>
        <v>0</v>
      </c>
      <c r="I55" s="17" t="str">
        <f t="shared" ref="I55" si="144">IFERROR(IF(H55&gt;$I$15,"20万円以上増","　")," ")</f>
        <v>　</v>
      </c>
      <c r="J55" s="274" t="str">
        <f t="shared" ref="J55" si="145">IFERROR(IF((AND(H55&gt;$I$15,H56&gt;$I$16)),"変更申請"," ")," ")</f>
        <v xml:space="preserve"> </v>
      </c>
      <c r="K55" s="17" t="str">
        <f t="shared" ref="K55" si="146">IFERROR(IF(H55&lt;$K$15,"20万円以上減","　")," ")</f>
        <v>　</v>
      </c>
      <c r="L55" s="274" t="str">
        <f t="shared" ref="L55" si="147">IFERROR(IF((AND(H55&lt;$K$15,H56&lt;$K$16)),"変更申請"," ")," ")</f>
        <v xml:space="preserve"> </v>
      </c>
      <c r="M55" s="274" t="str">
        <f t="shared" ref="M55" si="148">IF((F56=0),"変更申請"," ")</f>
        <v>変更申請</v>
      </c>
      <c r="N55" s="276" t="str">
        <f t="shared" ref="N55" si="149">IF((OR(J55="変更申請",L55="変更申請",M55="変更申請")),"〇"," ")</f>
        <v>〇</v>
      </c>
      <c r="R55" s="320">
        <f t="shared" si="0"/>
        <v>0</v>
      </c>
      <c r="S55" s="322">
        <v>39</v>
      </c>
      <c r="T55" s="322" t="s">
        <v>47</v>
      </c>
    </row>
    <row r="56" spans="1:20" ht="24" hidden="1" customHeight="1" thickBot="1">
      <c r="A56" s="108"/>
      <c r="B56" s="109" t="str">
        <f>IF(入力シート!C53=0," ",入力シート!C53)</f>
        <v xml:space="preserve"> </v>
      </c>
      <c r="C56" s="110"/>
      <c r="D56" s="291"/>
      <c r="E56" s="67" t="str">
        <f>IF(入力シート!P53=" ",IF(入力シート!F53="","0",ROUNDUP(入力シート!F53,-3)/1000),ROUNDUP(入力シート!P53,-3)/1000)</f>
        <v>0</v>
      </c>
      <c r="F56" s="52">
        <f>IF(入力シート!Q53=" "," ",ROUNDDOWN(入力シート!Q53,-3)/1000)</f>
        <v>0</v>
      </c>
      <c r="G56" s="293"/>
      <c r="H56" s="48" t="e">
        <f>ROUND(H55/F55,3)</f>
        <v>#DIV/0!</v>
      </c>
      <c r="I56" s="18" t="str">
        <f t="shared" ref="I56" si="150">IFERROR(IF(H56&gt;$I$16,"20％以上増","　")," ")</f>
        <v xml:space="preserve"> </v>
      </c>
      <c r="J56" s="275"/>
      <c r="K56" s="18" t="str">
        <f t="shared" ref="K56" si="151">IFERROR(IF(H56&lt;$K$16,"20％以上減","　")," ")</f>
        <v xml:space="preserve"> </v>
      </c>
      <c r="L56" s="275"/>
      <c r="M56" s="275"/>
      <c r="N56" s="276"/>
      <c r="P56" s="5" t="str">
        <f ca="1">A55</f>
        <v/>
      </c>
      <c r="Q56" s="324">
        <f>F56</f>
        <v>0</v>
      </c>
      <c r="R56" s="320">
        <f t="shared" si="0"/>
        <v>0</v>
      </c>
      <c r="S56" s="322">
        <v>40</v>
      </c>
      <c r="T56" s="322" t="s">
        <v>48</v>
      </c>
    </row>
    <row r="57" spans="1:20" ht="24" hidden="1" customHeight="1" thickBot="1">
      <c r="A57" s="146" t="str">
        <f ca="1">IF(入力シート!B54=0," ",入力シート!B54)</f>
        <v/>
      </c>
      <c r="B57" s="147">
        <f>IF(入力シート!C54=" "," ",入力シート!C54)</f>
        <v>0</v>
      </c>
      <c r="C57" s="148"/>
      <c r="D57" s="290" t="str">
        <f>IF(入力シート!D54=0," ",入力シート!D54)</f>
        <v xml:space="preserve"> </v>
      </c>
      <c r="E57" s="66" t="str">
        <f>IF(入力シート!P54=" ",IF(入力シート!F54="","0",ROUNDUP(入力シート!F54,-3)/1000),ROUNDUP(入力シート!P54,-3)/1000)</f>
        <v>0</v>
      </c>
      <c r="F57" s="51">
        <f>IF(入力シート!Q54=" "," ",ROUNDUP(入力シート!Q54,-3)/1000)</f>
        <v>0</v>
      </c>
      <c r="G57" s="292" t="str">
        <f>IF(入力シート!R54=0," ",入力シート!R54)</f>
        <v xml:space="preserve"> </v>
      </c>
      <c r="H57" s="47">
        <f>F57-E57</f>
        <v>0</v>
      </c>
      <c r="I57" s="17" t="str">
        <f t="shared" ref="I57" si="152">IFERROR(IF(H57&gt;$I$15,"20万円以上増","　")," ")</f>
        <v>　</v>
      </c>
      <c r="J57" s="274" t="str">
        <f t="shared" ref="J57" si="153">IFERROR(IF((AND(H57&gt;$I$15,H58&gt;$I$16)),"変更申請"," ")," ")</f>
        <v xml:space="preserve"> </v>
      </c>
      <c r="K57" s="17" t="str">
        <f t="shared" ref="K57" si="154">IFERROR(IF(H57&lt;$K$15,"20万円以上減","　")," ")</f>
        <v>　</v>
      </c>
      <c r="L57" s="274" t="str">
        <f t="shared" ref="L57" si="155">IFERROR(IF((AND(H57&lt;$K$15,H58&lt;$K$16)),"変更申請"," ")," ")</f>
        <v xml:space="preserve"> </v>
      </c>
      <c r="M57" s="274" t="str">
        <f t="shared" ref="M57" si="156">IF((F58=0),"変更申請"," ")</f>
        <v>変更申請</v>
      </c>
      <c r="N57" s="276" t="str">
        <f t="shared" ref="N57" si="157">IF((OR(J57="変更申請",L57="変更申請",M57="変更申請")),"〇"," ")</f>
        <v>〇</v>
      </c>
      <c r="R57" s="320">
        <f t="shared" si="0"/>
        <v>0</v>
      </c>
      <c r="S57" s="322">
        <v>41</v>
      </c>
      <c r="T57" s="323" t="s">
        <v>148</v>
      </c>
    </row>
    <row r="58" spans="1:20" ht="24" hidden="1" customHeight="1" thickBot="1">
      <c r="A58" s="108"/>
      <c r="B58" s="109" t="str">
        <f>IF(入力シート!C55=0," ",入力シート!C55)</f>
        <v xml:space="preserve"> </v>
      </c>
      <c r="C58" s="110"/>
      <c r="D58" s="291"/>
      <c r="E58" s="67" t="str">
        <f>IF(入力シート!P55=" ",IF(入力シート!F55="","0",ROUNDUP(入力シート!F55,-3)/1000),ROUNDUP(入力シート!P55,-3)/1000)</f>
        <v>0</v>
      </c>
      <c r="F58" s="52">
        <f>IF(入力シート!Q55=" "," ",ROUNDDOWN(入力シート!Q55,-3)/1000)</f>
        <v>0</v>
      </c>
      <c r="G58" s="293"/>
      <c r="H58" s="48" t="e">
        <f>ROUND(H57/F57,3)</f>
        <v>#DIV/0!</v>
      </c>
      <c r="I58" s="18" t="str">
        <f t="shared" ref="I58" si="158">IFERROR(IF(H58&gt;$I$16,"20％以上増","　")," ")</f>
        <v xml:space="preserve"> </v>
      </c>
      <c r="J58" s="275"/>
      <c r="K58" s="18" t="str">
        <f t="shared" ref="K58" si="159">IFERROR(IF(H58&lt;$K$16,"20％以上減","　")," ")</f>
        <v xml:space="preserve"> </v>
      </c>
      <c r="L58" s="275"/>
      <c r="M58" s="275"/>
      <c r="N58" s="276"/>
      <c r="P58" s="5" t="str">
        <f ca="1">A57</f>
        <v/>
      </c>
      <c r="Q58" s="324">
        <f>F58</f>
        <v>0</v>
      </c>
      <c r="R58" s="320">
        <f t="shared" si="0"/>
        <v>0</v>
      </c>
      <c r="S58" s="322">
        <v>42</v>
      </c>
      <c r="T58" s="322" t="s">
        <v>149</v>
      </c>
    </row>
    <row r="59" spans="1:20" ht="24" hidden="1" customHeight="1" thickBot="1">
      <c r="A59" s="146" t="str">
        <f ca="1">IF(入力シート!B56=0," ",入力シート!B56)</f>
        <v/>
      </c>
      <c r="B59" s="147">
        <f>IF(入力シート!C56=" "," ",入力シート!C56)</f>
        <v>0</v>
      </c>
      <c r="C59" s="148"/>
      <c r="D59" s="290" t="str">
        <f>IF(入力シート!D56=0," ",入力シート!D56)</f>
        <v xml:space="preserve"> </v>
      </c>
      <c r="E59" s="66" t="str">
        <f>IF(入力シート!P56=" ",IF(入力シート!F56="","0",ROUNDUP(入力シート!F56,-3)/1000),ROUNDUP(入力シート!P56,-3)/1000)</f>
        <v>0</v>
      </c>
      <c r="F59" s="51">
        <f>IF(入力シート!Q56=" "," ",ROUNDUP(入力シート!Q56,-3)/1000)</f>
        <v>0</v>
      </c>
      <c r="G59" s="292" t="str">
        <f>IF(入力シート!R56=0," ",入力シート!R56)</f>
        <v xml:space="preserve"> </v>
      </c>
      <c r="H59" s="47">
        <f>F59-E59</f>
        <v>0</v>
      </c>
      <c r="I59" s="17" t="str">
        <f t="shared" ref="I59" si="160">IFERROR(IF(H59&gt;$I$15,"20万円以上増","　")," ")</f>
        <v>　</v>
      </c>
      <c r="J59" s="274" t="str">
        <f t="shared" ref="J59" si="161">IFERROR(IF((AND(H59&gt;$I$15,H60&gt;$I$16)),"変更申請"," ")," ")</f>
        <v xml:space="preserve"> </v>
      </c>
      <c r="K59" s="17" t="str">
        <f t="shared" ref="K59" si="162">IFERROR(IF(H59&lt;$K$15,"20万円以上減","　")," ")</f>
        <v>　</v>
      </c>
      <c r="L59" s="274" t="str">
        <f t="shared" ref="L59" si="163">IFERROR(IF((AND(H59&lt;$K$15,H60&lt;$K$16)),"変更申請"," ")," ")</f>
        <v xml:space="preserve"> </v>
      </c>
      <c r="M59" s="274" t="str">
        <f t="shared" ref="M59" si="164">IF((F60=0),"変更申請"," ")</f>
        <v>変更申請</v>
      </c>
      <c r="N59" s="276" t="str">
        <f t="shared" ref="N59" si="165">IF((OR(J59="変更申請",L59="変更申請",M59="変更申請")),"〇"," ")</f>
        <v>〇</v>
      </c>
      <c r="R59" s="320">
        <f t="shared" si="0"/>
        <v>0</v>
      </c>
      <c r="S59" s="322">
        <v>43</v>
      </c>
      <c r="T59" s="322" t="s">
        <v>49</v>
      </c>
    </row>
    <row r="60" spans="1:20" ht="24" hidden="1" customHeight="1" thickBot="1">
      <c r="A60" s="108"/>
      <c r="B60" s="109" t="str">
        <f>IF(入力シート!C57=0," ",入力シート!C57)</f>
        <v xml:space="preserve"> </v>
      </c>
      <c r="C60" s="110"/>
      <c r="D60" s="291"/>
      <c r="E60" s="67" t="str">
        <f>IF(入力シート!P57=" ",IF(入力シート!F57="","0",ROUNDUP(入力シート!F57,-3)/1000),ROUNDUP(入力シート!P57,-3)/1000)</f>
        <v>0</v>
      </c>
      <c r="F60" s="52">
        <f>IF(入力シート!Q57=" "," ",ROUNDDOWN(入力シート!Q57,-3)/1000)</f>
        <v>0</v>
      </c>
      <c r="G60" s="293"/>
      <c r="H60" s="48" t="e">
        <f>ROUND(H59/F59,3)</f>
        <v>#DIV/0!</v>
      </c>
      <c r="I60" s="18" t="str">
        <f t="shared" ref="I60" si="166">IFERROR(IF(H60&gt;$I$16,"20％以上増","　")," ")</f>
        <v xml:space="preserve"> </v>
      </c>
      <c r="J60" s="275"/>
      <c r="K60" s="18" t="str">
        <f t="shared" ref="K60" si="167">IFERROR(IF(H60&lt;$K$16,"20％以上減","　")," ")</f>
        <v xml:space="preserve"> </v>
      </c>
      <c r="L60" s="275"/>
      <c r="M60" s="275"/>
      <c r="N60" s="276"/>
      <c r="P60" s="5" t="str">
        <f ca="1">A59</f>
        <v/>
      </c>
      <c r="Q60" s="324">
        <f>F60</f>
        <v>0</v>
      </c>
      <c r="R60" s="320">
        <f t="shared" si="0"/>
        <v>0</v>
      </c>
      <c r="S60" s="322">
        <v>44</v>
      </c>
      <c r="T60" s="322" t="s">
        <v>51</v>
      </c>
    </row>
    <row r="61" spans="1:20" ht="24" hidden="1" customHeight="1" thickBot="1">
      <c r="A61" s="146" t="str">
        <f ca="1">IF(入力シート!B58=0," ",入力シート!B58)</f>
        <v/>
      </c>
      <c r="B61" s="147">
        <f>IF(入力シート!C58=" "," ",入力シート!C58)</f>
        <v>0</v>
      </c>
      <c r="C61" s="148"/>
      <c r="D61" s="290" t="str">
        <f>IF(入力シート!D58=0," ",入力シート!D58)</f>
        <v xml:space="preserve"> </v>
      </c>
      <c r="E61" s="66" t="str">
        <f>IF(入力シート!P58=" ",IF(入力シート!F58="","0",ROUNDUP(入力シート!F58,-3)/1000),ROUNDUP(入力シート!P58,-3)/1000)</f>
        <v>0</v>
      </c>
      <c r="F61" s="51">
        <f>IF(入力シート!Q58=" "," ",ROUNDUP(入力シート!Q58,-3)/1000)</f>
        <v>0</v>
      </c>
      <c r="G61" s="292" t="str">
        <f>IF(入力シート!R58=0," ",入力シート!R58)</f>
        <v xml:space="preserve"> </v>
      </c>
      <c r="H61" s="47">
        <f>F61-E61</f>
        <v>0</v>
      </c>
      <c r="I61" s="17" t="str">
        <f t="shared" ref="I61" si="168">IFERROR(IF(H61&gt;$I$15,"20万円以上増","　")," ")</f>
        <v>　</v>
      </c>
      <c r="J61" s="274" t="str">
        <f t="shared" ref="J61" si="169">IFERROR(IF((AND(H61&gt;$I$15,H62&gt;$I$16)),"変更申請"," ")," ")</f>
        <v xml:space="preserve"> </v>
      </c>
      <c r="K61" s="17" t="str">
        <f t="shared" ref="K61" si="170">IFERROR(IF(H61&lt;$K$15,"20万円以上減","　")," ")</f>
        <v>　</v>
      </c>
      <c r="L61" s="274" t="str">
        <f t="shared" ref="L61" si="171">IFERROR(IF((AND(H61&lt;$K$15,H62&lt;$K$16)),"変更申請"," ")," ")</f>
        <v xml:space="preserve"> </v>
      </c>
      <c r="M61" s="274" t="str">
        <f t="shared" ref="M61" si="172">IF((F62=0),"変更申請"," ")</f>
        <v>変更申請</v>
      </c>
      <c r="N61" s="276" t="str">
        <f t="shared" ref="N61" si="173">IF((OR(J61="変更申請",L61="変更申請",M61="変更申請")),"〇"," ")</f>
        <v>〇</v>
      </c>
      <c r="R61" s="320">
        <f>SUMIF($B$15:$B$84,S61,$F$15:$F$84)</f>
        <v>0</v>
      </c>
      <c r="S61" s="322">
        <v>45</v>
      </c>
      <c r="T61" s="323" t="s">
        <v>134</v>
      </c>
    </row>
    <row r="62" spans="1:20" ht="24" hidden="1" customHeight="1" thickBot="1">
      <c r="A62" s="108"/>
      <c r="B62" s="109" t="str">
        <f>IF(入力シート!C59=0," ",入力シート!C59)</f>
        <v xml:space="preserve"> </v>
      </c>
      <c r="C62" s="110"/>
      <c r="D62" s="291"/>
      <c r="E62" s="67" t="str">
        <f>IF(入力シート!P59=" ",IF(入力シート!F59="","0",ROUNDUP(入力シート!F59,-3)/1000),ROUNDUP(入力シート!P59,-3)/1000)</f>
        <v>0</v>
      </c>
      <c r="F62" s="52">
        <f>IF(入力シート!Q59=" "," ",ROUNDDOWN(入力シート!Q59,-3)/1000)</f>
        <v>0</v>
      </c>
      <c r="G62" s="293"/>
      <c r="H62" s="48" t="e">
        <f>ROUND(H61/F61,3)</f>
        <v>#DIV/0!</v>
      </c>
      <c r="I62" s="18" t="str">
        <f t="shared" ref="I62" si="174">IFERROR(IF(H62&gt;$I$16,"20％以上増","　")," ")</f>
        <v xml:space="preserve"> </v>
      </c>
      <c r="J62" s="275"/>
      <c r="K62" s="18" t="str">
        <f t="shared" ref="K62" si="175">IFERROR(IF(H62&lt;$K$16,"20％以上減","　")," ")</f>
        <v xml:space="preserve"> </v>
      </c>
      <c r="L62" s="275"/>
      <c r="M62" s="275"/>
      <c r="N62" s="276"/>
      <c r="P62" s="5" t="str">
        <f ca="1">A61</f>
        <v/>
      </c>
      <c r="Q62" s="324">
        <f>F62</f>
        <v>0</v>
      </c>
    </row>
    <row r="63" spans="1:20" ht="24" hidden="1" customHeight="1" thickBot="1">
      <c r="A63" s="146" t="str">
        <f ca="1">IF(入力シート!B60=0," ",入力シート!B60)</f>
        <v/>
      </c>
      <c r="B63" s="147">
        <f>IF(入力シート!C60=" "," ",入力シート!C60)</f>
        <v>0</v>
      </c>
      <c r="C63" s="148"/>
      <c r="D63" s="290" t="str">
        <f>IF(入力シート!D60=0," ",入力シート!D60)</f>
        <v xml:space="preserve"> </v>
      </c>
      <c r="E63" s="66" t="str">
        <f>IF(入力シート!P60=" ",IF(入力シート!F60="","0",ROUNDUP(入力シート!F60,-3)/1000),ROUNDUP(入力シート!P60,-3)/1000)</f>
        <v>0</v>
      </c>
      <c r="F63" s="51">
        <f>IF(入力シート!Q60=" "," ",ROUNDUP(入力シート!Q60,-3)/1000)</f>
        <v>0</v>
      </c>
      <c r="G63" s="292" t="str">
        <f>IF(入力シート!R60=0," ",入力シート!R60)</f>
        <v xml:space="preserve"> </v>
      </c>
      <c r="H63" s="47">
        <f>F63-E63</f>
        <v>0</v>
      </c>
      <c r="I63" s="17" t="str">
        <f t="shared" ref="I63" si="176">IFERROR(IF(H63&gt;$I$15,"20万円以上増","　")," ")</f>
        <v>　</v>
      </c>
      <c r="J63" s="274" t="str">
        <f t="shared" ref="J63" si="177">IFERROR(IF((AND(H63&gt;$I$15,H64&gt;$I$16)),"変更申請"," ")," ")</f>
        <v xml:space="preserve"> </v>
      </c>
      <c r="K63" s="17" t="str">
        <f t="shared" ref="K63" si="178">IFERROR(IF(H63&lt;$K$15,"20万円以上減","　")," ")</f>
        <v>　</v>
      </c>
      <c r="L63" s="274" t="str">
        <f t="shared" ref="L63" si="179">IFERROR(IF((AND(H63&lt;$K$15,H64&lt;$K$16)),"変更申請"," ")," ")</f>
        <v xml:space="preserve"> </v>
      </c>
      <c r="M63" s="274" t="str">
        <f t="shared" ref="M63" si="180">IF((F64=0),"変更申請"," ")</f>
        <v>変更申請</v>
      </c>
      <c r="N63" s="276" t="str">
        <f t="shared" ref="N63" si="181">IF((OR(J63="変更申請",L63="変更申請",M63="変更申請")),"〇"," ")</f>
        <v>〇</v>
      </c>
    </row>
    <row r="64" spans="1:20" ht="24" hidden="1" customHeight="1" thickBot="1">
      <c r="A64" s="108"/>
      <c r="B64" s="109" t="str">
        <f>IF(入力シート!C61=0," ",入力シート!C61)</f>
        <v xml:space="preserve"> </v>
      </c>
      <c r="C64" s="110"/>
      <c r="D64" s="291"/>
      <c r="E64" s="67" t="str">
        <f>IF(入力シート!P61=" ",IF(入力シート!F61="","0",ROUNDUP(入力シート!F61,-3)/1000),ROUNDUP(入力シート!P61,-3)/1000)</f>
        <v>0</v>
      </c>
      <c r="F64" s="52">
        <f>IF(入力シート!Q61=" "," ",ROUNDDOWN(入力シート!Q61,-3)/1000)</f>
        <v>0</v>
      </c>
      <c r="G64" s="293"/>
      <c r="H64" s="48" t="e">
        <f>ROUND(H63/F63,3)</f>
        <v>#DIV/0!</v>
      </c>
      <c r="I64" s="18" t="str">
        <f t="shared" ref="I64" si="182">IFERROR(IF(H64&gt;$I$16,"20％以上増","　")," ")</f>
        <v xml:space="preserve"> </v>
      </c>
      <c r="J64" s="275"/>
      <c r="K64" s="18" t="str">
        <f t="shared" ref="K64" si="183">IFERROR(IF(H64&lt;$K$16,"20％以上減","　")," ")</f>
        <v xml:space="preserve"> </v>
      </c>
      <c r="L64" s="275"/>
      <c r="M64" s="275"/>
      <c r="N64" s="276"/>
      <c r="P64" s="5" t="str">
        <f ca="1">A63</f>
        <v/>
      </c>
      <c r="Q64" s="324">
        <f>F64</f>
        <v>0</v>
      </c>
    </row>
    <row r="65" spans="1:17" ht="24" hidden="1" customHeight="1" thickBot="1">
      <c r="A65" s="146" t="str">
        <f ca="1">IF(入力シート!B62=0," ",入力シート!B62)</f>
        <v/>
      </c>
      <c r="B65" s="147">
        <f>IF(入力シート!C62=" "," ",入力シート!C62)</f>
        <v>0</v>
      </c>
      <c r="C65" s="148"/>
      <c r="D65" s="290" t="str">
        <f>IF(入力シート!D62=0," ",入力シート!D62)</f>
        <v xml:space="preserve"> </v>
      </c>
      <c r="E65" s="66" t="str">
        <f>IF(入力シート!P62=" ",IF(入力シート!F62="","0",ROUNDUP(入力シート!F62,-3)/1000),ROUNDUP(入力シート!P62,-3)/1000)</f>
        <v>0</v>
      </c>
      <c r="F65" s="51">
        <f>IF(入力シート!Q62=" "," ",ROUNDUP(入力シート!Q62,-3)/1000)</f>
        <v>0</v>
      </c>
      <c r="G65" s="292" t="str">
        <f>IF(入力シート!R62=0," ",入力シート!R62)</f>
        <v xml:space="preserve"> </v>
      </c>
      <c r="H65" s="47">
        <f>F65-E65</f>
        <v>0</v>
      </c>
      <c r="I65" s="17" t="str">
        <f t="shared" ref="I65" si="184">IFERROR(IF(H65&gt;$I$15,"20万円以上増","　")," ")</f>
        <v>　</v>
      </c>
      <c r="J65" s="274" t="str">
        <f t="shared" ref="J65" si="185">IFERROR(IF((AND(H65&gt;$I$15,H66&gt;$I$16)),"変更申請"," ")," ")</f>
        <v xml:space="preserve"> </v>
      </c>
      <c r="K65" s="17" t="str">
        <f t="shared" ref="K65" si="186">IFERROR(IF(H65&lt;$K$15,"20万円以上減","　")," ")</f>
        <v>　</v>
      </c>
      <c r="L65" s="274" t="str">
        <f t="shared" ref="L65" si="187">IFERROR(IF((AND(H65&lt;$K$15,H66&lt;$K$16)),"変更申請"," ")," ")</f>
        <v xml:space="preserve"> </v>
      </c>
      <c r="M65" s="274" t="str">
        <f t="shared" ref="M65" si="188">IF((F66=0),"変更申請"," ")</f>
        <v>変更申請</v>
      </c>
      <c r="N65" s="276" t="str">
        <f t="shared" ref="N65" si="189">IF((OR(J65="変更申請",L65="変更申請",M65="変更申請")),"〇"," ")</f>
        <v>〇</v>
      </c>
    </row>
    <row r="66" spans="1:17" ht="24" hidden="1" customHeight="1" thickBot="1">
      <c r="A66" s="108"/>
      <c r="B66" s="109" t="str">
        <f>IF(入力シート!C63=0," ",入力シート!C63)</f>
        <v xml:space="preserve"> </v>
      </c>
      <c r="C66" s="110"/>
      <c r="D66" s="291"/>
      <c r="E66" s="67" t="str">
        <f>IF(入力シート!P63=" ",IF(入力シート!F63="","0",ROUNDUP(入力シート!F63,-3)/1000),ROUNDUP(入力シート!P63,-3)/1000)</f>
        <v>0</v>
      </c>
      <c r="F66" s="52">
        <f>IF(入力シート!Q63=" "," ",ROUNDDOWN(入力シート!Q63,-3)/1000)</f>
        <v>0</v>
      </c>
      <c r="G66" s="293"/>
      <c r="H66" s="48" t="e">
        <f>ROUND(H65/F65,3)</f>
        <v>#DIV/0!</v>
      </c>
      <c r="I66" s="18" t="str">
        <f t="shared" ref="I66" si="190">IFERROR(IF(H66&gt;$I$16,"20％以上増","　")," ")</f>
        <v xml:space="preserve"> </v>
      </c>
      <c r="J66" s="275"/>
      <c r="K66" s="18" t="str">
        <f t="shared" ref="K66" si="191">IFERROR(IF(H66&lt;$K$16,"20％以上減","　")," ")</f>
        <v xml:space="preserve"> </v>
      </c>
      <c r="L66" s="275"/>
      <c r="M66" s="275"/>
      <c r="N66" s="276"/>
      <c r="P66" s="5" t="str">
        <f ca="1">A65</f>
        <v/>
      </c>
      <c r="Q66" s="324">
        <f>F66</f>
        <v>0</v>
      </c>
    </row>
    <row r="67" spans="1:17" ht="24" hidden="1" customHeight="1" thickBot="1">
      <c r="A67" s="146" t="str">
        <f ca="1">IF(入力シート!B64=0," ",入力シート!B64)</f>
        <v/>
      </c>
      <c r="B67" s="147">
        <f>IF(入力シート!C64=" "," ",入力シート!C64)</f>
        <v>0</v>
      </c>
      <c r="C67" s="148"/>
      <c r="D67" s="290" t="str">
        <f>IF(入力シート!D64=0," ",入力シート!D64)</f>
        <v xml:space="preserve"> </v>
      </c>
      <c r="E67" s="66" t="str">
        <f>IF(入力シート!P64=" ",IF(入力シート!F64="","0",ROUNDUP(入力シート!F64,-3)/1000),ROUNDUP(入力シート!P64,-3)/1000)</f>
        <v>0</v>
      </c>
      <c r="F67" s="51">
        <f>IF(入力シート!Q64=" "," ",ROUNDUP(入力シート!Q64,-3)/1000)</f>
        <v>0</v>
      </c>
      <c r="G67" s="292" t="str">
        <f>IF(入力シート!R64=0," ",入力シート!R64)</f>
        <v xml:space="preserve"> </v>
      </c>
      <c r="H67" s="47">
        <f>F67-E67</f>
        <v>0</v>
      </c>
      <c r="I67" s="17" t="str">
        <f t="shared" ref="I67" si="192">IFERROR(IF(H67&gt;$I$15,"20万円以上増","　")," ")</f>
        <v>　</v>
      </c>
      <c r="J67" s="274" t="str">
        <f t="shared" ref="J67" si="193">IFERROR(IF((AND(H67&gt;$I$15,H68&gt;$I$16)),"変更申請"," ")," ")</f>
        <v xml:space="preserve"> </v>
      </c>
      <c r="K67" s="17" t="str">
        <f t="shared" ref="K67" si="194">IFERROR(IF(H67&lt;$K$15,"20万円以上減","　")," ")</f>
        <v>　</v>
      </c>
      <c r="L67" s="274" t="str">
        <f t="shared" ref="L67" si="195">IFERROR(IF((AND(H67&lt;$K$15,H68&lt;$K$16)),"変更申請"," ")," ")</f>
        <v xml:space="preserve"> </v>
      </c>
      <c r="M67" s="274" t="str">
        <f t="shared" ref="M67" si="196">IF((F68=0),"変更申請"," ")</f>
        <v>変更申請</v>
      </c>
      <c r="N67" s="276" t="str">
        <f t="shared" ref="N67" si="197">IF((OR(J67="変更申請",L67="変更申請",M67="変更申請")),"〇"," ")</f>
        <v>〇</v>
      </c>
    </row>
    <row r="68" spans="1:17" ht="24" hidden="1" customHeight="1" thickBot="1">
      <c r="A68" s="108"/>
      <c r="B68" s="109" t="str">
        <f>IF(入力シート!C65=0," ",入力シート!C65)</f>
        <v xml:space="preserve"> </v>
      </c>
      <c r="C68" s="110"/>
      <c r="D68" s="291"/>
      <c r="E68" s="67" t="str">
        <f>IF(入力シート!P65=" ",IF(入力シート!F65="","0",ROUNDUP(入力シート!F65,-3)/1000),ROUNDUP(入力シート!P65,-3)/1000)</f>
        <v>0</v>
      </c>
      <c r="F68" s="52">
        <f>IF(入力シート!Q65=" "," ",ROUNDDOWN(入力シート!Q65,-3)/1000)</f>
        <v>0</v>
      </c>
      <c r="G68" s="293"/>
      <c r="H68" s="48" t="e">
        <f>ROUND(H67/F67,3)</f>
        <v>#DIV/0!</v>
      </c>
      <c r="I68" s="18" t="str">
        <f t="shared" ref="I68" si="198">IFERROR(IF(H68&gt;$I$16,"20％以上増","　")," ")</f>
        <v xml:space="preserve"> </v>
      </c>
      <c r="J68" s="275"/>
      <c r="K68" s="18" t="str">
        <f t="shared" ref="K68" si="199">IFERROR(IF(H68&lt;$K$16,"20％以上減","　")," ")</f>
        <v xml:space="preserve"> </v>
      </c>
      <c r="L68" s="275"/>
      <c r="M68" s="275"/>
      <c r="N68" s="276"/>
      <c r="P68" s="5" t="str">
        <f ca="1">A67</f>
        <v/>
      </c>
      <c r="Q68" s="324">
        <f>F68</f>
        <v>0</v>
      </c>
    </row>
    <row r="69" spans="1:17" ht="24" hidden="1" customHeight="1" thickBot="1">
      <c r="A69" s="146" t="str">
        <f ca="1">IF(入力シート!B66=0," ",入力シート!B66)</f>
        <v/>
      </c>
      <c r="B69" s="147">
        <f>IF(入力シート!C66=" "," ",入力シート!C66)</f>
        <v>0</v>
      </c>
      <c r="C69" s="148"/>
      <c r="D69" s="290" t="str">
        <f>IF(入力シート!D66=0," ",入力シート!D66)</f>
        <v xml:space="preserve"> </v>
      </c>
      <c r="E69" s="66" t="str">
        <f>IF(入力シート!P66=" ",IF(入力シート!F66="","0",ROUNDUP(入力シート!F66,-3)/1000),ROUNDUP(入力シート!P66,-3)/1000)</f>
        <v>0</v>
      </c>
      <c r="F69" s="51">
        <f>IF(入力シート!Q66=" "," ",ROUNDUP(入力シート!Q66,-3)/1000)</f>
        <v>0</v>
      </c>
      <c r="G69" s="292" t="str">
        <f>IF(入力シート!R66=0," ",入力シート!R66)</f>
        <v xml:space="preserve"> </v>
      </c>
      <c r="H69" s="47">
        <f>F69-E69</f>
        <v>0</v>
      </c>
      <c r="I69" s="17" t="str">
        <f t="shared" ref="I69" si="200">IFERROR(IF(H69&gt;$I$15,"20万円以上増","　")," ")</f>
        <v>　</v>
      </c>
      <c r="J69" s="274" t="str">
        <f t="shared" ref="J69" si="201">IFERROR(IF((AND(H69&gt;$I$15,H70&gt;$I$16)),"変更申請"," ")," ")</f>
        <v xml:space="preserve"> </v>
      </c>
      <c r="K69" s="17" t="str">
        <f t="shared" ref="K69" si="202">IFERROR(IF(H69&lt;$K$15,"20万円以上減","　")," ")</f>
        <v>　</v>
      </c>
      <c r="L69" s="274" t="str">
        <f t="shared" ref="L69" si="203">IFERROR(IF((AND(H69&lt;$K$15,H70&lt;$K$16)),"変更申請"," ")," ")</f>
        <v xml:space="preserve"> </v>
      </c>
      <c r="M69" s="274" t="str">
        <f t="shared" ref="M69" si="204">IF((F70=0),"変更申請"," ")</f>
        <v>変更申請</v>
      </c>
      <c r="N69" s="276" t="str">
        <f t="shared" ref="N69" si="205">IF((OR(J69="変更申請",L69="変更申請",M69="変更申請")),"〇"," ")</f>
        <v>〇</v>
      </c>
    </row>
    <row r="70" spans="1:17" ht="24" hidden="1" customHeight="1" thickBot="1">
      <c r="A70" s="108"/>
      <c r="B70" s="109" t="str">
        <f>IF(入力シート!C67=0," ",入力シート!C67)</f>
        <v xml:space="preserve"> </v>
      </c>
      <c r="C70" s="110"/>
      <c r="D70" s="291"/>
      <c r="E70" s="67" t="str">
        <f>IF(入力シート!P67=" ",IF(入力シート!F67="","0",ROUNDUP(入力シート!F67,-3)/1000),ROUNDUP(入力シート!P67,-3)/1000)</f>
        <v>0</v>
      </c>
      <c r="F70" s="52">
        <f>IF(入力シート!Q67=" "," ",ROUNDDOWN(入力シート!Q67,-3)/1000)</f>
        <v>0</v>
      </c>
      <c r="G70" s="293"/>
      <c r="H70" s="48" t="e">
        <f>ROUND(H69/F69,3)</f>
        <v>#DIV/0!</v>
      </c>
      <c r="I70" s="18" t="str">
        <f t="shared" ref="I70" si="206">IFERROR(IF(H70&gt;$I$16,"20％以上増","　")," ")</f>
        <v xml:space="preserve"> </v>
      </c>
      <c r="J70" s="275"/>
      <c r="K70" s="18" t="str">
        <f t="shared" ref="K70" si="207">IFERROR(IF(H70&lt;$K$16,"20％以上減","　")," ")</f>
        <v xml:space="preserve"> </v>
      </c>
      <c r="L70" s="275"/>
      <c r="M70" s="275"/>
      <c r="N70" s="276"/>
      <c r="P70" s="5" t="str">
        <f ca="1">A69</f>
        <v/>
      </c>
      <c r="Q70" s="324">
        <f>F70</f>
        <v>0</v>
      </c>
    </row>
    <row r="71" spans="1:17" ht="24" hidden="1" customHeight="1" thickBot="1">
      <c r="A71" s="146" t="str">
        <f ca="1">IF(入力シート!B68=0," ",入力シート!B68)</f>
        <v/>
      </c>
      <c r="B71" s="147">
        <f>IF(入力シート!C68=" "," ",入力シート!C68)</f>
        <v>0</v>
      </c>
      <c r="C71" s="148"/>
      <c r="D71" s="290" t="str">
        <f>IF(入力シート!D68=0," ",入力シート!D68)</f>
        <v xml:space="preserve"> </v>
      </c>
      <c r="E71" s="66" t="str">
        <f>IF(入力シート!P68=" ",IF(入力シート!F68="","0",ROUNDUP(入力シート!F68,-3)/1000),ROUNDUP(入力シート!P68,-3)/1000)</f>
        <v>0</v>
      </c>
      <c r="F71" s="51">
        <f>IF(入力シート!Q68=" "," ",ROUNDUP(入力シート!Q68,-3)/1000)</f>
        <v>0</v>
      </c>
      <c r="G71" s="292" t="str">
        <f>IF(入力シート!R68=0," ",入力シート!R68)</f>
        <v xml:space="preserve"> </v>
      </c>
      <c r="H71" s="47">
        <f>F71-E71</f>
        <v>0</v>
      </c>
      <c r="I71" s="17" t="str">
        <f t="shared" ref="I71" si="208">IFERROR(IF(H71&gt;$I$15,"20万円以上増","　")," ")</f>
        <v>　</v>
      </c>
      <c r="J71" s="274" t="str">
        <f t="shared" ref="J71" si="209">IFERROR(IF((AND(H71&gt;$I$15,H72&gt;$I$16)),"変更申請"," ")," ")</f>
        <v xml:space="preserve"> </v>
      </c>
      <c r="K71" s="17" t="str">
        <f t="shared" ref="K71" si="210">IFERROR(IF(H71&lt;$K$15,"20万円以上減","　")," ")</f>
        <v>　</v>
      </c>
      <c r="L71" s="274" t="str">
        <f t="shared" ref="L71" si="211">IFERROR(IF((AND(H71&lt;$K$15,H72&lt;$K$16)),"変更申請"," ")," ")</f>
        <v xml:space="preserve"> </v>
      </c>
      <c r="M71" s="274" t="str">
        <f t="shared" ref="M71" si="212">IF((F72=0),"変更申請"," ")</f>
        <v>変更申請</v>
      </c>
      <c r="N71" s="276" t="str">
        <f t="shared" ref="N71" si="213">IF((OR(J71="変更申請",L71="変更申請",M71="変更申請")),"〇"," ")</f>
        <v>〇</v>
      </c>
    </row>
    <row r="72" spans="1:17" ht="24" hidden="1" customHeight="1" thickBot="1">
      <c r="A72" s="108"/>
      <c r="B72" s="109" t="str">
        <f>IF(入力シート!C69=0," ",入力シート!C69)</f>
        <v xml:space="preserve"> </v>
      </c>
      <c r="C72" s="110"/>
      <c r="D72" s="291"/>
      <c r="E72" s="67" t="str">
        <f>IF(入力シート!P69=" ",IF(入力シート!F69="","0",ROUNDUP(入力シート!F69,-3)/1000),ROUNDUP(入力シート!P69,-3)/1000)</f>
        <v>0</v>
      </c>
      <c r="F72" s="52">
        <f>IF(入力シート!Q69=" "," ",ROUNDDOWN(入力シート!Q69,-3)/1000)</f>
        <v>0</v>
      </c>
      <c r="G72" s="293"/>
      <c r="H72" s="48" t="e">
        <f>ROUND(H71/F71,3)</f>
        <v>#DIV/0!</v>
      </c>
      <c r="I72" s="18" t="str">
        <f t="shared" ref="I72" si="214">IFERROR(IF(H72&gt;$I$16,"20％以上増","　")," ")</f>
        <v xml:space="preserve"> </v>
      </c>
      <c r="J72" s="275"/>
      <c r="K72" s="18" t="str">
        <f t="shared" ref="K72" si="215">IFERROR(IF(H72&lt;$K$16,"20％以上減","　")," ")</f>
        <v xml:space="preserve"> </v>
      </c>
      <c r="L72" s="275"/>
      <c r="M72" s="275"/>
      <c r="N72" s="276"/>
      <c r="P72" s="5" t="str">
        <f ca="1">A71</f>
        <v/>
      </c>
      <c r="Q72" s="324">
        <f>F72</f>
        <v>0</v>
      </c>
    </row>
    <row r="73" spans="1:17" ht="24" hidden="1" customHeight="1" thickBot="1">
      <c r="A73" s="146" t="str">
        <f ca="1">IF(入力シート!B70=0," ",入力シート!B70)</f>
        <v/>
      </c>
      <c r="B73" s="147">
        <f>IF(入力シート!C70=" "," ",入力シート!C70)</f>
        <v>0</v>
      </c>
      <c r="C73" s="148"/>
      <c r="D73" s="290" t="str">
        <f>IF(入力シート!D70=0," ",入力シート!D70)</f>
        <v xml:space="preserve"> </v>
      </c>
      <c r="E73" s="66" t="str">
        <f>IF(入力シート!P70=" ",IF(入力シート!F70="","0",ROUNDUP(入力シート!F70,-3)/1000),ROUNDUP(入力シート!P70,-3)/1000)</f>
        <v>0</v>
      </c>
      <c r="F73" s="51">
        <f>IF(入力シート!Q70=" "," ",ROUNDUP(入力シート!Q70,-3)/1000)</f>
        <v>0</v>
      </c>
      <c r="G73" s="292" t="str">
        <f>IF(入力シート!R70=0," ",入力シート!R70)</f>
        <v xml:space="preserve"> </v>
      </c>
      <c r="H73" s="47">
        <f>F73-E73</f>
        <v>0</v>
      </c>
      <c r="I73" s="17" t="str">
        <f t="shared" ref="I73" si="216">IFERROR(IF(H73&gt;$I$15,"20万円以上増","　")," ")</f>
        <v>　</v>
      </c>
      <c r="J73" s="274" t="str">
        <f t="shared" ref="J73" si="217">IFERROR(IF((AND(H73&gt;$I$15,H74&gt;$I$16)),"変更申請"," ")," ")</f>
        <v xml:space="preserve"> </v>
      </c>
      <c r="K73" s="17" t="str">
        <f t="shared" ref="K73" si="218">IFERROR(IF(H73&lt;$K$15,"20万円以上減","　")," ")</f>
        <v>　</v>
      </c>
      <c r="L73" s="274" t="str">
        <f t="shared" ref="L73" si="219">IFERROR(IF((AND(H73&lt;$K$15,H74&lt;$K$16)),"変更申請"," ")," ")</f>
        <v xml:space="preserve"> </v>
      </c>
      <c r="M73" s="274" t="str">
        <f t="shared" ref="M73" si="220">IF((F74=0),"変更申請"," ")</f>
        <v>変更申請</v>
      </c>
      <c r="N73" s="276" t="str">
        <f t="shared" ref="N73" si="221">IF((OR(J73="変更申請",L73="変更申請",M73="変更申請")),"〇"," ")</f>
        <v>〇</v>
      </c>
    </row>
    <row r="74" spans="1:17" ht="24" hidden="1" customHeight="1" thickBot="1">
      <c r="A74" s="108"/>
      <c r="B74" s="109" t="str">
        <f>IF(入力シート!C71=0," ",入力シート!C71)</f>
        <v xml:space="preserve"> </v>
      </c>
      <c r="C74" s="110"/>
      <c r="D74" s="291"/>
      <c r="E74" s="67" t="str">
        <f>IF(入力シート!P71=" ",IF(入力シート!F71="","0",ROUNDUP(入力シート!F71,-3)/1000),ROUNDUP(入力シート!P71,-3)/1000)</f>
        <v>0</v>
      </c>
      <c r="F74" s="52">
        <f>IF(入力シート!Q71=" "," ",ROUNDDOWN(入力シート!Q71,-3)/1000)</f>
        <v>0</v>
      </c>
      <c r="G74" s="293"/>
      <c r="H74" s="48" t="e">
        <f>ROUND(H73/F73,3)</f>
        <v>#DIV/0!</v>
      </c>
      <c r="I74" s="18" t="str">
        <f t="shared" ref="I74" si="222">IFERROR(IF(H74&gt;$I$16,"20％以上増","　")," ")</f>
        <v xml:space="preserve"> </v>
      </c>
      <c r="J74" s="275"/>
      <c r="K74" s="18" t="str">
        <f t="shared" ref="K74" si="223">IFERROR(IF(H74&lt;$K$16,"20％以上減","　")," ")</f>
        <v xml:space="preserve"> </v>
      </c>
      <c r="L74" s="275"/>
      <c r="M74" s="275"/>
      <c r="N74" s="276"/>
      <c r="P74" s="5" t="str">
        <f ca="1">A73</f>
        <v/>
      </c>
      <c r="Q74" s="324">
        <f>F74</f>
        <v>0</v>
      </c>
    </row>
    <row r="75" spans="1:17" ht="24" hidden="1" customHeight="1" thickBot="1">
      <c r="A75" s="146" t="str">
        <f ca="1">IF(入力シート!B72=0," ",入力シート!B72)</f>
        <v/>
      </c>
      <c r="B75" s="147">
        <f>IF(入力シート!C72=" "," ",入力シート!C72)</f>
        <v>0</v>
      </c>
      <c r="C75" s="148"/>
      <c r="D75" s="290" t="str">
        <f>IF(入力シート!D72=0," ",入力シート!D72)</f>
        <v xml:space="preserve"> </v>
      </c>
      <c r="E75" s="66" t="str">
        <f>IF(入力シート!P72=" ",IF(入力シート!F72="","0",ROUNDUP(入力シート!F72,-3)/1000),ROUNDUP(入力シート!P72,-3)/1000)</f>
        <v>0</v>
      </c>
      <c r="F75" s="51">
        <f>IF(入力シート!Q72=" "," ",ROUNDUP(入力シート!Q72,-3)/1000)</f>
        <v>0</v>
      </c>
      <c r="G75" s="292" t="str">
        <f>IF(入力シート!R72=0," ",入力シート!R72)</f>
        <v xml:space="preserve"> </v>
      </c>
      <c r="H75" s="47">
        <f>F75-E75</f>
        <v>0</v>
      </c>
      <c r="I75" s="17" t="str">
        <f t="shared" ref="I75" si="224">IFERROR(IF(H75&gt;$I$15,"20万円以上増","　")," ")</f>
        <v>　</v>
      </c>
      <c r="J75" s="274" t="str">
        <f t="shared" ref="J75" si="225">IFERROR(IF((AND(H75&gt;$I$15,H76&gt;$I$16)),"変更申請"," ")," ")</f>
        <v xml:space="preserve"> </v>
      </c>
      <c r="K75" s="17" t="str">
        <f t="shared" ref="K75" si="226">IFERROR(IF(H75&lt;$K$15,"20万円以上減","　")," ")</f>
        <v>　</v>
      </c>
      <c r="L75" s="274" t="str">
        <f t="shared" ref="L75" si="227">IFERROR(IF((AND(H75&lt;$K$15,H76&lt;$K$16)),"変更申請"," ")," ")</f>
        <v xml:space="preserve"> </v>
      </c>
      <c r="M75" s="274" t="str">
        <f t="shared" ref="M75" si="228">IF((F76=0),"変更申請"," ")</f>
        <v>変更申請</v>
      </c>
      <c r="N75" s="276" t="str">
        <f t="shared" ref="N75" si="229">IF((OR(J75="変更申請",L75="変更申請",M75="変更申請")),"〇"," ")</f>
        <v>〇</v>
      </c>
    </row>
    <row r="76" spans="1:17" ht="24" hidden="1" customHeight="1" thickBot="1">
      <c r="A76" s="108"/>
      <c r="B76" s="109" t="str">
        <f>IF(入力シート!C73=0," ",入力シート!C73)</f>
        <v xml:space="preserve"> </v>
      </c>
      <c r="C76" s="110"/>
      <c r="D76" s="291"/>
      <c r="E76" s="67" t="str">
        <f>IF(入力シート!P73=" ",IF(入力シート!F73="","0",ROUNDUP(入力シート!F73,-3)/1000),ROUNDUP(入力シート!P73,-3)/1000)</f>
        <v>0</v>
      </c>
      <c r="F76" s="52">
        <f>IF(入力シート!Q73=" "," ",ROUNDDOWN(入力シート!Q73,-3)/1000)</f>
        <v>0</v>
      </c>
      <c r="G76" s="293"/>
      <c r="H76" s="48" t="e">
        <f>ROUND(H75/F75,3)</f>
        <v>#DIV/0!</v>
      </c>
      <c r="I76" s="18" t="str">
        <f t="shared" ref="I76" si="230">IFERROR(IF(H76&gt;$I$16,"20％以上増","　")," ")</f>
        <v xml:space="preserve"> </v>
      </c>
      <c r="J76" s="275"/>
      <c r="K76" s="18" t="str">
        <f t="shared" ref="K76" si="231">IFERROR(IF(H76&lt;$K$16,"20％以上減","　")," ")</f>
        <v xml:space="preserve"> </v>
      </c>
      <c r="L76" s="275"/>
      <c r="M76" s="275"/>
      <c r="N76" s="276"/>
      <c r="P76" s="5" t="str">
        <f ca="1">A75</f>
        <v/>
      </c>
      <c r="Q76" s="324">
        <f>F76</f>
        <v>0</v>
      </c>
    </row>
    <row r="77" spans="1:17" ht="24" hidden="1" customHeight="1" thickBot="1">
      <c r="A77" s="146" t="str">
        <f ca="1">IF(入力シート!B74=0," ",入力シート!B74)</f>
        <v/>
      </c>
      <c r="B77" s="147">
        <f>IF(入力シート!C74=" "," ",入力シート!C74)</f>
        <v>0</v>
      </c>
      <c r="C77" s="148"/>
      <c r="D77" s="290" t="str">
        <f>IF(入力シート!D74=0," ",入力シート!D74)</f>
        <v xml:space="preserve"> </v>
      </c>
      <c r="E77" s="66" t="str">
        <f>IF(入力シート!P74=" ",IF(入力シート!F74="","0",ROUNDUP(入力シート!F74,-3)/1000),ROUNDUP(入力シート!P74,-3)/1000)</f>
        <v>0</v>
      </c>
      <c r="F77" s="51">
        <f>IF(入力シート!Q74=" "," ",ROUNDUP(入力シート!Q74,-3)/1000)</f>
        <v>0</v>
      </c>
      <c r="G77" s="292" t="str">
        <f>IF(入力シート!R74=0," ",入力シート!R74)</f>
        <v xml:space="preserve"> </v>
      </c>
      <c r="H77" s="47">
        <f>F77-E77</f>
        <v>0</v>
      </c>
      <c r="I77" s="17" t="str">
        <f t="shared" ref="I77" si="232">IFERROR(IF(H77&gt;$I$15,"20万円以上増","　")," ")</f>
        <v>　</v>
      </c>
      <c r="J77" s="274" t="str">
        <f t="shared" ref="J77" si="233">IFERROR(IF((AND(H77&gt;$I$15,H78&gt;$I$16)),"変更申請"," ")," ")</f>
        <v xml:space="preserve"> </v>
      </c>
      <c r="K77" s="17" t="str">
        <f t="shared" ref="K77" si="234">IFERROR(IF(H77&lt;$K$15,"20万円以上減","　")," ")</f>
        <v>　</v>
      </c>
      <c r="L77" s="274" t="str">
        <f t="shared" ref="L77" si="235">IFERROR(IF((AND(H77&lt;$K$15,H78&lt;$K$16)),"変更申請"," ")," ")</f>
        <v xml:space="preserve"> </v>
      </c>
      <c r="M77" s="274" t="str">
        <f t="shared" ref="M77" si="236">IF((F78=0),"変更申請"," ")</f>
        <v>変更申請</v>
      </c>
      <c r="N77" s="276" t="str">
        <f t="shared" ref="N77" si="237">IF((OR(J77="変更申請",L77="変更申請",M77="変更申請")),"〇"," ")</f>
        <v>〇</v>
      </c>
    </row>
    <row r="78" spans="1:17" ht="24" hidden="1" customHeight="1" thickBot="1">
      <c r="A78" s="108"/>
      <c r="B78" s="109" t="str">
        <f>IF(入力シート!C75=0," ",入力シート!C75)</f>
        <v xml:space="preserve"> </v>
      </c>
      <c r="C78" s="110"/>
      <c r="D78" s="291"/>
      <c r="E78" s="67" t="str">
        <f>IF(入力シート!P75=" ",IF(入力シート!F75="","0",ROUNDUP(入力シート!F75,-3)/1000),ROUNDUP(入力シート!P75,-3)/1000)</f>
        <v>0</v>
      </c>
      <c r="F78" s="52">
        <f>IF(入力シート!Q75=" "," ",ROUNDDOWN(入力シート!Q75,-3)/1000)</f>
        <v>0</v>
      </c>
      <c r="G78" s="293"/>
      <c r="H78" s="48" t="e">
        <f>ROUND(H77/F77,3)</f>
        <v>#DIV/0!</v>
      </c>
      <c r="I78" s="18" t="str">
        <f t="shared" ref="I78" si="238">IFERROR(IF(H78&gt;$I$16,"20％以上増","　")," ")</f>
        <v xml:space="preserve"> </v>
      </c>
      <c r="J78" s="275"/>
      <c r="K78" s="18" t="str">
        <f t="shared" ref="K78" si="239">IFERROR(IF(H78&lt;$K$16,"20％以上減","　")," ")</f>
        <v xml:space="preserve"> </v>
      </c>
      <c r="L78" s="275"/>
      <c r="M78" s="275"/>
      <c r="N78" s="276"/>
      <c r="P78" s="5" t="str">
        <f ca="1">A77</f>
        <v/>
      </c>
      <c r="Q78" s="324">
        <f>F78</f>
        <v>0</v>
      </c>
    </row>
    <row r="79" spans="1:17" ht="24" hidden="1" customHeight="1" thickBot="1">
      <c r="A79" s="146" t="str">
        <f ca="1">IF(入力シート!B76=0," ",入力シート!B76)</f>
        <v/>
      </c>
      <c r="B79" s="147">
        <f>IF(入力シート!C76=" "," ",入力シート!C76)</f>
        <v>0</v>
      </c>
      <c r="C79" s="148"/>
      <c r="D79" s="290" t="str">
        <f>IF(入力シート!D76=0," ",入力シート!D76)</f>
        <v xml:space="preserve"> </v>
      </c>
      <c r="E79" s="66" t="str">
        <f>IF(入力シート!P76=" ",IF(入力シート!F76="","0",ROUNDUP(入力シート!F76,-3)/1000),ROUNDUP(入力シート!P76,-3)/1000)</f>
        <v>0</v>
      </c>
      <c r="F79" s="51">
        <f>IF(入力シート!Q76=" "," ",ROUNDUP(入力シート!Q76,-3)/1000)</f>
        <v>0</v>
      </c>
      <c r="G79" s="292" t="str">
        <f>IF(入力シート!R76=0," ",入力シート!R76)</f>
        <v xml:space="preserve"> </v>
      </c>
      <c r="H79" s="47">
        <f>F79-E79</f>
        <v>0</v>
      </c>
      <c r="I79" s="17" t="str">
        <f t="shared" ref="I79" si="240">IFERROR(IF(H79&gt;$I$15,"20万円以上増","　")," ")</f>
        <v>　</v>
      </c>
      <c r="J79" s="274" t="str">
        <f t="shared" ref="J79" si="241">IFERROR(IF((AND(H79&gt;$I$15,H80&gt;$I$16)),"変更申請"," ")," ")</f>
        <v xml:space="preserve"> </v>
      </c>
      <c r="K79" s="17" t="str">
        <f t="shared" ref="K79" si="242">IFERROR(IF(H79&lt;$K$15,"20万円以上減","　")," ")</f>
        <v>　</v>
      </c>
      <c r="L79" s="274" t="str">
        <f t="shared" ref="L79" si="243">IFERROR(IF((AND(H79&lt;$K$15,H80&lt;$K$16)),"変更申請"," ")," ")</f>
        <v xml:space="preserve"> </v>
      </c>
      <c r="M79" s="274" t="str">
        <f t="shared" ref="M79" si="244">IF((F80=0),"変更申請"," ")</f>
        <v>変更申請</v>
      </c>
      <c r="N79" s="276" t="str">
        <f t="shared" ref="N79" si="245">IF((OR(J79="変更申請",L79="変更申請",M79="変更申請")),"〇"," ")</f>
        <v>〇</v>
      </c>
    </row>
    <row r="80" spans="1:17" ht="24" hidden="1" customHeight="1" thickBot="1">
      <c r="A80" s="108"/>
      <c r="B80" s="109" t="str">
        <f>IF(入力シート!C77=0," ",入力シート!C77)</f>
        <v xml:space="preserve"> </v>
      </c>
      <c r="C80" s="110"/>
      <c r="D80" s="291"/>
      <c r="E80" s="67" t="str">
        <f>IF(入力シート!P77=" ",IF(入力シート!F77="","0",ROUNDUP(入力シート!F77,-3)/1000),ROUNDUP(入力シート!P77,-3)/1000)</f>
        <v>0</v>
      </c>
      <c r="F80" s="52">
        <f>IF(入力シート!Q77=" "," ",ROUNDDOWN(入力シート!Q77,-3)/1000)</f>
        <v>0</v>
      </c>
      <c r="G80" s="293"/>
      <c r="H80" s="48" t="e">
        <f>ROUND(H79/F79,3)</f>
        <v>#DIV/0!</v>
      </c>
      <c r="I80" s="18" t="str">
        <f t="shared" ref="I80" si="246">IFERROR(IF(H80&gt;$I$16,"20％以上増","　")," ")</f>
        <v xml:space="preserve"> </v>
      </c>
      <c r="J80" s="275"/>
      <c r="K80" s="18" t="str">
        <f t="shared" ref="K80" si="247">IFERROR(IF(H80&lt;$K$16,"20％以上減","　")," ")</f>
        <v xml:space="preserve"> </v>
      </c>
      <c r="L80" s="275"/>
      <c r="M80" s="275"/>
      <c r="N80" s="276"/>
      <c r="P80" s="5" t="str">
        <f ca="1">A79</f>
        <v/>
      </c>
      <c r="Q80" s="324">
        <f>F80</f>
        <v>0</v>
      </c>
    </row>
    <row r="81" spans="1:17" ht="24" hidden="1" customHeight="1" thickBot="1">
      <c r="A81" s="146" t="str">
        <f ca="1">IF(入力シート!B78=0," ",入力シート!B78)</f>
        <v/>
      </c>
      <c r="B81" s="147">
        <f>IF(入力シート!C78=" "," ",入力シート!C78)</f>
        <v>0</v>
      </c>
      <c r="C81" s="148"/>
      <c r="D81" s="290" t="str">
        <f>IF(入力シート!D78=0," ",入力シート!D78)</f>
        <v xml:space="preserve"> </v>
      </c>
      <c r="E81" s="66" t="str">
        <f>IF(入力シート!P78=" ",IF(入力シート!F78="","0",ROUNDUP(入力シート!F78,-3)/1000),ROUNDUP(入力シート!P78,-3)/1000)</f>
        <v>0</v>
      </c>
      <c r="F81" s="51">
        <f>IF(入力シート!Q78=" "," ",ROUNDUP(入力シート!Q78,-3)/1000)</f>
        <v>0</v>
      </c>
      <c r="G81" s="292" t="str">
        <f>IF(入力シート!R78=0," ",入力シート!R78)</f>
        <v xml:space="preserve"> </v>
      </c>
      <c r="H81" s="47">
        <f>F81-E81</f>
        <v>0</v>
      </c>
      <c r="I81" s="17" t="str">
        <f t="shared" ref="I81" si="248">IFERROR(IF(H81&gt;$I$15,"20万円以上増","　")," ")</f>
        <v>　</v>
      </c>
      <c r="J81" s="274" t="str">
        <f t="shared" ref="J81" si="249">IFERROR(IF((AND(H81&gt;$I$15,H82&gt;$I$16)),"変更申請"," ")," ")</f>
        <v xml:space="preserve"> </v>
      </c>
      <c r="K81" s="17" t="str">
        <f t="shared" ref="K81" si="250">IFERROR(IF(H81&lt;$K$15,"20万円以上減","　")," ")</f>
        <v>　</v>
      </c>
      <c r="L81" s="274" t="str">
        <f t="shared" ref="L81" si="251">IFERROR(IF((AND(H81&lt;$K$15,H82&lt;$K$16)),"変更申請"," ")," ")</f>
        <v xml:space="preserve"> </v>
      </c>
      <c r="M81" s="274" t="str">
        <f t="shared" ref="M81" si="252">IF((F82=0),"変更申請"," ")</f>
        <v>変更申請</v>
      </c>
      <c r="N81" s="276" t="str">
        <f t="shared" ref="N81" si="253">IF((OR(J81="変更申請",L81="変更申請",M81="変更申請")),"〇"," ")</f>
        <v>〇</v>
      </c>
    </row>
    <row r="82" spans="1:17" ht="24" hidden="1" customHeight="1" thickBot="1">
      <c r="A82" s="108"/>
      <c r="B82" s="109" t="str">
        <f>IF(入力シート!C79=0," ",入力シート!C79)</f>
        <v xml:space="preserve"> </v>
      </c>
      <c r="C82" s="110"/>
      <c r="D82" s="291"/>
      <c r="E82" s="67" t="str">
        <f>IF(入力シート!P79=" ",IF(入力シート!F79="","0",ROUNDUP(入力シート!F79,-3)/1000),ROUNDUP(入力シート!P79,-3)/1000)</f>
        <v>0</v>
      </c>
      <c r="F82" s="52">
        <f>IF(入力シート!Q79=" "," ",ROUNDDOWN(入力シート!Q79,-3)/1000)</f>
        <v>0</v>
      </c>
      <c r="G82" s="293"/>
      <c r="H82" s="48" t="e">
        <f>ROUND(H81/F81,3)</f>
        <v>#DIV/0!</v>
      </c>
      <c r="I82" s="18" t="str">
        <f t="shared" ref="I82" si="254">IFERROR(IF(H82&gt;$I$16,"20％以上増","　")," ")</f>
        <v xml:space="preserve"> </v>
      </c>
      <c r="J82" s="275"/>
      <c r="K82" s="18" t="str">
        <f t="shared" ref="K82" si="255">IFERROR(IF(H82&lt;$K$16,"20％以上減","　")," ")</f>
        <v xml:space="preserve"> </v>
      </c>
      <c r="L82" s="275"/>
      <c r="M82" s="275"/>
      <c r="N82" s="276"/>
      <c r="P82" s="5" t="str">
        <f ca="1">A81</f>
        <v/>
      </c>
      <c r="Q82" s="324">
        <f>F82</f>
        <v>0</v>
      </c>
    </row>
    <row r="83" spans="1:17" ht="24" hidden="1" customHeight="1" thickBot="1">
      <c r="A83" s="146" t="str">
        <f ca="1">IF(入力シート!B80=0," ",入力シート!B80)</f>
        <v/>
      </c>
      <c r="B83" s="147">
        <f>IF(入力シート!C80=" "," ",入力シート!C80)</f>
        <v>0</v>
      </c>
      <c r="C83" s="148"/>
      <c r="D83" s="290" t="str">
        <f>IF(入力シート!D80=0," ",入力シート!D80)</f>
        <v xml:space="preserve"> </v>
      </c>
      <c r="E83" s="66" t="str">
        <f>IF(入力シート!P80=" ",IF(入力シート!F80="","0",ROUNDUP(入力シート!F80,-3)/1000),ROUNDUP(入力シート!P80,-3)/1000)</f>
        <v>0</v>
      </c>
      <c r="F83" s="51">
        <f>IF(入力シート!Q80=" "," ",ROUNDUP(入力シート!Q80,-3)/1000)</f>
        <v>0</v>
      </c>
      <c r="G83" s="292" t="str">
        <f>IF(入力シート!R80=0," ",入力シート!R80)</f>
        <v xml:space="preserve"> </v>
      </c>
      <c r="H83" s="47">
        <f>F83-E83</f>
        <v>0</v>
      </c>
      <c r="I83" s="17" t="str">
        <f t="shared" ref="I83" si="256">IFERROR(IF(H83&gt;$I$15,"20万円以上増","　")," ")</f>
        <v>　</v>
      </c>
      <c r="J83" s="274" t="str">
        <f t="shared" ref="J83" si="257">IFERROR(IF((AND(H83&gt;$I$15,H84&gt;$I$16)),"変更申請"," ")," ")</f>
        <v xml:space="preserve"> </v>
      </c>
      <c r="K83" s="17" t="str">
        <f t="shared" ref="K83" si="258">IFERROR(IF(H83&lt;$K$15,"20万円以上減","　")," ")</f>
        <v>　</v>
      </c>
      <c r="L83" s="274" t="str">
        <f t="shared" ref="L83" si="259">IFERROR(IF((AND(H83&lt;$K$15,H84&lt;$K$16)),"変更申請"," ")," ")</f>
        <v xml:space="preserve"> </v>
      </c>
      <c r="M83" s="274" t="str">
        <f t="shared" ref="M83" si="260">IF((F84=0),"変更申請"," ")</f>
        <v>変更申請</v>
      </c>
      <c r="N83" s="276" t="str">
        <f t="shared" ref="N83" si="261">IF((OR(J83="変更申請",L83="変更申請",M83="変更申請")),"〇"," ")</f>
        <v>〇</v>
      </c>
    </row>
    <row r="84" spans="1:17" ht="24" hidden="1" customHeight="1" thickBot="1">
      <c r="A84" s="108"/>
      <c r="B84" s="109" t="str">
        <f>IF(入力シート!C81=0," ",入力シート!C81)</f>
        <v xml:space="preserve"> </v>
      </c>
      <c r="C84" s="110"/>
      <c r="D84" s="291"/>
      <c r="E84" s="67" t="str">
        <f>IF(入力シート!P81=" ",IF(入力シート!F81="","0",ROUNDUP(入力シート!F81,-3)/1000),ROUNDUP(入力シート!P81,-3)/1000)</f>
        <v>0</v>
      </c>
      <c r="F84" s="52">
        <f>IF(入力シート!Q81=" "," ",ROUNDDOWN(入力シート!Q81,-3)/1000)</f>
        <v>0</v>
      </c>
      <c r="G84" s="293"/>
      <c r="H84" s="48" t="e">
        <f>ROUND(H83/F83,3)</f>
        <v>#DIV/0!</v>
      </c>
      <c r="I84" s="18" t="str">
        <f t="shared" ref="I84" si="262">IFERROR(IF(H84&gt;$I$16,"20％以上増","　")," ")</f>
        <v xml:space="preserve"> </v>
      </c>
      <c r="J84" s="275"/>
      <c r="K84" s="18" t="str">
        <f t="shared" ref="K84" si="263">IFERROR(IF(H84&lt;$K$16,"20％以上減","　")," ")</f>
        <v xml:space="preserve"> </v>
      </c>
      <c r="L84" s="275"/>
      <c r="M84" s="275"/>
      <c r="N84" s="276"/>
      <c r="P84" s="5" t="str">
        <f ca="1">A83</f>
        <v/>
      </c>
      <c r="Q84" s="324">
        <f>F84</f>
        <v>0</v>
      </c>
    </row>
    <row r="85" spans="1:17" ht="24" hidden="1" customHeight="1" thickBot="1">
      <c r="A85" s="146" t="str">
        <f ca="1">IF(入力シート!B82=0," ",入力シート!B82)</f>
        <v/>
      </c>
      <c r="B85" s="147">
        <f>IF(入力シート!C82=" "," ",入力シート!C82)</f>
        <v>0</v>
      </c>
      <c r="C85" s="148"/>
      <c r="D85" s="290" t="str">
        <f>IF(入力シート!D82=0," ",入力シート!D82)</f>
        <v xml:space="preserve"> </v>
      </c>
      <c r="E85" s="66" t="str">
        <f>IF(入力シート!P82=" ",IF(入力シート!F82="","0",ROUNDUP(入力シート!F82,-3)/1000),ROUNDUP(入力シート!P82,-3)/1000)</f>
        <v>0</v>
      </c>
      <c r="F85" s="51">
        <f>IF(入力シート!Q82=" "," ",ROUNDUP(入力シート!Q82,-3)/1000)</f>
        <v>0</v>
      </c>
      <c r="G85" s="292" t="str">
        <f>IF(入力シート!R82=0," ",入力シート!R82)</f>
        <v xml:space="preserve"> </v>
      </c>
      <c r="H85" s="47">
        <f>F85-E85</f>
        <v>0</v>
      </c>
      <c r="I85" s="17" t="str">
        <f t="shared" ref="I85" si="264">IFERROR(IF(H85&gt;$I$15,"20万円以上増","　")," ")</f>
        <v>　</v>
      </c>
      <c r="J85" s="274" t="str">
        <f t="shared" ref="J85" si="265">IFERROR(IF((AND(H85&gt;$I$15,H86&gt;$I$16)),"変更申請"," ")," ")</f>
        <v xml:space="preserve"> </v>
      </c>
      <c r="K85" s="17" t="str">
        <f t="shared" ref="K85" si="266">IFERROR(IF(H85&lt;$K$15,"20万円以上減","　")," ")</f>
        <v>　</v>
      </c>
      <c r="L85" s="274" t="str">
        <f t="shared" ref="L85" si="267">IFERROR(IF((AND(H85&lt;$K$15,H86&lt;$K$16)),"変更申請"," ")," ")</f>
        <v xml:space="preserve"> </v>
      </c>
      <c r="M85" s="274" t="str">
        <f t="shared" ref="M85" si="268">IF((F86=0),"変更申請"," ")</f>
        <v>変更申請</v>
      </c>
      <c r="N85" s="276" t="str">
        <f t="shared" ref="N85" si="269">IF((OR(J85="変更申請",L85="変更申請",M85="変更申請")),"〇"," ")</f>
        <v>〇</v>
      </c>
    </row>
    <row r="86" spans="1:17" ht="24" hidden="1" customHeight="1" thickBot="1">
      <c r="A86" s="108"/>
      <c r="B86" s="109" t="str">
        <f>IF(入力シート!C83=0," ",入力シート!C83)</f>
        <v xml:space="preserve"> </v>
      </c>
      <c r="C86" s="110"/>
      <c r="D86" s="291"/>
      <c r="E86" s="67" t="str">
        <f>IF(入力シート!P83=" ",IF(入力シート!F83="","0",ROUNDUP(入力シート!F83,-3)/1000),ROUNDUP(入力シート!P83,-3)/1000)</f>
        <v>0</v>
      </c>
      <c r="F86" s="52">
        <f>IF(入力シート!Q83=" "," ",ROUNDDOWN(入力シート!Q83,-3)/1000)</f>
        <v>0</v>
      </c>
      <c r="G86" s="293"/>
      <c r="H86" s="48" t="e">
        <f>ROUND(H85/F85,3)</f>
        <v>#DIV/0!</v>
      </c>
      <c r="I86" s="18" t="str">
        <f t="shared" ref="I86" si="270">IFERROR(IF(H86&gt;$I$16,"20％以上増","　")," ")</f>
        <v xml:space="preserve"> </v>
      </c>
      <c r="J86" s="275"/>
      <c r="K86" s="18" t="str">
        <f t="shared" ref="K86" si="271">IFERROR(IF(H86&lt;$K$16,"20％以上減","　")," ")</f>
        <v xml:space="preserve"> </v>
      </c>
      <c r="L86" s="275"/>
      <c r="M86" s="275"/>
      <c r="N86" s="276"/>
      <c r="P86" s="5" t="str">
        <f ca="1">A85</f>
        <v/>
      </c>
      <c r="Q86" s="324">
        <f>F86</f>
        <v>0</v>
      </c>
    </row>
    <row r="87" spans="1:17" ht="21" customHeight="1" thickBot="1">
      <c r="A87" s="294" t="s">
        <v>3</v>
      </c>
      <c r="B87" s="295"/>
      <c r="C87" s="295"/>
      <c r="D87" s="295"/>
      <c r="E87" s="94">
        <f>SUM(E17,E19,E21,E23,E25,E27,E29,E31,E33,E35,E37,E39,E41,E43,E45,E47,E49,E51,E53,E55,E57,E59,E61,E63)+SUM(E65,E67,E69,E71,E73,E75,E77,E79,E81,E83,E85)</f>
        <v>0</v>
      </c>
      <c r="F87" s="102">
        <f>SUM(F17,F19,F21,F23,F25,F27,F29,F31,F33,F35,F37,F39,F41,F43,F45,F47,F49,F51,F53,F55,F57,F59,F61,F63)+SUM(F65,F67,F69,F71,F73,F75,F77,F79,F81,F83,F85)</f>
        <v>0</v>
      </c>
      <c r="G87" s="293"/>
      <c r="H87" s="47">
        <f>F88-E88</f>
        <v>0</v>
      </c>
      <c r="I87" s="48">
        <v>-9.9000000000000005E-2</v>
      </c>
    </row>
    <row r="88" spans="1:17" ht="21" customHeight="1" thickBot="1">
      <c r="A88" s="296"/>
      <c r="B88" s="297"/>
      <c r="C88" s="297"/>
      <c r="D88" s="297"/>
      <c r="E88" s="103">
        <f>SUM(E18,E20,E22,E24,E26,E28,E30,E32,E34,E36,E38,E40,E42,E44,E46,E48,E50,E52,E54,E56,E58,E60,E62,E64)+SUM(E66,E68,E70,E72,E74,E76,E78,E80,E82,E84,E86)</f>
        <v>0</v>
      </c>
      <c r="F88" s="104">
        <f>SUM(F18,F20,F22,F24,F26,F28,F30,F32,F34,F36,F38,F40,F42,F44,F46,F48,F50,F52,F54,F56,F58,F60,F62,F64)+SUM(F66,F68,F70,F72,F74,F76,F78,F80,F82,F84,F86)</f>
        <v>0</v>
      </c>
      <c r="G88" s="298"/>
      <c r="H88" s="48" t="e">
        <f>ROUND(H87/F88,3)</f>
        <v>#DIV/0!</v>
      </c>
      <c r="I88" s="49" t="e">
        <f>IF(H88&lt;I87,"10％以上減","　")</f>
        <v>#DIV/0!</v>
      </c>
      <c r="J88" s="50" t="e">
        <f>IF(H88&lt;$I$87,"変更申請"," ")</f>
        <v>#DIV/0!</v>
      </c>
    </row>
    <row r="89" spans="1:17">
      <c r="A89" s="212"/>
      <c r="B89" s="212"/>
      <c r="C89" s="212"/>
      <c r="D89" s="212"/>
      <c r="E89" s="212"/>
      <c r="F89" s="212"/>
      <c r="G89" s="212"/>
      <c r="H89" s="212"/>
    </row>
    <row r="90" spans="1:17">
      <c r="A90" s="212"/>
      <c r="B90" s="212"/>
      <c r="C90" s="212"/>
      <c r="D90" s="212"/>
      <c r="E90" s="212"/>
      <c r="F90" s="212"/>
      <c r="G90" s="212"/>
      <c r="H90" s="212"/>
    </row>
  </sheetData>
  <sheetProtection sheet="1" formatCells="0" formatColumns="0" formatRows="0"/>
  <mergeCells count="337">
    <mergeCell ref="N49:N50"/>
    <mergeCell ref="N51:N52"/>
    <mergeCell ref="N53:N54"/>
    <mergeCell ref="N55:N56"/>
    <mergeCell ref="N57:N58"/>
    <mergeCell ref="N59:N60"/>
    <mergeCell ref="N61:N62"/>
    <mergeCell ref="N63:N64"/>
    <mergeCell ref="N65:N66"/>
    <mergeCell ref="N31:N32"/>
    <mergeCell ref="N33:N34"/>
    <mergeCell ref="N35:N36"/>
    <mergeCell ref="N37:N38"/>
    <mergeCell ref="N39:N40"/>
    <mergeCell ref="N41:N42"/>
    <mergeCell ref="N43:N44"/>
    <mergeCell ref="N45:N46"/>
    <mergeCell ref="N47:N48"/>
    <mergeCell ref="N15:N16"/>
    <mergeCell ref="N17:N18"/>
    <mergeCell ref="N19:N20"/>
    <mergeCell ref="N21:N22"/>
    <mergeCell ref="N23:N24"/>
    <mergeCell ref="N25:N26"/>
    <mergeCell ref="N27:N28"/>
    <mergeCell ref="N29:N30"/>
    <mergeCell ref="A25:A26"/>
    <mergeCell ref="D25:D26"/>
    <mergeCell ref="G25:G26"/>
    <mergeCell ref="B22:C22"/>
    <mergeCell ref="D19:D20"/>
    <mergeCell ref="G19:G20"/>
    <mergeCell ref="A21:A22"/>
    <mergeCell ref="D21:D22"/>
    <mergeCell ref="G21:G22"/>
    <mergeCell ref="A23:A24"/>
    <mergeCell ref="D23:D24"/>
    <mergeCell ref="G23:G24"/>
    <mergeCell ref="B23:C23"/>
    <mergeCell ref="B24:C24"/>
    <mergeCell ref="B25:C25"/>
    <mergeCell ref="B26:C26"/>
    <mergeCell ref="A3:G3"/>
    <mergeCell ref="A14:D14"/>
    <mergeCell ref="B15:C15"/>
    <mergeCell ref="B16:C16"/>
    <mergeCell ref="B17:C17"/>
    <mergeCell ref="A17:A18"/>
    <mergeCell ref="D17:D18"/>
    <mergeCell ref="G17:G18"/>
    <mergeCell ref="B18:C18"/>
    <mergeCell ref="A90:H90"/>
    <mergeCell ref="A5:B6"/>
    <mergeCell ref="C5:C6"/>
    <mergeCell ref="D5:E6"/>
    <mergeCell ref="F5:G6"/>
    <mergeCell ref="A8:B9"/>
    <mergeCell ref="C8:C9"/>
    <mergeCell ref="D8:D9"/>
    <mergeCell ref="A10:B11"/>
    <mergeCell ref="C10:C11"/>
    <mergeCell ref="D10:D11"/>
    <mergeCell ref="G14:G16"/>
    <mergeCell ref="A15:A16"/>
    <mergeCell ref="D15:D16"/>
    <mergeCell ref="B33:C33"/>
    <mergeCell ref="A19:A20"/>
    <mergeCell ref="B19:C19"/>
    <mergeCell ref="B20:C20"/>
    <mergeCell ref="B21:C21"/>
    <mergeCell ref="D27:D28"/>
    <mergeCell ref="G27:G28"/>
    <mergeCell ref="A29:A30"/>
    <mergeCell ref="D29:D30"/>
    <mergeCell ref="G29:G30"/>
    <mergeCell ref="B28:C28"/>
    <mergeCell ref="B29:C29"/>
    <mergeCell ref="B30:C30"/>
    <mergeCell ref="B27:C27"/>
    <mergeCell ref="A31:A32"/>
    <mergeCell ref="D31:D32"/>
    <mergeCell ref="G31:G32"/>
    <mergeCell ref="A33:A34"/>
    <mergeCell ref="D33:D34"/>
    <mergeCell ref="G33:G34"/>
    <mergeCell ref="B34:C34"/>
    <mergeCell ref="B31:C31"/>
    <mergeCell ref="B32:C32"/>
    <mergeCell ref="A27:A28"/>
    <mergeCell ref="B40:C40"/>
    <mergeCell ref="A41:A42"/>
    <mergeCell ref="B41:C41"/>
    <mergeCell ref="D41:D42"/>
    <mergeCell ref="G41:G42"/>
    <mergeCell ref="B42:C42"/>
    <mergeCell ref="A87:D88"/>
    <mergeCell ref="G87:G88"/>
    <mergeCell ref="A35:A36"/>
    <mergeCell ref="D35:D36"/>
    <mergeCell ref="G35:G36"/>
    <mergeCell ref="A37:A38"/>
    <mergeCell ref="D37:D38"/>
    <mergeCell ref="G37:G38"/>
    <mergeCell ref="B38:C38"/>
    <mergeCell ref="B35:C35"/>
    <mergeCell ref="B36:C36"/>
    <mergeCell ref="B37:C37"/>
    <mergeCell ref="A39:A40"/>
    <mergeCell ref="B39:C39"/>
    <mergeCell ref="D39:D40"/>
    <mergeCell ref="G39:G40"/>
    <mergeCell ref="A45:A46"/>
    <mergeCell ref="B45:C45"/>
    <mergeCell ref="D45:D46"/>
    <mergeCell ref="G45:G46"/>
    <mergeCell ref="B46:C46"/>
    <mergeCell ref="A43:A44"/>
    <mergeCell ref="B43:C43"/>
    <mergeCell ref="D43:D44"/>
    <mergeCell ref="G43:G44"/>
    <mergeCell ref="B44:C44"/>
    <mergeCell ref="A49:A50"/>
    <mergeCell ref="B49:C49"/>
    <mergeCell ref="D49:D50"/>
    <mergeCell ref="G49:G50"/>
    <mergeCell ref="B50:C50"/>
    <mergeCell ref="A47:A48"/>
    <mergeCell ref="B47:C47"/>
    <mergeCell ref="D47:D48"/>
    <mergeCell ref="G47:G48"/>
    <mergeCell ref="B48:C48"/>
    <mergeCell ref="A53:A54"/>
    <mergeCell ref="B53:C53"/>
    <mergeCell ref="D53:D54"/>
    <mergeCell ref="G53:G54"/>
    <mergeCell ref="B54:C54"/>
    <mergeCell ref="A51:A52"/>
    <mergeCell ref="B51:C51"/>
    <mergeCell ref="D51:D52"/>
    <mergeCell ref="G51:G52"/>
    <mergeCell ref="B52:C52"/>
    <mergeCell ref="B57:C57"/>
    <mergeCell ref="D57:D58"/>
    <mergeCell ref="G57:G58"/>
    <mergeCell ref="B58:C58"/>
    <mergeCell ref="A55:A56"/>
    <mergeCell ref="B55:C55"/>
    <mergeCell ref="D55:D56"/>
    <mergeCell ref="G55:G56"/>
    <mergeCell ref="B56:C56"/>
    <mergeCell ref="J17:J18"/>
    <mergeCell ref="L17:L18"/>
    <mergeCell ref="M17:M18"/>
    <mergeCell ref="A65:A66"/>
    <mergeCell ref="B65:C65"/>
    <mergeCell ref="D65:D66"/>
    <mergeCell ref="G65:G66"/>
    <mergeCell ref="B66:C66"/>
    <mergeCell ref="A63:A64"/>
    <mergeCell ref="B63:C63"/>
    <mergeCell ref="D63:D64"/>
    <mergeCell ref="G63:G64"/>
    <mergeCell ref="B64:C64"/>
    <mergeCell ref="A61:A62"/>
    <mergeCell ref="B61:C61"/>
    <mergeCell ref="D61:D62"/>
    <mergeCell ref="G61:G62"/>
    <mergeCell ref="B62:C62"/>
    <mergeCell ref="A59:A60"/>
    <mergeCell ref="B59:C59"/>
    <mergeCell ref="D59:D60"/>
    <mergeCell ref="G59:G60"/>
    <mergeCell ref="B60:C60"/>
    <mergeCell ref="A57:A58"/>
    <mergeCell ref="J23:J24"/>
    <mergeCell ref="L23:L24"/>
    <mergeCell ref="M23:M24"/>
    <mergeCell ref="J25:J26"/>
    <mergeCell ref="L25:L26"/>
    <mergeCell ref="M25:M26"/>
    <mergeCell ref="J19:J20"/>
    <mergeCell ref="L19:L20"/>
    <mergeCell ref="M19:M20"/>
    <mergeCell ref="J21:J22"/>
    <mergeCell ref="L21:L22"/>
    <mergeCell ref="M21:M22"/>
    <mergeCell ref="J31:J32"/>
    <mergeCell ref="L31:L32"/>
    <mergeCell ref="M31:M32"/>
    <mergeCell ref="J33:J34"/>
    <mergeCell ref="L33:L34"/>
    <mergeCell ref="M33:M34"/>
    <mergeCell ref="J27:J28"/>
    <mergeCell ref="L27:L28"/>
    <mergeCell ref="M27:M28"/>
    <mergeCell ref="J29:J30"/>
    <mergeCell ref="L29:L30"/>
    <mergeCell ref="M29:M30"/>
    <mergeCell ref="J39:J40"/>
    <mergeCell ref="L39:L40"/>
    <mergeCell ref="M39:M40"/>
    <mergeCell ref="J41:J42"/>
    <mergeCell ref="L41:L42"/>
    <mergeCell ref="M41:M42"/>
    <mergeCell ref="J35:J36"/>
    <mergeCell ref="L35:L36"/>
    <mergeCell ref="M35:M36"/>
    <mergeCell ref="J37:J38"/>
    <mergeCell ref="L37:L38"/>
    <mergeCell ref="M37:M38"/>
    <mergeCell ref="J47:J48"/>
    <mergeCell ref="L47:L48"/>
    <mergeCell ref="M47:M48"/>
    <mergeCell ref="J49:J50"/>
    <mergeCell ref="L49:L50"/>
    <mergeCell ref="M49:M50"/>
    <mergeCell ref="J43:J44"/>
    <mergeCell ref="L43:L44"/>
    <mergeCell ref="M43:M44"/>
    <mergeCell ref="J45:J46"/>
    <mergeCell ref="L45:L46"/>
    <mergeCell ref="M45:M46"/>
    <mergeCell ref="J55:J56"/>
    <mergeCell ref="L55:L56"/>
    <mergeCell ref="M55:M56"/>
    <mergeCell ref="J57:J58"/>
    <mergeCell ref="L57:L58"/>
    <mergeCell ref="M57:M58"/>
    <mergeCell ref="J51:J52"/>
    <mergeCell ref="L51:L52"/>
    <mergeCell ref="M51:M52"/>
    <mergeCell ref="J53:J54"/>
    <mergeCell ref="L53:L54"/>
    <mergeCell ref="M53:M54"/>
    <mergeCell ref="J63:J64"/>
    <mergeCell ref="L63:L64"/>
    <mergeCell ref="M63:M64"/>
    <mergeCell ref="A89:H89"/>
    <mergeCell ref="J65:J66"/>
    <mergeCell ref="L65:L66"/>
    <mergeCell ref="M65:M66"/>
    <mergeCell ref="J59:J60"/>
    <mergeCell ref="L59:L60"/>
    <mergeCell ref="M59:M60"/>
    <mergeCell ref="J61:J62"/>
    <mergeCell ref="L61:L62"/>
    <mergeCell ref="M61:M62"/>
    <mergeCell ref="A67:A68"/>
    <mergeCell ref="B67:C67"/>
    <mergeCell ref="D67:D68"/>
    <mergeCell ref="G67:G68"/>
    <mergeCell ref="J67:J68"/>
    <mergeCell ref="L67:L68"/>
    <mergeCell ref="M67:M68"/>
    <mergeCell ref="A71:A72"/>
    <mergeCell ref="B71:C71"/>
    <mergeCell ref="D71:D72"/>
    <mergeCell ref="G71:G72"/>
    <mergeCell ref="N67:N68"/>
    <mergeCell ref="B68:C68"/>
    <mergeCell ref="A69:A70"/>
    <mergeCell ref="B69:C69"/>
    <mergeCell ref="D69:D70"/>
    <mergeCell ref="G69:G70"/>
    <mergeCell ref="J69:J70"/>
    <mergeCell ref="L69:L70"/>
    <mergeCell ref="M69:M70"/>
    <mergeCell ref="N69:N70"/>
    <mergeCell ref="B70:C70"/>
    <mergeCell ref="J71:J72"/>
    <mergeCell ref="L71:L72"/>
    <mergeCell ref="M71:M72"/>
    <mergeCell ref="N71:N72"/>
    <mergeCell ref="B72:C72"/>
    <mergeCell ref="A73:A74"/>
    <mergeCell ref="B73:C73"/>
    <mergeCell ref="D73:D74"/>
    <mergeCell ref="G73:G74"/>
    <mergeCell ref="J73:J74"/>
    <mergeCell ref="L73:L74"/>
    <mergeCell ref="M73:M74"/>
    <mergeCell ref="N73:N74"/>
    <mergeCell ref="B74:C74"/>
    <mergeCell ref="A75:A76"/>
    <mergeCell ref="B75:C75"/>
    <mergeCell ref="D75:D76"/>
    <mergeCell ref="G75:G76"/>
    <mergeCell ref="J75:J76"/>
    <mergeCell ref="L75:L76"/>
    <mergeCell ref="M75:M76"/>
    <mergeCell ref="N75:N76"/>
    <mergeCell ref="B76:C76"/>
    <mergeCell ref="A77:A78"/>
    <mergeCell ref="B77:C77"/>
    <mergeCell ref="D77:D78"/>
    <mergeCell ref="G77:G78"/>
    <mergeCell ref="J77:J78"/>
    <mergeCell ref="L77:L78"/>
    <mergeCell ref="M77:M78"/>
    <mergeCell ref="N77:N78"/>
    <mergeCell ref="B78:C78"/>
    <mergeCell ref="A79:A80"/>
    <mergeCell ref="B79:C79"/>
    <mergeCell ref="D79:D80"/>
    <mergeCell ref="G79:G80"/>
    <mergeCell ref="J79:J80"/>
    <mergeCell ref="L79:L80"/>
    <mergeCell ref="M79:M80"/>
    <mergeCell ref="N79:N80"/>
    <mergeCell ref="B80:C80"/>
    <mergeCell ref="A81:A82"/>
    <mergeCell ref="B81:C81"/>
    <mergeCell ref="D81:D82"/>
    <mergeCell ref="G81:G82"/>
    <mergeCell ref="J81:J82"/>
    <mergeCell ref="L81:L82"/>
    <mergeCell ref="M81:M82"/>
    <mergeCell ref="N81:N82"/>
    <mergeCell ref="B82:C82"/>
    <mergeCell ref="A83:A84"/>
    <mergeCell ref="B83:C83"/>
    <mergeCell ref="D83:D84"/>
    <mergeCell ref="G83:G84"/>
    <mergeCell ref="J83:J84"/>
    <mergeCell ref="L83:L84"/>
    <mergeCell ref="M83:M84"/>
    <mergeCell ref="N83:N84"/>
    <mergeCell ref="B84:C84"/>
    <mergeCell ref="A85:A86"/>
    <mergeCell ref="B85:C85"/>
    <mergeCell ref="D85:D86"/>
    <mergeCell ref="G85:G86"/>
    <mergeCell ref="J85:J86"/>
    <mergeCell ref="L85:L86"/>
    <mergeCell ref="M85:M86"/>
    <mergeCell ref="N85:N86"/>
    <mergeCell ref="B86:C86"/>
  </mergeCells>
  <phoneticPr fontId="6"/>
  <conditionalFormatting sqref="F17 F19 F21 F25 F29 F33 F37 F41 F45 F49 F53 F57 F61 F65 F23 F27 F31 F35 F39 F43 F47 F51 F55 F59 F63">
    <cfRule type="expression" dxfId="3" priority="6">
      <formula>M17="〇"</formula>
    </cfRule>
  </conditionalFormatting>
  <conditionalFormatting sqref="F18 F20 F22 F26 F30 F34 F38 F42 F46 F50 F54 F58 F62 F66 F24 F28 F32 F36 F40 F44 F48 F52 F56 F60 F64">
    <cfRule type="expression" dxfId="2" priority="3">
      <formula>N17="〇"</formula>
    </cfRule>
  </conditionalFormatting>
  <conditionalFormatting sqref="F69 F73 F77 F81 F85 F67 F71 F75 F79 F83">
    <cfRule type="expression" dxfId="1" priority="2">
      <formula>M67="〇"</formula>
    </cfRule>
  </conditionalFormatting>
  <conditionalFormatting sqref="F70 F74 F78 F82 F86 F68 F72 F76 F80 F84">
    <cfRule type="expression" dxfId="0" priority="1">
      <formula>N67="〇"</formula>
    </cfRule>
  </conditionalFormatting>
  <pageMargins left="0.78740157480314965" right="0.19685039370078741" top="0.74803149606299213" bottom="0.74803149606299213" header="0.31496062992125984" footer="0.31496062992125984"/>
  <pageSetup paperSize="9" scale="80"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リスト!$A$2:$A$45</xm:f>
          </x14:formula1>
          <xm:sqref>A17:A86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13" workbookViewId="0">
      <selection activeCell="A28" sqref="A28:B46"/>
    </sheetView>
  </sheetViews>
  <sheetFormatPr defaultRowHeight="13.5"/>
  <cols>
    <col min="1" max="1" width="5.25" bestFit="1" customWidth="1"/>
    <col min="2" max="2" width="47.75" bestFit="1" customWidth="1"/>
    <col min="3" max="7" width="16.5" style="75" customWidth="1"/>
    <col min="8" max="8" width="32" style="75" customWidth="1"/>
  </cols>
  <sheetData>
    <row r="1" spans="1:11" s="8" customFormat="1">
      <c r="A1" s="90" t="s">
        <v>138</v>
      </c>
      <c r="B1" s="91" t="s">
        <v>139</v>
      </c>
      <c r="C1" s="317" t="s">
        <v>75</v>
      </c>
      <c r="D1" s="318"/>
      <c r="E1" s="318"/>
      <c r="F1" s="318"/>
      <c r="G1" s="318"/>
      <c r="H1" s="93" t="s">
        <v>150</v>
      </c>
      <c r="I1" s="319" t="s">
        <v>102</v>
      </c>
      <c r="J1" s="319"/>
      <c r="K1" s="319"/>
    </row>
    <row r="2" spans="1:11">
      <c r="A2" s="75">
        <v>1</v>
      </c>
      <c r="B2" s="92" t="s">
        <v>140</v>
      </c>
      <c r="C2" s="92" t="s">
        <v>141</v>
      </c>
      <c r="D2" s="92" t="s">
        <v>142</v>
      </c>
      <c r="H2" s="75" t="str">
        <f>B2&amp;"補助率"</f>
        <v>消防・防災体制強化事業補助率</v>
      </c>
      <c r="I2" s="88" t="s">
        <v>103</v>
      </c>
      <c r="J2" s="88" t="s">
        <v>104</v>
      </c>
      <c r="K2" s="89"/>
    </row>
    <row r="3" spans="1:11">
      <c r="A3" s="75">
        <v>2</v>
      </c>
      <c r="B3" s="92" t="s">
        <v>143</v>
      </c>
      <c r="C3" s="92"/>
      <c r="D3" s="92"/>
      <c r="E3" s="92"/>
      <c r="F3" s="92"/>
      <c r="H3" s="75" t="str">
        <f t="shared" ref="H3:H46" si="0">B3&amp;"補助率"</f>
        <v>消防団員確保等充実強化事業補助率</v>
      </c>
      <c r="I3" s="88" t="s">
        <v>104</v>
      </c>
      <c r="J3" s="89"/>
      <c r="K3" s="89"/>
    </row>
    <row r="4" spans="1:11">
      <c r="A4" s="75">
        <v>3</v>
      </c>
      <c r="B4" s="75" t="s">
        <v>35</v>
      </c>
      <c r="H4" s="75" t="str">
        <f t="shared" si="0"/>
        <v>魅力ある地域づくり事業補助率</v>
      </c>
      <c r="I4" s="88" t="s">
        <v>104</v>
      </c>
      <c r="J4" s="88" t="s">
        <v>103</v>
      </c>
      <c r="K4" s="89"/>
    </row>
    <row r="5" spans="1:11">
      <c r="A5" s="75">
        <v>4</v>
      </c>
      <c r="B5" s="92" t="s">
        <v>135</v>
      </c>
      <c r="H5" s="75" t="str">
        <f t="shared" si="0"/>
        <v>学生を核とした地域づくり支援事業補助率</v>
      </c>
      <c r="I5" s="88" t="s">
        <v>104</v>
      </c>
      <c r="J5" s="88"/>
      <c r="K5" s="89"/>
    </row>
    <row r="6" spans="1:11">
      <c r="A6" s="75">
        <v>5</v>
      </c>
      <c r="B6" s="75" t="s">
        <v>122</v>
      </c>
      <c r="C6" s="92" t="s">
        <v>92</v>
      </c>
      <c r="D6" s="92" t="s">
        <v>93</v>
      </c>
      <c r="H6" s="75" t="str">
        <f t="shared" si="0"/>
        <v>移住・定住・交流推進支援事業補助率</v>
      </c>
      <c r="I6" s="88" t="s">
        <v>104</v>
      </c>
      <c r="J6" s="88" t="s">
        <v>103</v>
      </c>
      <c r="K6" s="89"/>
    </row>
    <row r="7" spans="1:11">
      <c r="A7" s="75">
        <v>6</v>
      </c>
      <c r="B7" s="92" t="s">
        <v>123</v>
      </c>
      <c r="C7" s="92" t="s">
        <v>94</v>
      </c>
      <c r="D7" s="92" t="s">
        <v>95</v>
      </c>
      <c r="H7" s="75" t="str">
        <f t="shared" si="0"/>
        <v>市町村交通安全対策推進事業補助率</v>
      </c>
      <c r="I7" s="88" t="s">
        <v>105</v>
      </c>
      <c r="J7" s="88" t="s">
        <v>104</v>
      </c>
      <c r="K7" s="89"/>
    </row>
    <row r="8" spans="1:11">
      <c r="A8" s="75">
        <v>7</v>
      </c>
      <c r="B8" s="75" t="s">
        <v>37</v>
      </c>
      <c r="H8" s="75" t="str">
        <f t="shared" si="0"/>
        <v>公衆浴場安定確保対策事業補助率</v>
      </c>
      <c r="I8" s="88" t="s">
        <v>104</v>
      </c>
      <c r="J8" s="89"/>
      <c r="K8" s="89"/>
    </row>
    <row r="9" spans="1:11">
      <c r="A9" s="75">
        <v>8</v>
      </c>
      <c r="B9" s="75" t="s">
        <v>38</v>
      </c>
      <c r="H9" s="75" t="str">
        <f t="shared" si="0"/>
        <v>ごみ減量化・再資源化促進事業補助率</v>
      </c>
      <c r="I9" s="88" t="s">
        <v>104</v>
      </c>
      <c r="J9" s="89"/>
      <c r="K9" s="89"/>
    </row>
    <row r="10" spans="1:11">
      <c r="A10" s="75">
        <v>9</v>
      </c>
      <c r="B10" s="75" t="s">
        <v>39</v>
      </c>
      <c r="H10" s="75" t="str">
        <f t="shared" si="0"/>
        <v>少年補導センター運営事業補助率</v>
      </c>
      <c r="I10" s="88" t="s">
        <v>106</v>
      </c>
      <c r="J10" s="89"/>
      <c r="K10" s="89"/>
    </row>
    <row r="11" spans="1:11">
      <c r="A11" s="75">
        <v>10</v>
      </c>
      <c r="B11" s="92" t="s">
        <v>136</v>
      </c>
      <c r="H11" s="75" t="str">
        <f t="shared" si="0"/>
        <v>安全・安心なまちづくりに向けた防犯カメラ設置事業補助率</v>
      </c>
      <c r="I11" s="88" t="s">
        <v>104</v>
      </c>
      <c r="J11" s="89"/>
      <c r="K11" s="89"/>
    </row>
    <row r="12" spans="1:11">
      <c r="A12" s="75">
        <v>11</v>
      </c>
      <c r="B12" s="75" t="s">
        <v>36</v>
      </c>
      <c r="H12" s="75" t="str">
        <f t="shared" si="0"/>
        <v>市町村地域福祉おこし事業補助率</v>
      </c>
      <c r="I12" s="88" t="s">
        <v>104</v>
      </c>
      <c r="J12" s="89"/>
      <c r="K12" s="89"/>
    </row>
    <row r="13" spans="1:11">
      <c r="A13" s="75">
        <v>12</v>
      </c>
      <c r="B13" s="75" t="s">
        <v>124</v>
      </c>
      <c r="H13" s="75" t="str">
        <f t="shared" si="0"/>
        <v>市町村健康づくり推進事業補助率</v>
      </c>
      <c r="I13" s="88" t="s">
        <v>104</v>
      </c>
      <c r="J13" s="89"/>
      <c r="K13" s="89"/>
    </row>
    <row r="14" spans="1:11">
      <c r="A14" s="75">
        <v>13</v>
      </c>
      <c r="B14" s="75" t="s">
        <v>25</v>
      </c>
      <c r="H14" s="75" t="str">
        <f t="shared" si="0"/>
        <v>がん検診受診率向上促進事業補助率</v>
      </c>
      <c r="I14" s="88" t="s">
        <v>104</v>
      </c>
      <c r="J14" s="89"/>
      <c r="K14" s="89"/>
    </row>
    <row r="15" spans="1:11">
      <c r="A15" s="75">
        <v>14</v>
      </c>
      <c r="B15" s="92" t="s">
        <v>144</v>
      </c>
      <c r="H15" s="75" t="str">
        <f t="shared" si="0"/>
        <v>アピアランス支援事業補助率</v>
      </c>
      <c r="I15" s="88" t="s">
        <v>104</v>
      </c>
      <c r="J15" s="89"/>
      <c r="K15" s="89"/>
    </row>
    <row r="16" spans="1:11">
      <c r="A16" s="75">
        <v>15</v>
      </c>
      <c r="B16" s="75" t="s">
        <v>40</v>
      </c>
      <c r="H16" s="75" t="str">
        <f t="shared" si="0"/>
        <v>障害児保育事業補助率</v>
      </c>
      <c r="I16" s="88" t="s">
        <v>104</v>
      </c>
      <c r="J16" s="89"/>
      <c r="K16" s="89"/>
    </row>
    <row r="17" spans="1:11">
      <c r="A17" s="75">
        <v>16</v>
      </c>
      <c r="B17" s="75" t="s">
        <v>24</v>
      </c>
      <c r="H17" s="75" t="str">
        <f t="shared" si="0"/>
        <v>事業所内保育施設助成事業補助率</v>
      </c>
      <c r="I17" s="88" t="s">
        <v>104</v>
      </c>
      <c r="J17" s="89"/>
      <c r="K17" s="89"/>
    </row>
    <row r="18" spans="1:11">
      <c r="A18" s="75">
        <v>17</v>
      </c>
      <c r="B18" s="75" t="s">
        <v>41</v>
      </c>
      <c r="H18" s="75" t="str">
        <f t="shared" si="0"/>
        <v>低年齢児保育施設助成事業補助率</v>
      </c>
      <c r="I18" s="88" t="s">
        <v>104</v>
      </c>
      <c r="J18" s="89"/>
      <c r="K18" s="89"/>
    </row>
    <row r="19" spans="1:11">
      <c r="A19" s="75">
        <v>18</v>
      </c>
      <c r="B19" s="75" t="s">
        <v>34</v>
      </c>
      <c r="H19" s="75" t="str">
        <f t="shared" si="0"/>
        <v>地域子育て支援センター事業補助率</v>
      </c>
      <c r="I19" s="88" t="s">
        <v>104</v>
      </c>
      <c r="J19" s="89"/>
      <c r="K19" s="89"/>
    </row>
    <row r="20" spans="1:11">
      <c r="A20" s="75">
        <v>19</v>
      </c>
      <c r="B20" s="75" t="s">
        <v>42</v>
      </c>
      <c r="H20" s="75" t="str">
        <f t="shared" si="0"/>
        <v>重度身体障害者ケア付き住宅運営費補助事業補助率</v>
      </c>
      <c r="I20" s="88" t="s">
        <v>107</v>
      </c>
      <c r="J20" s="89"/>
      <c r="K20" s="89"/>
    </row>
    <row r="21" spans="1:11">
      <c r="A21" s="75">
        <v>20</v>
      </c>
      <c r="B21" s="75" t="s">
        <v>43</v>
      </c>
      <c r="H21" s="75" t="str">
        <f t="shared" si="0"/>
        <v>在宅酸素療法者酸素濃縮器利用助成事業補助率</v>
      </c>
      <c r="I21" s="88" t="s">
        <v>106</v>
      </c>
      <c r="J21" s="89"/>
      <c r="K21" s="89"/>
    </row>
    <row r="22" spans="1:11">
      <c r="A22" s="75">
        <v>21</v>
      </c>
      <c r="B22" s="75" t="s">
        <v>33</v>
      </c>
      <c r="H22" s="75" t="str">
        <f t="shared" si="0"/>
        <v>知的障害者グループホーム体験ステイ推進事業補助率</v>
      </c>
      <c r="I22" s="88" t="s">
        <v>108</v>
      </c>
      <c r="J22" s="89"/>
      <c r="K22" s="89"/>
    </row>
    <row r="23" spans="1:11">
      <c r="A23" s="75">
        <v>22</v>
      </c>
      <c r="B23" s="75" t="s">
        <v>125</v>
      </c>
      <c r="H23" s="75" t="str">
        <f t="shared" si="0"/>
        <v>難聴児補聴器購入助成事業補助率</v>
      </c>
      <c r="I23" s="88" t="s">
        <v>109</v>
      </c>
      <c r="J23" s="89"/>
      <c r="K23" s="89"/>
    </row>
    <row r="24" spans="1:11">
      <c r="A24" s="75">
        <v>23</v>
      </c>
      <c r="B24" s="75" t="s">
        <v>126</v>
      </c>
      <c r="H24" s="75" t="str">
        <f t="shared" si="0"/>
        <v>コミュニティサロン設置運営事業補助率</v>
      </c>
      <c r="I24" s="88" t="s">
        <v>104</v>
      </c>
      <c r="J24" s="89"/>
      <c r="K24" s="89"/>
    </row>
    <row r="25" spans="1:11">
      <c r="A25" s="75">
        <v>24</v>
      </c>
      <c r="B25" s="75" t="s">
        <v>44</v>
      </c>
      <c r="H25" s="75" t="str">
        <f t="shared" si="0"/>
        <v>市町村献血推進事業補助率</v>
      </c>
      <c r="I25" s="88" t="s">
        <v>109</v>
      </c>
      <c r="J25" s="89"/>
      <c r="K25" s="89"/>
    </row>
    <row r="26" spans="1:11">
      <c r="A26" s="75">
        <v>25</v>
      </c>
      <c r="B26" s="92" t="s">
        <v>127</v>
      </c>
      <c r="C26" s="92"/>
      <c r="D26" s="92"/>
      <c r="H26" s="75" t="str">
        <f t="shared" si="0"/>
        <v>地域産業振興事業補助率</v>
      </c>
      <c r="I26" s="88" t="s">
        <v>104</v>
      </c>
      <c r="J26" s="88"/>
      <c r="K26" s="89"/>
    </row>
    <row r="27" spans="1:11">
      <c r="A27" s="75">
        <v>26</v>
      </c>
      <c r="B27" s="75" t="s">
        <v>128</v>
      </c>
      <c r="H27" s="75" t="str">
        <f t="shared" si="0"/>
        <v>商店街施設整備支援事業補助率</v>
      </c>
      <c r="I27" s="88" t="s">
        <v>110</v>
      </c>
      <c r="J27" s="89"/>
      <c r="K27" s="89"/>
    </row>
    <row r="28" spans="1:11">
      <c r="A28" s="75">
        <v>27</v>
      </c>
      <c r="B28" s="75" t="s">
        <v>45</v>
      </c>
      <c r="H28" s="75" t="str">
        <f t="shared" si="0"/>
        <v>みやぎ路観光地整備事業補助率</v>
      </c>
      <c r="I28" s="88" t="s">
        <v>104</v>
      </c>
      <c r="J28" s="89"/>
      <c r="K28" s="89"/>
    </row>
    <row r="29" spans="1:11">
      <c r="A29" s="75">
        <v>28</v>
      </c>
      <c r="B29" s="92" t="s">
        <v>145</v>
      </c>
      <c r="H29" s="75" t="str">
        <f t="shared" si="0"/>
        <v>首都圏物産振興等支援事業補助率</v>
      </c>
      <c r="I29" s="88" t="s">
        <v>104</v>
      </c>
      <c r="J29" s="89"/>
      <c r="K29" s="89"/>
    </row>
    <row r="30" spans="1:11">
      <c r="A30" s="75">
        <v>29</v>
      </c>
      <c r="B30" s="92" t="s">
        <v>129</v>
      </c>
      <c r="C30" s="92" t="s">
        <v>96</v>
      </c>
      <c r="D30" s="92" t="s">
        <v>97</v>
      </c>
      <c r="E30" s="92" t="s">
        <v>98</v>
      </c>
      <c r="H30" s="75" t="str">
        <f t="shared" si="0"/>
        <v>食育実践地域活動支援事業補助率</v>
      </c>
      <c r="I30" s="88" t="s">
        <v>104</v>
      </c>
      <c r="J30" s="89"/>
      <c r="K30" s="89"/>
    </row>
    <row r="31" spans="1:11">
      <c r="A31" s="75">
        <v>30</v>
      </c>
      <c r="B31" s="92" t="s">
        <v>130</v>
      </c>
      <c r="C31" s="92" t="s">
        <v>76</v>
      </c>
      <c r="D31" s="92" t="s">
        <v>99</v>
      </c>
      <c r="H31" s="75" t="str">
        <f t="shared" si="0"/>
        <v>みやぎの水田農業改革支援事業補助率</v>
      </c>
      <c r="I31" s="88" t="s">
        <v>109</v>
      </c>
      <c r="J31" s="88" t="s">
        <v>111</v>
      </c>
      <c r="K31" s="89"/>
    </row>
    <row r="32" spans="1:11">
      <c r="A32" s="75">
        <v>31</v>
      </c>
      <c r="B32" s="75" t="s">
        <v>131</v>
      </c>
      <c r="H32" s="75" t="str">
        <f t="shared" si="0"/>
        <v>大規模水稲直播栽培団地育成事業補助率</v>
      </c>
      <c r="I32" s="88" t="s">
        <v>105</v>
      </c>
      <c r="J32" s="89"/>
      <c r="K32" s="89"/>
    </row>
    <row r="33" spans="1:11">
      <c r="A33" s="75">
        <v>32</v>
      </c>
      <c r="B33" s="92" t="s">
        <v>146</v>
      </c>
      <c r="C33" s="92"/>
      <c r="D33" s="92"/>
      <c r="E33" s="92"/>
      <c r="F33" s="92"/>
      <c r="H33" s="75" t="str">
        <f t="shared" si="0"/>
        <v>都市と農山漁村の交流拡大事業補助率</v>
      </c>
      <c r="I33" s="88" t="s">
        <v>104</v>
      </c>
      <c r="J33" s="89"/>
      <c r="K33" s="89"/>
    </row>
    <row r="34" spans="1:11">
      <c r="A34" s="75">
        <v>33</v>
      </c>
      <c r="B34" s="75" t="s">
        <v>132</v>
      </c>
      <c r="H34" s="75" t="str">
        <f t="shared" si="0"/>
        <v>豊かなふる里保全整備事業補助率</v>
      </c>
      <c r="I34" s="88" t="s">
        <v>111</v>
      </c>
      <c r="J34" s="89"/>
      <c r="K34" s="89"/>
    </row>
    <row r="35" spans="1:11">
      <c r="A35" s="75">
        <v>34</v>
      </c>
      <c r="B35" s="75" t="s">
        <v>133</v>
      </c>
      <c r="H35" s="75" t="str">
        <f t="shared" si="0"/>
        <v>園芸特産重点強化整備事業補助率</v>
      </c>
      <c r="I35" s="88" t="s">
        <v>109</v>
      </c>
      <c r="J35" s="89"/>
      <c r="K35" s="89"/>
    </row>
    <row r="36" spans="1:11">
      <c r="A36" s="75">
        <v>35</v>
      </c>
      <c r="B36" s="92" t="s">
        <v>147</v>
      </c>
      <c r="H36" s="75" t="str">
        <f t="shared" si="0"/>
        <v>遊休農地再生利用支援事業補助率</v>
      </c>
      <c r="I36" s="88" t="s">
        <v>104</v>
      </c>
      <c r="J36" s="89"/>
      <c r="K36" s="89"/>
    </row>
    <row r="37" spans="1:11">
      <c r="A37" s="75">
        <v>36</v>
      </c>
      <c r="B37" s="75" t="s">
        <v>17</v>
      </c>
      <c r="H37" s="75" t="str">
        <f t="shared" si="0"/>
        <v>漁船乗組員救急救命推進事業補助率</v>
      </c>
      <c r="I37" s="88" t="s">
        <v>109</v>
      </c>
      <c r="J37" s="89"/>
      <c r="K37" s="89"/>
    </row>
    <row r="38" spans="1:11">
      <c r="A38" s="75">
        <v>37</v>
      </c>
      <c r="B38" s="75" t="s">
        <v>50</v>
      </c>
      <c r="H38" s="75" t="str">
        <f t="shared" si="0"/>
        <v>漁港改良助成事業補助率</v>
      </c>
      <c r="I38" s="88" t="s">
        <v>112</v>
      </c>
      <c r="J38" s="88" t="s">
        <v>113</v>
      </c>
      <c r="K38" s="89"/>
    </row>
    <row r="39" spans="1:11">
      <c r="A39" s="75">
        <v>38</v>
      </c>
      <c r="B39" s="75" t="s">
        <v>46</v>
      </c>
      <c r="H39" s="75" t="str">
        <f t="shared" si="0"/>
        <v>山の幸振興総合対策事業補助率</v>
      </c>
      <c r="I39" s="88" t="s">
        <v>109</v>
      </c>
      <c r="J39" s="89"/>
      <c r="K39" s="89"/>
    </row>
    <row r="40" spans="1:11">
      <c r="A40" s="75">
        <v>39</v>
      </c>
      <c r="B40" s="75" t="s">
        <v>47</v>
      </c>
      <c r="H40" s="75" t="str">
        <f t="shared" si="0"/>
        <v>小規模林道事業補助率</v>
      </c>
      <c r="I40" s="88" t="s">
        <v>109</v>
      </c>
      <c r="J40" s="89"/>
      <c r="K40" s="89"/>
    </row>
    <row r="41" spans="1:11">
      <c r="A41" s="75">
        <v>40</v>
      </c>
      <c r="B41" s="75" t="s">
        <v>48</v>
      </c>
      <c r="H41" s="75" t="str">
        <f t="shared" si="0"/>
        <v>ふるさと緑の道整備事業補助率</v>
      </c>
      <c r="I41" s="88" t="s">
        <v>104</v>
      </c>
      <c r="J41" s="89"/>
      <c r="K41" s="89"/>
    </row>
    <row r="42" spans="1:11">
      <c r="A42" s="75">
        <v>41</v>
      </c>
      <c r="B42" s="92" t="s">
        <v>148</v>
      </c>
      <c r="C42" s="92"/>
      <c r="D42" s="92"/>
      <c r="E42" s="92"/>
      <c r="F42" s="92"/>
      <c r="H42" s="75" t="str">
        <f t="shared" si="0"/>
        <v>みやぎ木と触れあう空間づくり支援事業補助率</v>
      </c>
      <c r="I42" s="88" t="s">
        <v>104</v>
      </c>
      <c r="J42" s="88"/>
      <c r="K42" s="88"/>
    </row>
    <row r="43" spans="1:11">
      <c r="A43" s="75">
        <v>42</v>
      </c>
      <c r="B43" s="75" t="s">
        <v>149</v>
      </c>
      <c r="C43" s="92" t="s">
        <v>78</v>
      </c>
      <c r="D43" s="92" t="s">
        <v>77</v>
      </c>
      <c r="E43" s="92" t="s">
        <v>100</v>
      </c>
      <c r="F43" s="92" t="s">
        <v>101</v>
      </c>
      <c r="G43" s="92"/>
      <c r="H43" s="75" t="str">
        <f t="shared" si="0"/>
        <v>宮城の松林健全化事業補助率</v>
      </c>
      <c r="I43" s="88" t="s">
        <v>104</v>
      </c>
      <c r="J43" s="89"/>
      <c r="K43" s="89"/>
    </row>
    <row r="44" spans="1:11">
      <c r="A44" s="75">
        <v>43</v>
      </c>
      <c r="B44" s="75" t="s">
        <v>49</v>
      </c>
      <c r="H44" s="75" t="str">
        <f t="shared" si="0"/>
        <v>みやぎの豊かな森林づくり支援事業補助率</v>
      </c>
      <c r="I44" s="88" t="s">
        <v>105</v>
      </c>
      <c r="J44" s="88" t="s">
        <v>104</v>
      </c>
      <c r="K44" s="88"/>
    </row>
    <row r="45" spans="1:11">
      <c r="A45" s="75">
        <v>44</v>
      </c>
      <c r="B45" s="75" t="s">
        <v>51</v>
      </c>
      <c r="H45" s="75" t="str">
        <f t="shared" si="0"/>
        <v>市町村提案事業補助率</v>
      </c>
      <c r="I45" s="88" t="s">
        <v>104</v>
      </c>
      <c r="J45" s="89"/>
      <c r="K45" s="89"/>
    </row>
    <row r="46" spans="1:11">
      <c r="A46" s="75">
        <v>45</v>
      </c>
      <c r="B46" s="92" t="s">
        <v>134</v>
      </c>
      <c r="C46" s="92"/>
      <c r="D46" s="92"/>
      <c r="E46" s="92"/>
      <c r="F46" s="92"/>
      <c r="H46" s="75" t="str">
        <f t="shared" si="0"/>
        <v>市町村提案事業（特別枠）補助率</v>
      </c>
      <c r="I46" s="88" t="s">
        <v>104</v>
      </c>
      <c r="J46" s="89"/>
      <c r="K46" s="89"/>
    </row>
    <row r="47" spans="1:11">
      <c r="B47" s="87"/>
    </row>
  </sheetData>
  <mergeCells count="2">
    <mergeCell ref="C1:G1"/>
    <mergeCell ref="I1:K1"/>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113</vt:i4>
      </vt:variant>
    </vt:vector>
  </HeadingPairs>
  <TitlesOfParts>
    <vt:vector size="127" baseType="lpstr">
      <vt:lpstr>補助記録</vt:lpstr>
      <vt:lpstr>入力シート</vt:lpstr>
      <vt:lpstr>要領様式１（協議）</vt:lpstr>
      <vt:lpstr>要綱様式２ (交付申請)</vt:lpstr>
      <vt:lpstr>要綱様式２（変更①）</vt:lpstr>
      <vt:lpstr>（変更②）</vt:lpstr>
      <vt:lpstr>（変更③）</vt:lpstr>
      <vt:lpstr>（変更④)</vt:lpstr>
      <vt:lpstr>（変更⑤)</vt:lpstr>
      <vt:lpstr>（変更⑥)</vt:lpstr>
      <vt:lpstr>（変更⑦)</vt:lpstr>
      <vt:lpstr>（変更⑧)</vt:lpstr>
      <vt:lpstr>要綱様式６（実績）</vt:lpstr>
      <vt:lpstr>リスト</vt:lpstr>
      <vt:lpstr>'（変更②）'!Print_Area</vt:lpstr>
      <vt:lpstr>'（変更③）'!Print_Area</vt:lpstr>
      <vt:lpstr>'（変更④)'!Print_Area</vt:lpstr>
      <vt:lpstr>'（変更⑤)'!Print_Area</vt:lpstr>
      <vt:lpstr>'（変更⑥)'!Print_Area</vt:lpstr>
      <vt:lpstr>'（変更⑦)'!Print_Area</vt:lpstr>
      <vt:lpstr>'（変更⑧)'!Print_Area</vt:lpstr>
      <vt:lpstr>入力シート!Print_Area</vt:lpstr>
      <vt:lpstr>補助記録!Print_Area</vt:lpstr>
      <vt:lpstr>'要綱様式２ (交付申請)'!Print_Area</vt:lpstr>
      <vt:lpstr>'要綱様式２（変更①）'!Print_Area</vt:lpstr>
      <vt:lpstr>'要綱様式６（実績）'!Print_Area</vt:lpstr>
      <vt:lpstr>'要領様式１（協議）'!Print_Area</vt:lpstr>
      <vt:lpstr>'（変更②）'!Print_Titles</vt:lpstr>
      <vt:lpstr>'（変更③）'!Print_Titles</vt:lpstr>
      <vt:lpstr>'（変更④)'!Print_Titles</vt:lpstr>
      <vt:lpstr>'（変更⑤)'!Print_Titles</vt:lpstr>
      <vt:lpstr>'（変更⑥)'!Print_Titles</vt:lpstr>
      <vt:lpstr>'（変更⑦)'!Print_Titles</vt:lpstr>
      <vt:lpstr>'（変更⑧)'!Print_Titles</vt:lpstr>
      <vt:lpstr>'要綱様式２ (交付申請)'!Print_Titles</vt:lpstr>
      <vt:lpstr>'要綱様式２（変更①）'!Print_Titles</vt:lpstr>
      <vt:lpstr>'要領様式１（協議）'!Print_Titles</vt:lpstr>
      <vt:lpstr>アピアランス支援事業</vt:lpstr>
      <vt:lpstr>アピアランス支援事業補助率</vt:lpstr>
      <vt:lpstr>がん検診受診率向上促進事業</vt:lpstr>
      <vt:lpstr>がん検診受診率向上促進事業補助率</vt:lpstr>
      <vt:lpstr>コミュニティサロン設置運営事業</vt:lpstr>
      <vt:lpstr>コミュニティサロン設置運営事業補助率</vt:lpstr>
      <vt:lpstr>ごみ減量化・再資源化促進事業</vt:lpstr>
      <vt:lpstr>ごみ減量化・再資源化促進事業補助率</vt:lpstr>
      <vt:lpstr>ふるさと緑の道整備事業</vt:lpstr>
      <vt:lpstr>ふるさと緑の道整備事業補助率</vt:lpstr>
      <vt:lpstr>みやぎの水田農業改革支援事業</vt:lpstr>
      <vt:lpstr>みやぎの水田農業改革支援事業補助率</vt:lpstr>
      <vt:lpstr>みやぎの豊かな森林づくり支援事業</vt:lpstr>
      <vt:lpstr>みやぎの豊かな森林づくり支援事業補助率</vt:lpstr>
      <vt:lpstr>みやぎ木と触れあう空間づくり支援事業</vt:lpstr>
      <vt:lpstr>みやぎ木と触れあう空間づくり支援事業補助率</vt:lpstr>
      <vt:lpstr>みやぎ路観光地整備事業</vt:lpstr>
      <vt:lpstr>みやぎ路観光地整備事業補助率</vt:lpstr>
      <vt:lpstr>安全・安心なまちづくりに向けた防犯カメラ設置事業</vt:lpstr>
      <vt:lpstr>安全・安心なまちづくりに向けた防犯カメラ設置事業補助率</vt:lpstr>
      <vt:lpstr>移住・定住・交流推進支援事業</vt:lpstr>
      <vt:lpstr>移住・定住・交流推進支援事業補助率</vt:lpstr>
      <vt:lpstr>園芸特産重点強化整備事業</vt:lpstr>
      <vt:lpstr>園芸特産重点強化整備事業補助率</vt:lpstr>
      <vt:lpstr>学生を核とした地域づくり支援事業</vt:lpstr>
      <vt:lpstr>学生を核とした地域づくり支援事業補助率</vt:lpstr>
      <vt:lpstr>宮城の松林健全化事業</vt:lpstr>
      <vt:lpstr>宮城の松林健全化事業補助率</vt:lpstr>
      <vt:lpstr>漁港改良助成事業</vt:lpstr>
      <vt:lpstr>漁港改良助成事業補助率</vt:lpstr>
      <vt:lpstr>漁船乗組員救急救命推進事業</vt:lpstr>
      <vt:lpstr>漁船乗組員救急救命推進事業補助率</vt:lpstr>
      <vt:lpstr>公衆浴場安定確保対策事業</vt:lpstr>
      <vt:lpstr>公衆浴場安定確保対策事業補助率</vt:lpstr>
      <vt:lpstr>在宅酸素療法者酸素濃縮器利用助成事業</vt:lpstr>
      <vt:lpstr>在宅酸素療法者酸素濃縮器利用助成事業補助率</vt:lpstr>
      <vt:lpstr>山の幸振興総合対策事業</vt:lpstr>
      <vt:lpstr>山の幸振興総合対策事業補助率</vt:lpstr>
      <vt:lpstr>市町村健康づくり推進事業</vt:lpstr>
      <vt:lpstr>市町村健康づくり推進事業補助率</vt:lpstr>
      <vt:lpstr>市町村献血推進事業</vt:lpstr>
      <vt:lpstr>市町村献血推進事業補助率</vt:lpstr>
      <vt:lpstr>市町村交通安全対策推進事業</vt:lpstr>
      <vt:lpstr>市町村交通安全対策推進事業補助率</vt:lpstr>
      <vt:lpstr>市町村地域福祉おこし事業</vt:lpstr>
      <vt:lpstr>市町村地域福祉おこし事業補助率</vt:lpstr>
      <vt:lpstr>市町村提案事業</vt:lpstr>
      <vt:lpstr>市町村提案事業_特別枠</vt:lpstr>
      <vt:lpstr>市町村提案事業_特別枠_補助率</vt:lpstr>
      <vt:lpstr>市町村提案事業補助率</vt:lpstr>
      <vt:lpstr>事業所内保育施設助成事業</vt:lpstr>
      <vt:lpstr>事業所内保育施設助成事業補助率</vt:lpstr>
      <vt:lpstr>首都圏物産振興等支援事業</vt:lpstr>
      <vt:lpstr>首都圏物産振興等支援事業補助率</vt:lpstr>
      <vt:lpstr>重度身体障害者ケア付き住宅運営費補助事業</vt:lpstr>
      <vt:lpstr>重度身体障害者ケア付き住宅運営費補助事業補助率</vt:lpstr>
      <vt:lpstr>商店街施設整備支援事業</vt:lpstr>
      <vt:lpstr>商店街施設整備支援事業補助率</vt:lpstr>
      <vt:lpstr>小規模林道事業</vt:lpstr>
      <vt:lpstr>小規模林道事業補助率</vt:lpstr>
      <vt:lpstr>少年補導センター運営事業</vt:lpstr>
      <vt:lpstr>少年補導センター運営事業補助率</vt:lpstr>
      <vt:lpstr>消防・防災体制強化事業</vt:lpstr>
      <vt:lpstr>消防・防災体制強化事業補助率</vt:lpstr>
      <vt:lpstr>消防団員確保等充実強化事業</vt:lpstr>
      <vt:lpstr>消防団員確保等充実強化事業補助率</vt:lpstr>
      <vt:lpstr>障害児保育事業</vt:lpstr>
      <vt:lpstr>障害児保育事業補助率</vt:lpstr>
      <vt:lpstr>食育実践地域活動支援事業</vt:lpstr>
      <vt:lpstr>食育実践地域活動支援事業補助率</vt:lpstr>
      <vt:lpstr>大規模水稲直播栽培団地育成事業</vt:lpstr>
      <vt:lpstr>大規模水稲直播栽培団地育成事業補助率</vt:lpstr>
      <vt:lpstr>知的障害者グループホーム体験ステイ推進事業</vt:lpstr>
      <vt:lpstr>知的障害者グループホーム体験ステイ推進事業補助率</vt:lpstr>
      <vt:lpstr>地域産業振興事業</vt:lpstr>
      <vt:lpstr>地域産業振興事業補助率</vt:lpstr>
      <vt:lpstr>地域子育て支援センター事業</vt:lpstr>
      <vt:lpstr>地域子育て支援センター事業補助率</vt:lpstr>
      <vt:lpstr>低年齢児保育施設助成事業</vt:lpstr>
      <vt:lpstr>低年齢児保育施設助成事業補助率</vt:lpstr>
      <vt:lpstr>都市と農山漁村の交流拡大事業</vt:lpstr>
      <vt:lpstr>都市と農山漁村の交流拡大事業補助率</vt:lpstr>
      <vt:lpstr>難聴児補聴器購入助成事業</vt:lpstr>
      <vt:lpstr>難聴児補聴器購入助成事業補助率</vt:lpstr>
      <vt:lpstr>豊かなふる里保全整備事業</vt:lpstr>
      <vt:lpstr>豊かなふる里保全整備事業補助率</vt:lpstr>
      <vt:lpstr>魅力ある地域づくり事業</vt:lpstr>
      <vt:lpstr>魅力ある地域づくり事業補助率</vt:lpstr>
      <vt:lpstr>遊休農地再生利用支援事業</vt:lpstr>
      <vt:lpstr>遊休農地再生利用支援事業補助率</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2025-02-07T01:37:36Z</cp:lastPrinted>
  <dcterms:created xsi:type="dcterms:W3CDTF">2012-01-16T00:46:21Z</dcterms:created>
  <dcterms:modified xsi:type="dcterms:W3CDTF">2025-02-07T02:56:49Z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2018-04-26T00:44:17Z</vt:filetime>
  </property>
</Properties>
</file>