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１月２７日（木）〆】公営企業に係る経営比較分析表（令和２\21 丸森町\21 丸森町\【経営比較分析表】2020_043419_47_1718\【経営比較分析表】2020_043419_47_1718\"/>
    </mc:Choice>
  </mc:AlternateContent>
  <workbookProtection workbookAlgorithmName="SHA-512" workbookHashValue="OqFAI4NneEGYYSYcKuJHNCRA0X/F4up2/edh9FaemLXspXnSD+5nn0MdHSRF+i9izxzwHwfxrMbIBZUuU8ydqg==" workbookSaltValue="kddF6vLsPL0zxkz0wBGF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BB10" i="4"/>
  <c r="AT10" i="4"/>
  <c r="AL10" i="4"/>
  <c r="AD10" i="4"/>
  <c r="P10" i="4"/>
  <c r="B10" i="4"/>
  <c r="AT8" i="4"/>
  <c r="W8" i="4"/>
  <c r="P8" i="4"/>
  <c r="I8" i="4"/>
  <c r="B6"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<sst xmlns="http://schemas.openxmlformats.org/spreadsheetml/2006/main" count="241" uniqueCount="118">
  <si>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</si>
  <si>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</si>
  <si>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</si>
  <si>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</si>
  <si>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</si>
  <si>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</si>
  <si>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</si>
  <si>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</si>
  <si>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</si>
  <si>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</si>
  <si>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</si>
  <si>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</si>
  <si>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</si>
  <si>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</si>
  <si>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</si>
  <si>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</si>
  <si>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</si>
  <si>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</si>
  <si>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</si>
  <si>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</si>
  <si>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</si>
  <si>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</si>
  <si>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</si>
  <si>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</si>
  <si>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</si>
  <si>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</si>
  <si>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</si>
  <si>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</si>
  <si>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</si>
  <si>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</si>
  <si>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</si>
  <si>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</si>
  <si>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</si>
  <si>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</si>
  <si>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</si>
  <si>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</si>
  <si>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</si>
  <si>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</si>
  <si>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</si>
  <si>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</si>
  <si>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</si>
  <si>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</si>
  <si>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</si>
  <si>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</si>
  <si>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</si>
  <si>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</si>
  <si>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</si>
  <si>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</si>
  <si>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</si>
  <si>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</si>
  <si>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</si>
  <si>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</si>
  <si>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</si>
  <si>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</si>
  <si>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</si>
  <si>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</si>
  <si>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</si>
  <si>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</si>
  <si>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</si>
  <si>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</si>
  <si>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</si>
  <si>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</si>
  <si>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</si>
  <si>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</si>
  <si>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</si>
  <si>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</si>
  <si>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</si>
  <si>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</si>
  <si>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</si>
  <si>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</si>
  <si>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</si>
  <si>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</si>
  <si>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</si>
  <si>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</si>
  <si>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</si>
  <si>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</si>
  <si>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</si>
  <si>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</si>
  <si>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</si>
  <si>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</si>
  <si>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</si>
  <si>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</si>
  <si>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</si>
  <si>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</si>
  <si>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</si>
  <si>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</si>
  <si>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</si>
  <si>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</si>
  <si>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</si>
  <si>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</si>
  <si>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</si>
  <si>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</si>
  <si>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</si>
  <si>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</si>
  <si>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</si>
  <si>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</si>
  <si>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</si>
  <si>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</si>
  <si>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</si>
  <si>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</si>
  <si>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</si>
  <si>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</si>
  <si>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</si>
  <si>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</si>
  <si>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</si>
  <si>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</si>
  <si>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</si>
  <si>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</si>
  <si>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</si>
  <si>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</si>
  <si>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</si>
  <si>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</si>
  <si>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</si>
  <si>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</si>
  <si>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</si>
  <si>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phoneticPr fontId="4"/>
  </si>
  <si>
    <t xml:space="preserve"> 現在、25年以上経過した管渠は約16㎞、ポンプ施設は15箇所あり、平成27年度から長寿命化計画を補助事業で策定し、平成29年度から工事を実施している。計画を基に合理的な改築・維持管理を進める。
　</t>
    <phoneticPr fontId="4"/>
  </si>
  <si>
    <r>
      <t>①　収益的収支比率は増加傾向にある。適正な使用料確保のため、未納額の解消に努めていく。
④　令和元年度は類似団体と比較し高い比率となっているが、今後も経営の合理化と一層の経費削減に努め計画的な企業債の発行に努める。
⑤　経費回収率は類似団体と比較し高い比率となっている。適正な使用料確保のため、未納額の解消に努めていく。
⑥　汚水処理原価は類似団体と同程度で推移している。今後も、投資の効率化や維持管理費の削減、接続率の向上を図っていく。
⑧</t>
    </r>
    <r>
      <rPr>
        <sz val="11"/>
        <rFont val="ＭＳ ゴシック"/>
        <family val="3"/>
        <charset val="128"/>
      </rPr>
      <t>　類似団体と比較し高い比率になっているが、今後も使用料収入増加のため、未使用者への啓もう活動を図る。令和２年度に数値が減少しているのは、令和元年東日本台風の影響によるものである。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</si>
</sst>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1-4A57-BE6B-28F6F9DDD1A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4851-4A57-BE6B-28F6F9DDD1A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D-441E-81F4-FFC7FBC68B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471D-441E-81F4-FFC7FBC68B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86.08</c:v>
                </c:pt>
                <c:pt idx="1">
                  <c:v>86.09</c:v>
                </c:pt>
                <c:pt idx="2">
                  <c:v>86.36</c:v>
                </c:pt>
                <c:pt idx="3">
                  <c:v>87.59</c:v>
                </c:pt>
                <c:pt idx="4">
                  <c:v>85.51</c:v>
                </c:pt>
              </c:numCache>
            </c:numRef>
          </c:val>
          <c:extLst>
            <c:ext xmlns:c16="http://schemas.microsoft.com/office/drawing/2014/chart" uri="{C3380CC4-5D6E-409C-BE32-E72D297353CC}">
              <c16:uniqueId val="{00000000-4F65-47FC-B691-BAD282ECA5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4F65-47FC-B691-BAD282ECA5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75.16</c:v>
                </c:pt>
                <c:pt idx="1">
                  <c:v>78.56</c:v>
                </c:pt>
                <c:pt idx="2">
                  <c:v>84.84</c:v>
                </c:pt>
                <c:pt idx="3">
                  <c:v>86.62</c:v>
                </c:pt>
                <c:pt idx="4">
                  <c:v>91.46</c:v>
                </c:pt>
              </c:numCache>
            </c:numRef>
          </c:val>
          <c:extLst>
            <c:ext xmlns:c16="http://schemas.microsoft.com/office/drawing/2014/chart" uri="{C3380CC4-5D6E-409C-BE32-E72D297353CC}">
              <c16:uniqueId val="{00000000-FB3E-4F6E-8EA4-085E285743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3E-4F6E-8EA4-085E285743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3-485C-85F6-71DBB9FA9D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3-485C-85F6-71DBB9FA9D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3-43AE-8820-989C8C700A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3-43AE-8820-989C8C700A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3A-4CBB-A879-CEAC620F15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A-4CBB-A879-CEAC620F15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C8-41F3-9E7C-575E949E53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C8-41F3-9E7C-575E949E53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2963.43</c:v>
                </c:pt>
                <c:pt idx="1">
                  <c:v>1625.07</c:v>
                </c:pt>
                <c:pt idx="2">
                  <c:v>519.66999999999996</c:v>
                </c:pt>
                <c:pt idx="3">
                  <c:v>2004.76</c:v>
                </c:pt>
                <c:pt idx="4">
                  <c:v>1759.18</c:v>
                </c:pt>
              </c:numCache>
            </c:numRef>
          </c:val>
          <c:extLst>
            <c:ext xmlns:c16="http://schemas.microsoft.com/office/drawing/2014/chart" uri="{C3380CC4-5D6E-409C-BE32-E72D297353CC}">
              <c16:uniqueId val="{00000000-4E11-4123-B9F1-06E92A6B9D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4E11-4123-B9F1-06E92A6B9D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92.37</c:v>
                </c:pt>
                <c:pt idx="1">
                  <c:v>92.34</c:v>
                </c:pt>
                <c:pt idx="2">
                  <c:v>87.44</c:v>
                </c:pt>
                <c:pt idx="3">
                  <c:v>79.03</c:v>
                </c:pt>
                <c:pt idx="4">
                  <c:v>93.63</c:v>
                </c:pt>
              </c:numCache>
            </c:numRef>
          </c:val>
          <c:extLst>
            <c:ext xmlns:c16="http://schemas.microsoft.com/office/drawing/2014/chart" uri="{C3380CC4-5D6E-409C-BE32-E72D297353CC}">
              <c16:uniqueId val="{00000000-C584-4C47-B315-01BF35CD9B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C584-4C47-B315-01BF35CD9B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199.81</c:v>
                </c:pt>
                <c:pt idx="1">
                  <c:v>200.79</c:v>
                </c:pt>
                <c:pt idx="2">
                  <c:v>213.51</c:v>
                </c:pt>
                <c:pt idx="3">
                  <c:v>214.63</c:v>
                </c:pt>
                <c:pt idx="4">
                  <c:v>205.27</c:v>
                </c:pt>
              </c:numCache>
            </c:numRef>
          </c:val>
          <c:extLst>
            <c:ext xmlns:c16="http://schemas.microsoft.com/office/drawing/2014/chart" uri="{C3380CC4-5D6E-409C-BE32-E72D297353CC}">
              <c16:uniqueId val="{00000000-0848-4C64-904D-4489201BFB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0848-4C64-904D-4489201BFB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丸森町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12904</v>
      </c>
      <c r="AM8" s="69"/>
      <c r="AN8" s="69"/>
      <c r="AO8" s="69"/>
      <c r="AP8" s="69"/>
      <c r="AQ8" s="69"/>
      <c r="AR8" s="69"/>
      <c r="AS8" s="69"/>
      <c r="AT8" s="68">
        <f>データ!T6</f>
        <v>273.3</v>
      </c>
      <c r="AU8" s="68"/>
      <c r="AV8" s="68"/>
      <c r="AW8" s="68"/>
      <c r="AX8" s="68"/>
      <c r="AY8" s="68"/>
      <c r="AZ8" s="68"/>
      <c r="BA8" s="68"/>
      <c r="BB8" s="68">
        <f>データ!U6</f>
        <v>47.22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36</v>
      </c>
      <c r="Q10" s="68"/>
      <c r="R10" s="68"/>
      <c r="S10" s="68"/>
      <c r="T10" s="68"/>
      <c r="U10" s="68"/>
      <c r="V10" s="68"/>
      <c r="W10" s="68">
        <f>データ!Q6</f>
        <v>100</v>
      </c>
      <c r="X10" s="68"/>
      <c r="Y10" s="68"/>
      <c r="Z10" s="68"/>
      <c r="AA10" s="68"/>
      <c r="AB10" s="68"/>
      <c r="AC10" s="68"/>
      <c r="AD10" s="69">
        <f>データ!R6</f>
        <v>3470</v>
      </c>
      <c r="AE10" s="69"/>
      <c r="AF10" s="69"/>
      <c r="AG10" s="69"/>
      <c r="AH10" s="69"/>
      <c r="AI10" s="69"/>
      <c r="AJ10" s="69"/>
      <c r="AK10" s="2"/>
      <c r="AL10" s="69">
        <f>データ!V6</f>
        <v>4603</v>
      </c>
      <c r="AM10" s="69"/>
      <c r="AN10" s="69"/>
      <c r="AO10" s="69"/>
      <c r="AP10" s="69"/>
      <c r="AQ10" s="69"/>
      <c r="AR10" s="69"/>
      <c r="AS10" s="69"/>
      <c r="AT10" s="68">
        <f>データ!W6</f>
        <v>2.96</v>
      </c>
      <c r="AU10" s="68"/>
      <c r="AV10" s="68"/>
      <c r="AW10" s="68"/>
      <c r="AX10" s="68"/>
      <c r="AY10" s="68"/>
      <c r="AZ10" s="68"/>
      <c r="BA10" s="68"/>
      <c r="BB10" s="68">
        <f>データ!X6</f>
        <v>1555.07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O899XWsEoWg9gYQnucFpvYMCl4kKP23xXenlnB15pTbs9BqcO9xpYn0tirSj/8+zvSE5h7QrVMGeqpYEOm8njg==" saltValue="DA5GHr/gaHzclJTw+XjH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43419</v>
      </c>
      <c r="D6" s="33">
        <f t="shared" si="3"/>
        <v>47</v>
      </c>
      <c r="E6" s="33">
        <f t="shared" si="3"/>
        <v>17</v>
      </c>
      <c r="F6" s="33">
        <f t="shared" si="3"/>
        <v>1</v>
      </c>
      <c r="G6" s="33">
        <f t="shared" si="3"/>
        <v>0</v>
      </c>
      <c r="H6" s="33" t="str">
        <f t="shared" si="3"/>
        <v>宮城県　丸森町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36</v>
      </c>
      <c r="Q6" s="34">
        <f t="shared" si="3"/>
        <v>100</v>
      </c>
      <c r="R6" s="34">
        <f t="shared" si="3"/>
        <v>3470</v>
      </c>
      <c r="S6" s="34">
        <f t="shared" si="3"/>
        <v>12904</v>
      </c>
      <c r="T6" s="34">
        <f t="shared" si="3"/>
        <v>273.3</v>
      </c>
      <c r="U6" s="34">
        <f t="shared" si="3"/>
        <v>47.22</v>
      </c>
      <c r="V6" s="34">
        <f t="shared" si="3"/>
        <v>4603</v>
      </c>
      <c r="W6" s="34">
        <f t="shared" si="3"/>
        <v>2.96</v>
      </c>
      <c r="X6" s="34">
        <f t="shared" si="3"/>
        <v>1555.07</v>
      </c>
      <c r="Y6" s="35">
        <f>IF(Y7="",NA(),Y7)</f>
        <v>75.16</v>
      </c>
      <c r="Z6" s="35">
        <f t="shared" ref="Z6:AH6" si="4">IF(Z7="",NA(),Z7)</f>
        <v>78.56</v>
      </c>
      <c r="AA6" s="35">
        <f t="shared" si="4"/>
        <v>84.84</v>
      </c>
      <c r="AB6" s="35">
        <f t="shared" si="4"/>
        <v>86.62</v>
      </c>
      <c r="AC6" s="35">
        <f t="shared" si="4"/>
        <v>91.46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2963.43</v>
      </c>
      <c r="BG6" s="35">
        <f t="shared" ref="BG6:BO6" si="7">IF(BG7="",NA(),BG7)</f>
        <v>1625.07</v>
      </c>
      <c r="BH6" s="35">
        <f t="shared" si="7"/>
        <v>519.66999999999996</v>
      </c>
      <c r="BI6" s="35">
        <f t="shared" si="7"/>
        <v>2004.76</v>
      </c>
      <c r="BJ6" s="35">
        <f t="shared" si="7"/>
        <v>1759.18</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92.37</v>
      </c>
      <c r="BR6" s="35">
        <f t="shared" ref="BR6:BZ6" si="8">IF(BR7="",NA(),BR7)</f>
        <v>92.34</v>
      </c>
      <c r="BS6" s="35">
        <f t="shared" si="8"/>
        <v>87.44</v>
      </c>
      <c r="BT6" s="35">
        <f t="shared" si="8"/>
        <v>79.03</v>
      </c>
      <c r="BU6" s="35">
        <f t="shared" si="8"/>
        <v>93.63</v>
      </c>
      <c r="BV6" s="35">
        <f t="shared" si="8"/>
        <v>74.040000000000006</v>
      </c>
      <c r="BW6" s="35">
        <f t="shared" si="8"/>
        <v>80.58</v>
      </c>
      <c r="BX6" s="35">
        <f t="shared" si="8"/>
        <v>78.92</v>
      </c>
      <c r="BY6" s="35">
        <f t="shared" si="8"/>
        <v>74.17</v>
      </c>
      <c r="BZ6" s="35">
        <f t="shared" si="8"/>
        <v>79.77</v>
      </c>
      <c r="CA6" s="34" t="str">
        <f>IF(CA7="","",IF(CA7="-","【-】","【"&amp;SUBSTITUTE(TEXT(CA7,"#,##0.00"),"-","△")&amp;"】"))</f>
        <v>【98.96】</v>
      </c>
      <c r="CB6" s="35">
        <f>IF(CB7="",NA(),CB7)</f>
        <v>199.81</v>
      </c>
      <c r="CC6" s="35">
        <f t="shared" ref="CC6:CK6" si="9">IF(CC7="",NA(),CC7)</f>
        <v>200.79</v>
      </c>
      <c r="CD6" s="35">
        <f t="shared" si="9"/>
        <v>213.51</v>
      </c>
      <c r="CE6" s="35">
        <f t="shared" si="9"/>
        <v>214.63</v>
      </c>
      <c r="CF6" s="35">
        <f t="shared" si="9"/>
        <v>205.27</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86.08</v>
      </c>
      <c r="CY6" s="35">
        <f t="shared" ref="CY6:DG6" si="11">IF(CY7="",NA(),CY7)</f>
        <v>86.09</v>
      </c>
      <c r="CZ6" s="35">
        <f t="shared" si="11"/>
        <v>86.36</v>
      </c>
      <c r="DA6" s="35">
        <f t="shared" si="11"/>
        <v>87.59</v>
      </c>
      <c r="DB6" s="35">
        <f t="shared" si="11"/>
        <v>85.51</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43419</v>
      </c>
      <c r="D7" s="37">
        <v>47</v>
      </c>
      <c r="E7" s="37">
        <v>17</v>
      </c>
      <c r="F7" s="37">
        <v>1</v>
      </c>
      <c r="G7" s="37">
        <v>0</v>
      </c>
      <c r="H7" s="37" t="s">
        <v>97</v>
      </c>
      <c r="I7" s="37" t="s">
        <v>98</v>
      </c>
      <c r="J7" s="37" t="s">
        <v>99</v>
      </c>
      <c r="K7" s="37" t="s">
        <v>100</v>
      </c>
      <c r="L7" s="37" t="s">
        <v>101</v>
      </c>
      <c r="M7" s="37" t="s">
        <v>102</v>
      </c>
      <c r="N7" s="38" t="s">
        <v>103</v>
      </c>
      <c r="O7" s="38" t="s">
        <v>104</v>
      </c>
      <c r="P7" s="38">
        <v>36</v>
      </c>
      <c r="Q7" s="38">
        <v>100</v>
      </c>
      <c r="R7" s="38">
        <v>3470</v>
      </c>
      <c r="S7" s="38">
        <v>12904</v>
      </c>
      <c r="T7" s="38">
        <v>273.3</v>
      </c>
      <c r="U7" s="38">
        <v>47.22</v>
      </c>
      <c r="V7" s="38">
        <v>4603</v>
      </c>
      <c r="W7" s="38">
        <v>2.96</v>
      </c>
      <c r="X7" s="38">
        <v>1555.07</v>
      </c>
      <c r="Y7" s="38">
        <v>75.16</v>
      </c>
      <c r="Z7" s="38">
        <v>78.56</v>
      </c>
      <c r="AA7" s="38">
        <v>84.84</v>
      </c>
      <c r="AB7" s="38">
        <v>86.62</v>
      </c>
      <c r="AC7" s="38">
        <v>91.46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2963.43</v>
      </c>
      <c r="BG7" s="38">
        <v>1625.07</v>
      </c>
      <c r="BH7" s="38">
        <v>519.66999999999996</v>
      </c>
      <c r="BI7" s="38">
        <v>2004.76</v>
      </c>
      <c r="BJ7" s="38">
        <v>1759.18</v>
      </c>
      <c r="BK7" s="38">
        <v>1047.6500000000001</v>
      </c>
      <c r="BL7" s="38">
        <v>1124.26</v>
      </c>
      <c r="BM7" s="38">
        <v>1048.23</v>
      </c>
      <c r="BN7" s="38">
        <v>1130.42</v>
      </c>
      <c r="BO7" s="38">
        <v>1245.0999999999999</v>
      </c>
      <c r="BP7" s="38">
        <v>705.21</v>
      </c>
      <c r="BQ7" s="38">
        <v>92.37</v>
      </c>
      <c r="BR7" s="38">
        <v>92.34</v>
      </c>
      <c r="BS7" s="38">
        <v>87.44</v>
      </c>
      <c r="BT7" s="38">
        <v>79.03</v>
      </c>
      <c r="BU7" s="38">
        <v>93.63</v>
      </c>
      <c r="BV7" s="38">
        <v>74.040000000000006</v>
      </c>
      <c r="BW7" s="38">
        <v>80.58</v>
      </c>
      <c r="BX7" s="38">
        <v>78.92</v>
      </c>
      <c r="BY7" s="38">
        <v>74.17</v>
      </c>
      <c r="BZ7" s="38">
        <v>79.77</v>
      </c>
      <c r="CA7" s="38">
        <v>98.96</v>
      </c>
      <c r="CB7" s="38">
        <v>199.81</v>
      </c>
      <c r="CC7" s="38">
        <v>200.79</v>
      </c>
      <c r="CD7" s="38">
        <v>213.51</v>
      </c>
      <c r="CE7" s="38">
        <v>214.63</v>
      </c>
      <c r="CF7" s="38">
        <v>205.27</v>
      </c>
      <c r="CG7" s="38">
        <v>235.61</v>
      </c>
      <c r="CH7" s="38">
        <v>216.21</v>
      </c>
      <c r="CI7" s="38">
        <v>220.31</v>
      </c>
      <c r="CJ7" s="38">
        <v>230.95</v>
      </c>
      <c r="CK7" s="38">
        <v>214.56</v>
      </c>
      <c r="CL7" s="38">
        <v>134.52000000000001</v>
      </c>
      <c r="CM7" s="38" t="s">
        <v>103</v>
      </c>
      <c r="CN7" s="38" t="s">
        <v>103</v>
      </c>
      <c r="CO7" s="38" t="s">
        <v>103</v>
      </c>
      <c r="CP7" s="38" t="s">
        <v>103</v>
      </c>
      <c r="CQ7" s="38" t="s">
        <v>103</v>
      </c>
      <c r="CR7" s="38">
        <v>49.25</v>
      </c>
      <c r="CS7" s="38">
        <v>50.24</v>
      </c>
      <c r="CT7" s="38">
        <v>49.68</v>
      </c>
      <c r="CU7" s="38">
        <v>49.27</v>
      </c>
      <c r="CV7" s="38">
        <v>49.47</v>
      </c>
      <c r="CW7" s="38">
        <v>59.57</v>
      </c>
      <c r="CX7" s="38">
        <v>86.08</v>
      </c>
      <c r="CY7" s="38">
        <v>86.09</v>
      </c>
      <c r="CZ7" s="38">
        <v>86.36</v>
      </c>
      <c r="DA7" s="38">
        <v>87.59</v>
      </c>
      <c r="DB7" s="38">
        <v>85.51</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cp:lastPrinted>2022-01-24T02:47:03Z</cp:lastPrinted>
  <dcterms:created xsi:type="dcterms:W3CDTF">2021-12-03T07:43:21Z</dcterms:created>
  <dcterms:modified xsi:type="dcterms:W3CDTF">2022-01-24T02:47:09Z</dcterms:modified>
  <cp:category/>
</cp:coreProperties>
</file>