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filesv01\385医療局\020医療管理課\1600医療局\001庶務\002照会・回答\000001庁内照会・回答\R3\01_病院分\R04.01.11_ 【財政課】（県市町村課）公営企業に係る経営比較分析表（令和２年度決算）の分析等について(依頼）\05_県市町村課から確認依頼\03_病院から回答\"/>
    </mc:Choice>
  </mc:AlternateContent>
  <xr:revisionPtr revIDLastSave="0" documentId="13_ncr:1_{0AC25205-6523-4800-B936-4FB0A7543938}" xr6:coauthVersionLast="47" xr6:coauthVersionMax="47" xr10:uidLastSave="{00000000-0000-0000-0000-000000000000}"/>
  <workbookProtection workbookAlgorithmName="SHA-512" workbookHashValue="cFxBjkoDxgWM+K4l5u81NScj4QkCxlqBkKdNJScVg4bu2d1vsib3NC+U5A48XJ5NMISBN7LlftWx4xPKNKfHnA==" workbookSaltValue="js0TJ3GWTDZ6zhyH6Qlecw==" workbookSpinCount="100000" lockStructure="1"/>
  <bookViews>
    <workbookView xWindow="3216" yWindow="300" windowWidth="19296" windowHeight="5148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KV80" i="4" s="1"/>
  <c r="EU7" i="5"/>
  <c r="ET7" i="5"/>
  <c r="ES7" i="5"/>
  <c r="ER7" i="5"/>
  <c r="LO79" i="4" s="1"/>
  <c r="EQ7" i="5"/>
  <c r="EP7" i="5"/>
  <c r="EO7" i="5"/>
  <c r="EM7" i="5"/>
  <c r="EL7" i="5"/>
  <c r="EK7" i="5"/>
  <c r="EJ7" i="5"/>
  <c r="EI7" i="5"/>
  <c r="EH7" i="5"/>
  <c r="EG7" i="5"/>
  <c r="EF7" i="5"/>
  <c r="EE7" i="5"/>
  <c r="FH79" i="4" s="1"/>
  <c r="ED7" i="5"/>
  <c r="EB7" i="5"/>
  <c r="EA7" i="5"/>
  <c r="DZ7" i="5"/>
  <c r="BG80" i="4" s="1"/>
  <c r="DY7" i="5"/>
  <c r="DX7" i="5"/>
  <c r="DW7" i="5"/>
  <c r="DV7" i="5"/>
  <c r="BZ79" i="4" s="1"/>
  <c r="DU7" i="5"/>
  <c r="DT7" i="5"/>
  <c r="DS7" i="5"/>
  <c r="DQ7" i="5"/>
  <c r="DP7" i="5"/>
  <c r="DO7" i="5"/>
  <c r="DN7" i="5"/>
  <c r="DM7" i="5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IK55" i="4" s="1"/>
  <c r="CY7" i="5"/>
  <c r="CX7" i="5"/>
  <c r="CW7" i="5"/>
  <c r="CU7" i="5"/>
  <c r="FL56" i="4" s="1"/>
  <c r="CT7" i="5"/>
  <c r="CS7" i="5"/>
  <c r="CR7" i="5"/>
  <c r="CQ7" i="5"/>
  <c r="DD56" i="4" s="1"/>
  <c r="CP7" i="5"/>
  <c r="CO7" i="5"/>
  <c r="CN7" i="5"/>
  <c r="CM7" i="5"/>
  <c r="CL7" i="5"/>
  <c r="CJ7" i="5"/>
  <c r="CI7" i="5"/>
  <c r="CH7" i="5"/>
  <c r="AT56" i="4" s="1"/>
  <c r="CG7" i="5"/>
  <c r="CF7" i="5"/>
  <c r="CE7" i="5"/>
  <c r="CD7" i="5"/>
  <c r="CC7" i="5"/>
  <c r="CB7" i="5"/>
  <c r="CA7" i="5"/>
  <c r="BY7" i="5"/>
  <c r="MN34" i="4" s="1"/>
  <c r="BX7" i="5"/>
  <c r="BW7" i="5"/>
  <c r="BV7" i="5"/>
  <c r="BU7" i="5"/>
  <c r="KF34" i="4" s="1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IK33" i="4" s="1"/>
  <c r="BG7" i="5"/>
  <c r="BF7" i="5"/>
  <c r="BE7" i="5"/>
  <c r="BC7" i="5"/>
  <c r="BB7" i="5"/>
  <c r="BA7" i="5"/>
  <c r="AZ7" i="5"/>
  <c r="AY7" i="5"/>
  <c r="AX7" i="5"/>
  <c r="AW7" i="5"/>
  <c r="AV7" i="5"/>
  <c r="AU7" i="5"/>
  <c r="DS33" i="4" s="1"/>
  <c r="AT7" i="5"/>
  <c r="AR7" i="5"/>
  <c r="AQ7" i="5"/>
  <c r="AP7" i="5"/>
  <c r="AT34" i="4" s="1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AE6" i="5"/>
  <c r="AD6" i="5"/>
  <c r="AC6" i="5"/>
  <c r="ID10" i="4" s="1"/>
  <c r="AB6" i="5"/>
  <c r="AA6" i="5"/>
  <c r="Z6" i="5"/>
  <c r="Y6" i="5"/>
  <c r="FZ12" i="4" s="1"/>
  <c r="X6" i="5"/>
  <c r="W6" i="5"/>
  <c r="V6" i="5"/>
  <c r="U6" i="5"/>
  <c r="B12" i="4" s="1"/>
  <c r="T6" i="5"/>
  <c r="FZ10" i="4" s="1"/>
  <c r="S6" i="5"/>
  <c r="R6" i="5"/>
  <c r="Q6" i="5"/>
  <c r="AU10" i="4" s="1"/>
  <c r="P6" i="5"/>
  <c r="B10" i="4" s="1"/>
  <c r="O6" i="5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E90" i="4"/>
  <c r="D90" i="4"/>
  <c r="C90" i="4"/>
  <c r="MH80" i="4"/>
  <c r="LO80" i="4"/>
  <c r="KC80" i="4"/>
  <c r="JJ80" i="4"/>
  <c r="HM80" i="4"/>
  <c r="GT80" i="4"/>
  <c r="GA80" i="4"/>
  <c r="FH80" i="4"/>
  <c r="EO80" i="4"/>
  <c r="CS80" i="4"/>
  <c r="BZ80" i="4"/>
  <c r="AN80" i="4"/>
  <c r="U80" i="4"/>
  <c r="MH79" i="4"/>
  <c r="KV79" i="4"/>
  <c r="KC79" i="4"/>
  <c r="JJ79" i="4"/>
  <c r="HM79" i="4"/>
  <c r="GT79" i="4"/>
  <c r="GA79" i="4"/>
  <c r="EO79" i="4"/>
  <c r="CS79" i="4"/>
  <c r="BG79" i="4"/>
  <c r="AN79" i="4"/>
  <c r="U79" i="4"/>
  <c r="MN56" i="4"/>
  <c r="LY56" i="4"/>
  <c r="LJ56" i="4"/>
  <c r="KU56" i="4"/>
  <c r="KF56" i="4"/>
  <c r="IZ56" i="4"/>
  <c r="IK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F55" i="4"/>
  <c r="IZ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LY34" i="4"/>
  <c r="LJ34" i="4"/>
  <c r="KU34" i="4"/>
  <c r="IZ34" i="4"/>
  <c r="IK34" i="4"/>
  <c r="HG34" i="4"/>
  <c r="GR34" i="4"/>
  <c r="FL34" i="4"/>
  <c r="EW34" i="4"/>
  <c r="EH34" i="4"/>
  <c r="DS34" i="4"/>
  <c r="DD34" i="4"/>
  <c r="BX34" i="4"/>
  <c r="BI34" i="4"/>
  <c r="AE34" i="4"/>
  <c r="P34" i="4"/>
  <c r="MN33" i="4"/>
  <c r="LY33" i="4"/>
  <c r="LJ33" i="4"/>
  <c r="KF33" i="4"/>
  <c r="IZ33" i="4"/>
  <c r="HV33" i="4"/>
  <c r="HG33" i="4"/>
  <c r="GR33" i="4"/>
  <c r="FL33" i="4"/>
  <c r="EW33" i="4"/>
  <c r="EH33" i="4"/>
  <c r="DD33" i="4"/>
  <c r="BX33" i="4"/>
  <c r="BI33" i="4"/>
  <c r="AT33" i="4"/>
  <c r="AE33" i="4"/>
  <c r="P33" i="4"/>
  <c r="LP12" i="4"/>
  <c r="ID12" i="4"/>
  <c r="EG12" i="4"/>
  <c r="CN12" i="4"/>
  <c r="AU12" i="4"/>
  <c r="LP10" i="4"/>
  <c r="JW10" i="4"/>
  <c r="EG10" i="4"/>
  <c r="CN10" i="4"/>
  <c r="LP8" i="4"/>
  <c r="JW8" i="4"/>
  <c r="ID8" i="4"/>
  <c r="FZ8" i="4"/>
  <c r="EG8" i="4"/>
  <c r="AU8" i="4"/>
  <c r="B8" i="4"/>
  <c r="B6" i="4"/>
  <c r="C11" i="5" l="1"/>
  <c r="KU54" i="4" s="1"/>
  <c r="MH78" i="4"/>
  <c r="IZ54" i="4"/>
  <c r="IZ32" i="4"/>
  <c r="MN32" i="4"/>
  <c r="HM78" i="4"/>
  <c r="FL54" i="4"/>
  <c r="FL32" i="4"/>
  <c r="CS78" i="4"/>
  <c r="BX54" i="4"/>
  <c r="BX32" i="4"/>
  <c r="MN54" i="4"/>
  <c r="KU32" i="4"/>
  <c r="D11" i="5"/>
  <c r="E11" i="5"/>
  <c r="B11" i="5"/>
  <c r="AN78" i="4" l="1"/>
  <c r="DS54" i="4"/>
  <c r="HG32" i="4"/>
  <c r="AE54" i="4"/>
  <c r="DS32" i="4"/>
  <c r="HG54" i="4"/>
  <c r="KC78" i="4"/>
  <c r="AE32" i="4"/>
  <c r="FH78" i="4"/>
  <c r="JJ78" i="4"/>
  <c r="GR54" i="4"/>
  <c r="GR32" i="4"/>
  <c r="EO78" i="4"/>
  <c r="DD54" i="4"/>
  <c r="DD32" i="4"/>
  <c r="KF54" i="4"/>
  <c r="U78" i="4"/>
  <c r="P54" i="4"/>
  <c r="P32" i="4"/>
  <c r="KF32" i="4"/>
  <c r="LY54" i="4"/>
  <c r="LY32" i="4"/>
  <c r="BZ78" i="4"/>
  <c r="BI54" i="4"/>
  <c r="BI32" i="4"/>
  <c r="LO78" i="4"/>
  <c r="IK54" i="4"/>
  <c r="IK32" i="4"/>
  <c r="GT78" i="4"/>
  <c r="EW54" i="4"/>
  <c r="EW32" i="4"/>
  <c r="BG78" i="4"/>
  <c r="AT54" i="4"/>
  <c r="AT32" i="4"/>
  <c r="GA78" i="4"/>
  <c r="EH54" i="4"/>
  <c r="LJ54" i="4"/>
  <c r="LJ32" i="4"/>
  <c r="KV78" i="4"/>
  <c r="HV54" i="4"/>
  <c r="HV32" i="4"/>
  <c r="EH32" i="4"/>
</calcChain>
</file>

<file path=xl/sharedStrings.xml><?xml version="1.0" encoding="utf-8"?>
<sst xmlns="http://schemas.openxmlformats.org/spreadsheetml/2006/main" count="322" uniqueCount="179">
  <si>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</si>
  <si>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</si>
  <si>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</si>
  <si>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</si>
  <si>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</si>
  <si>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</si>
  <si>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</si>
  <si>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</si>
  <si>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</si>
  <si>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</si>
  <si>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</si>
  <si>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</si>
  <si>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</si>
  <si>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</si>
  <si>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</si>
  <si>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</si>
  <si>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</si>
  <si>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</si>
  <si>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</si>
  <si>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</si>
  <si>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</si>
  <si>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</si>
  <si>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</si>
  <si>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</si>
  <si>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</si>
  <si>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</si>
  <si>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</si>
  <si>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</si>
  <si>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</si>
  <si>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</si>
  <si>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</si>
  <si>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</si>
  <si>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</si>
  <si>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</si>
  <si>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</si>
  <si>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</si>
  <si>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</si>
  <si>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</si>
  <si>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</si>
  <si>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</si>
  <si>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</si>
  <si>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</si>
  <si>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</si>
  <si>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</si>
  <si>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</si>
  <si>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</si>
  <si>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</si>
  <si>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</si>
  <si>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</si>
  <si>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</si>
  <si>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</si>
  <si>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</si>
  <si>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</si>
  <si>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</si>
  <si>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</si>
  <si>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</si>
  <si>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</si>
  <si>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</si>
  <si>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</si>
  <si>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</si>
  <si>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</si>
  <si>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</si>
  <si>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</si>
  <si>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</si>
  <si>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</si>
  <si>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</si>
  <si>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</si>
  <si>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</si>
  <si>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</si>
  <si>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</si>
  <si>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</si>
  <si>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</si>
  <si>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</si>
  <si>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</si>
  <si>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</si>
  <si>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</si>
  <si>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</si>
  <si>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</si>
  <si>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</si>
  <si>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</si>
  <si>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</si>
  <si>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</si>
  <si>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</si>
  <si>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</si>
  <si>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</si>
  <si>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</si>
  <si>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</si>
  <si>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</si>
  <si>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</si>
  <si>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</si>
  <si>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</si>
  <si>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</si>
  <si>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</si>
  <si>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</si>
  <si>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</si>
  <si>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</si>
  <si>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</si>
  <si>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</si>
  <si>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</si>
  <si>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</si>
  <si>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</si>
  <si>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</si>
  <si>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</si>
  <si>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</si>
  <si>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</si>
  <si>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</si>
  <si>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</si>
  <si>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</si>
  <si>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</si>
  <si>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</si>
  <si>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</si>
  <si>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</si>
  <si>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</si>
  <si>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</si>
  <si>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</si>
  <si>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</si>
  <si>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</si>
  <si>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</si>
  <si>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</si>
  <si>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</si>
  <si>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</si>
  <si>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</si>
  <si>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</si>
  <si>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</si>
  <si>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</si>
  <si>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</si>
  <si>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</si>
  <si>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</si>
  <si>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</si>
  <si>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</si>
  <si>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</si>
  <si>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</si>
  <si>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</si>
  <si>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</si>
  <si>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</si>
  <si>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</si>
  <si>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</si>
  <si>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</si>
  <si>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</si>
  <si>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</si>
  <si>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</si>
  <si>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</si>
  <si>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</si>
  <si>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</si>
  <si>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</si>
  <si>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</si>
  <si>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</si>
  <si>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</si>
  <si>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</si>
  <si>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</si>
  <si>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</si>
  <si>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</si>
  <si>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</si>
  <si>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</si>
  <si>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</si>
  <si>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</si>
  <si>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</si>
  <si>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栗原市</t>
  </si>
  <si>
    <t>栗原市立栗原中央病院</t>
  </si>
  <si>
    <t>条例全部</t>
  </si>
  <si>
    <t>病院事業</t>
  </si>
  <si>
    <t>一般病院</t>
  </si>
  <si>
    <t>300床以上～400床未満</t>
  </si>
  <si>
    <t>学術・研究機関出身</t>
  </si>
  <si>
    <t>直営</t>
  </si>
  <si>
    <t>対象</t>
  </si>
  <si>
    <t>ド 訓</t>
  </si>
  <si>
    <t>救 臨 感 災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</si>
  <si>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</si>
  <si>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</si>
  <si>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</si>
  <si>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</si>
  <si>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</si>
  <si>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</si>
  <si>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</si>
  <si>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・地域の中核病院として高度医療及び二次救急医療
・急性期医療を中心に、小児から成人・高齢者に至るまで、幅広い年代層への医療
・災害拠点病院
・基幹型臨床研修指定病院
・第二種感染症指定医療機関</t>
    <phoneticPr fontId="5"/>
  </si>
  <si>
    <t>　開院より18年経過し、医療機器や冷暖房設備等の老朽化が目立ってきている。
　個別の故障については、その都度修繕により対応しているが、今後は計画的な医療機器や設備の更新を行っていく。</t>
    <phoneticPr fontId="5"/>
  </si>
  <si>
    <t>　常勤医師不足の解消による収入増を図るほか、医療機器購入費や診療材料購入費、業務委託費等の適正化に努める。
　また、新型コロナ対応が終息した際には、専用病棟の廃止を予定しており、地域の人口減少に見合った事業規模の見直しを行い、一層の経営改善を図っていく。</t>
    <rPh sb="58" eb="60">
      <t>シンガタ</t>
    </rPh>
    <rPh sb="63" eb="65">
      <t>タイオウ</t>
    </rPh>
    <rPh sb="66" eb="68">
      <t>シュウソク</t>
    </rPh>
    <rPh sb="70" eb="71">
      <t>サイ</t>
    </rPh>
    <rPh sb="74" eb="76">
      <t>センヨウ</t>
    </rPh>
    <rPh sb="76" eb="78">
      <t>ビョウトウ</t>
    </rPh>
    <rPh sb="82" eb="84">
      <t>ヨテイ</t>
    </rPh>
    <rPh sb="89" eb="91">
      <t>チイキ</t>
    </rPh>
    <rPh sb="92" eb="94">
      <t>ジンコウ</t>
    </rPh>
    <rPh sb="94" eb="96">
      <t>ゲンショウ</t>
    </rPh>
    <rPh sb="97" eb="99">
      <t>ミア</t>
    </rPh>
    <rPh sb="110" eb="111">
      <t>オコナ</t>
    </rPh>
    <phoneticPr fontId="5"/>
  </si>
  <si>
    <r>
      <t xml:space="preserve"> 経常収支比率は103.2%となり、平均値を上回った。コロナ対応による補助金等の収益が大きな要因となっている。
 病床利用率は平成30年度まで右肩上がりで推移してきたが、令和元年度から結核専用病棟を、また令和2年度から新型コロナ専用病棟の運用を始めたことから、非常に低い数値となっている。
　</t>
    </r>
    <r>
      <rPr>
        <sz val="10"/>
        <color rgb="FFFF0000"/>
        <rFont val="ＭＳ ゴシック"/>
        <family val="3"/>
        <charset val="128"/>
      </rPr>
      <t>医業収益は、一般病床の患者数や診療単価が増になったことにより、前年度と比較し266百万円の増となったものの、医業費用も診療材料や委託料の増により135百万円の増となった。今後は可能な限り医業費用を抑制することが、医業収支比率改善に繋がるものと考える。</t>
    </r>
    <rPh sb="18" eb="21">
      <t>ヘイキンチ</t>
    </rPh>
    <rPh sb="22" eb="24">
      <t>ウワマワ</t>
    </rPh>
    <rPh sb="30" eb="32">
      <t>タイオウ</t>
    </rPh>
    <rPh sb="35" eb="38">
      <t>ホジョキン</t>
    </rPh>
    <rPh sb="38" eb="39">
      <t>トウ</t>
    </rPh>
    <rPh sb="40" eb="42">
      <t>シュウエキ</t>
    </rPh>
    <rPh sb="63" eb="65">
      <t>ヘイセイ</t>
    </rPh>
    <rPh sb="67" eb="69">
      <t>ネンド</t>
    </rPh>
    <rPh sb="88" eb="90">
      <t>ネンド</t>
    </rPh>
    <rPh sb="102" eb="104">
      <t>レイワ</t>
    </rPh>
    <rPh sb="105" eb="107">
      <t>ネンド</t>
    </rPh>
    <rPh sb="109" eb="111">
      <t>シンガタ</t>
    </rPh>
    <rPh sb="114" eb="116">
      <t>センヨウ</t>
    </rPh>
    <rPh sb="116" eb="118">
      <t>ビョウトウ</t>
    </rPh>
    <rPh sb="119" eb="121">
      <t>ウンヨウ</t>
    </rPh>
    <rPh sb="122" eb="123">
      <t>ハジ</t>
    </rPh>
    <rPh sb="130" eb="132">
      <t>ヒジョウ</t>
    </rPh>
    <rPh sb="133" eb="134">
      <t>ヒク</t>
    </rPh>
    <rPh sb="135" eb="13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</si>
</sst>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63.1</c:v>
                </c:pt>
                <c:pt idx="1">
                  <c:v>66.099999999999994</c:v>
                </c:pt>
                <c:pt idx="2">
                  <c:v>68.5</c:v>
                </c:pt>
                <c:pt idx="3">
                  <c:v>61.6</c:v>
                </c:pt>
                <c:pt idx="4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1-4D32-BA2C-04129CFAC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73.5</c:v>
                </c:pt>
                <c:pt idx="2">
                  <c:v>74.099999999999994</c:v>
                </c:pt>
                <c:pt idx="3">
                  <c:v>74.400000000000006</c:v>
                </c:pt>
                <c:pt idx="4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1-4D32-BA2C-04129CFAC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10346</c:v>
                </c:pt>
                <c:pt idx="1">
                  <c:v>10291</c:v>
                </c:pt>
                <c:pt idx="2">
                  <c:v>10534</c:v>
                </c:pt>
                <c:pt idx="3">
                  <c:v>10883</c:v>
                </c:pt>
                <c:pt idx="4">
                  <c:v>11290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8-4744-8D83-7E448D9B9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13552</c:v>
                </c:pt>
                <c:pt idx="1">
                  <c:v>13792</c:v>
                </c:pt>
                <c:pt idx="2">
                  <c:v>14290</c:v>
                </c:pt>
                <c:pt idx="3">
                  <c:v>15111</c:v>
                </c:pt>
                <c:pt idx="4">
                  <c:v>15986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8-4744-8D83-7E448D9B9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36769</c:v>
                </c:pt>
                <c:pt idx="1">
                  <c:v>39981</c:v>
                </c:pt>
                <c:pt idx="2">
                  <c:v>40357</c:v>
                </c:pt>
                <c:pt idx="3">
                  <c:v>40830</c:v>
                </c:pt>
                <c:pt idx="4">
                  <c:v>46759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3-4B90-B1D4-02E10C1A0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50510</c:v>
                </c:pt>
                <c:pt idx="1">
                  <c:v>50958</c:v>
                </c:pt>
                <c:pt idx="2">
                  <c:v>52405</c:v>
                </c:pt>
                <c:pt idx="3">
                  <c:v>53523</c:v>
                </c:pt>
                <c:pt idx="4">
                  <c:v>57368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3-4B90-B1D4-02E10C1A0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161</c:v>
                </c:pt>
                <c:pt idx="1">
                  <c:v>148.5</c:v>
                </c:pt>
                <c:pt idx="2">
                  <c:v>143.80000000000001</c:v>
                </c:pt>
                <c:pt idx="3">
                  <c:v>152</c:v>
                </c:pt>
                <c:pt idx="4">
                  <c:v>139.5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A-4AD6-81F8-D1418117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76.3</c:v>
                </c:pt>
                <c:pt idx="1">
                  <c:v>80.7</c:v>
                </c:pt>
                <c:pt idx="2">
                  <c:v>75.900000000000006</c:v>
                </c:pt>
                <c:pt idx="3">
                  <c:v>75.099999999999994</c:v>
                </c:pt>
                <c:pt idx="4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7A-4AD6-81F8-D1418117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85.1</c:v>
                </c:pt>
                <c:pt idx="2">
                  <c:v>87.9</c:v>
                </c:pt>
                <c:pt idx="3">
                  <c:v>79.3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1-41E9-8AF3-2DA5BFEB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89.6</c:v>
                </c:pt>
                <c:pt idx="2">
                  <c:v>89.7</c:v>
                </c:pt>
                <c:pt idx="3">
                  <c:v>89.3</c:v>
                </c:pt>
                <c:pt idx="4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1-41E9-8AF3-2DA5BFEB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97.2</c:v>
                </c:pt>
                <c:pt idx="2">
                  <c:v>96.8</c:v>
                </c:pt>
                <c:pt idx="3">
                  <c:v>92.5</c:v>
                </c:pt>
                <c:pt idx="4">
                  <c:v>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4-4422-926B-8860F07E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</c:v>
                </c:pt>
                <c:pt idx="2">
                  <c:v>97.8</c:v>
                </c:pt>
                <c:pt idx="3">
                  <c:v>97</c:v>
                </c:pt>
                <c:pt idx="4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4-4422-926B-8860F07E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47.3</c:v>
                </c:pt>
                <c:pt idx="2">
                  <c:v>48.7</c:v>
                </c:pt>
                <c:pt idx="3">
                  <c:v>50.5</c:v>
                </c:pt>
                <c:pt idx="4">
                  <c:v>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6-4396-9475-1FF93F173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50.9</c:v>
                </c:pt>
                <c:pt idx="2">
                  <c:v>51.9</c:v>
                </c:pt>
                <c:pt idx="3">
                  <c:v>52.9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6-4396-9475-1FF93F173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</c:v>
                </c:pt>
                <c:pt idx="1">
                  <c:v>72.5</c:v>
                </c:pt>
                <c:pt idx="2">
                  <c:v>71.900000000000006</c:v>
                </c:pt>
                <c:pt idx="3">
                  <c:v>71.599999999999994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8-4DF3-AD54-0905F4A0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66.8</c:v>
                </c:pt>
                <c:pt idx="2">
                  <c:v>68.2</c:v>
                </c:pt>
                <c:pt idx="3">
                  <c:v>69.400000000000006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8-4DF3-AD54-0905F4A0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42915257</c:v>
                </c:pt>
                <c:pt idx="1">
                  <c:v>43356290</c:v>
                </c:pt>
                <c:pt idx="2">
                  <c:v>43973260</c:v>
                </c:pt>
                <c:pt idx="3">
                  <c:v>40252204</c:v>
                </c:pt>
                <c:pt idx="4">
                  <c:v>42634594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7-4ED7-BB45-FE988626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45645830</c:v>
                </c:pt>
                <c:pt idx="1">
                  <c:v>47082778</c:v>
                </c:pt>
                <c:pt idx="2">
                  <c:v>48918364</c:v>
                </c:pt>
                <c:pt idx="3">
                  <c:v>49696718</c:v>
                </c:pt>
                <c:pt idx="4">
                  <c:v>50234873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7-4ED7-BB45-FE988626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16.8</c:v>
                </c:pt>
                <c:pt idx="1">
                  <c:v>19.100000000000001</c:v>
                </c:pt>
                <c:pt idx="2">
                  <c:v>18.7</c:v>
                </c:pt>
                <c:pt idx="3">
                  <c:v>19.2</c:v>
                </c:pt>
                <c:pt idx="4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F-44D3-8BAB-8CF7D92B7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23.9</c:v>
                </c:pt>
                <c:pt idx="2">
                  <c:v>23.6</c:v>
                </c:pt>
                <c:pt idx="3">
                  <c:v>24.2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F-44D3-8BAB-8CF7D92B7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54.1</c:v>
                </c:pt>
                <c:pt idx="2">
                  <c:v>52.8</c:v>
                </c:pt>
                <c:pt idx="3">
                  <c:v>57.8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B-439E-9E49-60E118C97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56.1</c:v>
                </c:pt>
                <c:pt idx="2">
                  <c:v>56</c:v>
                </c:pt>
                <c:pt idx="3">
                  <c:v>56.2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B-439E-9E49-60E118C97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L37" zoomScaleNormal="100" zoomScaleSheetLayoutView="70" workbookViewId="0">
      <selection activeCell="NJ39" sqref="NJ39:NX51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80" t="str">
        <f>データ!H6</f>
        <v>宮城県栗原市　栗原市立栗原中央病院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300床以上～400床未満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267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データ!AA6</f>
        <v>17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>
        <f>データ!AB6</f>
        <v>28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18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災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データ!AD6</f>
        <v>1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313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4">
        <f>データ!U6</f>
        <v>65811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22277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-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第２種該当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７：１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229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データ!AG6</f>
        <v>26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255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2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 x14ac:dyDescent="0.2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175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 x14ac:dyDescent="0.2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97.1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97.2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96.8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92.5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103.2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84.6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85.1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87.9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79.3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82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161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148.5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143.80000000000001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152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139.5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63.1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66.099999999999994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68.5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61.6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61.6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 x14ac:dyDescent="0.2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97.2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97.8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102.4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90.1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89.6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89.7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89.3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84.1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76.3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80.7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75.900000000000006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75.099999999999994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83.2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72.599999999999994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73.5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74.099999999999994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74.400000000000006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66.5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178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67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68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69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70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71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72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73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74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75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76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77</v>
      </c>
    </row>
    <row r="50" spans="1:393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78</v>
      </c>
    </row>
    <row r="51" spans="1:393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79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2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>
        <f>データ!CA7</f>
        <v>36769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39981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40357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40830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46759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データ!CL7</f>
        <v>10346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10291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10534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10883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11290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56.1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54.1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52.8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57.8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65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16.8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19.100000000000001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18.7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19.2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19.600000000000001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2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データ!CF7</f>
        <v>50510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50958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52405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53523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57368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データ!CQ7</f>
        <v>13552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13792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14290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15111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15986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55.8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56.1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56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56.2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60.8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23.8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23.9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23.6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24.2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24.1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2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2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177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45.9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47.3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48.7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50.5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53.3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74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72.5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71.900000000000006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71.599999999999994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75.099999999999994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42915257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43356290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43973260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40252204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42634594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49.8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50.9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51.9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52.9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54.3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65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66.8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68.2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69.400000000000006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69.900000000000006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45645830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47082778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48918364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49696718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50234873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 x14ac:dyDescent="0.2">
      <c r="B85" t="s">
        <v>85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FSkWHLa4M3XBSUi3VahEALtoMxApnP4sMVxSYrXNoFbo/F5/vOXRz574IMTabmA/AbYlqOTwCexmqkUFnPXzJA==" saltValue="WTosWMQULQuvfz3gCEavVQ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4" width="11.88671875" customWidth="1"/>
    <col min="155" max="155" width="10.88671875" customWidth="1"/>
  </cols>
  <sheetData>
    <row r="1" spans="1:155" x14ac:dyDescent="0.2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2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2" customHeight="1" x14ac:dyDescent="0.2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2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107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110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115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2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153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 x14ac:dyDescent="0.2">
      <c r="A6" s="48" t="s">
        <v>154</v>
      </c>
      <c r="B6" s="63">
        <f>B8</f>
        <v>2020</v>
      </c>
      <c r="C6" s="63">
        <f t="shared" ref="C6:M6" si="2">C8</f>
        <v>42137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宮城県栗原市　栗原市立栗原中央病院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学術・研究機関出身</v>
      </c>
      <c r="P6" s="63" t="str">
        <f>P8</f>
        <v>直営</v>
      </c>
      <c r="Q6" s="64">
        <f t="shared" ref="Q6:AH6" si="3">Q8</f>
        <v>18</v>
      </c>
      <c r="R6" s="63" t="str">
        <f t="shared" si="3"/>
        <v>対象</v>
      </c>
      <c r="S6" s="63" t="str">
        <f t="shared" si="3"/>
        <v>ド 訓</v>
      </c>
      <c r="T6" s="63" t="str">
        <f t="shared" si="3"/>
        <v>救 臨 感 災 輪</v>
      </c>
      <c r="U6" s="64">
        <f>U8</f>
        <v>65811</v>
      </c>
      <c r="V6" s="64">
        <f>V8</f>
        <v>22277</v>
      </c>
      <c r="W6" s="63" t="str">
        <f>W8</f>
        <v>-</v>
      </c>
      <c r="X6" s="63" t="str">
        <f t="shared" ref="X6" si="4">X8</f>
        <v>第２種該当</v>
      </c>
      <c r="Y6" s="63" t="str">
        <f t="shared" si="3"/>
        <v>７：１</v>
      </c>
      <c r="Z6" s="64">
        <f t="shared" si="3"/>
        <v>267</v>
      </c>
      <c r="AA6" s="64">
        <f t="shared" si="3"/>
        <v>17</v>
      </c>
      <c r="AB6" s="64">
        <f t="shared" si="3"/>
        <v>28</v>
      </c>
      <c r="AC6" s="64" t="str">
        <f t="shared" si="3"/>
        <v>-</v>
      </c>
      <c r="AD6" s="64">
        <f t="shared" si="3"/>
        <v>1</v>
      </c>
      <c r="AE6" s="64">
        <f t="shared" si="3"/>
        <v>313</v>
      </c>
      <c r="AF6" s="64">
        <f t="shared" si="3"/>
        <v>229</v>
      </c>
      <c r="AG6" s="64">
        <f t="shared" si="3"/>
        <v>26</v>
      </c>
      <c r="AH6" s="64">
        <f t="shared" si="3"/>
        <v>255</v>
      </c>
      <c r="AI6" s="65">
        <f>IF(AI8="-",NA(),AI8)</f>
        <v>97.1</v>
      </c>
      <c r="AJ6" s="65">
        <f t="shared" ref="AJ6:AR6" si="5">IF(AJ8="-",NA(),AJ8)</f>
        <v>97.2</v>
      </c>
      <c r="AK6" s="65">
        <f t="shared" si="5"/>
        <v>96.8</v>
      </c>
      <c r="AL6" s="65">
        <f t="shared" si="5"/>
        <v>92.5</v>
      </c>
      <c r="AM6" s="65">
        <f t="shared" si="5"/>
        <v>103.2</v>
      </c>
      <c r="AN6" s="65">
        <f t="shared" si="5"/>
        <v>97.2</v>
      </c>
      <c r="AO6" s="65">
        <f t="shared" si="5"/>
        <v>97</v>
      </c>
      <c r="AP6" s="65">
        <f t="shared" si="5"/>
        <v>97.8</v>
      </c>
      <c r="AQ6" s="65">
        <f t="shared" si="5"/>
        <v>97</v>
      </c>
      <c r="AR6" s="65">
        <f t="shared" si="5"/>
        <v>102.4</v>
      </c>
      <c r="AS6" s="65" t="str">
        <f>IF(AS8="-","【-】","【"&amp;SUBSTITUTE(TEXT(AS8,"#,##0.0"),"-","△")&amp;"】")</f>
        <v>【102.5】</v>
      </c>
      <c r="AT6" s="65">
        <f>IF(AT8="-",NA(),AT8)</f>
        <v>84.6</v>
      </c>
      <c r="AU6" s="65">
        <f t="shared" ref="AU6:BC6" si="6">IF(AU8="-",NA(),AU8)</f>
        <v>85.1</v>
      </c>
      <c r="AV6" s="65">
        <f t="shared" si="6"/>
        <v>87.9</v>
      </c>
      <c r="AW6" s="65">
        <f t="shared" si="6"/>
        <v>79.3</v>
      </c>
      <c r="AX6" s="65">
        <f t="shared" si="6"/>
        <v>82</v>
      </c>
      <c r="AY6" s="65">
        <f t="shared" si="6"/>
        <v>90.1</v>
      </c>
      <c r="AZ6" s="65">
        <f t="shared" si="6"/>
        <v>89.6</v>
      </c>
      <c r="BA6" s="65">
        <f t="shared" si="6"/>
        <v>89.7</v>
      </c>
      <c r="BB6" s="65">
        <f t="shared" si="6"/>
        <v>89.3</v>
      </c>
      <c r="BC6" s="65">
        <f t="shared" si="6"/>
        <v>84.1</v>
      </c>
      <c r="BD6" s="65" t="str">
        <f>IF(BD8="-","【-】","【"&amp;SUBSTITUTE(TEXT(BD8,"#,##0.0"),"-","△")&amp;"】")</f>
        <v>【84.7】</v>
      </c>
      <c r="BE6" s="65">
        <f>IF(BE8="-",NA(),BE8)</f>
        <v>161</v>
      </c>
      <c r="BF6" s="65">
        <f t="shared" ref="BF6:BN6" si="7">IF(BF8="-",NA(),BF8)</f>
        <v>148.5</v>
      </c>
      <c r="BG6" s="65">
        <f t="shared" si="7"/>
        <v>143.80000000000001</v>
      </c>
      <c r="BH6" s="65">
        <f t="shared" si="7"/>
        <v>152</v>
      </c>
      <c r="BI6" s="65">
        <f t="shared" si="7"/>
        <v>139.5</v>
      </c>
      <c r="BJ6" s="65">
        <f t="shared" si="7"/>
        <v>76.3</v>
      </c>
      <c r="BK6" s="65">
        <f t="shared" si="7"/>
        <v>80.7</v>
      </c>
      <c r="BL6" s="65">
        <f t="shared" si="7"/>
        <v>75.900000000000006</v>
      </c>
      <c r="BM6" s="65">
        <f t="shared" si="7"/>
        <v>75.099999999999994</v>
      </c>
      <c r="BN6" s="65">
        <f t="shared" si="7"/>
        <v>83.2</v>
      </c>
      <c r="BO6" s="65" t="str">
        <f>IF(BO8="-","【-】","【"&amp;SUBSTITUTE(TEXT(BO8,"#,##0.0"),"-","△")&amp;"】")</f>
        <v>【69.3】</v>
      </c>
      <c r="BP6" s="65">
        <f>IF(BP8="-",NA(),BP8)</f>
        <v>63.1</v>
      </c>
      <c r="BQ6" s="65">
        <f t="shared" ref="BQ6:BY6" si="8">IF(BQ8="-",NA(),BQ8)</f>
        <v>66.099999999999994</v>
      </c>
      <c r="BR6" s="65">
        <f t="shared" si="8"/>
        <v>68.5</v>
      </c>
      <c r="BS6" s="65">
        <f t="shared" si="8"/>
        <v>61.6</v>
      </c>
      <c r="BT6" s="65">
        <f t="shared" si="8"/>
        <v>61.6</v>
      </c>
      <c r="BU6" s="65">
        <f t="shared" si="8"/>
        <v>72.599999999999994</v>
      </c>
      <c r="BV6" s="65">
        <f t="shared" si="8"/>
        <v>73.5</v>
      </c>
      <c r="BW6" s="65">
        <f t="shared" si="8"/>
        <v>74.099999999999994</v>
      </c>
      <c r="BX6" s="65">
        <f t="shared" si="8"/>
        <v>74.400000000000006</v>
      </c>
      <c r="BY6" s="65">
        <f t="shared" si="8"/>
        <v>66.5</v>
      </c>
      <c r="BZ6" s="65" t="str">
        <f>IF(BZ8="-","【-】","【"&amp;SUBSTITUTE(TEXT(BZ8,"#,##0.0"),"-","△")&amp;"】")</f>
        <v>【67.2】</v>
      </c>
      <c r="CA6" s="66">
        <f>IF(CA8="-",NA(),CA8)</f>
        <v>36769</v>
      </c>
      <c r="CB6" s="66">
        <f t="shared" ref="CB6:CJ6" si="9">IF(CB8="-",NA(),CB8)</f>
        <v>39981</v>
      </c>
      <c r="CC6" s="66">
        <f t="shared" si="9"/>
        <v>40357</v>
      </c>
      <c r="CD6" s="66">
        <f t="shared" si="9"/>
        <v>40830</v>
      </c>
      <c r="CE6" s="66">
        <f t="shared" si="9"/>
        <v>46759</v>
      </c>
      <c r="CF6" s="66">
        <f t="shared" si="9"/>
        <v>50510</v>
      </c>
      <c r="CG6" s="66">
        <f t="shared" si="9"/>
        <v>50958</v>
      </c>
      <c r="CH6" s="66">
        <f t="shared" si="9"/>
        <v>52405</v>
      </c>
      <c r="CI6" s="66">
        <f t="shared" si="9"/>
        <v>53523</v>
      </c>
      <c r="CJ6" s="66">
        <f t="shared" si="9"/>
        <v>57368</v>
      </c>
      <c r="CK6" s="65" t="str">
        <f>IF(CK8="-","【-】","【"&amp;SUBSTITUTE(TEXT(CK8,"#,##0"),"-","△")&amp;"】")</f>
        <v>【56,733】</v>
      </c>
      <c r="CL6" s="66">
        <f>IF(CL8="-",NA(),CL8)</f>
        <v>10346</v>
      </c>
      <c r="CM6" s="66">
        <f t="shared" ref="CM6:CU6" si="10">IF(CM8="-",NA(),CM8)</f>
        <v>10291</v>
      </c>
      <c r="CN6" s="66">
        <f t="shared" si="10"/>
        <v>10534</v>
      </c>
      <c r="CO6" s="66">
        <f t="shared" si="10"/>
        <v>10883</v>
      </c>
      <c r="CP6" s="66">
        <f t="shared" si="10"/>
        <v>11290</v>
      </c>
      <c r="CQ6" s="66">
        <f t="shared" si="10"/>
        <v>13552</v>
      </c>
      <c r="CR6" s="66">
        <f t="shared" si="10"/>
        <v>13792</v>
      </c>
      <c r="CS6" s="66">
        <f t="shared" si="10"/>
        <v>14290</v>
      </c>
      <c r="CT6" s="66">
        <f t="shared" si="10"/>
        <v>15111</v>
      </c>
      <c r="CU6" s="66">
        <f t="shared" si="10"/>
        <v>15986</v>
      </c>
      <c r="CV6" s="65" t="str">
        <f>IF(CV8="-","【-】","【"&amp;SUBSTITUTE(TEXT(CV8,"#,##0"),"-","△")&amp;"】")</f>
        <v>【16,778】</v>
      </c>
      <c r="CW6" s="65">
        <f>IF(CW8="-",NA(),CW8)</f>
        <v>56.1</v>
      </c>
      <c r="CX6" s="65">
        <f t="shared" ref="CX6:DF6" si="11">IF(CX8="-",NA(),CX8)</f>
        <v>54.1</v>
      </c>
      <c r="CY6" s="65">
        <f t="shared" si="11"/>
        <v>52.8</v>
      </c>
      <c r="CZ6" s="65">
        <f t="shared" si="11"/>
        <v>57.8</v>
      </c>
      <c r="DA6" s="65">
        <f t="shared" si="11"/>
        <v>65</v>
      </c>
      <c r="DB6" s="65">
        <f t="shared" si="11"/>
        <v>55.8</v>
      </c>
      <c r="DC6" s="65">
        <f t="shared" si="11"/>
        <v>56.1</v>
      </c>
      <c r="DD6" s="65">
        <f t="shared" si="11"/>
        <v>56</v>
      </c>
      <c r="DE6" s="65">
        <f t="shared" si="11"/>
        <v>56.2</v>
      </c>
      <c r="DF6" s="65">
        <f t="shared" si="11"/>
        <v>60.8</v>
      </c>
      <c r="DG6" s="65" t="str">
        <f>IF(DG8="-","【-】","【"&amp;SUBSTITUTE(TEXT(DG8,"#,##0.0"),"-","△")&amp;"】")</f>
        <v>【58.8】</v>
      </c>
      <c r="DH6" s="65">
        <f>IF(DH8="-",NA(),DH8)</f>
        <v>16.8</v>
      </c>
      <c r="DI6" s="65">
        <f t="shared" ref="DI6:DQ6" si="12">IF(DI8="-",NA(),DI8)</f>
        <v>19.100000000000001</v>
      </c>
      <c r="DJ6" s="65">
        <f t="shared" si="12"/>
        <v>18.7</v>
      </c>
      <c r="DK6" s="65">
        <f t="shared" si="12"/>
        <v>19.2</v>
      </c>
      <c r="DL6" s="65">
        <f t="shared" si="12"/>
        <v>19.600000000000001</v>
      </c>
      <c r="DM6" s="65">
        <f t="shared" si="12"/>
        <v>23.8</v>
      </c>
      <c r="DN6" s="65">
        <f t="shared" si="12"/>
        <v>23.9</v>
      </c>
      <c r="DO6" s="65">
        <f t="shared" si="12"/>
        <v>23.6</v>
      </c>
      <c r="DP6" s="65">
        <f t="shared" si="12"/>
        <v>24.2</v>
      </c>
      <c r="DQ6" s="65">
        <f t="shared" si="12"/>
        <v>24.1</v>
      </c>
      <c r="DR6" s="65" t="str">
        <f>IF(DR8="-","【-】","【"&amp;SUBSTITUTE(TEXT(DR8,"#,##0.0"),"-","△")&amp;"】")</f>
        <v>【24.8】</v>
      </c>
      <c r="DS6" s="65">
        <f>IF(DS8="-",NA(),DS8)</f>
        <v>45.9</v>
      </c>
      <c r="DT6" s="65">
        <f t="shared" ref="DT6:EB6" si="13">IF(DT8="-",NA(),DT8)</f>
        <v>47.3</v>
      </c>
      <c r="DU6" s="65">
        <f t="shared" si="13"/>
        <v>48.7</v>
      </c>
      <c r="DV6" s="65">
        <f t="shared" si="13"/>
        <v>50.5</v>
      </c>
      <c r="DW6" s="65">
        <f t="shared" si="13"/>
        <v>53.3</v>
      </c>
      <c r="DX6" s="65">
        <f t="shared" si="13"/>
        <v>49.8</v>
      </c>
      <c r="DY6" s="65">
        <f t="shared" si="13"/>
        <v>50.9</v>
      </c>
      <c r="DZ6" s="65">
        <f t="shared" si="13"/>
        <v>51.9</v>
      </c>
      <c r="EA6" s="65">
        <f t="shared" si="13"/>
        <v>52.9</v>
      </c>
      <c r="EB6" s="65">
        <f t="shared" si="13"/>
        <v>54.3</v>
      </c>
      <c r="EC6" s="65" t="str">
        <f>IF(EC8="-","【-】","【"&amp;SUBSTITUTE(TEXT(EC8,"#,##0.0"),"-","△")&amp;"】")</f>
        <v>【54.8】</v>
      </c>
      <c r="ED6" s="65">
        <f>IF(ED8="-",NA(),ED8)</f>
        <v>74</v>
      </c>
      <c r="EE6" s="65">
        <f t="shared" ref="EE6:EM6" si="14">IF(EE8="-",NA(),EE8)</f>
        <v>72.5</v>
      </c>
      <c r="EF6" s="65">
        <f t="shared" si="14"/>
        <v>71.900000000000006</v>
      </c>
      <c r="EG6" s="65">
        <f t="shared" si="14"/>
        <v>71.599999999999994</v>
      </c>
      <c r="EH6" s="65">
        <f t="shared" si="14"/>
        <v>75.099999999999994</v>
      </c>
      <c r="EI6" s="65">
        <f t="shared" si="14"/>
        <v>65</v>
      </c>
      <c r="EJ6" s="65">
        <f t="shared" si="14"/>
        <v>66.8</v>
      </c>
      <c r="EK6" s="65">
        <f t="shared" si="14"/>
        <v>68.2</v>
      </c>
      <c r="EL6" s="65">
        <f t="shared" si="14"/>
        <v>69.400000000000006</v>
      </c>
      <c r="EM6" s="65">
        <f t="shared" si="14"/>
        <v>69.900000000000006</v>
      </c>
      <c r="EN6" s="65" t="str">
        <f>IF(EN8="-","【-】","【"&amp;SUBSTITUTE(TEXT(EN8,"#,##0.0"),"-","△")&amp;"】")</f>
        <v>【70.3】</v>
      </c>
      <c r="EO6" s="66">
        <f>IF(EO8="-",NA(),EO8)</f>
        <v>42915257</v>
      </c>
      <c r="EP6" s="66">
        <f t="shared" ref="EP6:EX6" si="15">IF(EP8="-",NA(),EP8)</f>
        <v>43356290</v>
      </c>
      <c r="EQ6" s="66">
        <f t="shared" si="15"/>
        <v>43973260</v>
      </c>
      <c r="ER6" s="66">
        <f t="shared" si="15"/>
        <v>40252204</v>
      </c>
      <c r="ES6" s="66">
        <f t="shared" si="15"/>
        <v>42634594</v>
      </c>
      <c r="ET6" s="66">
        <f t="shared" si="15"/>
        <v>45645830</v>
      </c>
      <c r="EU6" s="66">
        <f t="shared" si="15"/>
        <v>47082778</v>
      </c>
      <c r="EV6" s="66">
        <f t="shared" si="15"/>
        <v>48918364</v>
      </c>
      <c r="EW6" s="66">
        <f t="shared" si="15"/>
        <v>49696718</v>
      </c>
      <c r="EX6" s="66">
        <f t="shared" si="15"/>
        <v>50234873</v>
      </c>
      <c r="EY6" s="66" t="str">
        <f>IF(EY8="-","【-】","【"&amp;SUBSTITUTE(TEXT(EY8,"#,##0"),"-","△")&amp;"】")</f>
        <v>【49,168,683】</v>
      </c>
    </row>
    <row r="7" spans="1:155" s="67" customFormat="1" x14ac:dyDescent="0.2">
      <c r="A7" s="48" t="s">
        <v>155</v>
      </c>
      <c r="B7" s="63">
        <f t="shared" ref="B7:AH7" si="16">B8</f>
        <v>2020</v>
      </c>
      <c r="C7" s="63">
        <f t="shared" si="16"/>
        <v>42137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300床以上～400床未満</v>
      </c>
      <c r="O7" s="63" t="str">
        <f>O8</f>
        <v>学術・研究機関出身</v>
      </c>
      <c r="P7" s="63" t="str">
        <f>P8</f>
        <v>直営</v>
      </c>
      <c r="Q7" s="64">
        <f t="shared" si="16"/>
        <v>18</v>
      </c>
      <c r="R7" s="63" t="str">
        <f t="shared" si="16"/>
        <v>対象</v>
      </c>
      <c r="S7" s="63" t="str">
        <f t="shared" si="16"/>
        <v>ド 訓</v>
      </c>
      <c r="T7" s="63" t="str">
        <f t="shared" si="16"/>
        <v>救 臨 感 災 輪</v>
      </c>
      <c r="U7" s="64">
        <f>U8</f>
        <v>65811</v>
      </c>
      <c r="V7" s="64">
        <f>V8</f>
        <v>22277</v>
      </c>
      <c r="W7" s="63" t="str">
        <f>W8</f>
        <v>-</v>
      </c>
      <c r="X7" s="63" t="str">
        <f t="shared" si="16"/>
        <v>第２種該当</v>
      </c>
      <c r="Y7" s="63" t="str">
        <f t="shared" si="16"/>
        <v>７：１</v>
      </c>
      <c r="Z7" s="64">
        <f t="shared" si="16"/>
        <v>267</v>
      </c>
      <c r="AA7" s="64">
        <f t="shared" si="16"/>
        <v>17</v>
      </c>
      <c r="AB7" s="64">
        <f t="shared" si="16"/>
        <v>28</v>
      </c>
      <c r="AC7" s="64" t="str">
        <f t="shared" si="16"/>
        <v>-</v>
      </c>
      <c r="AD7" s="64">
        <f t="shared" si="16"/>
        <v>1</v>
      </c>
      <c r="AE7" s="64">
        <f t="shared" si="16"/>
        <v>313</v>
      </c>
      <c r="AF7" s="64">
        <f t="shared" si="16"/>
        <v>229</v>
      </c>
      <c r="AG7" s="64">
        <f t="shared" si="16"/>
        <v>26</v>
      </c>
      <c r="AH7" s="64">
        <f t="shared" si="16"/>
        <v>255</v>
      </c>
      <c r="AI7" s="65">
        <f>AI8</f>
        <v>97.1</v>
      </c>
      <c r="AJ7" s="65">
        <f t="shared" ref="AJ7:AR7" si="17">AJ8</f>
        <v>97.2</v>
      </c>
      <c r="AK7" s="65">
        <f t="shared" si="17"/>
        <v>96.8</v>
      </c>
      <c r="AL7" s="65">
        <f t="shared" si="17"/>
        <v>92.5</v>
      </c>
      <c r="AM7" s="65">
        <f t="shared" si="17"/>
        <v>103.2</v>
      </c>
      <c r="AN7" s="65">
        <f t="shared" si="17"/>
        <v>97.2</v>
      </c>
      <c r="AO7" s="65">
        <f t="shared" si="17"/>
        <v>97</v>
      </c>
      <c r="AP7" s="65">
        <f t="shared" si="17"/>
        <v>97.8</v>
      </c>
      <c r="AQ7" s="65">
        <f t="shared" si="17"/>
        <v>97</v>
      </c>
      <c r="AR7" s="65">
        <f t="shared" si="17"/>
        <v>102.4</v>
      </c>
      <c r="AS7" s="65"/>
      <c r="AT7" s="65">
        <f>AT8</f>
        <v>84.6</v>
      </c>
      <c r="AU7" s="65">
        <f t="shared" ref="AU7:BC7" si="18">AU8</f>
        <v>85.1</v>
      </c>
      <c r="AV7" s="65">
        <f t="shared" si="18"/>
        <v>87.9</v>
      </c>
      <c r="AW7" s="65">
        <f t="shared" si="18"/>
        <v>79.3</v>
      </c>
      <c r="AX7" s="65">
        <f t="shared" si="18"/>
        <v>82</v>
      </c>
      <c r="AY7" s="65">
        <f t="shared" si="18"/>
        <v>90.1</v>
      </c>
      <c r="AZ7" s="65">
        <f t="shared" si="18"/>
        <v>89.6</v>
      </c>
      <c r="BA7" s="65">
        <f t="shared" si="18"/>
        <v>89.7</v>
      </c>
      <c r="BB7" s="65">
        <f t="shared" si="18"/>
        <v>89.3</v>
      </c>
      <c r="BC7" s="65">
        <f t="shared" si="18"/>
        <v>84.1</v>
      </c>
      <c r="BD7" s="65"/>
      <c r="BE7" s="65">
        <f>BE8</f>
        <v>161</v>
      </c>
      <c r="BF7" s="65">
        <f t="shared" ref="BF7:BN7" si="19">BF8</f>
        <v>148.5</v>
      </c>
      <c r="BG7" s="65">
        <f t="shared" si="19"/>
        <v>143.80000000000001</v>
      </c>
      <c r="BH7" s="65">
        <f t="shared" si="19"/>
        <v>152</v>
      </c>
      <c r="BI7" s="65">
        <f t="shared" si="19"/>
        <v>139.5</v>
      </c>
      <c r="BJ7" s="65">
        <f t="shared" si="19"/>
        <v>76.3</v>
      </c>
      <c r="BK7" s="65">
        <f t="shared" si="19"/>
        <v>80.7</v>
      </c>
      <c r="BL7" s="65">
        <f t="shared" si="19"/>
        <v>75.900000000000006</v>
      </c>
      <c r="BM7" s="65">
        <f t="shared" si="19"/>
        <v>75.099999999999994</v>
      </c>
      <c r="BN7" s="65">
        <f t="shared" si="19"/>
        <v>83.2</v>
      </c>
      <c r="BO7" s="65"/>
      <c r="BP7" s="65">
        <f>BP8</f>
        <v>63.1</v>
      </c>
      <c r="BQ7" s="65">
        <f t="shared" ref="BQ7:BY7" si="20">BQ8</f>
        <v>66.099999999999994</v>
      </c>
      <c r="BR7" s="65">
        <f t="shared" si="20"/>
        <v>68.5</v>
      </c>
      <c r="BS7" s="65">
        <f t="shared" si="20"/>
        <v>61.6</v>
      </c>
      <c r="BT7" s="65">
        <f t="shared" si="20"/>
        <v>61.6</v>
      </c>
      <c r="BU7" s="65">
        <f t="shared" si="20"/>
        <v>72.599999999999994</v>
      </c>
      <c r="BV7" s="65">
        <f t="shared" si="20"/>
        <v>73.5</v>
      </c>
      <c r="BW7" s="65">
        <f t="shared" si="20"/>
        <v>74.099999999999994</v>
      </c>
      <c r="BX7" s="65">
        <f t="shared" si="20"/>
        <v>74.400000000000006</v>
      </c>
      <c r="BY7" s="65">
        <f t="shared" si="20"/>
        <v>66.5</v>
      </c>
      <c r="BZ7" s="65"/>
      <c r="CA7" s="66">
        <f>CA8</f>
        <v>36769</v>
      </c>
      <c r="CB7" s="66">
        <f t="shared" ref="CB7:CJ7" si="21">CB8</f>
        <v>39981</v>
      </c>
      <c r="CC7" s="66">
        <f t="shared" si="21"/>
        <v>40357</v>
      </c>
      <c r="CD7" s="66">
        <f t="shared" si="21"/>
        <v>40830</v>
      </c>
      <c r="CE7" s="66">
        <f t="shared" si="21"/>
        <v>46759</v>
      </c>
      <c r="CF7" s="66">
        <f t="shared" si="21"/>
        <v>50510</v>
      </c>
      <c r="CG7" s="66">
        <f t="shared" si="21"/>
        <v>50958</v>
      </c>
      <c r="CH7" s="66">
        <f t="shared" si="21"/>
        <v>52405</v>
      </c>
      <c r="CI7" s="66">
        <f t="shared" si="21"/>
        <v>53523</v>
      </c>
      <c r="CJ7" s="66">
        <f t="shared" si="21"/>
        <v>57368</v>
      </c>
      <c r="CK7" s="65"/>
      <c r="CL7" s="66">
        <f>CL8</f>
        <v>10346</v>
      </c>
      <c r="CM7" s="66">
        <f t="shared" ref="CM7:CU7" si="22">CM8</f>
        <v>10291</v>
      </c>
      <c r="CN7" s="66">
        <f t="shared" si="22"/>
        <v>10534</v>
      </c>
      <c r="CO7" s="66">
        <f t="shared" si="22"/>
        <v>10883</v>
      </c>
      <c r="CP7" s="66">
        <f t="shared" si="22"/>
        <v>11290</v>
      </c>
      <c r="CQ7" s="66">
        <f t="shared" si="22"/>
        <v>13552</v>
      </c>
      <c r="CR7" s="66">
        <f t="shared" si="22"/>
        <v>13792</v>
      </c>
      <c r="CS7" s="66">
        <f t="shared" si="22"/>
        <v>14290</v>
      </c>
      <c r="CT7" s="66">
        <f t="shared" si="22"/>
        <v>15111</v>
      </c>
      <c r="CU7" s="66">
        <f t="shared" si="22"/>
        <v>15986</v>
      </c>
      <c r="CV7" s="65"/>
      <c r="CW7" s="65">
        <f>CW8</f>
        <v>56.1</v>
      </c>
      <c r="CX7" s="65">
        <f t="shared" ref="CX7:DF7" si="23">CX8</f>
        <v>54.1</v>
      </c>
      <c r="CY7" s="65">
        <f t="shared" si="23"/>
        <v>52.8</v>
      </c>
      <c r="CZ7" s="65">
        <f t="shared" si="23"/>
        <v>57.8</v>
      </c>
      <c r="DA7" s="65">
        <f t="shared" si="23"/>
        <v>65</v>
      </c>
      <c r="DB7" s="65">
        <f t="shared" si="23"/>
        <v>55.8</v>
      </c>
      <c r="DC7" s="65">
        <f t="shared" si="23"/>
        <v>56.1</v>
      </c>
      <c r="DD7" s="65">
        <f t="shared" si="23"/>
        <v>56</v>
      </c>
      <c r="DE7" s="65">
        <f t="shared" si="23"/>
        <v>56.2</v>
      </c>
      <c r="DF7" s="65">
        <f t="shared" si="23"/>
        <v>60.8</v>
      </c>
      <c r="DG7" s="65"/>
      <c r="DH7" s="65">
        <f>DH8</f>
        <v>16.8</v>
      </c>
      <c r="DI7" s="65">
        <f t="shared" ref="DI7:DQ7" si="24">DI8</f>
        <v>19.100000000000001</v>
      </c>
      <c r="DJ7" s="65">
        <f t="shared" si="24"/>
        <v>18.7</v>
      </c>
      <c r="DK7" s="65">
        <f t="shared" si="24"/>
        <v>19.2</v>
      </c>
      <c r="DL7" s="65">
        <f t="shared" si="24"/>
        <v>19.600000000000001</v>
      </c>
      <c r="DM7" s="65">
        <f t="shared" si="24"/>
        <v>23.8</v>
      </c>
      <c r="DN7" s="65">
        <f t="shared" si="24"/>
        <v>23.9</v>
      </c>
      <c r="DO7" s="65">
        <f t="shared" si="24"/>
        <v>23.6</v>
      </c>
      <c r="DP7" s="65">
        <f t="shared" si="24"/>
        <v>24.2</v>
      </c>
      <c r="DQ7" s="65">
        <f t="shared" si="24"/>
        <v>24.1</v>
      </c>
      <c r="DR7" s="65"/>
      <c r="DS7" s="65">
        <f>DS8</f>
        <v>45.9</v>
      </c>
      <c r="DT7" s="65">
        <f t="shared" ref="DT7:EB7" si="25">DT8</f>
        <v>47.3</v>
      </c>
      <c r="DU7" s="65">
        <f t="shared" si="25"/>
        <v>48.7</v>
      </c>
      <c r="DV7" s="65">
        <f t="shared" si="25"/>
        <v>50.5</v>
      </c>
      <c r="DW7" s="65">
        <f t="shared" si="25"/>
        <v>53.3</v>
      </c>
      <c r="DX7" s="65">
        <f t="shared" si="25"/>
        <v>49.8</v>
      </c>
      <c r="DY7" s="65">
        <f t="shared" si="25"/>
        <v>50.9</v>
      </c>
      <c r="DZ7" s="65">
        <f t="shared" si="25"/>
        <v>51.9</v>
      </c>
      <c r="EA7" s="65">
        <f t="shared" si="25"/>
        <v>52.9</v>
      </c>
      <c r="EB7" s="65">
        <f t="shared" si="25"/>
        <v>54.3</v>
      </c>
      <c r="EC7" s="65"/>
      <c r="ED7" s="65">
        <f>ED8</f>
        <v>74</v>
      </c>
      <c r="EE7" s="65">
        <f t="shared" ref="EE7:EM7" si="26">EE8</f>
        <v>72.5</v>
      </c>
      <c r="EF7" s="65">
        <f t="shared" si="26"/>
        <v>71.900000000000006</v>
      </c>
      <c r="EG7" s="65">
        <f t="shared" si="26"/>
        <v>71.599999999999994</v>
      </c>
      <c r="EH7" s="65">
        <f t="shared" si="26"/>
        <v>75.099999999999994</v>
      </c>
      <c r="EI7" s="65">
        <f t="shared" si="26"/>
        <v>65</v>
      </c>
      <c r="EJ7" s="65">
        <f t="shared" si="26"/>
        <v>66.8</v>
      </c>
      <c r="EK7" s="65">
        <f t="shared" si="26"/>
        <v>68.2</v>
      </c>
      <c r="EL7" s="65">
        <f t="shared" si="26"/>
        <v>69.400000000000006</v>
      </c>
      <c r="EM7" s="65">
        <f t="shared" si="26"/>
        <v>69.900000000000006</v>
      </c>
      <c r="EN7" s="65"/>
      <c r="EO7" s="66">
        <f>EO8</f>
        <v>42915257</v>
      </c>
      <c r="EP7" s="66">
        <f t="shared" ref="EP7:EX7" si="27">EP8</f>
        <v>43356290</v>
      </c>
      <c r="EQ7" s="66">
        <f t="shared" si="27"/>
        <v>43973260</v>
      </c>
      <c r="ER7" s="66">
        <f t="shared" si="27"/>
        <v>40252204</v>
      </c>
      <c r="ES7" s="66">
        <f t="shared" si="27"/>
        <v>42634594</v>
      </c>
      <c r="ET7" s="66">
        <f t="shared" si="27"/>
        <v>45645830</v>
      </c>
      <c r="EU7" s="66">
        <f t="shared" si="27"/>
        <v>47082778</v>
      </c>
      <c r="EV7" s="66">
        <f t="shared" si="27"/>
        <v>48918364</v>
      </c>
      <c r="EW7" s="66">
        <f t="shared" si="27"/>
        <v>49696718</v>
      </c>
      <c r="EX7" s="66">
        <f t="shared" si="27"/>
        <v>50234873</v>
      </c>
      <c r="EY7" s="66"/>
    </row>
    <row r="8" spans="1:155" s="67" customFormat="1" x14ac:dyDescent="0.2">
      <c r="A8" s="48"/>
      <c r="B8" s="68">
        <v>2020</v>
      </c>
      <c r="C8" s="68">
        <v>42137</v>
      </c>
      <c r="D8" s="68">
        <v>46</v>
      </c>
      <c r="E8" s="68">
        <v>6</v>
      </c>
      <c r="F8" s="68">
        <v>0</v>
      </c>
      <c r="G8" s="68">
        <v>1</v>
      </c>
      <c r="H8" s="68" t="s">
        <v>156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18</v>
      </c>
      <c r="R8" s="68" t="s">
        <v>165</v>
      </c>
      <c r="S8" s="68" t="s">
        <v>166</v>
      </c>
      <c r="T8" s="68" t="s">
        <v>167</v>
      </c>
      <c r="U8" s="69">
        <v>65811</v>
      </c>
      <c r="V8" s="69">
        <v>22277</v>
      </c>
      <c r="W8" s="68" t="s">
        <v>39</v>
      </c>
      <c r="X8" s="68" t="s">
        <v>168</v>
      </c>
      <c r="Y8" s="70" t="s">
        <v>169</v>
      </c>
      <c r="Z8" s="69">
        <v>267</v>
      </c>
      <c r="AA8" s="69">
        <v>17</v>
      </c>
      <c r="AB8" s="69">
        <v>28</v>
      </c>
      <c r="AC8" s="69" t="s">
        <v>39</v>
      </c>
      <c r="AD8" s="69">
        <v>1</v>
      </c>
      <c r="AE8" s="69">
        <v>313</v>
      </c>
      <c r="AF8" s="69">
        <v>229</v>
      </c>
      <c r="AG8" s="69">
        <v>26</v>
      </c>
      <c r="AH8" s="69">
        <v>255</v>
      </c>
      <c r="AI8" s="71">
        <v>97.1</v>
      </c>
      <c r="AJ8" s="71">
        <v>97.2</v>
      </c>
      <c r="AK8" s="71">
        <v>96.8</v>
      </c>
      <c r="AL8" s="71">
        <v>92.5</v>
      </c>
      <c r="AM8" s="71">
        <v>103.2</v>
      </c>
      <c r="AN8" s="71">
        <v>97.2</v>
      </c>
      <c r="AO8" s="71">
        <v>97</v>
      </c>
      <c r="AP8" s="71">
        <v>97.8</v>
      </c>
      <c r="AQ8" s="71">
        <v>97</v>
      </c>
      <c r="AR8" s="71">
        <v>102.4</v>
      </c>
      <c r="AS8" s="71">
        <v>102.5</v>
      </c>
      <c r="AT8" s="71">
        <v>84.6</v>
      </c>
      <c r="AU8" s="71">
        <v>85.1</v>
      </c>
      <c r="AV8" s="71">
        <v>87.9</v>
      </c>
      <c r="AW8" s="71">
        <v>79.3</v>
      </c>
      <c r="AX8" s="71">
        <v>82</v>
      </c>
      <c r="AY8" s="71">
        <v>90.1</v>
      </c>
      <c r="AZ8" s="71">
        <v>89.6</v>
      </c>
      <c r="BA8" s="71">
        <v>89.7</v>
      </c>
      <c r="BB8" s="71">
        <v>89.3</v>
      </c>
      <c r="BC8" s="71">
        <v>84.1</v>
      </c>
      <c r="BD8" s="71">
        <v>84.7</v>
      </c>
      <c r="BE8" s="72">
        <v>161</v>
      </c>
      <c r="BF8" s="72">
        <v>148.5</v>
      </c>
      <c r="BG8" s="72">
        <v>143.80000000000001</v>
      </c>
      <c r="BH8" s="72">
        <v>152</v>
      </c>
      <c r="BI8" s="72">
        <v>139.5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83.2</v>
      </c>
      <c r="BO8" s="72">
        <v>69.3</v>
      </c>
      <c r="BP8" s="71">
        <v>63.1</v>
      </c>
      <c r="BQ8" s="71">
        <v>66.099999999999994</v>
      </c>
      <c r="BR8" s="71">
        <v>68.5</v>
      </c>
      <c r="BS8" s="71">
        <v>61.6</v>
      </c>
      <c r="BT8" s="71">
        <v>61.6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66.5</v>
      </c>
      <c r="BZ8" s="71">
        <v>67.2</v>
      </c>
      <c r="CA8" s="72">
        <v>36769</v>
      </c>
      <c r="CB8" s="72">
        <v>39981</v>
      </c>
      <c r="CC8" s="72">
        <v>40357</v>
      </c>
      <c r="CD8" s="72">
        <v>40830</v>
      </c>
      <c r="CE8" s="72">
        <v>46759</v>
      </c>
      <c r="CF8" s="72">
        <v>50510</v>
      </c>
      <c r="CG8" s="72">
        <v>50958</v>
      </c>
      <c r="CH8" s="72">
        <v>52405</v>
      </c>
      <c r="CI8" s="72">
        <v>53523</v>
      </c>
      <c r="CJ8" s="72">
        <v>57368</v>
      </c>
      <c r="CK8" s="71">
        <v>56733</v>
      </c>
      <c r="CL8" s="72">
        <v>10346</v>
      </c>
      <c r="CM8" s="72">
        <v>10291</v>
      </c>
      <c r="CN8" s="72">
        <v>10534</v>
      </c>
      <c r="CO8" s="72">
        <v>10883</v>
      </c>
      <c r="CP8" s="72">
        <v>11290</v>
      </c>
      <c r="CQ8" s="72">
        <v>13552</v>
      </c>
      <c r="CR8" s="72">
        <v>13792</v>
      </c>
      <c r="CS8" s="72">
        <v>14290</v>
      </c>
      <c r="CT8" s="72">
        <v>15111</v>
      </c>
      <c r="CU8" s="72">
        <v>15986</v>
      </c>
      <c r="CV8" s="71">
        <v>16778</v>
      </c>
      <c r="CW8" s="72">
        <v>56.1</v>
      </c>
      <c r="CX8" s="72">
        <v>54.1</v>
      </c>
      <c r="CY8" s="72">
        <v>52.8</v>
      </c>
      <c r="CZ8" s="72">
        <v>57.8</v>
      </c>
      <c r="DA8" s="72">
        <v>65</v>
      </c>
      <c r="DB8" s="72">
        <v>55.8</v>
      </c>
      <c r="DC8" s="72">
        <v>56.1</v>
      </c>
      <c r="DD8" s="72">
        <v>56</v>
      </c>
      <c r="DE8" s="72">
        <v>56.2</v>
      </c>
      <c r="DF8" s="72">
        <v>60.8</v>
      </c>
      <c r="DG8" s="72">
        <v>58.8</v>
      </c>
      <c r="DH8" s="72">
        <v>16.8</v>
      </c>
      <c r="DI8" s="72">
        <v>19.100000000000001</v>
      </c>
      <c r="DJ8" s="72">
        <v>18.7</v>
      </c>
      <c r="DK8" s="72">
        <v>19.2</v>
      </c>
      <c r="DL8" s="72">
        <v>19.600000000000001</v>
      </c>
      <c r="DM8" s="72">
        <v>23.8</v>
      </c>
      <c r="DN8" s="72">
        <v>23.9</v>
      </c>
      <c r="DO8" s="72">
        <v>23.6</v>
      </c>
      <c r="DP8" s="72">
        <v>24.2</v>
      </c>
      <c r="DQ8" s="72">
        <v>24.1</v>
      </c>
      <c r="DR8" s="72">
        <v>24.8</v>
      </c>
      <c r="DS8" s="71">
        <v>45.9</v>
      </c>
      <c r="DT8" s="71">
        <v>47.3</v>
      </c>
      <c r="DU8" s="71">
        <v>48.7</v>
      </c>
      <c r="DV8" s="71">
        <v>50.5</v>
      </c>
      <c r="DW8" s="71">
        <v>53.3</v>
      </c>
      <c r="DX8" s="71">
        <v>49.8</v>
      </c>
      <c r="DY8" s="71">
        <v>50.9</v>
      </c>
      <c r="DZ8" s="71">
        <v>51.9</v>
      </c>
      <c r="EA8" s="71">
        <v>52.9</v>
      </c>
      <c r="EB8" s="71">
        <v>54.3</v>
      </c>
      <c r="EC8" s="71">
        <v>54.8</v>
      </c>
      <c r="ED8" s="71">
        <v>74</v>
      </c>
      <c r="EE8" s="71">
        <v>72.5</v>
      </c>
      <c r="EF8" s="71">
        <v>71.900000000000006</v>
      </c>
      <c r="EG8" s="71">
        <v>71.599999999999994</v>
      </c>
      <c r="EH8" s="71">
        <v>75.099999999999994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69.900000000000006</v>
      </c>
      <c r="EN8" s="71">
        <v>70.3</v>
      </c>
      <c r="EO8" s="72">
        <v>42915257</v>
      </c>
      <c r="EP8" s="72">
        <v>43356290</v>
      </c>
      <c r="EQ8" s="72">
        <v>43973260</v>
      </c>
      <c r="ER8" s="72">
        <v>40252204</v>
      </c>
      <c r="ES8" s="72">
        <v>42634594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50234873</v>
      </c>
      <c r="EY8" s="72">
        <v>49168683</v>
      </c>
    </row>
    <row r="9" spans="1:155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2">
      <c r="A10" s="77"/>
      <c r="B10" s="77" t="s">
        <v>170</v>
      </c>
      <c r="C10" s="77" t="s">
        <v>171</v>
      </c>
      <c r="D10" s="77" t="s">
        <v>172</v>
      </c>
      <c r="E10" s="77" t="s">
        <v>173</v>
      </c>
      <c r="F10" s="77" t="s">
        <v>174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2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2022-02-04T00:17:39Z</cp:lastPrinted>
  <dcterms:created xsi:type="dcterms:W3CDTF">2021-12-03T08:38:09Z</dcterms:created>
  <dcterms:modified xsi:type="dcterms:W3CDTF">2022-02-04T00:17:42Z</dcterms:modified>
  <cp:category/>
</cp:coreProperties>
</file>