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8318gwn\Desktop\教頭会\"/>
    </mc:Choice>
  </mc:AlternateContent>
  <xr:revisionPtr revIDLastSave="0" documentId="13_ncr:1_{B6347929-6F98-4235-90DA-90D5F2F3CA71}" xr6:coauthVersionLast="47" xr6:coauthVersionMax="47" xr10:uidLastSave="{00000000-0000-0000-0000-000000000000}"/>
  <bookViews>
    <workbookView xWindow="-120" yWindow="-120" windowWidth="20730" windowHeight="11160" xr2:uid="{00000000-000D-0000-FFFF-FFFF00000000}"/>
  </bookViews>
  <sheets>
    <sheet name="【必読】進め方" sheetId="10" r:id="rId1"/>
    <sheet name="入力①" sheetId="2" r:id="rId2"/>
    <sheet name="入力②" sheetId="3" r:id="rId3"/>
    <sheet name="入力③" sheetId="9" r:id="rId4"/>
    <sheet name="出力①指導事項確認表" sheetId="4" r:id="rId5"/>
    <sheet name="出力②単元目標" sheetId="6" r:id="rId6"/>
    <sheet name="出力③評価規準" sheetId="7" r:id="rId7"/>
    <sheet name="触らない" sheetId="1" r:id="rId8"/>
  </sheets>
  <externalReferences>
    <externalReference r:id="rId9"/>
  </externalReferences>
  <definedNames>
    <definedName name="_xlnm.Print_Area" localSheetId="4">出力①指導事項確認表!$A$1:$F$87</definedName>
    <definedName name="_xlnm.Print_Area" localSheetId="5">出力②単元目標!$A$1:$G$91</definedName>
    <definedName name="_xlnm.Print_Area" localSheetId="6">出力③評価規準!$A$1:$G$91</definedName>
    <definedName name="_xlnm.Print_Area" localSheetId="1">入力①!$A$1:$AH$30</definedName>
    <definedName name="_xlnm.Print_Area" localSheetId="2">入力②!$A$1:$F$85</definedName>
    <definedName name="_xlnm.Print_Area" localSheetId="3">入力③!$A$1:$F$31</definedName>
    <definedName name="態度">[1]触らない!$Q$5:$Q$8</definedName>
    <definedName name="目標技能">[1]触らない!$O$5:$O$10</definedName>
    <definedName name="目標知識">[1]触らない!$N$5:$N$14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2" l="1"/>
  <c r="Q29" i="2"/>
  <c r="Q28" i="2"/>
  <c r="Q27" i="2"/>
  <c r="Q26" i="2"/>
  <c r="Q25" i="2"/>
  <c r="Q24" i="2"/>
  <c r="Q23" i="2"/>
  <c r="Q22" i="2"/>
  <c r="Q21" i="2"/>
  <c r="Q20" i="2"/>
  <c r="Q19" i="2"/>
  <c r="Q18" i="2"/>
  <c r="Q17" i="2"/>
  <c r="Q16" i="2"/>
  <c r="Q15" i="2"/>
  <c r="Q14" i="2"/>
  <c r="Q13" i="2"/>
  <c r="Q12" i="2"/>
  <c r="Q11" i="2"/>
  <c r="Q10" i="2"/>
  <c r="Q9" i="2"/>
  <c r="Q8" i="2"/>
  <c r="Q7" i="2"/>
  <c r="Q6" i="2"/>
  <c r="D8" i="9"/>
  <c r="D9" i="9"/>
  <c r="D10" i="9"/>
  <c r="D11" i="9"/>
  <c r="D12" i="9"/>
  <c r="D13" i="9"/>
  <c r="D14" i="9"/>
  <c r="D15" i="9"/>
  <c r="D16" i="9"/>
  <c r="D17" i="9"/>
  <c r="D18" i="9"/>
  <c r="D6" i="9"/>
  <c r="D7" i="9"/>
  <c r="Q5" i="2" l="1"/>
  <c r="E85" i="6"/>
  <c r="E91" i="6"/>
  <c r="E87" i="6"/>
  <c r="E82" i="6"/>
  <c r="E78" i="6"/>
  <c r="E73" i="6"/>
  <c r="E69" i="6"/>
  <c r="E64" i="6"/>
  <c r="E60" i="6"/>
  <c r="E55" i="6"/>
  <c r="E51" i="6"/>
  <c r="E46" i="6"/>
  <c r="E42" i="6"/>
  <c r="E37" i="6"/>
  <c r="E33" i="6"/>
  <c r="E28" i="6"/>
  <c r="E24" i="6"/>
  <c r="E19" i="6"/>
  <c r="E15" i="6"/>
  <c r="E10" i="6"/>
  <c r="E6" i="6"/>
  <c r="E91" i="7"/>
  <c r="E87" i="7"/>
  <c r="E82" i="7"/>
  <c r="E78" i="7"/>
  <c r="E73" i="7"/>
  <c r="E69" i="7"/>
  <c r="E64" i="7"/>
  <c r="E60" i="7"/>
  <c r="E55" i="7"/>
  <c r="E51" i="7"/>
  <c r="E46" i="7"/>
  <c r="E42" i="7"/>
  <c r="E37" i="7"/>
  <c r="E33" i="7"/>
  <c r="E28" i="7"/>
  <c r="E24" i="7"/>
  <c r="E19" i="7"/>
  <c r="E15" i="7"/>
  <c r="E10" i="7"/>
  <c r="E6" i="7"/>
  <c r="E90" i="7"/>
  <c r="E86" i="7"/>
  <c r="E81" i="7"/>
  <c r="E77" i="7"/>
  <c r="E72" i="7"/>
  <c r="E68" i="7"/>
  <c r="E63" i="7"/>
  <c r="E59" i="7"/>
  <c r="E54" i="7"/>
  <c r="E50" i="7"/>
  <c r="E45" i="7"/>
  <c r="E41" i="7"/>
  <c r="E36" i="7"/>
  <c r="E32" i="7"/>
  <c r="E27" i="7"/>
  <c r="E23" i="7"/>
  <c r="E18" i="7"/>
  <c r="E14" i="7"/>
  <c r="E9" i="7"/>
  <c r="E5" i="7"/>
  <c r="E89" i="7"/>
  <c r="E85" i="7"/>
  <c r="E80" i="7"/>
  <c r="E76" i="7"/>
  <c r="E71" i="7"/>
  <c r="E67" i="7"/>
  <c r="E62" i="7"/>
  <c r="E58" i="7"/>
  <c r="E53" i="7"/>
  <c r="E49" i="7"/>
  <c r="E44" i="7"/>
  <c r="E40" i="7"/>
  <c r="E35" i="7"/>
  <c r="E31" i="7"/>
  <c r="E26" i="7"/>
  <c r="E22" i="7"/>
  <c r="E17" i="7"/>
  <c r="E13" i="7"/>
  <c r="E8" i="7"/>
  <c r="E4" i="7"/>
  <c r="E88" i="7"/>
  <c r="B88" i="7"/>
  <c r="E84" i="7"/>
  <c r="B84" i="7"/>
  <c r="G83" i="7"/>
  <c r="D83" i="7"/>
  <c r="E79" i="7"/>
  <c r="B79" i="7"/>
  <c r="E75" i="7"/>
  <c r="B75" i="7"/>
  <c r="G74" i="7"/>
  <c r="D74" i="7"/>
  <c r="E70" i="7"/>
  <c r="B70" i="7"/>
  <c r="E66" i="7"/>
  <c r="B66" i="7"/>
  <c r="G65" i="7"/>
  <c r="D65" i="7"/>
  <c r="E61" i="7"/>
  <c r="B61" i="7"/>
  <c r="E57" i="7"/>
  <c r="B57" i="7"/>
  <c r="G56" i="7"/>
  <c r="D56" i="7"/>
  <c r="E52" i="7"/>
  <c r="B52" i="7"/>
  <c r="E48" i="7"/>
  <c r="B48" i="7"/>
  <c r="G47" i="7"/>
  <c r="D47" i="7"/>
  <c r="E43" i="7"/>
  <c r="B43" i="7"/>
  <c r="E39" i="7"/>
  <c r="B39" i="7"/>
  <c r="G38" i="7"/>
  <c r="D38" i="7"/>
  <c r="E34" i="7"/>
  <c r="B34" i="7"/>
  <c r="E30" i="7"/>
  <c r="B30" i="7"/>
  <c r="G29" i="7"/>
  <c r="D29" i="7"/>
  <c r="E25" i="7"/>
  <c r="B25" i="7"/>
  <c r="E21" i="7"/>
  <c r="B21" i="7"/>
  <c r="G20" i="7"/>
  <c r="D20" i="7"/>
  <c r="E16" i="7"/>
  <c r="B16" i="7"/>
  <c r="E12" i="7"/>
  <c r="B12" i="7"/>
  <c r="G11" i="7"/>
  <c r="D11" i="7"/>
  <c r="E7" i="7"/>
  <c r="B7" i="7"/>
  <c r="E3" i="7"/>
  <c r="B3" i="7"/>
  <c r="G2" i="7"/>
  <c r="D2" i="7"/>
  <c r="E90" i="6"/>
  <c r="E89" i="6"/>
  <c r="E88" i="6"/>
  <c r="E86" i="6"/>
  <c r="E84" i="6"/>
  <c r="G83" i="6"/>
  <c r="D83" i="6"/>
  <c r="E81" i="6"/>
  <c r="E80" i="6"/>
  <c r="E79" i="6"/>
  <c r="E77" i="6"/>
  <c r="E76" i="6"/>
  <c r="E75" i="6"/>
  <c r="G74" i="6"/>
  <c r="D74" i="6"/>
  <c r="E72" i="6"/>
  <c r="E71" i="6"/>
  <c r="E70" i="6"/>
  <c r="E68" i="6"/>
  <c r="E67" i="6"/>
  <c r="E66" i="6"/>
  <c r="G65" i="6"/>
  <c r="D65" i="6"/>
  <c r="B66" i="6"/>
  <c r="B70" i="6"/>
  <c r="B75" i="6"/>
  <c r="B79" i="6"/>
  <c r="B84" i="6"/>
  <c r="B88" i="6"/>
  <c r="C84" i="3"/>
  <c r="B59" i="4"/>
  <c r="C59" i="4"/>
  <c r="D59" i="4"/>
  <c r="F59" i="4"/>
  <c r="F60" i="4"/>
  <c r="F61" i="4"/>
  <c r="F62" i="4"/>
  <c r="D63" i="4"/>
  <c r="F63" i="4"/>
  <c r="F64" i="4"/>
  <c r="F65" i="4"/>
  <c r="F66" i="4"/>
  <c r="B67" i="4"/>
  <c r="C67" i="4"/>
  <c r="D67" i="4"/>
  <c r="F67" i="4"/>
  <c r="F68" i="4"/>
  <c r="F69" i="4"/>
  <c r="F70" i="4"/>
  <c r="D71" i="4"/>
  <c r="F71" i="4"/>
  <c r="F72" i="4"/>
  <c r="F73" i="4"/>
  <c r="F74" i="4"/>
  <c r="B75" i="4"/>
  <c r="C75" i="4"/>
  <c r="D75" i="4"/>
  <c r="F75" i="4"/>
  <c r="F76" i="4"/>
  <c r="F77" i="4"/>
  <c r="F78" i="4"/>
  <c r="D79" i="4"/>
  <c r="F79" i="4"/>
  <c r="F80" i="4"/>
  <c r="F81" i="4"/>
  <c r="F82" i="4"/>
  <c r="D21" i="9"/>
  <c r="D26" i="9"/>
  <c r="D23" i="9"/>
  <c r="D22" i="9"/>
  <c r="AB8" i="2"/>
  <c r="X7" i="2"/>
  <c r="AK6" i="2"/>
  <c r="W7" i="2" s="1"/>
  <c r="AL6" i="2"/>
  <c r="AM6" i="2"/>
  <c r="Y7" i="2" s="1"/>
  <c r="AN6" i="2"/>
  <c r="Z7" i="2" s="1"/>
  <c r="AO6" i="2"/>
  <c r="AA7" i="2" s="1"/>
  <c r="AP6" i="2"/>
  <c r="AB7" i="2" s="1"/>
  <c r="AQ6" i="2"/>
  <c r="AC7" i="2" s="1"/>
  <c r="AR6" i="2"/>
  <c r="AD7" i="2" s="1"/>
  <c r="AS6" i="2"/>
  <c r="AE7" i="2" s="1"/>
  <c r="AK7" i="2"/>
  <c r="W8" i="2" s="1"/>
  <c r="AL7" i="2"/>
  <c r="X8" i="2" s="1"/>
  <c r="AM7" i="2"/>
  <c r="Y8" i="2" s="1"/>
  <c r="AN7" i="2"/>
  <c r="Z8" i="2" s="1"/>
  <c r="AO7" i="2"/>
  <c r="AA8" i="2" s="1"/>
  <c r="AP7" i="2"/>
  <c r="AQ7" i="2"/>
  <c r="AC8" i="2" s="1"/>
  <c r="AR7" i="2"/>
  <c r="AD8" i="2" s="1"/>
  <c r="AS7" i="2"/>
  <c r="AE8" i="2" s="1"/>
  <c r="AK8" i="2"/>
  <c r="W9" i="2" s="1"/>
  <c r="AL8" i="2"/>
  <c r="X9" i="2" s="1"/>
  <c r="AM8" i="2"/>
  <c r="Y9" i="2" s="1"/>
  <c r="AN8" i="2"/>
  <c r="Z9" i="2" s="1"/>
  <c r="AO8" i="2"/>
  <c r="AA9" i="2" s="1"/>
  <c r="AP8" i="2"/>
  <c r="AB9" i="2" s="1"/>
  <c r="AQ8" i="2"/>
  <c r="AC9" i="2" s="1"/>
  <c r="AR8" i="2"/>
  <c r="AD9" i="2" s="1"/>
  <c r="AS8" i="2"/>
  <c r="AE9" i="2" s="1"/>
  <c r="AJ7" i="2"/>
  <c r="V8" i="2" s="1"/>
  <c r="AJ8" i="2"/>
  <c r="V9" i="2" s="1"/>
  <c r="AJ6" i="2"/>
  <c r="V7" i="2" s="1"/>
  <c r="J3" i="2"/>
  <c r="H2" i="2"/>
  <c r="R5" i="2" l="1"/>
  <c r="AC5" i="2"/>
  <c r="R30" i="2"/>
  <c r="R29" i="2"/>
  <c r="R28" i="2"/>
  <c r="R27" i="2"/>
  <c r="R26" i="2"/>
  <c r="R25" i="2"/>
  <c r="R24" i="2"/>
  <c r="R23" i="2"/>
  <c r="R22" i="2"/>
  <c r="R21" i="2"/>
  <c r="R20" i="2"/>
  <c r="R19" i="2"/>
  <c r="R18" i="2"/>
  <c r="R17" i="2"/>
  <c r="R16" i="2"/>
  <c r="R15" i="2"/>
  <c r="R14" i="2"/>
  <c r="R13" i="2"/>
  <c r="R12" i="2"/>
  <c r="R11" i="2"/>
  <c r="R10" i="2"/>
  <c r="R9" i="2"/>
  <c r="R8" i="2"/>
  <c r="R7" i="2"/>
  <c r="B30" i="6"/>
  <c r="E16" i="6"/>
  <c r="B61" i="6"/>
  <c r="B57" i="6"/>
  <c r="B52" i="6"/>
  <c r="B48" i="6"/>
  <c r="B39" i="6"/>
  <c r="B34" i="6"/>
  <c r="B25" i="6"/>
  <c r="B21" i="6"/>
  <c r="B16" i="6"/>
  <c r="B12" i="6"/>
  <c r="B43" i="6"/>
  <c r="B7" i="6"/>
  <c r="B3" i="6"/>
  <c r="D11" i="4"/>
  <c r="D2" i="6"/>
  <c r="E63" i="6"/>
  <c r="E62" i="6"/>
  <c r="E61" i="6"/>
  <c r="E59" i="6"/>
  <c r="E58" i="6"/>
  <c r="E57" i="6"/>
  <c r="E54" i="6"/>
  <c r="E53" i="6"/>
  <c r="E52" i="6"/>
  <c r="E50" i="6"/>
  <c r="E49" i="6"/>
  <c r="E48" i="6"/>
  <c r="E45" i="6"/>
  <c r="E44" i="6"/>
  <c r="E43" i="6"/>
  <c r="E41" i="6"/>
  <c r="E40" i="6"/>
  <c r="E39" i="6"/>
  <c r="E36" i="6"/>
  <c r="E35" i="6"/>
  <c r="E34" i="6"/>
  <c r="E32" i="6"/>
  <c r="E31" i="6"/>
  <c r="E30" i="6"/>
  <c r="E27" i="6"/>
  <c r="E26" i="6"/>
  <c r="E25" i="6"/>
  <c r="E23" i="6"/>
  <c r="E22" i="6"/>
  <c r="E21" i="6"/>
  <c r="E18" i="6"/>
  <c r="E17" i="6"/>
  <c r="E14" i="6"/>
  <c r="E13" i="6"/>
  <c r="E12" i="6"/>
  <c r="E9" i="6"/>
  <c r="E8" i="6"/>
  <c r="E7" i="6"/>
  <c r="E5" i="6"/>
  <c r="E4" i="6"/>
  <c r="E3" i="6"/>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10" i="4"/>
  <c r="F9" i="4"/>
  <c r="F8" i="4"/>
  <c r="F7" i="4"/>
  <c r="F6" i="4"/>
  <c r="F5" i="4"/>
  <c r="F4" i="4"/>
  <c r="F3" i="4"/>
  <c r="G56" i="6"/>
  <c r="D56" i="6"/>
  <c r="G47" i="6"/>
  <c r="G38" i="6"/>
  <c r="G29" i="6"/>
  <c r="G20" i="6"/>
  <c r="G11" i="6"/>
  <c r="D47" i="6"/>
  <c r="D38" i="6"/>
  <c r="D29" i="6"/>
  <c r="D20" i="6"/>
  <c r="D11" i="6"/>
  <c r="G2" i="6"/>
  <c r="B11" i="4"/>
  <c r="C11" i="4"/>
  <c r="B19" i="4"/>
  <c r="C19" i="4"/>
  <c r="B27" i="4"/>
  <c r="C27" i="4"/>
  <c r="B35" i="4"/>
  <c r="C35" i="4"/>
  <c r="B43" i="4"/>
  <c r="C43" i="4"/>
  <c r="B51" i="4"/>
  <c r="C51" i="4"/>
  <c r="B3" i="4"/>
  <c r="C3" i="4"/>
  <c r="D15" i="4"/>
  <c r="D19" i="4"/>
  <c r="D23" i="4"/>
  <c r="D27" i="4"/>
  <c r="D31" i="4"/>
  <c r="D35" i="4"/>
  <c r="D39" i="4"/>
  <c r="D43" i="4"/>
  <c r="D47" i="4"/>
  <c r="D51" i="4"/>
  <c r="D55" i="4"/>
  <c r="D7" i="4"/>
  <c r="D3" i="4"/>
  <c r="R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hanap</author>
    <author>上遠野 裕子</author>
  </authors>
  <commentList>
    <comment ref="G5" authorId="0" shapeId="0" xr:uid="{00000000-0006-0000-0100-000001000000}">
      <text>
        <r>
          <rPr>
            <b/>
            <sz val="9"/>
            <color indexed="81"/>
            <rFont val="MS P ゴシック"/>
            <family val="3"/>
            <charset val="128"/>
          </rPr>
          <t>時数を入力してください。</t>
        </r>
      </text>
    </comment>
    <comment ref="G6" authorId="1" shapeId="0" xr:uid="{00000000-0006-0000-0100-000002000000}">
      <text>
        <r>
          <rPr>
            <b/>
            <sz val="9"/>
            <color indexed="81"/>
            <rFont val="MS P ゴシック"/>
            <family val="3"/>
            <charset val="128"/>
          </rPr>
          <t>取り扱う単元のセルに，半角数字「1」を入力してください。</t>
        </r>
      </text>
    </comment>
  </commentList>
</comments>
</file>

<file path=xl/sharedStrings.xml><?xml version="1.0" encoding="utf-8"?>
<sst xmlns="http://schemas.openxmlformats.org/spreadsheetml/2006/main" count="790" uniqueCount="249">
  <si>
    <t>領域</t>
    <rPh sb="0" eb="2">
      <t>リョウイキ</t>
    </rPh>
    <phoneticPr fontId="3"/>
  </si>
  <si>
    <t>知識</t>
    <rPh sb="0" eb="2">
      <t>チシキ</t>
    </rPh>
    <phoneticPr fontId="3"/>
  </si>
  <si>
    <t>技能</t>
    <rPh sb="0" eb="2">
      <t>ギノウ</t>
    </rPh>
    <phoneticPr fontId="3"/>
  </si>
  <si>
    <t>思判表</t>
    <rPh sb="0" eb="3">
      <t>シハンヒョウ</t>
    </rPh>
    <phoneticPr fontId="3"/>
  </si>
  <si>
    <t>学びに</t>
    <rPh sb="0" eb="1">
      <t>マナ</t>
    </rPh>
    <phoneticPr fontId="3"/>
  </si>
  <si>
    <t>A(1)漢字仮名交じり</t>
    <rPh sb="4" eb="6">
      <t>カンジ</t>
    </rPh>
    <rPh sb="6" eb="8">
      <t>カナ</t>
    </rPh>
    <rPh sb="8" eb="9">
      <t>マ</t>
    </rPh>
    <phoneticPr fontId="3"/>
  </si>
  <si>
    <t>A(1)イ(ｱ)</t>
    <phoneticPr fontId="3"/>
  </si>
  <si>
    <t>A(1)ウ(ｱ)</t>
    <phoneticPr fontId="3"/>
  </si>
  <si>
    <t>A(1)ア(ｱ)</t>
  </si>
  <si>
    <t>A(1)</t>
  </si>
  <si>
    <t>A(2)漢字</t>
    <rPh sb="4" eb="6">
      <t>カンジ</t>
    </rPh>
    <phoneticPr fontId="3"/>
  </si>
  <si>
    <t>A(1)イ(ｲ)</t>
    <phoneticPr fontId="3"/>
  </si>
  <si>
    <t>A(1)ウ(ｲ)</t>
    <phoneticPr fontId="3"/>
  </si>
  <si>
    <t>A(1)ア(ｲ)</t>
  </si>
  <si>
    <t>A(2)</t>
  </si>
  <si>
    <t>A(3)仮名</t>
    <rPh sb="4" eb="6">
      <t>カナ</t>
    </rPh>
    <phoneticPr fontId="3"/>
  </si>
  <si>
    <t>A(2)イ(ｱ)</t>
    <phoneticPr fontId="3"/>
  </si>
  <si>
    <t>A(2)ウ(ｱ)</t>
    <phoneticPr fontId="3"/>
  </si>
  <si>
    <t>A(1)ア(ｳ)</t>
  </si>
  <si>
    <t>A(3)</t>
  </si>
  <si>
    <t>B(1)鑑賞</t>
    <rPh sb="4" eb="6">
      <t>カンショウ</t>
    </rPh>
    <phoneticPr fontId="3"/>
  </si>
  <si>
    <t>A(2)イ(ｲ)</t>
    <phoneticPr fontId="3"/>
  </si>
  <si>
    <t>A(2)ウ(ｲ)</t>
    <phoneticPr fontId="3"/>
  </si>
  <si>
    <t>A(2)ア(ｱ)</t>
  </si>
  <si>
    <t>B(1)</t>
  </si>
  <si>
    <t>A(3)イ(ｱ)</t>
    <phoneticPr fontId="3"/>
  </si>
  <si>
    <t>A(3)ウ(ｱ)</t>
    <phoneticPr fontId="3"/>
  </si>
  <si>
    <t>A(2)ア(ｲ)</t>
  </si>
  <si>
    <t>A(3)イ(ｲ)</t>
    <phoneticPr fontId="3"/>
  </si>
  <si>
    <t>A(3)ウ(ｲ)</t>
    <phoneticPr fontId="3"/>
  </si>
  <si>
    <t>A(3)ア(ｱ)</t>
  </si>
  <si>
    <t>B(1)イ(ｱ)</t>
    <phoneticPr fontId="3"/>
  </si>
  <si>
    <t>A(3)ア(ｲ)</t>
  </si>
  <si>
    <t>B(1)イ(ｲ)</t>
    <phoneticPr fontId="3"/>
  </si>
  <si>
    <t>B(1)ア(ｱ)</t>
  </si>
  <si>
    <t>B(1)イ(ｳ)</t>
    <phoneticPr fontId="3"/>
  </si>
  <si>
    <t>B(1)ア(ｲ)</t>
  </si>
  <si>
    <t>B(1)イ(ｴ)</t>
    <phoneticPr fontId="3"/>
  </si>
  <si>
    <t>「書道Ⅰ」指導事項確認表</t>
    <rPh sb="1" eb="3">
      <t>ショドウ</t>
    </rPh>
    <rPh sb="5" eb="7">
      <t>シドウ</t>
    </rPh>
    <rPh sb="7" eb="9">
      <t>ジコウ</t>
    </rPh>
    <rPh sb="9" eb="11">
      <t>カクニン</t>
    </rPh>
    <rPh sb="11" eb="12">
      <t>ヒョウ</t>
    </rPh>
    <phoneticPr fontId="3"/>
  </si>
  <si>
    <t>単元</t>
    <rPh sb="0" eb="2">
      <t>タンゲン</t>
    </rPh>
    <phoneticPr fontId="3"/>
  </si>
  <si>
    <t>１</t>
    <phoneticPr fontId="3"/>
  </si>
  <si>
    <t>２</t>
    <phoneticPr fontId="3"/>
  </si>
  <si>
    <t>３</t>
    <phoneticPr fontId="3"/>
  </si>
  <si>
    <t>４</t>
    <phoneticPr fontId="3"/>
  </si>
  <si>
    <t>５</t>
    <phoneticPr fontId="3"/>
  </si>
  <si>
    <t>６</t>
  </si>
  <si>
    <t>７</t>
  </si>
  <si>
    <t>Ａ　表現</t>
    <rPh sb="2" eb="4">
      <t>ヒョウゲン</t>
    </rPh>
    <phoneticPr fontId="3"/>
  </si>
  <si>
    <t>（１）漢字仮名交じりの書</t>
    <rPh sb="3" eb="5">
      <t>カンジ</t>
    </rPh>
    <rPh sb="5" eb="7">
      <t>カナ</t>
    </rPh>
    <rPh sb="7" eb="8">
      <t>マ</t>
    </rPh>
    <rPh sb="11" eb="12">
      <t>ショ</t>
    </rPh>
    <phoneticPr fontId="3"/>
  </si>
  <si>
    <t>ア</t>
    <phoneticPr fontId="3"/>
  </si>
  <si>
    <t>(ｱ)</t>
    <phoneticPr fontId="3"/>
  </si>
  <si>
    <t>漢字と仮名の調和した字形，文字の大きさ，全体の構成</t>
    <phoneticPr fontId="3"/>
  </si>
  <si>
    <t>(ｲ)</t>
    <phoneticPr fontId="3"/>
  </si>
  <si>
    <t>目的や用途に即した表現形式，意図に基づいた表現</t>
    <phoneticPr fontId="3"/>
  </si>
  <si>
    <t>(ｳ)</t>
    <phoneticPr fontId="3"/>
  </si>
  <si>
    <t>名筆を生かした表現や現代に生きる表現</t>
    <phoneticPr fontId="3"/>
  </si>
  <si>
    <t>イ</t>
    <phoneticPr fontId="3"/>
  </si>
  <si>
    <t>用具・用材の特徴と表現効果との関わり</t>
    <phoneticPr fontId="3"/>
  </si>
  <si>
    <t>名筆や現代の書の表現と用筆・運筆との関わり</t>
    <phoneticPr fontId="3"/>
  </si>
  <si>
    <t>ウ</t>
    <phoneticPr fontId="3"/>
  </si>
  <si>
    <t>目的や用途に即した効果的な表現</t>
    <phoneticPr fontId="3"/>
  </si>
  <si>
    <t>漢字と仮名の調和した線質による表現</t>
    <phoneticPr fontId="3"/>
  </si>
  <si>
    <t>（２）漢字の書</t>
    <rPh sb="3" eb="5">
      <t>カンジ</t>
    </rPh>
    <rPh sb="6" eb="7">
      <t>ショ</t>
    </rPh>
    <phoneticPr fontId="3"/>
  </si>
  <si>
    <t>古典の書体や書風に即した用筆・運筆，字形，全体の構成</t>
    <phoneticPr fontId="3"/>
  </si>
  <si>
    <t>意図に基づいた表現</t>
    <phoneticPr fontId="3"/>
  </si>
  <si>
    <t>書体や書風と用筆・運筆との関わり</t>
    <phoneticPr fontId="3"/>
  </si>
  <si>
    <t>古典に基づく基本的な用筆・運筆</t>
    <phoneticPr fontId="3"/>
  </si>
  <si>
    <t>古典の線質，字形や構成を生かした表現</t>
    <phoneticPr fontId="3"/>
  </si>
  <si>
    <t>（３）仮名の書</t>
    <rPh sb="3" eb="5">
      <t>カナ</t>
    </rPh>
    <rPh sb="6" eb="7">
      <t>ショ</t>
    </rPh>
    <phoneticPr fontId="3"/>
  </si>
  <si>
    <t>古典の書風に即した用筆・運筆，字形，全体の構成</t>
    <phoneticPr fontId="3"/>
  </si>
  <si>
    <t>線質や書風と用筆・運筆との関わり</t>
    <phoneticPr fontId="3"/>
  </si>
  <si>
    <t>連綿と単体，線質や字形を生かした表現</t>
    <phoneticPr fontId="3"/>
  </si>
  <si>
    <t>Ｂ　鑑賞</t>
    <rPh sb="2" eb="4">
      <t>カンショウ</t>
    </rPh>
    <phoneticPr fontId="3"/>
  </si>
  <si>
    <t>（１）鑑賞</t>
    <rPh sb="3" eb="5">
      <t>カンショウ</t>
    </rPh>
    <phoneticPr fontId="3"/>
  </si>
  <si>
    <t>作品の価値とその根拠</t>
    <rPh sb="8" eb="10">
      <t>コンキョ</t>
    </rPh>
    <phoneticPr fontId="3"/>
  </si>
  <si>
    <t>生活や社会における書の効用</t>
    <phoneticPr fontId="3"/>
  </si>
  <si>
    <t>線質，字形，構成等の要素と表現効果や風趣との関わり</t>
    <phoneticPr fontId="3"/>
  </si>
  <si>
    <t>日本及び中国等の文字と書の伝統と文化</t>
    <phoneticPr fontId="3"/>
  </si>
  <si>
    <t>漢字の書体の変遷，仮名の成立等</t>
    <phoneticPr fontId="3"/>
  </si>
  <si>
    <t>(ｴ)</t>
    <phoneticPr fontId="3"/>
  </si>
  <si>
    <t>書の伝統的な鑑賞の方法や形態</t>
    <phoneticPr fontId="3"/>
  </si>
  <si>
    <t>書道Ⅰ単元計画表（その１_指導事項確認編）</t>
    <rPh sb="0" eb="2">
      <t>ショドウ</t>
    </rPh>
    <rPh sb="3" eb="8">
      <t>タンゲンケイカクヒョウ</t>
    </rPh>
    <rPh sb="13" eb="15">
      <t>シドウ</t>
    </rPh>
    <rPh sb="15" eb="17">
      <t>ジコウ</t>
    </rPh>
    <rPh sb="17" eb="19">
      <t>カクニン</t>
    </rPh>
    <rPh sb="19" eb="20">
      <t>ヘン</t>
    </rPh>
    <phoneticPr fontId="3"/>
  </si>
  <si>
    <t>No</t>
    <phoneticPr fontId="3"/>
  </si>
  <si>
    <t>単元名</t>
    <rPh sb="0" eb="3">
      <t>タンゲンメイ</t>
    </rPh>
    <phoneticPr fontId="3"/>
  </si>
  <si>
    <t>時数</t>
    <rPh sb="0" eb="2">
      <t>ジスウ</t>
    </rPh>
    <phoneticPr fontId="3"/>
  </si>
  <si>
    <t>領　域</t>
    <rPh sb="0" eb="1">
      <t>リョウ</t>
    </rPh>
    <rPh sb="2" eb="3">
      <t>イキ</t>
    </rPh>
    <phoneticPr fontId="3"/>
  </si>
  <si>
    <t>観点別</t>
    <rPh sb="0" eb="3">
      <t>カンテンベツ</t>
    </rPh>
    <phoneticPr fontId="3"/>
  </si>
  <si>
    <t>思判表</t>
    <rPh sb="0" eb="1">
      <t>シ</t>
    </rPh>
    <rPh sb="1" eb="2">
      <t>バン</t>
    </rPh>
    <rPh sb="2" eb="3">
      <t>ヒョウ</t>
    </rPh>
    <phoneticPr fontId="3"/>
  </si>
  <si>
    <t>ｰ</t>
    <phoneticPr fontId="3"/>
  </si>
  <si>
    <r>
      <t>単元名</t>
    </r>
    <r>
      <rPr>
        <b/>
        <sz val="10"/>
        <color rgb="FFFF0000"/>
        <rFont val="ＭＳ ゴシック"/>
        <family val="3"/>
        <charset val="128"/>
      </rPr>
      <t>（手入力）</t>
    </r>
    <rPh sb="0" eb="3">
      <t>タンゲンメイ</t>
    </rPh>
    <rPh sb="4" eb="7">
      <t>テニュウリョク</t>
    </rPh>
    <phoneticPr fontId="3"/>
  </si>
  <si>
    <t>指導事項</t>
    <rPh sb="0" eb="4">
      <t>シドウジコウ</t>
    </rPh>
    <phoneticPr fontId="3"/>
  </si>
  <si>
    <t>指導事項確認表</t>
    <rPh sb="0" eb="2">
      <t>シドウ</t>
    </rPh>
    <rPh sb="2" eb="4">
      <t>ジコウ</t>
    </rPh>
    <rPh sb="4" eb="7">
      <t>カクニンヒョウ</t>
    </rPh>
    <phoneticPr fontId="3"/>
  </si>
  <si>
    <t>A(1)イ(ｲ)名筆や現代の書の表現と用筆・運筆との関わり</t>
  </si>
  <si>
    <t>A(2)(ｱ)用具・用材の特徴と表現効果との関わり</t>
  </si>
  <si>
    <t>A(2)イ(ｲ)書体や書風と用筆・運筆との関わり</t>
  </si>
  <si>
    <t>A(3)イ(ｱ)用具・用材の特徴と表現効果との関わり</t>
  </si>
  <si>
    <t>A(3)イ(ｲ)線質や書風と用筆・運筆との関わり</t>
  </si>
  <si>
    <t>B(1)イ(ｱ)線質，字形，構成等の要素と表現効果や風趣との関わり</t>
  </si>
  <si>
    <t>B(1)イ(ｲ)日本及び中国等の文字と書の伝統と文化</t>
  </si>
  <si>
    <t>B(1)イ(ｳ)漢字の書体の変遷，仮名の成立等</t>
  </si>
  <si>
    <t>B(1)イ(ｴ)書の伝統的な鑑賞の方法や形態</t>
  </si>
  <si>
    <t>A(1)イ(ｱ)用具・用材の特徴と表現効果との関わり</t>
    <phoneticPr fontId="3"/>
  </si>
  <si>
    <t>A(1)ウ(ｱ)目的や用途に即した効果的な表現</t>
  </si>
  <si>
    <t>A(1)ウ(ｲ)漢字と仮名の調和した線質による表現</t>
  </si>
  <si>
    <t>A(2)ウ(ｱ)古典に基づく基本的な用筆・運筆</t>
  </si>
  <si>
    <t>A(2)ウ(ｲ)古典の線質，字形や構成を生かした表現</t>
  </si>
  <si>
    <t>A(3)ウ(ｱ)古典に基づく基本的な用筆・運筆</t>
  </si>
  <si>
    <t>A(3)ウ(ｲ)連綿と単体，線質や字形を生かした表現</t>
  </si>
  <si>
    <t xml:space="preserve">- </t>
    <phoneticPr fontId="3"/>
  </si>
  <si>
    <t>A(1)ア(ｱ)漢字と仮名の調和した字形，文字の大きさ，全体の構成</t>
  </si>
  <si>
    <t>A(1)(ｲ)目的や用途に即した表現形式，意図に基づいた表現</t>
  </si>
  <si>
    <t>A(1)ア(ｳ)名筆を生かした表現や現代に生きる表現</t>
  </si>
  <si>
    <t>A(2)ア(ｱ)古典の書体や書風に即した用筆・運筆，字形，全体の構成</t>
  </si>
  <si>
    <t>A(2)ア(ｲ)意図に基づいた表現</t>
  </si>
  <si>
    <t>A(3)ア(ｱ)古典の書風に即した用筆・運筆，字形，全体の構成</t>
  </si>
  <si>
    <t>A(3)ア(ｲ)意図に基づいた表現</t>
  </si>
  <si>
    <t>B(1)ア(ｱ)作品の価値とその根拠</t>
    <rPh sb="16" eb="18">
      <t>コンキョ</t>
    </rPh>
    <phoneticPr fontId="1"/>
  </si>
  <si>
    <t>B(1)ア(ｲ)生活や社会における書の効用</t>
  </si>
  <si>
    <t>A(1)自身の表現の意図に基づく表現，漢字仮名交じりの書の特質に基づく表現をする幅広い表現の学習活動に主体的に取り組み，書に対する感性を豊かにし，書を愛好する心情を養う。</t>
  </si>
  <si>
    <t>A(2)自身の表現の意図に基づく表現，漢字の書の特質に基づく表現をする幅広い表現の学習活動に主体的に取り組み，書に対する感性を豊かにし，書を愛好する心情を養う。</t>
    <rPh sb="19" eb="21">
      <t>カンジ</t>
    </rPh>
    <phoneticPr fontId="1"/>
  </si>
  <si>
    <t>A(3)自身の表現の意図に基づく表現，仮名の書の特質に基づく表現をする幅広い表現の学習活動に主体的に取り組み，書に対する感性を豊かにし，書を愛好する心情を養う。</t>
    <rPh sb="19" eb="21">
      <t>カナ</t>
    </rPh>
    <phoneticPr fontId="1"/>
  </si>
  <si>
    <t>B(1)書のよさや美しさを感受し，作品や書の意味や価値について考えながら，幅広い鑑賞の学習活動に主体的に取り組み，書に対する感性を豊かにし，書を愛好する心情を養う。</t>
  </si>
  <si>
    <t>No.</t>
    <phoneticPr fontId="3"/>
  </si>
  <si>
    <t>領　　域</t>
    <rPh sb="0" eb="1">
      <t>リョウ</t>
    </rPh>
    <rPh sb="3" eb="4">
      <t>イキ</t>
    </rPh>
    <phoneticPr fontId="3"/>
  </si>
  <si>
    <t>思･判･表</t>
    <rPh sb="0" eb="1">
      <t>シ</t>
    </rPh>
    <rPh sb="2" eb="3">
      <t>バン</t>
    </rPh>
    <rPh sb="4" eb="5">
      <t>ヒョウ</t>
    </rPh>
    <phoneticPr fontId="3"/>
  </si>
  <si>
    <t>学びに向かう力・人間性等</t>
    <rPh sb="0" eb="1">
      <t>マナ</t>
    </rPh>
    <rPh sb="3" eb="4">
      <t>ム</t>
    </rPh>
    <rPh sb="6" eb="7">
      <t>チカラ</t>
    </rPh>
    <rPh sb="8" eb="11">
      <t>ニンゲンセイ</t>
    </rPh>
    <rPh sb="11" eb="12">
      <t>トウ</t>
    </rPh>
    <phoneticPr fontId="3"/>
  </si>
  <si>
    <t>知　識</t>
    <rPh sb="0" eb="1">
      <t>チ</t>
    </rPh>
    <rPh sb="2" eb="3">
      <t>シキ</t>
    </rPh>
    <phoneticPr fontId="3"/>
  </si>
  <si>
    <t>技　能</t>
    <rPh sb="0" eb="1">
      <t>ワザ</t>
    </rPh>
    <rPh sb="2" eb="3">
      <t>ノウ</t>
    </rPh>
    <phoneticPr fontId="3"/>
  </si>
  <si>
    <t>単元目標編</t>
    <rPh sb="0" eb="2">
      <t>タンゲン</t>
    </rPh>
    <rPh sb="2" eb="4">
      <t>モクヒョウ</t>
    </rPh>
    <rPh sb="4" eb="5">
      <t>ヘン</t>
    </rPh>
    <phoneticPr fontId="3"/>
  </si>
  <si>
    <t>-</t>
  </si>
  <si>
    <t>-</t>
    <phoneticPr fontId="3"/>
  </si>
  <si>
    <t>時数</t>
    <phoneticPr fontId="3"/>
  </si>
  <si>
    <t>知　識</t>
    <phoneticPr fontId="3"/>
  </si>
  <si>
    <t>技　能</t>
    <phoneticPr fontId="3"/>
  </si>
  <si>
    <t>思･判･表</t>
    <phoneticPr fontId="3"/>
  </si>
  <si>
    <t>学びに向かう力・人間性等</t>
    <phoneticPr fontId="3"/>
  </si>
  <si>
    <t>書道Ⅰ　単元計画表Ⅱ（単元目標編）</t>
    <rPh sb="0" eb="2">
      <t>ショドウ</t>
    </rPh>
    <rPh sb="4" eb="9">
      <t>タンゲンケイカクヒョウ</t>
    </rPh>
    <rPh sb="11" eb="13">
      <t>タンゲン</t>
    </rPh>
    <rPh sb="13" eb="15">
      <t>モクヒョウ</t>
    </rPh>
    <rPh sb="15" eb="16">
      <t>ヘン</t>
    </rPh>
    <phoneticPr fontId="3"/>
  </si>
  <si>
    <t>書道Ⅰ　単元計画表Ⅰ（指導事項確認編）</t>
    <rPh sb="0" eb="2">
      <t>ショドウ</t>
    </rPh>
    <rPh sb="4" eb="9">
      <t>タンゲンケイカクヒョウ</t>
    </rPh>
    <rPh sb="11" eb="13">
      <t>シドウ</t>
    </rPh>
    <rPh sb="13" eb="15">
      <t>ジコウ</t>
    </rPh>
    <rPh sb="15" eb="17">
      <t>カクニン</t>
    </rPh>
    <rPh sb="17" eb="18">
      <t>ヘン</t>
    </rPh>
    <phoneticPr fontId="3"/>
  </si>
  <si>
    <t>評価規準編</t>
    <rPh sb="0" eb="2">
      <t>ヒョウカ</t>
    </rPh>
    <rPh sb="2" eb="4">
      <t>キジュン</t>
    </rPh>
    <rPh sb="4" eb="5">
      <t>ヘン</t>
    </rPh>
    <phoneticPr fontId="3"/>
  </si>
  <si>
    <t>主体的に</t>
    <rPh sb="0" eb="3">
      <t>シュタイテキ</t>
    </rPh>
    <phoneticPr fontId="3"/>
  </si>
  <si>
    <t>主体的に漢字仮名交じりの書の表現の幅広い学習活動に粘り強く取り組もうとしている。</t>
    <rPh sb="0" eb="3">
      <t>シュタイテキ</t>
    </rPh>
    <rPh sb="4" eb="6">
      <t>カンジ</t>
    </rPh>
    <rPh sb="6" eb="8">
      <t>カナ</t>
    </rPh>
    <rPh sb="8" eb="9">
      <t>マ</t>
    </rPh>
    <rPh sb="12" eb="13">
      <t>ショ</t>
    </rPh>
    <rPh sb="14" eb="16">
      <t>ヒョウゲン</t>
    </rPh>
    <rPh sb="17" eb="19">
      <t>ハバヒロ</t>
    </rPh>
    <rPh sb="20" eb="22">
      <t>ガクシュウ</t>
    </rPh>
    <rPh sb="22" eb="24">
      <t>カツドウ</t>
    </rPh>
    <rPh sb="25" eb="26">
      <t>ネバ</t>
    </rPh>
    <rPh sb="27" eb="28">
      <t>ヅヨ</t>
    </rPh>
    <rPh sb="29" eb="30">
      <t>ト</t>
    </rPh>
    <rPh sb="31" eb="32">
      <t>ク</t>
    </rPh>
    <phoneticPr fontId="3"/>
  </si>
  <si>
    <t>主体的に漢字の書の表現の幅広い学習活動に粘り強く取り組もうとしている。</t>
    <rPh sb="0" eb="3">
      <t>シュタイテキ</t>
    </rPh>
    <rPh sb="4" eb="6">
      <t>カンジ</t>
    </rPh>
    <rPh sb="7" eb="8">
      <t>ショ</t>
    </rPh>
    <rPh sb="9" eb="11">
      <t>ヒョウゲン</t>
    </rPh>
    <rPh sb="12" eb="14">
      <t>ハバヒロ</t>
    </rPh>
    <rPh sb="15" eb="17">
      <t>ガクシュウ</t>
    </rPh>
    <rPh sb="17" eb="19">
      <t>カツドウ</t>
    </rPh>
    <rPh sb="20" eb="21">
      <t>ネバ</t>
    </rPh>
    <rPh sb="22" eb="23">
      <t>ヅヨ</t>
    </rPh>
    <rPh sb="24" eb="25">
      <t>ト</t>
    </rPh>
    <rPh sb="26" eb="27">
      <t>ク</t>
    </rPh>
    <phoneticPr fontId="3"/>
  </si>
  <si>
    <t>主体的に仮名の書の表現の幅広い学習活動に粘り強く取り組もうとしている。</t>
    <rPh sb="0" eb="3">
      <t>シュタイテキ</t>
    </rPh>
    <rPh sb="4" eb="6">
      <t>カナ</t>
    </rPh>
    <rPh sb="7" eb="8">
      <t>ショ</t>
    </rPh>
    <rPh sb="9" eb="11">
      <t>ヒョウゲン</t>
    </rPh>
    <rPh sb="12" eb="14">
      <t>ハバヒロ</t>
    </rPh>
    <rPh sb="15" eb="17">
      <t>ガクシュウ</t>
    </rPh>
    <rPh sb="17" eb="19">
      <t>カツドウ</t>
    </rPh>
    <rPh sb="20" eb="21">
      <t>ネバ</t>
    </rPh>
    <rPh sb="22" eb="23">
      <t>ヅヨ</t>
    </rPh>
    <rPh sb="24" eb="25">
      <t>ト</t>
    </rPh>
    <rPh sb="26" eb="27">
      <t>ク</t>
    </rPh>
    <phoneticPr fontId="3"/>
  </si>
  <si>
    <t>A(1)ア(ｳ)</t>
    <phoneticPr fontId="3"/>
  </si>
  <si>
    <t>必ず取り上げなければならない内容</t>
    <rPh sb="0" eb="1">
      <t>カナラ</t>
    </rPh>
    <rPh sb="2" eb="3">
      <t>ト</t>
    </rPh>
    <rPh sb="4" eb="5">
      <t>ア</t>
    </rPh>
    <rPh sb="14" eb="16">
      <t>ナイヨウ</t>
    </rPh>
    <phoneticPr fontId="3"/>
  </si>
  <si>
    <t>次の事項は，学習の中で必ず取り上げるとされているものです。
シラバス等にも取り扱うことが分かるよう明記し，未履修の疑いを持たれないようにすることが望ましい。</t>
    <rPh sb="63" eb="64">
      <t>トウ</t>
    </rPh>
    <rPh sb="66" eb="67">
      <t>ト</t>
    </rPh>
    <rPh sb="68" eb="69">
      <t>アツカ</t>
    </rPh>
    <rPh sb="73" eb="74">
      <t>ワメイキミリシュウウタガモノゾ</t>
    </rPh>
    <phoneticPr fontId="3"/>
  </si>
  <si>
    <t>Ａ表現</t>
    <rPh sb="1" eb="3">
      <t>ヒョウゲン</t>
    </rPh>
    <phoneticPr fontId="3"/>
  </si>
  <si>
    <t>取扱う単元NO</t>
    <rPh sb="0" eb="1">
      <t>ト</t>
    </rPh>
    <rPh sb="1" eb="2">
      <t>アツカ</t>
    </rPh>
    <rPh sb="3" eb="5">
      <t>タンゲン</t>
    </rPh>
    <phoneticPr fontId="3"/>
  </si>
  <si>
    <t>(1)漢字仮名
交じりの書</t>
    <rPh sb="3" eb="5">
      <t>カンジ</t>
    </rPh>
    <rPh sb="5" eb="7">
      <t>カナ</t>
    </rPh>
    <rPh sb="8" eb="9">
      <t>マ</t>
    </rPh>
    <rPh sb="12" eb="13">
      <t>ショ</t>
    </rPh>
    <phoneticPr fontId="3"/>
  </si>
  <si>
    <t>楷書</t>
    <rPh sb="0" eb="2">
      <t>カイショ</t>
    </rPh>
    <phoneticPr fontId="3"/>
  </si>
  <si>
    <t>行書</t>
    <rPh sb="0" eb="2">
      <t>ギョウショ</t>
    </rPh>
    <phoneticPr fontId="3"/>
  </si>
  <si>
    <t>平仮名</t>
    <rPh sb="0" eb="3">
      <t>ヒラガナ</t>
    </rPh>
    <phoneticPr fontId="3"/>
  </si>
  <si>
    <t>片仮名</t>
    <rPh sb="0" eb="3">
      <t>カタカナ</t>
    </rPh>
    <phoneticPr fontId="3"/>
  </si>
  <si>
    <t>(2)漢字の書</t>
    <rPh sb="3" eb="5">
      <t>カンジ</t>
    </rPh>
    <rPh sb="6" eb="7">
      <t>ショ</t>
    </rPh>
    <phoneticPr fontId="3"/>
  </si>
  <si>
    <t>臨書</t>
    <rPh sb="0" eb="2">
      <t>リンショ</t>
    </rPh>
    <phoneticPr fontId="3"/>
  </si>
  <si>
    <t>創作</t>
    <rPh sb="0" eb="2">
      <t>ソウサク</t>
    </rPh>
    <phoneticPr fontId="3"/>
  </si>
  <si>
    <t>(3)仮名の書</t>
    <rPh sb="3" eb="5">
      <t>カナ</t>
    </rPh>
    <rPh sb="6" eb="7">
      <t>ショ</t>
    </rPh>
    <phoneticPr fontId="3"/>
  </si>
  <si>
    <t>変体仮名</t>
    <rPh sb="0" eb="4">
      <t>ヘンタイガナ</t>
    </rPh>
    <phoneticPr fontId="3"/>
  </si>
  <si>
    <t>Ｂ鑑賞</t>
    <rPh sb="1" eb="3">
      <t>カンショウ</t>
    </rPh>
    <phoneticPr fontId="3"/>
  </si>
  <si>
    <t>その他</t>
    <rPh sb="2" eb="3">
      <t>ホカ</t>
    </rPh>
    <phoneticPr fontId="3"/>
  </si>
  <si>
    <t>８</t>
  </si>
  <si>
    <t>９</t>
  </si>
  <si>
    <t>１０</t>
  </si>
  <si>
    <t>単位数</t>
    <rPh sb="0" eb="3">
      <t>タンイスウ</t>
    </rPh>
    <phoneticPr fontId="3"/>
  </si>
  <si>
    <t>時数</t>
    <rPh sb="0" eb="2">
      <t>ジスウ</t>
    </rPh>
    <phoneticPr fontId="3"/>
  </si>
  <si>
    <t>ﾁｪｯｸ</t>
    <phoneticPr fontId="3"/>
  </si>
  <si>
    <r>
      <t>構想・工夫
（</t>
    </r>
    <r>
      <rPr>
        <b/>
        <sz val="9"/>
        <color rgb="FF0070C0"/>
        <rFont val="ＭＳ Ｐゴシック"/>
        <family val="3"/>
        <charset val="128"/>
      </rPr>
      <t>思・判・表</t>
    </r>
    <r>
      <rPr>
        <sz val="9"/>
        <color theme="1"/>
        <rFont val="ＭＳ Ｐゴシック"/>
        <family val="3"/>
        <charset val="128"/>
      </rPr>
      <t>）</t>
    </r>
    <rPh sb="0" eb="2">
      <t>コウソウ</t>
    </rPh>
    <rPh sb="3" eb="5">
      <t>クフウ</t>
    </rPh>
    <rPh sb="7" eb="8">
      <t>シ</t>
    </rPh>
    <rPh sb="9" eb="10">
      <t>バン</t>
    </rPh>
    <rPh sb="11" eb="12">
      <t>ヒョウ</t>
    </rPh>
    <phoneticPr fontId="3"/>
  </si>
  <si>
    <r>
      <t>理解
（</t>
    </r>
    <r>
      <rPr>
        <b/>
        <sz val="9"/>
        <color rgb="FFFF0000"/>
        <rFont val="ＭＳ Ｐゴシック"/>
        <family val="3"/>
        <charset val="128"/>
      </rPr>
      <t>知識</t>
    </r>
    <r>
      <rPr>
        <sz val="9"/>
        <color theme="1"/>
        <rFont val="ＭＳ Ｐゴシック"/>
        <family val="3"/>
        <charset val="128"/>
      </rPr>
      <t>）</t>
    </r>
    <rPh sb="0" eb="2">
      <t>リカイ</t>
    </rPh>
    <rPh sb="4" eb="6">
      <t>チシキ</t>
    </rPh>
    <phoneticPr fontId="3"/>
  </si>
  <si>
    <r>
      <t>技能
（</t>
    </r>
    <r>
      <rPr>
        <b/>
        <sz val="9"/>
        <color rgb="FF00B050"/>
        <rFont val="ＭＳ Ｐゴシック"/>
        <family val="3"/>
        <charset val="128"/>
      </rPr>
      <t>技能</t>
    </r>
    <r>
      <rPr>
        <sz val="9"/>
        <color theme="1"/>
        <rFont val="ＭＳ Ｐゴシック"/>
        <family val="3"/>
        <charset val="128"/>
      </rPr>
      <t>）</t>
    </r>
    <rPh sb="0" eb="2">
      <t>ギノウ</t>
    </rPh>
    <rPh sb="4" eb="6">
      <t>ギノウ</t>
    </rPh>
    <phoneticPr fontId="3"/>
  </si>
  <si>
    <r>
      <rPr>
        <sz val="8"/>
        <color theme="1"/>
        <rFont val="ＭＳ Ｐゴシック"/>
        <family val="3"/>
        <charset val="128"/>
      </rPr>
      <t xml:space="preserve">書のよさや
美しさ
を味わう
</t>
    </r>
    <r>
      <rPr>
        <sz val="9"/>
        <color theme="1"/>
        <rFont val="ＭＳ Ｐゴシック"/>
        <family val="3"/>
        <charset val="128"/>
      </rPr>
      <t>（</t>
    </r>
    <r>
      <rPr>
        <b/>
        <sz val="9"/>
        <color rgb="FF0070C0"/>
        <rFont val="ＭＳ Ｐゴシック"/>
        <family val="3"/>
        <charset val="128"/>
      </rPr>
      <t>思・判・表</t>
    </r>
    <r>
      <rPr>
        <sz val="9"/>
        <color theme="1"/>
        <rFont val="ＭＳ Ｐゴシック"/>
        <family val="3"/>
        <charset val="128"/>
      </rPr>
      <t>）</t>
    </r>
    <rPh sb="0" eb="1">
      <t>ショ</t>
    </rPh>
    <rPh sb="6" eb="7">
      <t>ウツク</t>
    </rPh>
    <rPh sb="11" eb="12">
      <t>アジ</t>
    </rPh>
    <rPh sb="16" eb="17">
      <t>シ</t>
    </rPh>
    <rPh sb="18" eb="19">
      <t>バン</t>
    </rPh>
    <rPh sb="20" eb="21">
      <t>ヒョウ</t>
    </rPh>
    <phoneticPr fontId="3"/>
  </si>
  <si>
    <r>
      <t>構想・工夫
（</t>
    </r>
    <r>
      <rPr>
        <b/>
        <sz val="9"/>
        <color rgb="FF0070C0"/>
        <rFont val="ＭＳ Ｐゴシック"/>
        <family val="3"/>
        <charset val="128"/>
      </rPr>
      <t>思・判・表</t>
    </r>
    <r>
      <rPr>
        <sz val="9"/>
        <color theme="1"/>
        <rFont val="ＭＳ Ｐゴシック"/>
        <family val="3"/>
        <charset val="128"/>
      </rPr>
      <t>）</t>
    </r>
    <phoneticPr fontId="3"/>
  </si>
  <si>
    <t>【３観点設置確認表】</t>
    <rPh sb="2" eb="4">
      <t>カンテン</t>
    </rPh>
    <rPh sb="4" eb="6">
      <t>セッチ</t>
    </rPh>
    <rPh sb="6" eb="9">
      <t>カクニンヒョウ</t>
    </rPh>
    <phoneticPr fontId="3"/>
  </si>
  <si>
    <t>⇒
要確認！</t>
    <rPh sb="2" eb="5">
      <t>ヨウカクニン</t>
    </rPh>
    <phoneticPr fontId="3"/>
  </si>
  <si>
    <t>題材No.</t>
    <rPh sb="0" eb="2">
      <t>ダイザイ</t>
    </rPh>
    <phoneticPr fontId="3"/>
  </si>
  <si>
    <t>思・判・表</t>
    <rPh sb="0" eb="1">
      <t>シ</t>
    </rPh>
    <rPh sb="2" eb="3">
      <t>バン</t>
    </rPh>
    <rPh sb="4" eb="5">
      <t>ヒョウ</t>
    </rPh>
    <phoneticPr fontId="3"/>
  </si>
  <si>
    <r>
      <t>※　観点のうち，設定していない場合があると，</t>
    </r>
    <r>
      <rPr>
        <b/>
        <sz val="10"/>
        <color rgb="FFFF0000"/>
        <rFont val="ＭＳ Ｐゴシック"/>
        <family val="3"/>
        <charset val="128"/>
      </rPr>
      <t>×</t>
    </r>
    <r>
      <rPr>
        <b/>
        <sz val="10"/>
        <color theme="1"/>
        <rFont val="ＭＳ Ｐゴシック"/>
        <family val="3"/>
        <charset val="128"/>
      </rPr>
      <t>が出ます。
その場合，その題材が</t>
    </r>
    <r>
      <rPr>
        <b/>
        <u/>
        <sz val="10"/>
        <color theme="1"/>
        <rFont val="ＭＳ Ｐゴシック"/>
        <family val="3"/>
        <charset val="128"/>
      </rPr>
      <t>「A表現」を含む題材 なら，技能の指導事項を必ず取り扱って</t>
    </r>
    <r>
      <rPr>
        <b/>
        <sz val="10"/>
        <color theme="1"/>
        <rFont val="ＭＳ Ｐゴシック"/>
        <family val="3"/>
        <charset val="128"/>
      </rPr>
      <t>ください。</t>
    </r>
    <rPh sb="2" eb="4">
      <t>カンテン</t>
    </rPh>
    <rPh sb="8" eb="10">
      <t>セッテイ</t>
    </rPh>
    <rPh sb="15" eb="17">
      <t>バアイ</t>
    </rPh>
    <rPh sb="24" eb="25">
      <t>デ</t>
    </rPh>
    <rPh sb="31" eb="33">
      <t>バアイ</t>
    </rPh>
    <rPh sb="36" eb="38">
      <t>ダイザイ</t>
    </rPh>
    <rPh sb="41" eb="43">
      <t>ヒョウゲン</t>
    </rPh>
    <rPh sb="45" eb="46">
      <t>フク</t>
    </rPh>
    <rPh sb="47" eb="49">
      <t>ダイザイ</t>
    </rPh>
    <rPh sb="53" eb="55">
      <t>ギノウ</t>
    </rPh>
    <rPh sb="56" eb="58">
      <t>シドウ</t>
    </rPh>
    <rPh sb="58" eb="60">
      <t>ジコウ</t>
    </rPh>
    <rPh sb="61" eb="62">
      <t>カナラ</t>
    </rPh>
    <rPh sb="63" eb="64">
      <t>ト</t>
    </rPh>
    <rPh sb="65" eb="66">
      <t>アツカ</t>
    </rPh>
    <phoneticPr fontId="3"/>
  </si>
  <si>
    <t>触らない！</t>
    <rPh sb="0" eb="1">
      <t>サワ</t>
    </rPh>
    <phoneticPr fontId="3"/>
  </si>
  <si>
    <t>時間になるよう，計画してください。</t>
    <rPh sb="0" eb="2">
      <t>ジカン</t>
    </rPh>
    <rPh sb="8" eb="10">
      <t>ケイカク</t>
    </rPh>
    <phoneticPr fontId="3"/>
  </si>
  <si>
    <t>「書道Ⅰ」について</t>
    <rPh sb="1" eb="3">
      <t>ショドウ</t>
    </rPh>
    <phoneticPr fontId="3"/>
  </si>
  <si>
    <t>Ａ表現とＢ鑑賞は必ず関連させている。
例／Ａ表現とＢ鑑賞の複合単元
例／仮名の鑑賞の後に，仮名の表現がくるように工夫している。</t>
    <rPh sb="1" eb="3">
      <t>ヒョウゲン</t>
    </rPh>
    <rPh sb="5" eb="7">
      <t>カンショウ</t>
    </rPh>
    <rPh sb="8" eb="9">
      <t>カナラ</t>
    </rPh>
    <rPh sb="10" eb="12">
      <t>カンレン</t>
    </rPh>
    <rPh sb="19" eb="20">
      <t>レイ</t>
    </rPh>
    <rPh sb="22" eb="24">
      <t>ヒョウゲン</t>
    </rPh>
    <rPh sb="26" eb="28">
      <t>カンショウ</t>
    </rPh>
    <rPh sb="29" eb="31">
      <t>フクゴウ</t>
    </rPh>
    <rPh sb="31" eb="33">
      <t>タンゲン</t>
    </rPh>
    <rPh sb="34" eb="35">
      <t>レイ</t>
    </rPh>
    <rPh sb="36" eb="38">
      <t>カナ</t>
    </rPh>
    <rPh sb="39" eb="41">
      <t>カンショウ</t>
    </rPh>
    <rPh sb="42" eb="43">
      <t>アト</t>
    </rPh>
    <rPh sb="45" eb="47">
      <t>カナ</t>
    </rPh>
    <rPh sb="48" eb="50">
      <t>ヒョウゲン</t>
    </rPh>
    <rPh sb="56" eb="58">
      <t>クフウ</t>
    </rPh>
    <phoneticPr fontId="3"/>
  </si>
  <si>
    <t>Ｂ鑑賞のイ(ｳ)では，漢字仮名交じり文の成立を取り上げている。</t>
    <rPh sb="1" eb="3">
      <t>カンショウ</t>
    </rPh>
    <rPh sb="11" eb="15">
      <t>カンジカナ</t>
    </rPh>
    <rPh sb="15" eb="16">
      <t>マ</t>
    </rPh>
    <rPh sb="18" eb="19">
      <t>ブン</t>
    </rPh>
    <rPh sb="20" eb="22">
      <t>セイリツ</t>
    </rPh>
    <rPh sb="23" eb="24">
      <t>ト</t>
    </rPh>
    <rPh sb="25" eb="26">
      <t>ア</t>
    </rPh>
    <phoneticPr fontId="3"/>
  </si>
  <si>
    <t>Ｂ鑑賞の計画の中に，作品について根拠を持って批評し合う活動が入っている。</t>
    <phoneticPr fontId="3"/>
  </si>
  <si>
    <t>自己や他者の著作物及びそれらの著作者の創造性を尊重することについてふれている。</t>
    <rPh sb="0" eb="2">
      <t>ジコ</t>
    </rPh>
    <rPh sb="3" eb="5">
      <t>タシャ</t>
    </rPh>
    <rPh sb="6" eb="9">
      <t>チョサクブツ</t>
    </rPh>
    <rPh sb="9" eb="10">
      <t>オヨ</t>
    </rPh>
    <rPh sb="15" eb="18">
      <t>チョサクシャ</t>
    </rPh>
    <rPh sb="19" eb="22">
      <t>ソウゾウセイ</t>
    </rPh>
    <rPh sb="23" eb="25">
      <t>ソンチョウ</t>
    </rPh>
    <phoneticPr fontId="3"/>
  </si>
  <si>
    <t>合計</t>
    <rPh sb="0" eb="2">
      <t>ゴウケイ</t>
    </rPh>
    <phoneticPr fontId="3"/>
  </si>
  <si>
    <t>書道Ⅰ　単元計画表Ⅲ　（評価規準編）</t>
    <rPh sb="0" eb="2">
      <t>ショドウ</t>
    </rPh>
    <rPh sb="4" eb="9">
      <t>タンゲンケイカクヒョウ</t>
    </rPh>
    <rPh sb="12" eb="14">
      <t>ヒョウカ</t>
    </rPh>
    <rPh sb="14" eb="16">
      <t>キジュン</t>
    </rPh>
    <rPh sb="16" eb="17">
      <t>ヘン</t>
    </rPh>
    <phoneticPr fontId="3"/>
  </si>
  <si>
    <t>主体的に学習に
取り組む態度</t>
    <phoneticPr fontId="3"/>
  </si>
  <si>
    <t>主体的に学習に
取り組む態度</t>
    <phoneticPr fontId="3"/>
  </si>
  <si>
    <t>主体的に学習
に取り組む態度</t>
    <phoneticPr fontId="3"/>
  </si>
  <si>
    <r>
      <t>領域</t>
    </r>
    <r>
      <rPr>
        <b/>
        <sz val="10"/>
        <color rgb="FFFF0000"/>
        <rFont val="ＭＳ ゴシック"/>
        <family val="3"/>
        <charset val="128"/>
      </rPr>
      <t xml:space="preserve">（プルダウン選択）
</t>
    </r>
    <r>
      <rPr>
        <sz val="10"/>
        <color rgb="FF0070C0"/>
        <rFont val="ＭＳ ゴシック"/>
        <family val="3"/>
        <charset val="128"/>
      </rPr>
      <t>※　Ａ表現とＢ鑑賞の複合単元の場合は上段でＡ表現を，下段はＢ鑑賞を選択。
※　ＡかＢどちら1つの場合は上段のみ使用。</t>
    </r>
    <rPh sb="0" eb="1">
      <t>リョウ</t>
    </rPh>
    <rPh sb="1" eb="2">
      <t>イキ</t>
    </rPh>
    <rPh sb="24" eb="26">
      <t>タンゲン</t>
    </rPh>
    <rPh sb="30" eb="31">
      <t>ウエ</t>
    </rPh>
    <rPh sb="63" eb="64">
      <t>ウエ</t>
    </rPh>
    <phoneticPr fontId="3"/>
  </si>
  <si>
    <r>
      <t>時間</t>
    </r>
    <r>
      <rPr>
        <b/>
        <sz val="10"/>
        <color rgb="FFFF0000"/>
        <rFont val="ＭＳ Ｐゴシック"/>
        <family val="3"/>
        <charset val="128"/>
      </rPr>
      <t>（単位数×３５になっているか確認！！）</t>
    </r>
    <rPh sb="0" eb="2">
      <t>ジカン</t>
    </rPh>
    <rPh sb="3" eb="6">
      <t>タンイスウ</t>
    </rPh>
    <rPh sb="16" eb="18">
      <t>カクニン</t>
    </rPh>
    <phoneticPr fontId="3"/>
  </si>
  <si>
    <r>
      <t xml:space="preserve">時数
</t>
    </r>
    <r>
      <rPr>
        <b/>
        <sz val="10"/>
        <color rgb="FFFF0000"/>
        <rFont val="ＭＳ ゴシック"/>
        <family val="3"/>
        <charset val="128"/>
      </rPr>
      <t>（半角数字）</t>
    </r>
    <rPh sb="0" eb="2">
      <t>ジスウ</t>
    </rPh>
    <rPh sb="4" eb="6">
      <t>ハンカク</t>
    </rPh>
    <rPh sb="6" eb="8">
      <t>スウジ</t>
    </rPh>
    <phoneticPr fontId="3"/>
  </si>
  <si>
    <t>知識や技能を得たり生かしたりしながら，漢字と仮名の調和した字形，文字の大きさ，全体の構成について構想し工夫する。【A表現(1)ア(ｱ)】</t>
    <rPh sb="0" eb="2">
      <t>チシキ</t>
    </rPh>
    <rPh sb="3" eb="5">
      <t>ギノウ</t>
    </rPh>
    <rPh sb="6" eb="7">
      <t>エ</t>
    </rPh>
    <rPh sb="9" eb="10">
      <t>イ</t>
    </rPh>
    <rPh sb="58" eb="60">
      <t>ヒョウゲン</t>
    </rPh>
    <phoneticPr fontId="3"/>
  </si>
  <si>
    <t>知識や技能を得たり生かしたりしながら，目的や用途に即した表現形式，意図に基づいた表現について構想し工夫する。【A表現(1)ア(ｲ)】</t>
    <rPh sb="56" eb="58">
      <t>ヒョウゲン</t>
    </rPh>
    <phoneticPr fontId="3"/>
  </si>
  <si>
    <t>知識や技能を得たり生かしたりしながら，古典の書体や書風に即した用筆・運筆，字形，全体の構成について構想し工夫する。【A表現(2)ア(ｱ)】</t>
    <rPh sb="59" eb="61">
      <t>ヒョウゲン</t>
    </rPh>
    <phoneticPr fontId="3"/>
  </si>
  <si>
    <t>知識や技能を得たり生かしたりしながら，意図に基づいた表現について構想し工夫する。【A表現(2)ア(ｲ)】</t>
    <rPh sb="42" eb="44">
      <t>ヒョウゲン</t>
    </rPh>
    <phoneticPr fontId="3"/>
  </si>
  <si>
    <t>知識や技能を得たり生かしたりしながら，古典の書風に即した用筆・運筆，字形，全体の構成について構想し工夫する。【A表現(3)ア(ｱ)】</t>
    <rPh sb="56" eb="58">
      <t>ヒョウゲン</t>
    </rPh>
    <phoneticPr fontId="3"/>
  </si>
  <si>
    <t>鑑賞の知識を得たり生かしたりしながら，意図に基づいた表現について構想し工夫する。【A表現(3)ア(ｲ)】</t>
    <rPh sb="0" eb="2">
      <t>カンショウ</t>
    </rPh>
    <rPh sb="3" eb="5">
      <t>チシキ</t>
    </rPh>
    <rPh sb="6" eb="7">
      <t>エ</t>
    </rPh>
    <rPh sb="9" eb="10">
      <t>イ</t>
    </rPh>
    <rPh sb="42" eb="44">
      <t>ヒョウゲン</t>
    </rPh>
    <phoneticPr fontId="3"/>
  </si>
  <si>
    <t>鑑賞の知識を得たり生かしたりしながら，作品の価値とその根拠について考え，書のよさや美しさを味わい捉える。【B鑑賞(1)ア(ｱ)】</t>
    <rPh sb="33" eb="34">
      <t>カンガ</t>
    </rPh>
    <rPh sb="36" eb="37">
      <t>ショ</t>
    </rPh>
    <rPh sb="41" eb="42">
      <t>ウツク</t>
    </rPh>
    <rPh sb="54" eb="56">
      <t>カンショウ</t>
    </rPh>
    <phoneticPr fontId="3"/>
  </si>
  <si>
    <t>鑑賞の知識を得たり生かしたりしながら，生活や社会における書の効用について考え，書のよさや美しさを味わい捉える。【B鑑賞(1)ア(ｲ)】</t>
    <rPh sb="57" eb="59">
      <t>カンショウ</t>
    </rPh>
    <phoneticPr fontId="3"/>
  </si>
  <si>
    <t>目的や用途に即した効果的な表現の技能を身に付ける。【A表現(1)ウ(ｱ)】</t>
    <rPh sb="27" eb="29">
      <t>ヒョウゲン</t>
    </rPh>
    <phoneticPr fontId="3"/>
  </si>
  <si>
    <t>漢字と仮名の調和した線質による表現の技能を身に付ける。【A表現(1)ウ(ｲ)】</t>
    <rPh sb="29" eb="31">
      <t>ヒョウゲン</t>
    </rPh>
    <phoneticPr fontId="3"/>
  </si>
  <si>
    <t>古典に基づく基本的な用筆・運筆の技能を身に付ける。【A表現(2)ウ(ｱ)】</t>
    <rPh sb="27" eb="29">
      <t>ヒョウゲン</t>
    </rPh>
    <phoneticPr fontId="3"/>
  </si>
  <si>
    <t>古典の線質，字形や構成を生かした表現の技能を身に付ける。【A表現(2)ウ(ｲ)】</t>
    <rPh sb="30" eb="32">
      <t>ヒョウゲン</t>
    </rPh>
    <phoneticPr fontId="3"/>
  </si>
  <si>
    <t>古典に基づく基本的な用筆・運筆の技能を身に付ける。【A表現(3)ウ(ｱ)】</t>
    <rPh sb="27" eb="29">
      <t>ヒョウゲン</t>
    </rPh>
    <phoneticPr fontId="3"/>
  </si>
  <si>
    <t>連綿と単体，線質や字形を生かした表現の技能を身に付ける。【A表現(3)ウ(ｲ)】</t>
    <rPh sb="30" eb="32">
      <t>ヒョウゲン</t>
    </rPh>
    <phoneticPr fontId="3"/>
  </si>
  <si>
    <t>用具・用材の特徴と表現効果との関わりについて理解する。【A表現(1)イ(ｱ)】</t>
    <rPh sb="29" eb="31">
      <t>ヒョウゲン</t>
    </rPh>
    <phoneticPr fontId="3"/>
  </si>
  <si>
    <t>名筆や現代の書の表現と用筆・運筆との関わりについて理解する。【A表現(1)イ(ｲ)】</t>
    <rPh sb="32" eb="34">
      <t>ヒョウゲン</t>
    </rPh>
    <phoneticPr fontId="3"/>
  </si>
  <si>
    <t>用具・用材の特徴と表現効果との関わりについて理解する。【A表現(2)(ｱ)】</t>
    <rPh sb="29" eb="31">
      <t>ヒョウゲン</t>
    </rPh>
    <phoneticPr fontId="3"/>
  </si>
  <si>
    <t>書体や書風と用筆・運筆との関わりについて理解する。【A表現(2)イ(ｲ)】</t>
    <rPh sb="27" eb="29">
      <t>ヒョウゲン</t>
    </rPh>
    <phoneticPr fontId="3"/>
  </si>
  <si>
    <t>用具・用材の特徴と表現効果との関わりについて理解する。【A表現(3)イ(ｱ)】</t>
    <rPh sb="29" eb="31">
      <t>ヒョウゲン</t>
    </rPh>
    <phoneticPr fontId="3"/>
  </si>
  <si>
    <t>線質や書風と用筆・運筆との関わりについて理解する。【A表現(3)イ(ｲ)】</t>
    <rPh sb="27" eb="29">
      <t>ヒョウゲン</t>
    </rPh>
    <phoneticPr fontId="3"/>
  </si>
  <si>
    <t>線質，字形，構成等の要素と表現効果や風趣との関わりについて理解する。【B鑑賞(1)イ(ｱ)】</t>
    <rPh sb="36" eb="38">
      <t>カンショウ</t>
    </rPh>
    <phoneticPr fontId="3"/>
  </si>
  <si>
    <t>日本及び中国等の文字と書の伝統と文化について理解する。【B鑑賞(1)イ(ｲ)】</t>
    <rPh sb="29" eb="31">
      <t>カンショウ</t>
    </rPh>
    <phoneticPr fontId="3"/>
  </si>
  <si>
    <t>漢字の書体の変遷，仮名の成立等について理解する。【B鑑賞(1)イ(ｳ)】</t>
    <rPh sb="26" eb="28">
      <t>カンショウ</t>
    </rPh>
    <phoneticPr fontId="3"/>
  </si>
  <si>
    <t>書の伝統的な鑑賞の方法や形態について理解する。【B鑑賞(1)イ(ｴ)】</t>
    <rPh sb="25" eb="27">
      <t>カンショウ</t>
    </rPh>
    <phoneticPr fontId="3"/>
  </si>
  <si>
    <t>書のよさや美しさを感受し，書や作品の意味や価値について自己調整しながら主体的に鑑賞の幅広い学習活動に取り組もうとしている。</t>
    <rPh sb="0" eb="1">
      <t>ショ</t>
    </rPh>
    <rPh sb="5" eb="6">
      <t>ウツク</t>
    </rPh>
    <rPh sb="9" eb="11">
      <t>カンジュ</t>
    </rPh>
    <rPh sb="13" eb="14">
      <t>ショ</t>
    </rPh>
    <rPh sb="15" eb="17">
      <t>サクヒン</t>
    </rPh>
    <rPh sb="18" eb="20">
      <t>イミ</t>
    </rPh>
    <rPh sb="21" eb="23">
      <t>カチ</t>
    </rPh>
    <rPh sb="27" eb="29">
      <t>ジコ</t>
    </rPh>
    <rPh sb="29" eb="31">
      <t>チョウセイ</t>
    </rPh>
    <rPh sb="35" eb="38">
      <t>シュタイテキ</t>
    </rPh>
    <rPh sb="39" eb="41">
      <t>カンショウ</t>
    </rPh>
    <rPh sb="42" eb="44">
      <t>ハバヒロ</t>
    </rPh>
    <rPh sb="45" eb="47">
      <t>ガクシュウ</t>
    </rPh>
    <rPh sb="47" eb="49">
      <t>カツドウ</t>
    </rPh>
    <rPh sb="50" eb="51">
      <t>ト</t>
    </rPh>
    <rPh sb="52" eb="53">
      <t>ク</t>
    </rPh>
    <phoneticPr fontId="3"/>
  </si>
  <si>
    <t>知識や技能を得たり生かしたりしながら，名筆を生かした表現や現代に生きる表現について構想し工夫する。【A表現(1)ア(ｳ)】</t>
    <rPh sb="51" eb="53">
      <t>ヒョウゲン</t>
    </rPh>
    <phoneticPr fontId="3"/>
  </si>
  <si>
    <t>自身の表現の意図に基づく表現，漢字仮名交じりの書の特質に基づく表現をする幅広い表現の学 習活動に主体的に取り組み，書に対する感性を豊かにし，書を愛好する心情を養う。</t>
    <phoneticPr fontId="3"/>
  </si>
  <si>
    <t>自身の表現の意図に基づく表現，漢字の書の特質に基づく表現をする幅広い表現の学 習活動に主体的に取り組み，書に対する感性を豊かにし，書を愛好する心情を養う。</t>
    <phoneticPr fontId="3"/>
  </si>
  <si>
    <t>自身の表現の意図に基づく表現，仮名の書の特質に基づく表現をする幅広い表現の学 習活動に主体的に取り組み，書に対する感性を豊かにし，書を愛好する心情を養う。</t>
    <phoneticPr fontId="3"/>
  </si>
  <si>
    <t>書のよさや美しさを感受し，作品や書の意味や価値について考えながら，幅広い鑑賞の学習活動に主体的に取り組み，書に対する感性を豊かにし，書を愛好する心情を養う。</t>
    <phoneticPr fontId="3"/>
  </si>
  <si>
    <t>用具・用材の特徴と表現効果との関わりについて理解している。</t>
    <phoneticPr fontId="3"/>
  </si>
  <si>
    <t>名筆や現代の書の表現と用筆・運筆との関わりについて理解している。</t>
    <phoneticPr fontId="3"/>
  </si>
  <si>
    <t>書体や書風と用筆・運筆との関わりについて理解している。</t>
    <phoneticPr fontId="3"/>
  </si>
  <si>
    <t>線質や書風と用筆・運筆との関わりについて理解している。</t>
    <phoneticPr fontId="3"/>
  </si>
  <si>
    <t>線質，字形，構成等の要素と表現効果や風趣との関わりについて理解している。</t>
    <phoneticPr fontId="3"/>
  </si>
  <si>
    <t>日本及び中国等の文字と書の伝統と文化について理解している。</t>
    <phoneticPr fontId="3"/>
  </si>
  <si>
    <t>漢字の書体の変遷，仮名の成立等について理解している。</t>
    <phoneticPr fontId="3"/>
  </si>
  <si>
    <t>書の伝統的な鑑賞の方法や形態について理解している。</t>
    <phoneticPr fontId="3"/>
  </si>
  <si>
    <t>目的や用途に即した効果的な表現の技能を身に付け，表している。</t>
    <phoneticPr fontId="3"/>
  </si>
  <si>
    <t>漢字と仮名の調和した線質による表現の技能を身に付け，表している。</t>
    <phoneticPr fontId="3"/>
  </si>
  <si>
    <t>古典に基づく基本的な用筆・運筆の技能を身に付け，表している。</t>
    <phoneticPr fontId="3"/>
  </si>
  <si>
    <t>古典の線質，字形や構成を生かした表現の技能を身に付け，表している。</t>
    <phoneticPr fontId="3"/>
  </si>
  <si>
    <t>連綿と単体，線質や字形を生かした表現の技能を身に付け，表している。</t>
    <phoneticPr fontId="3"/>
  </si>
  <si>
    <t>漢字と仮名の調和した字形，文字の大きさ，全体の構成について構想し工夫している。</t>
    <phoneticPr fontId="3"/>
  </si>
  <si>
    <t>目的や用途に即した表現形式，意図に基づいた表現について構想し工夫している。</t>
    <phoneticPr fontId="3"/>
  </si>
  <si>
    <t>名筆を生かした表現や現代に生きる表現について構想し工夫している。</t>
    <phoneticPr fontId="3"/>
  </si>
  <si>
    <t>古典の書体や書風に即した用筆・運筆，字形，全体の構成について構想し工夫している。</t>
    <phoneticPr fontId="3"/>
  </si>
  <si>
    <t>意図に基づいた表現について構想し工夫している。</t>
    <phoneticPr fontId="3"/>
  </si>
  <si>
    <t>古典の書風に即した用筆・運筆，字形，全体の構成について構想し工夫している。</t>
    <phoneticPr fontId="3"/>
  </si>
  <si>
    <t>作品の価値とその根拠を味わい捉えている。</t>
    <phoneticPr fontId="3"/>
  </si>
  <si>
    <t>生活や社会における書の効用を味わい捉えている。</t>
    <phoneticPr fontId="3"/>
  </si>
  <si>
    <r>
      <rPr>
        <b/>
        <sz val="12"/>
        <color rgb="FFFF0000"/>
        <rFont val="HG丸ｺﾞｼｯｸM-PRO"/>
        <family val="3"/>
        <charset val="128"/>
      </rPr>
      <t>3　入力③のシートについて</t>
    </r>
    <r>
      <rPr>
        <sz val="10"/>
        <color theme="1"/>
        <rFont val="ＭＳ ゴシック"/>
        <family val="3"/>
        <charset val="128"/>
      </rPr>
      <t xml:space="preserve">
　このシートは，書道Ⅰでの未履修等を防ぐ確認チェックシートですので，単元計画やシラバス作成時に活用してください。</t>
    </r>
    <rPh sb="23" eb="25">
      <t>ショドウ</t>
    </rPh>
    <rPh sb="49" eb="51">
      <t>タンゲン</t>
    </rPh>
    <rPh sb="51" eb="53">
      <t>ケイカク</t>
    </rPh>
    <phoneticPr fontId="3"/>
  </si>
  <si>
    <t>時数
合計</t>
  </si>
  <si>
    <r>
      <rPr>
        <b/>
        <sz val="12"/>
        <color rgb="FF00B050"/>
        <rFont val="ＭＳ ゴシック"/>
        <family val="3"/>
        <charset val="128"/>
      </rPr>
      <t>芸術「書道Ⅰ」の年間指導計画及び評価規準等の作成が意図的・計画的に行えるよう，Excelファイルを作成しましたので，活用願います。</t>
    </r>
    <r>
      <rPr>
        <b/>
        <sz val="12"/>
        <color rgb="FFFF0000"/>
        <rFont val="ＭＳ ゴシック"/>
        <family val="3"/>
        <charset val="128"/>
      </rPr>
      <t xml:space="preserve">
１　入力①のシートについて</t>
    </r>
    <r>
      <rPr>
        <sz val="10"/>
        <color theme="1"/>
        <rFont val="ＭＳ ゴシック"/>
        <family val="3"/>
        <charset val="128"/>
      </rPr>
      <t xml:space="preserve">
　1年間の指導計画を立てます。
◎手順１
　単位数を半角数字で入力します。
　すると，計画しなければならない合計時数がでます。
◎手順２
　入力シートの表の見方は縦方向です。1つの単元で取り扱う指導事項を，取り扱う領域及び観点から１つずつ選び，「1」を入力していきます。
◎手順３
　単元Noの下に，その単元の時数（何時間で実施するのか）を半角数字で入力してください。
●注意点１
　書道では，例えば「(1)漢字仮名交じり」の「構想・工夫（思･判･表）」には(ｱ)(ｲ)(ｳ)の３つの指導事項がありますが，１つの単元では，１つ選んでください。
　例えば「Ａ(1)漢字仮名交じりの書」と「Ｂ(1)鑑賞」の複合単元なら，「Ａ(1)漢字仮名交じりの書」の「構成・工夫（思・判・表」から1つ，「理解（知識）」から1つ，「技能（技能）」から1つ，「Ｂ(1)鑑賞」の「書のよさや美しさを味わう（思・判・表）」から1つ，「理解（知識）」から1つ，合計で5つの欄に「1」を入力します。
●注意点２
　書道Ⅰでは，Ａ表現とＢ鑑賞を関連させることが重要とされています。もちろん，１つの単元でＡ表現又はＢ鑑賞の一方だけを取り扱うことは可能ですが，年間を通じて偏りなく計画することを考えた場合は，ＡとＢのどちらも盛り込んだ計画のほうが，バランスがよく，学習及び指導にもいいかもしれません。　
●注意点３
　Ｒ列に，「時数が合いません」と出た場合には，年間時数が３５時間×単位数になっていないので，時数を見直してください。「未履修の恐れ」と出た場合は，年間計画で指導事項を選んでないことになりますので，見直してください。
●注意点４
　全て計画し終えたら，シートの右側の表を確認してください。
　何か設定に不足等がある場合には，赤字で示されます。　
　Ａ表現を含む単元では「思･判･表」「知識」「技能」の指導事項は必須です。
　Ｂ鑑賞単独の単元の場合は，「思･判･表」「知識」だけになります。
　選択漏れがないか，確認表で確かめてください。
　</t>
    </r>
    <rPh sb="3" eb="5">
      <t>ショドウ</t>
    </rPh>
    <rPh sb="174" eb="176">
      <t>タンゲン</t>
    </rPh>
    <rPh sb="187" eb="188">
      <t>ト</t>
    </rPh>
    <rPh sb="189" eb="190">
      <t>アツカ</t>
    </rPh>
    <rPh sb="191" eb="193">
      <t>リョウイキ</t>
    </rPh>
    <rPh sb="193" eb="194">
      <t>オヨ</t>
    </rPh>
    <rPh sb="195" eb="197">
      <t>カンテン</t>
    </rPh>
    <rPh sb="227" eb="229">
      <t>タンゲン</t>
    </rPh>
    <rPh sb="237" eb="239">
      <t>タンゲン</t>
    </rPh>
    <rPh sb="273" eb="276">
      <t>チュウイテン</t>
    </rPh>
    <rPh sb="279" eb="281">
      <t>ショドウ</t>
    </rPh>
    <rPh sb="284" eb="285">
      <t>タト</t>
    </rPh>
    <rPh sb="291" eb="293">
      <t>カンジ</t>
    </rPh>
    <rPh sb="293" eb="295">
      <t>カナ</t>
    </rPh>
    <rPh sb="295" eb="296">
      <t>マ</t>
    </rPh>
    <rPh sb="329" eb="331">
      <t>シドウ</t>
    </rPh>
    <rPh sb="331" eb="333">
      <t>ジコウ</t>
    </rPh>
    <rPh sb="343" eb="345">
      <t>タンゲン</t>
    </rPh>
    <rPh sb="350" eb="351">
      <t>エラ</t>
    </rPh>
    <rPh sb="360" eb="361">
      <t>タト</t>
    </rPh>
    <rPh sb="368" eb="372">
      <t>カンジカナ</t>
    </rPh>
    <rPh sb="372" eb="373">
      <t>マ</t>
    </rPh>
    <rPh sb="376" eb="377">
      <t>ショ</t>
    </rPh>
    <rPh sb="384" eb="386">
      <t>カンショウ</t>
    </rPh>
    <rPh sb="388" eb="390">
      <t>フクゴウ</t>
    </rPh>
    <rPh sb="390" eb="392">
      <t>タンゲン</t>
    </rPh>
    <rPh sb="412" eb="414">
      <t>コウセイ</t>
    </rPh>
    <rPh sb="415" eb="417">
      <t>クフウ</t>
    </rPh>
    <rPh sb="430" eb="432">
      <t>リカイ</t>
    </rPh>
    <rPh sb="433" eb="435">
      <t>チシキ</t>
    </rPh>
    <rPh sb="443" eb="445">
      <t>ギノウ</t>
    </rPh>
    <rPh sb="446" eb="448">
      <t>ギノウ</t>
    </rPh>
    <rPh sb="491" eb="493">
      <t>リカイ</t>
    </rPh>
    <rPh sb="494" eb="496">
      <t>チシキ</t>
    </rPh>
    <rPh sb="503" eb="505">
      <t>ゴウケイ</t>
    </rPh>
    <rPh sb="509" eb="510">
      <t>ラン</t>
    </rPh>
    <rPh sb="515" eb="517">
      <t>ニュウリョク</t>
    </rPh>
    <rPh sb="546" eb="548">
      <t>チュウイ</t>
    </rPh>
    <rPh sb="548" eb="549">
      <t>テン</t>
    </rPh>
    <rPh sb="552" eb="554">
      <t>ショドウ</t>
    </rPh>
    <rPh sb="559" eb="561">
      <t>ヒョウゲン</t>
    </rPh>
    <rPh sb="563" eb="565">
      <t>カンショウ</t>
    </rPh>
    <rPh sb="566" eb="568">
      <t>カンレン</t>
    </rPh>
    <rPh sb="570" eb="572">
      <t>タンゲン</t>
    </rPh>
    <rPh sb="574" eb="576">
      <t>ジュウヨウ</t>
    </rPh>
    <rPh sb="592" eb="594">
      <t>ダイザイ</t>
    </rPh>
    <rPh sb="596" eb="598">
      <t>ヒョウゲン</t>
    </rPh>
    <rPh sb="598" eb="599">
      <t>マタ</t>
    </rPh>
    <rPh sb="601" eb="603">
      <t>カンショウ</t>
    </rPh>
    <rPh sb="604" eb="606">
      <t>イッポウ</t>
    </rPh>
    <rPh sb="609" eb="610">
      <t>ト</t>
    </rPh>
    <rPh sb="611" eb="612">
      <t>アツカ</t>
    </rPh>
    <rPh sb="616" eb="618">
      <t>カノウ</t>
    </rPh>
    <rPh sb="622" eb="624">
      <t>ネンカン</t>
    </rPh>
    <rPh sb="625" eb="626">
      <t>ツウ</t>
    </rPh>
    <rPh sb="628" eb="629">
      <t>カタヨ</t>
    </rPh>
    <rPh sb="632" eb="634">
      <t>ケイカク</t>
    </rPh>
    <rPh sb="639" eb="640">
      <t>カンガ</t>
    </rPh>
    <rPh sb="642" eb="644">
      <t>バアイ</t>
    </rPh>
    <rPh sb="654" eb="655">
      <t>モ</t>
    </rPh>
    <rPh sb="656" eb="657">
      <t>コ</t>
    </rPh>
    <rPh sb="659" eb="661">
      <t>ケイカク</t>
    </rPh>
    <rPh sb="674" eb="676">
      <t>ガクシュウ</t>
    </rPh>
    <rPh sb="676" eb="677">
      <t>オヨ</t>
    </rPh>
    <rPh sb="678" eb="680">
      <t>シドウ</t>
    </rPh>
    <rPh sb="695" eb="698">
      <t>チュウイテン</t>
    </rPh>
    <rPh sb="742" eb="743">
      <t>オソ</t>
    </rPh>
    <rPh sb="811" eb="813">
      <t>チュウイ</t>
    </rPh>
    <rPh sb="813" eb="814">
      <t>テン</t>
    </rPh>
    <rPh sb="859" eb="861">
      <t>タンゲン</t>
    </rPh>
    <rPh sb="876" eb="878">
      <t>ヒョウゲン</t>
    </rPh>
    <rPh sb="879" eb="880">
      <t>フク</t>
    </rPh>
    <rPh sb="881" eb="883">
      <t>ダイザイ</t>
    </rPh>
    <rPh sb="893" eb="895">
      <t>チシキ</t>
    </rPh>
    <rPh sb="897" eb="899">
      <t>タンゲン</t>
    </rPh>
    <rPh sb="901" eb="903">
      <t>シドウ</t>
    </rPh>
    <rPh sb="903" eb="905">
      <t>ジコウ</t>
    </rPh>
    <rPh sb="906" eb="908">
      <t>ヒッス</t>
    </rPh>
    <rPh sb="914" eb="916">
      <t>カンショウ</t>
    </rPh>
    <rPh sb="916" eb="918">
      <t>タンドク</t>
    </rPh>
    <rPh sb="919" eb="921">
      <t>ダイザイ</t>
    </rPh>
    <rPh sb="922" eb="924">
      <t>バアイ</t>
    </rPh>
    <rPh sb="947" eb="949">
      <t>センタクモカクニンヒョウタシ</t>
    </rPh>
    <phoneticPr fontId="3"/>
  </si>
  <si>
    <t>未履修の恐れ</t>
    <rPh sb="4" eb="5">
      <t>オソ</t>
    </rPh>
    <phoneticPr fontId="3"/>
  </si>
  <si>
    <r>
      <rPr>
        <b/>
        <sz val="12"/>
        <color rgb="FFFF0000"/>
        <rFont val="HG丸ｺﾞｼｯｸM-PRO"/>
        <family val="3"/>
        <charset val="128"/>
      </rPr>
      <t>2　入力②のシートについて</t>
    </r>
    <r>
      <rPr>
        <sz val="10"/>
        <color theme="1"/>
        <rFont val="ＭＳ ゴシック"/>
        <family val="3"/>
        <charset val="128"/>
      </rPr>
      <t xml:space="preserve">
　新年度からは，指導と評価の一体化を図り，観点別学習状況評価が本格実施となります。
　観点別評価を実施するためには，単元目標及び評価規準を具体に設定する必要がありますが，この入力②のシートは，それを自動作成するためのものです。
◎手順１
　入力①のシートを印刷してください。
◎手順２
　入力①のシートにを見て，「領域」と「指導事項」をプルダウンから選択していきます。
　そのとき，次のような場合であれば，まず領域は「(1漢字仮名交じり」を選び，赤〇の指導事項であれば，「思･判･表」のプルダウンから，「Ａ(1)ア(ｱ)」を選択します。
　このようにして，入力①のシートの内容をプルダウンで選択して入力してください。
◎手順３　
　プルダウンの選択が終わったら，「単元名」を考えて手入力し，配当「時数」を，半角数字で入力してください。
◎手順４
　入力が全て終わったら，シートの一番下の，合計時間数を見てください。
　１単位３５時間ですので，標準単位の２単位であれば，７０時間になっていたらＯＫです。そうでない場合は，入力の違いがないか確認してください。</t>
    </r>
    <rPh sb="16" eb="19">
      <t>シンネンド</t>
    </rPh>
    <rPh sb="23" eb="25">
      <t>シドウ</t>
    </rPh>
    <rPh sb="26" eb="28">
      <t>ヒョウカ</t>
    </rPh>
    <rPh sb="29" eb="32">
      <t>イッタイカ</t>
    </rPh>
    <rPh sb="33" eb="34">
      <t>ハカ</t>
    </rPh>
    <rPh sb="36" eb="38">
      <t>カンテン</t>
    </rPh>
    <rPh sb="38" eb="39">
      <t>ベツ</t>
    </rPh>
    <rPh sb="39" eb="41">
      <t>ガクシュウ</t>
    </rPh>
    <rPh sb="41" eb="43">
      <t>ジョウキョウ</t>
    </rPh>
    <rPh sb="43" eb="45">
      <t>ヒョウカ</t>
    </rPh>
    <rPh sb="46" eb="48">
      <t>ホンカク</t>
    </rPh>
    <rPh sb="48" eb="50">
      <t>ジッシ</t>
    </rPh>
    <rPh sb="58" eb="60">
      <t>カンテン</t>
    </rPh>
    <rPh sb="60" eb="61">
      <t>ベツ</t>
    </rPh>
    <rPh sb="61" eb="63">
      <t>ヒョウカ</t>
    </rPh>
    <rPh sb="64" eb="66">
      <t>ジッシ</t>
    </rPh>
    <rPh sb="73" eb="75">
      <t>タンゲン</t>
    </rPh>
    <rPh sb="75" eb="77">
      <t>モクヒョウ</t>
    </rPh>
    <rPh sb="77" eb="78">
      <t>オヨ</t>
    </rPh>
    <rPh sb="79" eb="81">
      <t>ヒョウカ</t>
    </rPh>
    <rPh sb="81" eb="83">
      <t>キジュン</t>
    </rPh>
    <rPh sb="84" eb="86">
      <t>グタイ</t>
    </rPh>
    <rPh sb="87" eb="89">
      <t>セッテイ</t>
    </rPh>
    <rPh sb="91" eb="93">
      <t>ヒツヨウ</t>
    </rPh>
    <rPh sb="102" eb="104">
      <t>ニュウリョク</t>
    </rPh>
    <rPh sb="114" eb="116">
      <t>ジドウ</t>
    </rPh>
    <rPh sb="116" eb="118">
      <t>サクセイ</t>
    </rPh>
    <rPh sb="131" eb="133">
      <t>テジュン</t>
    </rPh>
    <rPh sb="136" eb="138">
      <t>ニュウリョク</t>
    </rPh>
    <rPh sb="144" eb="146">
      <t>インサツ</t>
    </rPh>
    <rPh sb="156" eb="158">
      <t>テジュン</t>
    </rPh>
    <rPh sb="161" eb="163">
      <t>ニュウリョク</t>
    </rPh>
    <rPh sb="170" eb="171">
      <t>ミ</t>
    </rPh>
    <rPh sb="174" eb="176">
      <t>リョウイキ</t>
    </rPh>
    <rPh sb="179" eb="181">
      <t>シドウ</t>
    </rPh>
    <rPh sb="181" eb="183">
      <t>ジコウ</t>
    </rPh>
    <rPh sb="192" eb="194">
      <t>センタク</t>
    </rPh>
    <rPh sb="208" eb="209">
      <t>ツギ</t>
    </rPh>
    <rPh sb="213" eb="215">
      <t>バアイ</t>
    </rPh>
    <rPh sb="222" eb="224">
      <t>リョウイキ</t>
    </rPh>
    <rPh sb="237" eb="238">
      <t>エラ</t>
    </rPh>
    <rPh sb="279" eb="281">
      <t>センタク</t>
    </rPh>
    <rPh sb="295" eb="297">
      <t>ニュウリョク</t>
    </rPh>
    <rPh sb="303" eb="305">
      <t>ナイヨウ</t>
    </rPh>
    <rPh sb="312" eb="314">
      <t>センタク</t>
    </rPh>
    <rPh sb="316" eb="318">
      <t>ニュウリョク</t>
    </rPh>
    <rPh sb="342" eb="344">
      <t>テジュン</t>
    </rPh>
    <rPh sb="354" eb="356">
      <t>センタク</t>
    </rPh>
    <rPh sb="357" eb="358">
      <t>オ</t>
    </rPh>
    <rPh sb="364" eb="366">
      <t>タンゲン</t>
    </rPh>
    <rPh sb="366" eb="367">
      <t>メイ</t>
    </rPh>
    <rPh sb="369" eb="370">
      <t>カンガ</t>
    </rPh>
    <rPh sb="372" eb="375">
      <t>テニュウリョク</t>
    </rPh>
    <rPh sb="377" eb="379">
      <t>ハイトウ</t>
    </rPh>
    <rPh sb="380" eb="382">
      <t>ジスウ</t>
    </rPh>
    <rPh sb="385" eb="387">
      <t>ハンカク</t>
    </rPh>
    <rPh sb="387" eb="389">
      <t>スウジ</t>
    </rPh>
    <rPh sb="390" eb="392">
      <t>ニュウリョク</t>
    </rPh>
    <rPh sb="402" eb="404">
      <t>テジュン</t>
    </rPh>
    <rPh sb="407" eb="409">
      <t>ニュウリョク</t>
    </rPh>
    <rPh sb="410" eb="411">
      <t>スベ</t>
    </rPh>
    <rPh sb="412" eb="413">
      <t>オ</t>
    </rPh>
    <rPh sb="422" eb="425">
      <t>イチバンシタ</t>
    </rPh>
    <rPh sb="427" eb="429">
      <t>ゴウケイ</t>
    </rPh>
    <rPh sb="429" eb="432">
      <t>ジカンスウ</t>
    </rPh>
    <rPh sb="433" eb="434">
      <t>ミ</t>
    </rPh>
    <rPh sb="443" eb="445">
      <t>タンイ</t>
    </rPh>
    <rPh sb="447" eb="449">
      <t>ジカン</t>
    </rPh>
    <rPh sb="454" eb="456">
      <t>ヒョウジュン</t>
    </rPh>
    <rPh sb="456" eb="458">
      <t>タンイ</t>
    </rPh>
    <rPh sb="460" eb="462">
      <t>タンイ</t>
    </rPh>
    <rPh sb="469" eb="471">
      <t>ジカン</t>
    </rPh>
    <rPh sb="488" eb="490">
      <t>バアイ</t>
    </rPh>
    <phoneticPr fontId="3"/>
  </si>
  <si>
    <r>
      <rPr>
        <b/>
        <sz val="12"/>
        <color rgb="FFFF0000"/>
        <rFont val="HG丸ｺﾞｼｯｸM-PRO"/>
        <family val="3"/>
        <charset val="128"/>
      </rPr>
      <t>４　出力シートについて</t>
    </r>
    <r>
      <rPr>
        <sz val="10"/>
        <color theme="1"/>
        <rFont val="ＭＳ ゴシック"/>
        <family val="3"/>
        <charset val="128"/>
      </rPr>
      <t xml:space="preserve">
　入力①に基づいて入力②のシートを入力し終えると，次のシートが自動作成されます。
　【作成されるもの】
　◎　出力①指導事項確認表
　◎　出力②単元目標
　◎　出力③評価規準
　このエクセル表を活用して勤務校のシラバス等や指導案を作成する場合は，文言をコピー等するかと思います。その際は，下の＜出力シートのコピーの仕方＞をよく読んでください。出力シートにはさまざまな関数が入っていて，単なるコピーと貼り付けではうまくいきません。そこは御注意ください。
　なお，「出力２」の単元目標の，「学びに向かう力，人間性等」は，Ａ表現とＢ鑑賞の複合単元の場合は，「Ａ表現」のほうで鑑賞についても触れているので，コピー後，「Ｂ鑑賞」のほうは削除して構いません。
＜出力シートのコピーの仕方＞
◎　手順１
　　このエクセルファイルに「新たなシート」を作る。
◎　手順２
　　コピーしたい出力シートを全画面コピーし，「新たなシート」に，ただ「貼り付け」する。
　　※このままだと，関数が入っているので，もう一手間！。
◎　手順３
　　表の部分を範囲指定して「コピー」し，「コピー」したものを同じ場所に「貼り付けのオプション」の「コピー（値）」を選択して貼り付ける。そうすると，関数ではなく文字が貼り付けられて，その後，活用することができる。
</t>
    </r>
    <rPh sb="2" eb="4">
      <t>シュツリョク</t>
    </rPh>
    <rPh sb="14" eb="16">
      <t>ニュウリョク</t>
    </rPh>
    <rPh sb="18" eb="19">
      <t>モト</t>
    </rPh>
    <rPh sb="22" eb="24">
      <t>ニュウリョク</t>
    </rPh>
    <rPh sb="30" eb="32">
      <t>ニュウリョク</t>
    </rPh>
    <rPh sb="33" eb="34">
      <t>オ</t>
    </rPh>
    <rPh sb="38" eb="39">
      <t>ツギ</t>
    </rPh>
    <rPh sb="44" eb="46">
      <t>ジドウ</t>
    </rPh>
    <rPh sb="46" eb="48">
      <t>サクセイ</t>
    </rPh>
    <rPh sb="57" eb="59">
      <t>サクセイ</t>
    </rPh>
    <rPh sb="69" eb="70">
      <t>シュツ</t>
    </rPh>
    <rPh sb="70" eb="71">
      <t>リョク</t>
    </rPh>
    <rPh sb="72" eb="74">
      <t>シドウ</t>
    </rPh>
    <rPh sb="74" eb="76">
      <t>ジコウ</t>
    </rPh>
    <rPh sb="76" eb="79">
      <t>カクニンヒョウ</t>
    </rPh>
    <rPh sb="83" eb="85">
      <t>シュツリョク</t>
    </rPh>
    <rPh sb="86" eb="88">
      <t>タンゲン</t>
    </rPh>
    <rPh sb="88" eb="90">
      <t>モクヒョウ</t>
    </rPh>
    <rPh sb="96" eb="98">
      <t>シュツリョク</t>
    </rPh>
    <rPh sb="99" eb="101">
      <t>ヒョウカ</t>
    </rPh>
    <rPh sb="101" eb="103">
      <t>キジュン</t>
    </rPh>
    <rPh sb="112" eb="113">
      <t>ヒョウ</t>
    </rPh>
    <rPh sb="114" eb="116">
      <t>カツヨウ</t>
    </rPh>
    <rPh sb="118" eb="121">
      <t>キンムコウ</t>
    </rPh>
    <rPh sb="126" eb="127">
      <t>トウ</t>
    </rPh>
    <rPh sb="128" eb="131">
      <t>シドウアン</t>
    </rPh>
    <rPh sb="132" eb="134">
      <t>サクセイ</t>
    </rPh>
    <rPh sb="136" eb="138">
      <t>バアイ</t>
    </rPh>
    <rPh sb="140" eb="142">
      <t>モンゴン</t>
    </rPh>
    <rPh sb="146" eb="147">
      <t>トウ</t>
    </rPh>
    <rPh sb="151" eb="152">
      <t>オモ</t>
    </rPh>
    <rPh sb="158" eb="159">
      <t>サイ</t>
    </rPh>
    <rPh sb="161" eb="162">
      <t>シタ</t>
    </rPh>
    <rPh sb="164" eb="166">
      <t>シュツリョク</t>
    </rPh>
    <rPh sb="169" eb="170">
      <t>オ</t>
    </rPh>
    <rPh sb="174" eb="176">
      <t>シカタ</t>
    </rPh>
    <rPh sb="180" eb="181">
      <t>ヨ</t>
    </rPh>
    <rPh sb="188" eb="190">
      <t>シュツリョク</t>
    </rPh>
    <rPh sb="200" eb="202">
      <t>カンスウ</t>
    </rPh>
    <rPh sb="203" eb="204">
      <t>ハイ</t>
    </rPh>
    <rPh sb="209" eb="210">
      <t>タン</t>
    </rPh>
    <rPh sb="214" eb="215">
      <t>ハ</t>
    </rPh>
    <rPh sb="216" eb="217">
      <t>ツ</t>
    </rPh>
    <rPh sb="234" eb="237">
      <t>ゴチュウイ</t>
    </rPh>
    <rPh sb="246" eb="248">
      <t>シュツリョク</t>
    </rPh>
    <rPh sb="251" eb="253">
      <t>タンゲン</t>
    </rPh>
    <rPh sb="253" eb="255">
      <t>モクヒョウ</t>
    </rPh>
    <rPh sb="258" eb="259">
      <t>マナ</t>
    </rPh>
    <rPh sb="261" eb="262">
      <t>ム</t>
    </rPh>
    <rPh sb="264" eb="265">
      <t>チカラ</t>
    </rPh>
    <rPh sb="266" eb="269">
      <t>ニンゲンセイ</t>
    </rPh>
    <rPh sb="269" eb="270">
      <t>トウ</t>
    </rPh>
    <rPh sb="274" eb="276">
      <t>ヒョウゲン</t>
    </rPh>
    <rPh sb="278" eb="280">
      <t>カンショウ</t>
    </rPh>
    <rPh sb="281" eb="283">
      <t>フクゴウ</t>
    </rPh>
    <rPh sb="283" eb="285">
      <t>タンゲン</t>
    </rPh>
    <rPh sb="286" eb="288">
      <t>バアイ</t>
    </rPh>
    <rPh sb="292" eb="294">
      <t>ヒョウゲン</t>
    </rPh>
    <rPh sb="299" eb="301">
      <t>カンショウ</t>
    </rPh>
    <rPh sb="306" eb="307">
      <t>フ</t>
    </rPh>
    <rPh sb="317" eb="318">
      <t>ゴ</t>
    </rPh>
    <rPh sb="321" eb="323">
      <t>カンショウ</t>
    </rPh>
    <rPh sb="328" eb="330">
      <t>サクジョ</t>
    </rPh>
    <rPh sb="332" eb="333">
      <t>カマ</t>
    </rPh>
    <rPh sb="344" eb="346">
      <t>シュツリョク</t>
    </rPh>
    <rPh sb="354" eb="356">
      <t>シカタ</t>
    </rPh>
    <rPh sb="359" eb="361">
      <t>テジュン</t>
    </rPh>
    <rPh sb="377" eb="378">
      <t>アラ</t>
    </rPh>
    <rPh sb="385" eb="386">
      <t>ツク</t>
    </rPh>
    <rPh sb="391" eb="393">
      <t>テジュン</t>
    </rPh>
    <rPh sb="403" eb="405">
      <t>シュツリョク</t>
    </rPh>
    <rPh sb="409" eb="412">
      <t>ゼンガメン</t>
    </rPh>
    <rPh sb="418" eb="419">
      <t>アラ</t>
    </rPh>
    <rPh sb="430" eb="431">
      <t>ハ</t>
    </rPh>
    <rPh sb="432" eb="433">
      <t>ツ</t>
    </rPh>
    <rPh sb="449" eb="451">
      <t>カンスウ</t>
    </rPh>
    <rPh sb="452" eb="453">
      <t>ハイ</t>
    </rPh>
    <rPh sb="462" eb="465">
      <t>ヒトテマ</t>
    </rPh>
    <rPh sb="470" eb="472">
      <t>テジュン</t>
    </rPh>
    <rPh sb="476" eb="477">
      <t>ヒョウ</t>
    </rPh>
    <rPh sb="478" eb="480">
      <t>ブブン</t>
    </rPh>
    <rPh sb="481" eb="483">
      <t>ハンイ</t>
    </rPh>
    <rPh sb="483" eb="485">
      <t>シテイ</t>
    </rPh>
    <rPh sb="510" eb="511">
      <t>ハ</t>
    </rPh>
    <rPh sb="512" eb="513">
      <t>ツ</t>
    </rPh>
    <rPh sb="531" eb="533">
      <t>センタク</t>
    </rPh>
    <rPh sb="535" eb="536">
      <t>ハ</t>
    </rPh>
    <rPh sb="537" eb="538">
      <t>ツ</t>
    </rPh>
    <rPh sb="547" eb="549">
      <t>カンスウ</t>
    </rPh>
    <rPh sb="553" eb="555">
      <t>モジ</t>
    </rPh>
    <rPh sb="555" eb="556">
      <t>ハ</t>
    </rPh>
    <rPh sb="557" eb="558">
      <t>ツ</t>
    </rPh>
    <rPh sb="566" eb="567">
      <t>アト</t>
    </rPh>
    <phoneticPr fontId="3"/>
  </si>
  <si>
    <r>
      <t>指導事項</t>
    </r>
    <r>
      <rPr>
        <b/>
        <sz val="10"/>
        <color rgb="FFFF0000"/>
        <rFont val="ＭＳ ゴシック"/>
        <family val="3"/>
        <charset val="128"/>
      </rPr>
      <t xml:space="preserve">（プルダウン選択）
</t>
    </r>
    <r>
      <rPr>
        <sz val="9"/>
        <color rgb="FF0070C0"/>
        <rFont val="ＭＳ ゴシック"/>
        <family val="3"/>
        <charset val="128"/>
      </rPr>
      <t>※　知識等，２段になっていますが，必ず２段とも埋めるものではありません。入力①の計画とおり，1つ選んだ場合は１つ，２つ選んだ場合は２つ選択してください。
※　「学びに…」には指導事項はありませんが，出力シートに関係するので，領域の記号を選んでください。</t>
    </r>
    <rPh sb="0" eb="4">
      <t>シドウジコウ</t>
    </rPh>
    <rPh sb="10" eb="12">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</si>
</sst>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6"/>
      <color theme="1"/>
      <name val="HG正楷書体-PRO"/>
      <family val="4"/>
      <charset val="128"/>
    </font>
    <font>
      <sz val="9"/>
      <color rgb="FFFF0000"/>
      <name val="ＭＳ Ｐゴシック"/>
      <family val="3"/>
      <charset val="128"/>
    </font>
    <font>
      <sz val="8"/>
      <color theme="1"/>
      <name val="ＭＳ Ｐゴシック"/>
      <family val="3"/>
      <charset val="128"/>
    </font>
    <font>
      <b/>
      <sz val="9"/>
      <color indexed="81"/>
      <name val="MS P ゴシック"/>
      <family val="3"/>
      <charset val="128"/>
    </font>
    <font>
      <sz val="14"/>
      <color theme="1"/>
      <name val="ＭＳ 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b/>
      <sz val="10"/>
      <color rgb="FFFF0000"/>
      <name val="ＭＳ ゴシック"/>
      <family val="3"/>
      <charset val="128"/>
    </font>
    <font>
      <sz val="11"/>
      <color theme="1"/>
      <name val="ＭＳ ゴシック"/>
      <family val="3"/>
      <charset val="128"/>
    </font>
    <font>
      <sz val="6"/>
      <color theme="1"/>
      <name val="ＭＳ ゴシック"/>
      <family val="3"/>
      <charset val="128"/>
    </font>
    <font>
      <b/>
      <sz val="12"/>
      <color theme="1"/>
      <name val="HG丸ｺﾞｼｯｸM-PRO"/>
      <family val="3"/>
      <charset val="128"/>
    </font>
    <font>
      <sz val="11"/>
      <color rgb="FFFF0000"/>
      <name val="ＭＳ 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2"/>
      <color rgb="FFFF0000"/>
      <name val="HGS創英角ﾎﾟｯﾌﾟ体"/>
      <family val="3"/>
      <charset val="128"/>
    </font>
    <font>
      <b/>
      <sz val="9"/>
      <color rgb="FFFF0000"/>
      <name val="ＭＳ Ｐゴシック"/>
      <family val="3"/>
      <charset val="128"/>
    </font>
    <font>
      <b/>
      <sz val="9"/>
      <color rgb="FF0070C0"/>
      <name val="ＭＳ Ｐゴシック"/>
      <family val="3"/>
      <charset val="128"/>
    </font>
    <font>
      <b/>
      <sz val="9"/>
      <color rgb="FF00B050"/>
      <name val="ＭＳ Ｐゴシック"/>
      <family val="3"/>
      <charset val="128"/>
    </font>
    <font>
      <sz val="16"/>
      <color rgb="FFFF0000"/>
      <name val="HG創英角ﾎﾟｯﾌﾟ体"/>
      <family val="3"/>
      <charset val="128"/>
    </font>
    <font>
      <b/>
      <sz val="10"/>
      <color rgb="FFFF0000"/>
      <name val="ＭＳ Ｐゴシック"/>
      <family val="3"/>
      <charset val="128"/>
    </font>
    <font>
      <b/>
      <sz val="9"/>
      <color rgb="FFC00000"/>
      <name val="ＭＳ Ｐゴシック"/>
      <family val="3"/>
      <charset val="128"/>
    </font>
    <font>
      <b/>
      <sz val="10"/>
      <color theme="1"/>
      <name val="ＭＳ Ｐゴシック"/>
      <family val="3"/>
      <charset val="128"/>
    </font>
    <font>
      <b/>
      <u/>
      <sz val="10"/>
      <color theme="1"/>
      <name val="ＭＳ Ｐゴシック"/>
      <family val="3"/>
      <charset val="128"/>
    </font>
    <font>
      <b/>
      <sz val="20"/>
      <color rgb="FFFF0000"/>
      <name val="ＭＳ Ｐゴシック"/>
      <family val="3"/>
      <charset val="128"/>
    </font>
    <font>
      <b/>
      <sz val="12"/>
      <color rgb="FFFF0000"/>
      <name val="HG丸ｺﾞｼｯｸM-PRO"/>
      <family val="3"/>
      <charset val="128"/>
    </font>
    <font>
      <b/>
      <sz val="12"/>
      <color rgb="FFFF0000"/>
      <name val="ＭＳ ゴシック"/>
      <family val="3"/>
      <charset val="128"/>
    </font>
    <font>
      <b/>
      <sz val="16"/>
      <color theme="1"/>
      <name val="ＭＳ ゴシック"/>
      <family val="3"/>
      <charset val="128"/>
    </font>
    <font>
      <b/>
      <sz val="12"/>
      <color rgb="FF00B050"/>
      <name val="HG丸ｺﾞｼｯｸM-PRO"/>
      <family val="3"/>
      <charset val="128"/>
    </font>
    <font>
      <b/>
      <sz val="11"/>
      <color rgb="FFFF0000"/>
      <name val="ＭＳ ゴシック"/>
      <family val="3"/>
      <charset val="128"/>
    </font>
    <font>
      <sz val="10"/>
      <color rgb="FF0070C0"/>
      <name val="ＭＳ ゴシック"/>
      <family val="3"/>
      <charset val="128"/>
    </font>
    <font>
      <sz val="9"/>
      <color rgb="FF0070C0"/>
      <name val="ＭＳ ゴシック"/>
      <family val="3"/>
      <charset val="128"/>
    </font>
    <font>
      <b/>
      <sz val="12"/>
      <color rgb="FF00B050"/>
      <name val="ＭＳ ゴシック"/>
      <family val="3"/>
      <charset val="128"/>
    </font>
  </fonts>
  <fills count="7">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71">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thin">
        <color auto="1"/>
      </right>
      <top/>
      <bottom/>
      <diagonal/>
    </border>
    <border>
      <left style="thin">
        <color auto="1"/>
      </left>
      <right style="thin">
        <color auto="1"/>
      </right>
      <top/>
      <bottom/>
      <diagonal/>
    </border>
    <border>
      <left style="thin">
        <color indexed="64"/>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right style="hair">
        <color auto="1"/>
      </right>
      <top/>
      <bottom style="thin">
        <color indexed="64"/>
      </bottom>
      <diagonal/>
    </border>
    <border>
      <left style="hair">
        <color auto="1"/>
      </left>
      <right style="medium">
        <color indexed="64"/>
      </right>
      <top/>
      <bottom style="thin">
        <color indexed="64"/>
      </bottom>
      <diagonal/>
    </border>
    <border>
      <left style="thin">
        <color auto="1"/>
      </left>
      <right style="thin">
        <color auto="1"/>
      </right>
      <top/>
      <bottom style="thin">
        <color auto="1"/>
      </bottom>
      <diagonal/>
    </border>
    <border>
      <left style="thin">
        <color indexed="64"/>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thin">
        <color auto="1"/>
      </bottom>
      <diagonal/>
    </border>
    <border>
      <left/>
      <right style="thin">
        <color indexed="64"/>
      </right>
      <top/>
      <bottom style="medium">
        <color indexed="64"/>
      </bottom>
      <diagonal/>
    </border>
    <border>
      <left/>
      <right/>
      <top/>
      <bottom style="medium">
        <color indexed="64"/>
      </bottom>
      <diagonal/>
    </border>
    <border>
      <left style="thin">
        <color auto="1"/>
      </left>
      <right/>
      <top style="medium">
        <color indexed="64"/>
      </top>
      <bottom style="medium">
        <color indexed="64"/>
      </bottom>
      <diagonal/>
    </border>
    <border>
      <left style="medium">
        <color indexed="64"/>
      </left>
      <right/>
      <top/>
      <bottom/>
      <diagonal/>
    </border>
    <border>
      <left/>
      <right style="thin">
        <color auto="1"/>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bottom/>
      <diagonal/>
    </border>
    <border>
      <left/>
      <right/>
      <top style="thin">
        <color auto="1"/>
      </top>
      <bottom/>
      <diagonal/>
    </border>
    <border>
      <left style="thin">
        <color auto="1"/>
      </left>
      <right style="medium">
        <color indexed="64"/>
      </right>
      <top/>
      <bottom style="thin">
        <color auto="1"/>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diagonal/>
    </border>
    <border>
      <left style="hair">
        <color auto="1"/>
      </left>
      <right style="medium">
        <color indexed="64"/>
      </right>
      <top/>
      <bottom style="hair">
        <color auto="1"/>
      </bottom>
      <diagonal/>
    </border>
  </borders>
  <cellStyleXfs count="1">
    <xf numFmtId="0" fontId="0" fillId="0" borderId="0">
      <alignment vertical="center"/>
    </xf>
  </cellStyleXfs>
  <cellXfs count="215">
    <xf numFmtId="0" fontId="0" fillId="0" borderId="0" xfId="0">
      <alignment vertical="center"/>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wrapText="1"/>
      <protection locked="0"/>
    </xf>
    <xf numFmtId="0" fontId="4"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1" fillId="4" borderId="19" xfId="0" applyFont="1" applyFill="1" applyBorder="1" applyAlignment="1" applyProtection="1">
      <alignment vertical="center" wrapText="1"/>
      <protection locked="0"/>
    </xf>
    <xf numFmtId="0" fontId="11" fillId="4" borderId="23" xfId="0" applyFont="1" applyFill="1" applyBorder="1" applyAlignment="1" applyProtection="1">
      <alignment vertical="center" wrapText="1"/>
      <protection locked="0"/>
    </xf>
    <xf numFmtId="0" fontId="11" fillId="4" borderId="25" xfId="0" applyFont="1" applyFill="1" applyBorder="1" applyAlignment="1" applyProtection="1">
      <alignment vertical="center" wrapText="1"/>
      <protection locked="0"/>
    </xf>
    <xf numFmtId="0" fontId="11" fillId="4" borderId="28" xfId="0" applyFont="1" applyFill="1" applyBorder="1" applyAlignment="1" applyProtection="1">
      <alignment vertical="center" wrapText="1"/>
      <protection locked="0"/>
    </xf>
    <xf numFmtId="0" fontId="11" fillId="4" borderId="31" xfId="0" applyFont="1" applyFill="1" applyBorder="1" applyAlignment="1" applyProtection="1">
      <alignment vertical="center" wrapText="1"/>
      <protection locked="0"/>
    </xf>
    <xf numFmtId="0" fontId="11" fillId="4" borderId="35" xfId="0" applyFont="1" applyFill="1" applyBorder="1" applyAlignment="1" applyProtection="1">
      <alignment vertical="center" wrapText="1"/>
      <protection locked="0"/>
    </xf>
    <xf numFmtId="0" fontId="10" fillId="0" borderId="0" xfId="0" applyFont="1" applyAlignment="1">
      <alignment horizontal="right" vertical="center"/>
    </xf>
    <xf numFmtId="0" fontId="11" fillId="0" borderId="0" xfId="0" applyFont="1" applyAlignment="1">
      <alignment vertical="center" wrapText="1"/>
    </xf>
    <xf numFmtId="0" fontId="11" fillId="2" borderId="0" xfId="0" applyFont="1" applyFill="1" applyAlignment="1">
      <alignment vertical="center" wrapText="1"/>
    </xf>
    <xf numFmtId="49" fontId="11" fillId="2" borderId="0" xfId="0" applyNumberFormat="1" applyFont="1" applyFill="1" applyAlignment="1">
      <alignment vertical="center" wrapText="1"/>
    </xf>
    <xf numFmtId="0" fontId="4" fillId="0" borderId="0" xfId="0" applyFont="1" applyProtection="1">
      <alignment vertical="center"/>
    </xf>
    <xf numFmtId="0" fontId="0" fillId="0" borderId="0" xfId="0" applyProtection="1">
      <alignment vertical="center"/>
    </xf>
    <xf numFmtId="0" fontId="9" fillId="0" borderId="0" xfId="0" applyFont="1" applyProtection="1">
      <alignment vertical="center"/>
    </xf>
    <xf numFmtId="0" fontId="10" fillId="0" borderId="0" xfId="0" applyFont="1" applyProtection="1">
      <alignment vertical="center"/>
    </xf>
    <xf numFmtId="0" fontId="0" fillId="0" borderId="4" xfId="0" applyBorder="1" applyProtection="1">
      <alignment vertical="center"/>
    </xf>
    <xf numFmtId="0" fontId="0" fillId="0" borderId="5" xfId="0" applyBorder="1" applyAlignment="1" applyProtection="1">
      <alignment horizontal="center" vertical="center"/>
    </xf>
    <xf numFmtId="0" fontId="10" fillId="0" borderId="5" xfId="0" applyFont="1" applyBorder="1" applyAlignment="1" applyProtection="1">
      <alignment horizontal="center" vertical="center"/>
    </xf>
    <xf numFmtId="0" fontId="0" fillId="0" borderId="38" xfId="0" applyBorder="1" applyAlignment="1" applyProtection="1">
      <alignment horizontal="center" vertical="center"/>
    </xf>
    <xf numFmtId="0" fontId="10" fillId="0" borderId="47"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13" xfId="0" applyFont="1" applyBorder="1" applyAlignment="1" applyProtection="1">
      <alignment horizontal="center" vertical="center"/>
    </xf>
    <xf numFmtId="0" fontId="14" fillId="0" borderId="13"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8" fillId="0" borderId="0" xfId="0" applyFont="1" applyProtection="1">
      <alignment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0" xfId="0" applyFont="1" applyAlignment="1" applyProtection="1">
      <alignment horizontal="center" vertical="center"/>
    </xf>
    <xf numFmtId="0" fontId="11" fillId="4" borderId="19" xfId="0" applyFont="1" applyFill="1" applyBorder="1" applyAlignment="1" applyProtection="1">
      <alignment vertical="center" wrapText="1"/>
    </xf>
    <xf numFmtId="0" fontId="11" fillId="4" borderId="23" xfId="0" applyFont="1" applyFill="1" applyBorder="1" applyAlignment="1" applyProtection="1">
      <alignment vertical="center" wrapText="1"/>
    </xf>
    <xf numFmtId="0" fontId="11" fillId="4" borderId="25" xfId="0" applyFont="1" applyFill="1" applyBorder="1" applyAlignment="1" applyProtection="1">
      <alignment vertical="center" wrapText="1"/>
    </xf>
    <xf numFmtId="0" fontId="11" fillId="4" borderId="28" xfId="0" applyFont="1" applyFill="1" applyBorder="1" applyAlignment="1" applyProtection="1">
      <alignment vertical="center" wrapText="1"/>
    </xf>
    <xf numFmtId="0" fontId="10" fillId="0" borderId="18"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xf>
    <xf numFmtId="0" fontId="13" fillId="0" borderId="38" xfId="0" applyFont="1" applyBorder="1" applyProtection="1">
      <alignment vertical="center"/>
      <protection locked="0"/>
    </xf>
    <xf numFmtId="0" fontId="13" fillId="0" borderId="39" xfId="0" applyFont="1" applyBorder="1" applyProtection="1">
      <alignment vertical="center"/>
      <protection locked="0"/>
    </xf>
    <xf numFmtId="0" fontId="13" fillId="0" borderId="40" xfId="0" applyFont="1" applyBorder="1" applyProtection="1">
      <alignment vertical="center"/>
      <protection locked="0"/>
    </xf>
    <xf numFmtId="0" fontId="2" fillId="3" borderId="26"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5" fillId="0" borderId="0" xfId="0" applyFont="1" applyProtection="1">
      <alignment vertical="center"/>
    </xf>
    <xf numFmtId="0" fontId="4" fillId="0" borderId="0" xfId="0" applyFont="1" applyAlignment="1" applyProtection="1">
      <alignment horizontal="left" vertical="center"/>
    </xf>
    <xf numFmtId="0" fontId="20" fillId="0" borderId="0" xfId="0" applyFont="1" applyAlignment="1" applyProtection="1">
      <alignment horizontal="left" vertical="center"/>
    </xf>
    <xf numFmtId="0" fontId="2" fillId="0" borderId="0" xfId="0" applyFont="1" applyAlignment="1" applyProtection="1">
      <alignment horizontal="right" vertical="center"/>
    </xf>
    <xf numFmtId="0" fontId="19" fillId="6"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vertical="center" textRotation="255"/>
    </xf>
    <xf numFmtId="49" fontId="2" fillId="0" borderId="15" xfId="0" applyNumberFormat="1" applyFont="1" applyBorder="1" applyAlignment="1" applyProtection="1">
      <alignment horizontal="center" vertical="center"/>
    </xf>
    <xf numFmtId="49" fontId="2" fillId="0" borderId="16" xfId="0" applyNumberFormat="1" applyFont="1" applyBorder="1" applyAlignment="1" applyProtection="1">
      <alignment horizontal="center" vertical="center"/>
    </xf>
    <xf numFmtId="49" fontId="2" fillId="0" borderId="55" xfId="0" applyNumberFormat="1" applyFont="1" applyBorder="1" applyAlignment="1" applyProtection="1">
      <alignment horizontal="center" vertical="center"/>
    </xf>
    <xf numFmtId="0" fontId="2" fillId="0" borderId="37" xfId="0" applyFont="1" applyBorder="1" applyAlignment="1" applyProtection="1">
      <alignment horizontal="center" vertical="center" wrapText="1"/>
    </xf>
    <xf numFmtId="0" fontId="29" fillId="0" borderId="0" xfId="0" applyFont="1" applyAlignment="1" applyProtection="1">
      <alignment horizontal="left" vertical="center"/>
    </xf>
    <xf numFmtId="0" fontId="2" fillId="0" borderId="64" xfId="0" applyFont="1" applyBorder="1" applyAlignment="1" applyProtection="1">
      <alignment horizontal="center" vertical="center" wrapText="1"/>
    </xf>
    <xf numFmtId="0" fontId="5" fillId="0" borderId="0" xfId="0" applyFont="1" applyAlignment="1" applyProtection="1">
      <alignment vertical="center" wrapText="1"/>
    </xf>
    <xf numFmtId="0" fontId="18" fillId="0" borderId="0" xfId="0" applyFont="1" applyProtection="1">
      <alignment vertical="center"/>
    </xf>
    <xf numFmtId="0" fontId="2" fillId="0" borderId="5" xfId="0" applyFont="1" applyBorder="1" applyAlignment="1" applyProtection="1">
      <alignment horizontal="center" vertical="center" wrapText="1"/>
    </xf>
    <xf numFmtId="0" fontId="2" fillId="0" borderId="5" xfId="0" applyFont="1" applyBorder="1" applyAlignment="1" applyProtection="1">
      <alignment vertical="center" wrapText="1"/>
    </xf>
    <xf numFmtId="0" fontId="2" fillId="0" borderId="3" xfId="0" applyFont="1" applyBorder="1" applyProtection="1">
      <alignment vertical="center"/>
    </xf>
    <xf numFmtId="0" fontId="2" fillId="0" borderId="8" xfId="0" applyFont="1" applyBorder="1" applyAlignment="1" applyProtection="1">
      <alignment horizontal="right" vertical="center"/>
    </xf>
    <xf numFmtId="0" fontId="2" fillId="0" borderId="8" xfId="0" applyFont="1" applyBorder="1" applyAlignment="1" applyProtection="1">
      <alignment horizontal="center" vertical="center"/>
    </xf>
    <xf numFmtId="0" fontId="2" fillId="0" borderId="8" xfId="0" applyFont="1" applyBorder="1" applyAlignment="1" applyProtection="1">
      <alignment horizontal="center" vertical="center" wrapText="1"/>
    </xf>
    <xf numFmtId="0" fontId="2" fillId="0" borderId="8" xfId="0" applyFont="1" applyBorder="1" applyAlignment="1" applyProtection="1">
      <alignment vertical="center" wrapText="1"/>
    </xf>
    <xf numFmtId="0" fontId="2" fillId="0" borderId="6" xfId="0" applyFont="1" applyBorder="1" applyProtection="1">
      <alignment vertical="center"/>
    </xf>
    <xf numFmtId="0" fontId="22" fillId="0" borderId="8" xfId="0" applyFont="1" applyBorder="1" applyAlignment="1" applyProtection="1">
      <alignment horizontal="center" vertical="center"/>
    </xf>
    <xf numFmtId="0" fontId="25" fillId="0" borderId="8" xfId="0" applyFont="1" applyBorder="1" applyAlignment="1" applyProtection="1">
      <alignment horizontal="center" vertical="center"/>
    </xf>
    <xf numFmtId="0" fontId="26" fillId="0" borderId="8" xfId="0" applyFont="1" applyBorder="1" applyAlignment="1" applyProtection="1">
      <alignment horizontal="center" vertical="center"/>
    </xf>
    <xf numFmtId="0" fontId="23" fillId="0" borderId="8" xfId="0" applyFont="1" applyBorder="1" applyAlignment="1" applyProtection="1">
      <alignment horizontal="center" vertical="center"/>
    </xf>
    <xf numFmtId="0" fontId="24" fillId="0" borderId="0" xfId="0" applyFont="1" applyAlignment="1" applyProtection="1">
      <alignment vertical="center" textRotation="255" wrapText="1"/>
    </xf>
    <xf numFmtId="0" fontId="27" fillId="0" borderId="0" xfId="0" applyFont="1" applyAlignment="1" applyProtection="1">
      <alignment vertical="center" wrapText="1"/>
    </xf>
    <xf numFmtId="0" fontId="2" fillId="0" borderId="10" xfId="0" applyFont="1" applyBorder="1" applyAlignment="1" applyProtection="1">
      <alignment horizontal="center" vertical="center" wrapText="1"/>
    </xf>
    <xf numFmtId="0" fontId="2" fillId="0" borderId="10" xfId="0" applyFont="1" applyBorder="1" applyAlignment="1" applyProtection="1">
      <alignment vertical="center" wrapText="1"/>
    </xf>
    <xf numFmtId="0" fontId="2" fillId="0" borderId="11" xfId="0" applyFont="1" applyBorder="1" applyProtection="1">
      <alignment vertical="center"/>
    </xf>
    <xf numFmtId="0" fontId="2" fillId="0" borderId="8" xfId="0" applyFont="1" applyBorder="1" applyProtection="1">
      <alignment vertical="center"/>
    </xf>
    <xf numFmtId="0" fontId="2" fillId="0" borderId="5" xfId="0" applyFont="1" applyBorder="1" applyProtection="1">
      <alignment vertical="center"/>
    </xf>
    <xf numFmtId="0" fontId="2" fillId="0" borderId="32" xfId="0" applyNumberFormat="1" applyFont="1" applyBorder="1" applyAlignment="1" applyProtection="1">
      <alignment horizontal="center" vertical="center"/>
      <protection locked="0"/>
    </xf>
    <xf numFmtId="0" fontId="2" fillId="0" borderId="33" xfId="0" applyNumberFormat="1" applyFont="1" applyBorder="1" applyAlignment="1" applyProtection="1">
      <alignment horizontal="center" vertical="center"/>
      <protection locked="0"/>
    </xf>
    <xf numFmtId="0" fontId="2" fillId="0" borderId="44" xfId="0" applyNumberFormat="1" applyFont="1" applyBorder="1" applyAlignment="1" applyProtection="1">
      <alignment horizontal="center" vertical="center"/>
      <protection locked="0"/>
    </xf>
    <xf numFmtId="0" fontId="32" fillId="0" borderId="0" xfId="0" applyFont="1">
      <alignment vertical="center"/>
    </xf>
    <xf numFmtId="0" fontId="10" fillId="0" borderId="0" xfId="0" applyFont="1" applyAlignment="1">
      <alignment vertical="top" wrapText="1"/>
    </xf>
    <xf numFmtId="0" fontId="13" fillId="0" borderId="66" xfId="0" applyFont="1" applyBorder="1" applyProtection="1">
      <alignment vertical="center"/>
      <protection locked="0"/>
    </xf>
    <xf numFmtId="0" fontId="33" fillId="0" borderId="0" xfId="0" applyFont="1" applyProtection="1">
      <alignment vertical="center"/>
    </xf>
    <xf numFmtId="0" fontId="13" fillId="0" borderId="0" xfId="0" applyFont="1" applyProtection="1">
      <alignment vertical="center"/>
    </xf>
    <xf numFmtId="0" fontId="15" fillId="0" borderId="0" xfId="0" applyFont="1" applyProtection="1">
      <alignment vertical="center"/>
    </xf>
    <xf numFmtId="0" fontId="11" fillId="0" borderId="37" xfId="0" applyFont="1" applyBorder="1" applyAlignment="1" applyProtection="1">
      <alignment horizontal="center" vertical="center" wrapText="1"/>
    </xf>
    <xf numFmtId="0" fontId="13" fillId="0" borderId="5" xfId="0" applyFont="1" applyBorder="1" applyAlignment="1" applyProtection="1">
      <alignment horizontal="center" vertical="center"/>
    </xf>
    <xf numFmtId="0" fontId="12" fillId="0" borderId="0" xfId="0" applyFont="1" applyProtection="1">
      <alignment vertical="center"/>
    </xf>
    <xf numFmtId="0" fontId="13" fillId="0" borderId="8"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54" xfId="0" applyFont="1" applyBorder="1" applyProtection="1">
      <alignment vertical="center"/>
    </xf>
    <xf numFmtId="0" fontId="16" fillId="0" borderId="0" xfId="0" applyFont="1" applyProtection="1">
      <alignment vertical="center"/>
    </xf>
    <xf numFmtId="0" fontId="11" fillId="0" borderId="69" xfId="0" applyFont="1" applyBorder="1" applyAlignment="1" applyProtection="1">
      <alignment horizontal="center" vertical="center" wrapText="1"/>
    </xf>
    <xf numFmtId="0" fontId="11" fillId="4" borderId="70" xfId="0" applyFont="1" applyFill="1" applyBorder="1" applyAlignment="1" applyProtection="1">
      <alignment vertical="center" wrapText="1"/>
    </xf>
    <xf numFmtId="0" fontId="11" fillId="4" borderId="35" xfId="0" applyFont="1" applyFill="1" applyBorder="1" applyAlignment="1" applyProtection="1">
      <alignment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top" wrapText="1"/>
    </xf>
    <xf numFmtId="0" fontId="4" fillId="0" borderId="0" xfId="0" applyFont="1" applyAlignment="1" applyProtection="1">
      <alignment horizontal="left" vertical="center"/>
    </xf>
    <xf numFmtId="0" fontId="2" fillId="0" borderId="3"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11"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9" xfId="0" applyFont="1" applyBorder="1" applyAlignment="1" applyProtection="1">
      <alignment horizontal="center" vertical="center" textRotation="255"/>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17" fillId="5" borderId="59" xfId="0" applyFont="1" applyFill="1" applyBorder="1" applyAlignment="1" applyProtection="1">
      <alignment horizontal="center" vertical="center"/>
      <protection locked="0"/>
    </xf>
    <xf numFmtId="0" fontId="17" fillId="5" borderId="58" xfId="0" applyFont="1" applyFill="1" applyBorder="1" applyAlignment="1" applyProtection="1">
      <alignment horizontal="center" vertical="center"/>
      <protection locked="0"/>
    </xf>
    <xf numFmtId="0" fontId="24" fillId="0" borderId="0" xfId="0" applyFont="1" applyAlignment="1" applyProtection="1">
      <alignment horizontal="right" vertical="center" textRotation="255" wrapText="1"/>
    </xf>
    <xf numFmtId="0" fontId="27" fillId="0" borderId="65"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1"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textRotation="255"/>
    </xf>
    <xf numFmtId="0" fontId="2" fillId="0" borderId="13" xfId="0" applyFont="1" applyBorder="1" applyAlignment="1" applyProtection="1">
      <alignment horizontal="center" vertical="center" textRotation="255"/>
    </xf>
    <xf numFmtId="0" fontId="2" fillId="0" borderId="14" xfId="0" applyFont="1" applyBorder="1" applyAlignment="1" applyProtection="1">
      <alignment horizontal="center" vertical="center" textRotation="255"/>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32" xfId="0" applyFont="1" applyBorder="1" applyAlignment="1">
      <alignment horizontal="center" vertical="center"/>
    </xf>
    <xf numFmtId="0" fontId="10" fillId="3" borderId="2"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center"/>
      <protection locked="0"/>
    </xf>
    <xf numFmtId="0" fontId="9" fillId="4" borderId="26" xfId="0" applyFont="1" applyFill="1" applyBorder="1" applyAlignment="1" applyProtection="1">
      <alignment horizontal="center" vertical="center"/>
      <protection locked="0"/>
    </xf>
    <xf numFmtId="0" fontId="9" fillId="4" borderId="29" xfId="0" applyFont="1" applyFill="1" applyBorder="1" applyAlignment="1" applyProtection="1">
      <alignment horizontal="center" vertical="center"/>
      <protection locked="0"/>
    </xf>
    <xf numFmtId="0" fontId="9" fillId="4" borderId="33" xfId="0" applyFont="1" applyFill="1" applyBorder="1" applyAlignment="1" applyProtection="1">
      <alignment horizontal="center" vertical="center"/>
      <protection locked="0"/>
    </xf>
    <xf numFmtId="0" fontId="10" fillId="0" borderId="0" xfId="0" applyFont="1" applyAlignment="1" applyProtection="1">
      <alignment horizontal="left" vertical="center" wrapText="1"/>
    </xf>
    <xf numFmtId="0" fontId="13" fillId="0" borderId="4"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4"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9"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3" fillId="0" borderId="38"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34" fillId="0" borderId="56" xfId="0" applyFont="1" applyBorder="1" applyAlignment="1" applyProtection="1">
      <alignment horizontal="left" vertical="center"/>
    </xf>
    <xf numFmtId="0" fontId="10" fillId="0" borderId="56" xfId="0" applyFont="1" applyBorder="1" applyAlignment="1" applyProtection="1">
      <alignment horizontal="left" vertical="center" wrapText="1"/>
    </xf>
    <xf numFmtId="0" fontId="10" fillId="0" borderId="36" xfId="0" applyFont="1" applyBorder="1" applyAlignment="1" applyProtection="1">
      <alignment horizontal="left" vertical="center" wrapText="1"/>
    </xf>
    <xf numFmtId="0" fontId="10" fillId="0" borderId="67"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60" xfId="0" applyFont="1" applyBorder="1" applyAlignment="1" applyProtection="1">
      <alignment horizontal="left" vertical="center" wrapText="1"/>
    </xf>
    <xf numFmtId="0" fontId="10" fillId="0" borderId="57" xfId="0" applyFont="1" applyBorder="1" applyAlignment="1" applyProtection="1">
      <alignment horizontal="left" vertical="center" wrapText="1"/>
    </xf>
    <xf numFmtId="0" fontId="10" fillId="0" borderId="68"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9" fillId="4" borderId="2" xfId="0" applyFont="1" applyFill="1" applyBorder="1" applyAlignment="1" applyProtection="1">
      <alignment horizontal="center" vertical="center" shrinkToFit="1"/>
    </xf>
    <xf numFmtId="0" fontId="9" fillId="4" borderId="21" xfId="0" applyFont="1" applyFill="1" applyBorder="1" applyAlignment="1" applyProtection="1">
      <alignment horizontal="center" vertical="center" shrinkToFit="1"/>
    </xf>
    <xf numFmtId="0" fontId="9" fillId="4" borderId="26" xfId="0" applyFont="1" applyFill="1" applyBorder="1" applyAlignment="1" applyProtection="1">
      <alignment horizontal="center" vertical="center" shrinkToFit="1"/>
    </xf>
    <xf numFmtId="0" fontId="9" fillId="4" borderId="29" xfId="0" applyFont="1" applyFill="1" applyBorder="1" applyAlignment="1" applyProtection="1">
      <alignment horizontal="center" vertical="center" shrinkToFit="1"/>
    </xf>
    <xf numFmtId="0" fontId="9" fillId="4" borderId="33" xfId="0" applyFont="1" applyFill="1" applyBorder="1" applyAlignment="1" applyProtection="1">
      <alignment horizontal="center" vertical="center" shrinkToFit="1"/>
    </xf>
    <xf numFmtId="0" fontId="10" fillId="0" borderId="5" xfId="0" applyFont="1" applyBorder="1" applyAlignment="1" applyProtection="1">
      <alignment horizontal="left" vertical="center"/>
    </xf>
    <xf numFmtId="0" fontId="9" fillId="0" borderId="20" xfId="0" applyFont="1" applyBorder="1" applyAlignment="1" applyProtection="1">
      <alignment horizontal="center" vertical="center" textRotation="255"/>
    </xf>
    <xf numFmtId="0" fontId="9" fillId="0" borderId="32" xfId="0" applyFont="1" applyBorder="1" applyAlignment="1" applyProtection="1">
      <alignment horizontal="center" vertical="center" textRotation="255"/>
    </xf>
    <xf numFmtId="0" fontId="9" fillId="0" borderId="43" xfId="0" applyFont="1" applyBorder="1" applyAlignment="1" applyProtection="1">
      <alignment horizontal="center" vertical="center" wrapText="1" shrinkToFit="1"/>
    </xf>
    <xf numFmtId="0" fontId="9" fillId="0" borderId="49" xfId="0" applyFont="1" applyBorder="1" applyAlignment="1" applyProtection="1">
      <alignment horizontal="center" vertical="center" wrapText="1" shrinkToFit="1"/>
    </xf>
    <xf numFmtId="0" fontId="9" fillId="0" borderId="41" xfId="0" applyFont="1" applyBorder="1" applyAlignment="1" applyProtection="1">
      <alignment horizontal="center" vertical="center" wrapText="1" shrinkToFit="1"/>
    </xf>
    <xf numFmtId="0" fontId="9" fillId="0" borderId="36" xfId="0" applyFont="1" applyBorder="1" applyAlignment="1" applyProtection="1">
      <alignment horizontal="center" vertical="center" wrapText="1" shrinkToFit="1"/>
    </xf>
    <xf numFmtId="0" fontId="9" fillId="0" borderId="42" xfId="0" applyFont="1" applyBorder="1" applyAlignment="1" applyProtection="1">
      <alignment horizontal="center" vertical="center" wrapText="1" shrinkToFit="1"/>
    </xf>
    <xf numFmtId="0" fontId="9" fillId="0" borderId="50" xfId="0" applyFont="1" applyBorder="1" applyAlignment="1" applyProtection="1">
      <alignment horizontal="center" vertical="center" wrapText="1" shrinkToFit="1"/>
    </xf>
    <xf numFmtId="0" fontId="2" fillId="4" borderId="45" xfId="0" applyFont="1" applyFill="1" applyBorder="1" applyAlignment="1" applyProtection="1">
      <alignment vertical="center" wrapText="1"/>
    </xf>
    <xf numFmtId="0" fontId="2" fillId="4" borderId="51" xfId="0" applyFont="1" applyFill="1" applyBorder="1" applyAlignment="1" applyProtection="1">
      <alignment vertical="center" wrapText="1"/>
    </xf>
    <xf numFmtId="0" fontId="2" fillId="4" borderId="46" xfId="0" applyFont="1" applyFill="1" applyBorder="1" applyAlignment="1" applyProtection="1">
      <alignment vertical="center" wrapText="1"/>
    </xf>
    <xf numFmtId="0" fontId="2" fillId="4" borderId="52"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39" xfId="0" applyFont="1" applyFill="1" applyBorder="1" applyAlignment="1" applyProtection="1">
      <alignment vertical="center" wrapText="1"/>
    </xf>
    <xf numFmtId="0" fontId="9" fillId="0" borderId="43" xfId="0" applyFont="1" applyBorder="1" applyAlignment="1" applyProtection="1">
      <alignment horizontal="center" vertical="center" shrinkToFit="1"/>
    </xf>
    <xf numFmtId="0" fontId="9" fillId="0" borderId="49" xfId="0" applyFont="1" applyBorder="1" applyAlignment="1" applyProtection="1">
      <alignment horizontal="center" vertical="center" shrinkToFit="1"/>
    </xf>
    <xf numFmtId="0" fontId="9" fillId="0" borderId="41" xfId="0" applyFont="1" applyBorder="1" applyAlignment="1" applyProtection="1">
      <alignment horizontal="center" vertical="center" shrinkToFit="1"/>
    </xf>
    <xf numFmtId="0" fontId="9" fillId="0" borderId="36" xfId="0" applyFont="1" applyBorder="1" applyAlignment="1" applyProtection="1">
      <alignment horizontal="center" vertical="center" shrinkToFit="1"/>
    </xf>
    <xf numFmtId="0" fontId="9" fillId="0" borderId="44" xfId="0" applyFont="1" applyBorder="1" applyAlignment="1" applyProtection="1">
      <alignment horizontal="center" vertical="center" shrinkToFit="1"/>
    </xf>
    <xf numFmtId="0" fontId="9" fillId="0" borderId="53"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393700</xdr:colOff>
      <xdr:row>18</xdr:row>
      <xdr:rowOff>76200</xdr:rowOff>
    </xdr:from>
    <xdr:to>
      <xdr:col>1</xdr:col>
      <xdr:colOff>3670300</xdr:colOff>
      <xdr:row>28</xdr:row>
      <xdr:rowOff>51736</xdr:rowOff>
    </xdr:to>
    <xdr:pic>
      <xdr:nvPicPr>
        <xdr:cNvPr id="5" name="図 4" descr="グラフィカル ユーザー インターフェイス, アプリケーション, テーブル, Excel&#10;&#10;自動的に生成された説明">
          <a:extLst>
            <a:ext uri="{FF2B5EF4-FFF2-40B4-BE49-F238E27FC236}">
              <a16:creationId xmlns:a16="http://schemas.microsoft.com/office/drawing/2014/main" id="{3001707F-6326-4634-BACE-6107B3D07E0A}"/>
            </a:ext>
          </a:extLst>
        </xdr:cNvPr>
        <xdr:cNvPicPr>
          <a:picLocks noChangeAspect="1"/>
        </xdr:cNvPicPr>
      </xdr:nvPicPr>
      <xdr:blipFill rotWithShape="1">
        <a:blip xmlns:r="http://schemas.openxmlformats.org/officeDocument/2006/relationships" r:embed="rId1"/>
        <a:srcRect l="2245" t="45351" r="67287" b="26697"/>
        <a:stretch/>
      </xdr:blipFill>
      <xdr:spPr bwMode="auto">
        <a:xfrm>
          <a:off x="6400800" y="3022600"/>
          <a:ext cx="3276600" cy="1690036"/>
        </a:xfrm>
        <a:prstGeom prst="rect">
          <a:avLst/>
        </a:prstGeom>
        <a:ln>
          <a:solidFill>
            <a:schemeClr val="tx1"/>
          </a:solidFill>
        </a:ln>
        <a:extLst>
          <a:ext uri="{53640926-AAD7-44D8-BBD7-CCE9431645EC}">
            <a14:shadowObscured xmlns:a14="http://schemas.microsoft.com/office/drawing/2010/main"/>
          </a:ext>
        </a:extLst>
      </xdr:spPr>
    </xdr:pic>
    <xdr:clientData/>
  </xdr:twoCellAnchor>
  <xdr:twoCellAnchor>
    <xdr:from>
      <xdr:col>1</xdr:col>
      <xdr:colOff>2870200</xdr:colOff>
      <xdr:row>21</xdr:row>
      <xdr:rowOff>38100</xdr:rowOff>
    </xdr:from>
    <xdr:to>
      <xdr:col>1</xdr:col>
      <xdr:colOff>3124200</xdr:colOff>
      <xdr:row>23</xdr:row>
      <xdr:rowOff>38100</xdr:rowOff>
    </xdr:to>
    <xdr:sp macro="" textlink="">
      <xdr:nvSpPr>
        <xdr:cNvPr id="6" name="楕円 5">
          <a:extLst>
            <a:ext uri="{FF2B5EF4-FFF2-40B4-BE49-F238E27FC236}">
              <a16:creationId xmlns:a16="http://schemas.microsoft.com/office/drawing/2014/main" id="{FCC9F421-919B-435B-A638-0B9462E54568}"/>
            </a:ext>
          </a:extLst>
        </xdr:cNvPr>
        <xdr:cNvSpPr/>
      </xdr:nvSpPr>
      <xdr:spPr>
        <a:xfrm>
          <a:off x="8877300" y="3441700"/>
          <a:ext cx="254000" cy="3048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8318gwn/Desktop/&#26360;&#36947;&#25351;&#23566;&#20107;&#38917;%20(version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指導事項確認）"/>
      <sheetName val="入力②"/>
      <sheetName val="指導事項"/>
      <sheetName val="内容確認表"/>
      <sheetName val="触らない"/>
      <sheetName val="保険"/>
    </sheetNames>
    <sheetDataSet>
      <sheetData sheetId="0"/>
      <sheetData sheetId="1"/>
      <sheetData sheetId="2"/>
      <sheetData sheetId="3"/>
      <sheetData sheetId="4">
        <row r="5">
          <cell r="N5" t="str">
            <v>A(1)イ(ｱ)用具・用材の特徴と表現効果との関わりについて理解する。</v>
          </cell>
          <cell r="O5" t="str">
            <v>A(1)(ｱ)目的や用途に即した効果的な表現の技能を身に付ける。</v>
          </cell>
          <cell r="Q5" t="str">
            <v>A(1)自身の表現の意図に基づく表現，漢字仮名交じりの書の特質に基づく表現をする幅広い表現の学 習活動に主体的に取り組み，書に対する感性を豊かにし，書を愛好する心情を養う。</v>
          </cell>
        </row>
        <row r="6">
          <cell r="N6" t="str">
            <v>A(1)イ(ｲ)名筆や現代の書の表現と用筆・運筆との関わりについて理解する。</v>
          </cell>
          <cell r="O6" t="str">
            <v>A(1)(ｲ)漢字と仮名の調和した線質による表現の技能を身に付ける。</v>
          </cell>
          <cell r="Q6" t="str">
            <v>A(2)自身の表現の意図に基づく表現，漢字の書の特質に基づく表現をする幅広い表現の学 習活動に主体的に取り組み，書に対する感性を豊かにし，書を愛好する心情を養う。</v>
          </cell>
        </row>
        <row r="7">
          <cell r="N7" t="str">
            <v>A(2)(ｱ)用具・用材の特徴と表現効果との関わりについて理解する。</v>
          </cell>
          <cell r="O7" t="str">
            <v>A(2)(ｱ)古典に基づく基本的な用筆・運筆の技能を身に付ける。</v>
          </cell>
          <cell r="Q7" t="str">
            <v>A(3)自身の表現の意図に基づく表現，仮名の書の特質に基づく表現をする幅広い表現の学 習活動に主体的に取り組み，書に対する感性を豊かにし，書を愛好する心情を養う。</v>
          </cell>
        </row>
        <row r="8">
          <cell r="N8" t="str">
            <v>A(2)イ(ｲ)書体や書風と用筆・運筆との関わりについて理解する。</v>
          </cell>
          <cell r="O8" t="str">
            <v>A(2)(ｲ)古典の線質，字形や構成を生かした表現の技能を身に付ける。</v>
          </cell>
          <cell r="Q8" t="str">
            <v>B(1)書のよさや美しさを感受し，作品や書の意味や価値について考えながら，幅広い鑑賞の学習活動に主体的に取り組み，書に対する感性を豊かにし，書を愛好する心情を養う。</v>
          </cell>
        </row>
        <row r="9">
          <cell r="N9" t="str">
            <v>A(3)イ(ｱ)用具・用材の特徴と表現効果との関わりについて理解する。</v>
          </cell>
          <cell r="O9" t="str">
            <v>A(3)(ｱ)古典に基づく基本的な用筆・運筆の技能を身に付ける。</v>
          </cell>
        </row>
        <row r="10">
          <cell r="N10" t="str">
            <v>A(3)イ(ｲ)線質や書風と用筆・運筆との関わりについて理解する。</v>
          </cell>
          <cell r="O10" t="str">
            <v>A(3)(ｲ)連綿と単体，線質や字形を生かした表現の技能を身に付ける。</v>
          </cell>
        </row>
        <row r="11">
          <cell r="N11" t="str">
            <v>B(1)イ(ｱ)線質，字形，構成等の要素と表現効果や風趣との関わりについて理解する。</v>
          </cell>
        </row>
        <row r="12">
          <cell r="N12" t="str">
            <v>B(1)イ(ｲ)日本及び中国等の文字と書の伝統と文化について理解する。</v>
          </cell>
        </row>
        <row r="13">
          <cell r="N13" t="str">
            <v>B(1)イ(ｳ)漢字の書体の変遷，仮名の成立等について理解する。</v>
          </cell>
        </row>
        <row r="14">
          <cell r="N14" t="str">
            <v>B(1)イ(ｴ)書の伝統的な鑑賞の方法や形態について理解する。</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47"/>
  <sheetViews>
    <sheetView tabSelected="1" zoomScale="75" zoomScaleNormal="75" workbookViewId="0">
      <selection activeCell="C3" sqref="C3:C31"/>
    </sheetView>
  </sheetViews>
  <sheetFormatPr defaultRowHeight="16.5" customHeight="1"/>
  <cols>
    <col min="1" max="1" width="78.875" style="8" customWidth="1"/>
    <col min="2" max="3" width="78.625" style="8" customWidth="1"/>
    <col min="4" max="16384" width="9" style="8"/>
  </cols>
  <sheetData>
    <row r="2" spans="1:3" ht="23.25" customHeight="1">
      <c r="A2" s="103" t="s">
        <v>178</v>
      </c>
    </row>
    <row r="3" spans="1:3" ht="12" customHeight="1">
      <c r="A3" s="123" t="s">
        <v>244</v>
      </c>
      <c r="B3" s="123" t="s">
        <v>246</v>
      </c>
      <c r="C3" s="123" t="s">
        <v>247</v>
      </c>
    </row>
    <row r="4" spans="1:3" ht="12">
      <c r="A4" s="123"/>
      <c r="B4" s="123"/>
      <c r="C4" s="123"/>
    </row>
    <row r="5" spans="1:3" ht="12">
      <c r="A5" s="123"/>
      <c r="B5" s="123"/>
      <c r="C5" s="123"/>
    </row>
    <row r="6" spans="1:3" ht="12">
      <c r="A6" s="123"/>
      <c r="B6" s="123"/>
      <c r="C6" s="123"/>
    </row>
    <row r="7" spans="1:3" ht="12">
      <c r="A7" s="123"/>
      <c r="B7" s="123"/>
      <c r="C7" s="123"/>
    </row>
    <row r="8" spans="1:3" ht="12">
      <c r="A8" s="123"/>
      <c r="B8" s="123"/>
      <c r="C8" s="123"/>
    </row>
    <row r="9" spans="1:3" ht="12">
      <c r="A9" s="123"/>
      <c r="B9" s="123"/>
      <c r="C9" s="123"/>
    </row>
    <row r="10" spans="1:3" ht="12">
      <c r="A10" s="123"/>
      <c r="B10" s="123"/>
      <c r="C10" s="123"/>
    </row>
    <row r="11" spans="1:3" ht="12">
      <c r="A11" s="123"/>
      <c r="B11" s="123"/>
      <c r="C11" s="123"/>
    </row>
    <row r="12" spans="1:3" ht="12">
      <c r="A12" s="123"/>
      <c r="B12" s="123"/>
      <c r="C12" s="123"/>
    </row>
    <row r="13" spans="1:3" ht="12">
      <c r="A13" s="123"/>
      <c r="B13" s="123"/>
      <c r="C13" s="123"/>
    </row>
    <row r="14" spans="1:3" ht="12">
      <c r="A14" s="123"/>
      <c r="B14" s="123"/>
      <c r="C14" s="123"/>
    </row>
    <row r="15" spans="1:3" ht="12">
      <c r="A15" s="123"/>
      <c r="B15" s="123"/>
      <c r="C15" s="123"/>
    </row>
    <row r="16" spans="1:3" ht="12">
      <c r="A16" s="123"/>
      <c r="B16" s="123"/>
      <c r="C16" s="123"/>
    </row>
    <row r="17" spans="1:3" ht="12">
      <c r="A17" s="123"/>
      <c r="B17" s="123"/>
      <c r="C17" s="123"/>
    </row>
    <row r="18" spans="1:3" ht="12">
      <c r="A18" s="123"/>
      <c r="B18" s="123"/>
      <c r="C18" s="123"/>
    </row>
    <row r="19" spans="1:3" ht="12">
      <c r="A19" s="123"/>
      <c r="B19" s="123"/>
      <c r="C19" s="123"/>
    </row>
    <row r="20" spans="1:3" ht="12">
      <c r="A20" s="123"/>
      <c r="B20" s="123"/>
      <c r="C20" s="123"/>
    </row>
    <row r="21" spans="1:3" ht="12">
      <c r="A21" s="123"/>
      <c r="B21" s="123"/>
      <c r="C21" s="123"/>
    </row>
    <row r="22" spans="1:3" ht="12">
      <c r="A22" s="123"/>
      <c r="B22" s="123"/>
      <c r="C22" s="123"/>
    </row>
    <row r="23" spans="1:3" ht="12">
      <c r="A23" s="123"/>
      <c r="B23" s="123"/>
      <c r="C23" s="123"/>
    </row>
    <row r="24" spans="1:3" ht="12">
      <c r="A24" s="123"/>
      <c r="B24" s="123"/>
      <c r="C24" s="123"/>
    </row>
    <row r="25" spans="1:3" ht="12">
      <c r="A25" s="123"/>
      <c r="B25" s="123"/>
      <c r="C25" s="123"/>
    </row>
    <row r="26" spans="1:3" ht="16.5" customHeight="1">
      <c r="A26" s="123"/>
      <c r="B26" s="123"/>
      <c r="C26" s="123"/>
    </row>
    <row r="27" spans="1:3" ht="16.5" customHeight="1">
      <c r="A27" s="123"/>
      <c r="B27" s="123"/>
      <c r="C27" s="123"/>
    </row>
    <row r="28" spans="1:3" ht="16.5" customHeight="1">
      <c r="A28" s="123"/>
      <c r="B28" s="123"/>
      <c r="C28" s="123"/>
    </row>
    <row r="29" spans="1:3" ht="16.5" customHeight="1">
      <c r="A29" s="123"/>
      <c r="B29" s="123"/>
      <c r="C29" s="123"/>
    </row>
    <row r="30" spans="1:3" ht="16.5" customHeight="1">
      <c r="A30" s="123"/>
      <c r="B30" s="123"/>
      <c r="C30" s="123"/>
    </row>
    <row r="31" spans="1:3" ht="16.5" customHeight="1">
      <c r="A31" s="123"/>
      <c r="B31" s="123"/>
      <c r="C31" s="123"/>
    </row>
    <row r="32" spans="1:3" ht="16.5" customHeight="1">
      <c r="A32" s="123"/>
      <c r="B32" s="123"/>
    </row>
    <row r="33" spans="1:2" ht="16.5" customHeight="1">
      <c r="A33" s="123"/>
      <c r="B33" s="123"/>
    </row>
    <row r="34" spans="1:2" ht="16.5" customHeight="1">
      <c r="A34" s="123"/>
      <c r="B34" s="123"/>
    </row>
    <row r="35" spans="1:2" ht="16.5" customHeight="1">
      <c r="A35" s="123"/>
      <c r="B35" s="123"/>
    </row>
    <row r="36" spans="1:2" ht="16.5" customHeight="1">
      <c r="A36" s="123"/>
      <c r="B36" s="123"/>
    </row>
    <row r="37" spans="1:2" ht="16.5" customHeight="1">
      <c r="A37" s="123"/>
      <c r="B37" s="123"/>
    </row>
    <row r="38" spans="1:2" ht="16.5" customHeight="1">
      <c r="A38" s="123"/>
      <c r="B38" s="123"/>
    </row>
    <row r="39" spans="1:2" ht="16.5" customHeight="1">
      <c r="A39" s="123"/>
      <c r="B39" s="104"/>
    </row>
    <row r="40" spans="1:2" ht="16.5" customHeight="1">
      <c r="A40" s="123"/>
      <c r="B40" s="123" t="s">
        <v>242</v>
      </c>
    </row>
    <row r="41" spans="1:2" ht="16.5" customHeight="1">
      <c r="A41" s="123"/>
      <c r="B41" s="123"/>
    </row>
    <row r="42" spans="1:2" ht="16.5" customHeight="1">
      <c r="A42" s="123"/>
      <c r="B42" s="123"/>
    </row>
    <row r="43" spans="1:2" ht="16.5" customHeight="1">
      <c r="A43" s="123"/>
      <c r="B43" s="123"/>
    </row>
    <row r="44" spans="1:2" ht="16.5" customHeight="1">
      <c r="B44" s="123"/>
    </row>
    <row r="45" spans="1:2" ht="16.5" customHeight="1">
      <c r="B45" s="104"/>
    </row>
    <row r="46" spans="1:2" ht="16.5" customHeight="1">
      <c r="B46" s="104"/>
    </row>
    <row r="47" spans="1:2" ht="16.5" customHeight="1">
      <c r="B47" s="104"/>
    </row>
  </sheetData>
  <sheetProtection sheet="1" objects="1" scenarios="1" selectLockedCells="1" selectUnlockedCells="1"/>
  <mergeCells count="4">
    <mergeCell ref="B3:B38"/>
    <mergeCell ref="B40:B44"/>
    <mergeCell ref="C3:C31"/>
    <mergeCell ref="A3:A43"/>
  </mergeCells>
  <phoneticPr fontId="3"/>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0"/>
  <sheetViews>
    <sheetView view="pageBreakPreview" zoomScaleNormal="100" zoomScaleSheetLayoutView="100" workbookViewId="0">
      <selection activeCell="W3" sqref="W3"/>
    </sheetView>
  </sheetViews>
  <sheetFormatPr defaultRowHeight="11.25"/>
  <cols>
    <col min="1" max="1" width="2.875" style="64" customWidth="1"/>
    <col min="2" max="2" width="2.875" style="72" customWidth="1"/>
    <col min="3" max="3" width="2.875" style="64" customWidth="1"/>
    <col min="4" max="4" width="8.875" style="64" customWidth="1"/>
    <col min="5" max="5" width="2.625" style="65" customWidth="1"/>
    <col min="6" max="6" width="19.625" style="64" customWidth="1"/>
    <col min="7" max="16" width="3.125" style="65" customWidth="1"/>
    <col min="17" max="17" width="5.125" style="64" customWidth="1"/>
    <col min="18" max="18" width="10.125" style="66" customWidth="1"/>
    <col min="19" max="19" width="3.75" style="64" customWidth="1"/>
    <col min="20" max="21" width="9" style="64"/>
    <col min="22" max="31" width="4.125" style="64" customWidth="1"/>
    <col min="32" max="33" width="9" style="64"/>
    <col min="34" max="49" width="5.25" style="64" customWidth="1"/>
    <col min="50" max="16384" width="9" style="64"/>
  </cols>
  <sheetData>
    <row r="1" spans="1:45" ht="24.75" customHeight="1">
      <c r="B1" s="124" t="s">
        <v>38</v>
      </c>
      <c r="C1" s="124"/>
      <c r="D1" s="124"/>
      <c r="E1" s="124"/>
      <c r="F1" s="124"/>
    </row>
    <row r="2" spans="1:45" ht="24.75" customHeight="1" thickBot="1">
      <c r="B2" s="67"/>
      <c r="C2" s="67"/>
      <c r="D2" s="67"/>
      <c r="E2" s="67"/>
      <c r="F2" s="67"/>
      <c r="H2" s="68" t="str">
        <f>IF(G3=0,"↓単位数を入力してください！","")</f>
        <v>↓単位数を入力してください！</v>
      </c>
    </row>
    <row r="3" spans="1:45" ht="24.75" customHeight="1" thickBot="1">
      <c r="B3" s="67"/>
      <c r="C3" s="67"/>
      <c r="D3" s="67"/>
      <c r="E3" s="67"/>
      <c r="F3" s="69" t="s">
        <v>163</v>
      </c>
      <c r="G3" s="135"/>
      <c r="H3" s="136"/>
      <c r="J3" s="70" t="str">
        <f>IF(G3="","",G3*35)</f>
        <v/>
      </c>
      <c r="K3" s="71" t="s">
        <v>177</v>
      </c>
    </row>
    <row r="4" spans="1:45" ht="24.75" customHeight="1" thickBot="1">
      <c r="F4" s="69" t="s">
        <v>39</v>
      </c>
      <c r="G4" s="73" t="s">
        <v>40</v>
      </c>
      <c r="H4" s="74" t="s">
        <v>41</v>
      </c>
      <c r="I4" s="74" t="s">
        <v>42</v>
      </c>
      <c r="J4" s="74" t="s">
        <v>43</v>
      </c>
      <c r="K4" s="74" t="s">
        <v>44</v>
      </c>
      <c r="L4" s="74" t="s">
        <v>45</v>
      </c>
      <c r="M4" s="74" t="s">
        <v>46</v>
      </c>
      <c r="N4" s="74" t="s">
        <v>160</v>
      </c>
      <c r="O4" s="74" t="s">
        <v>161</v>
      </c>
      <c r="P4" s="75" t="s">
        <v>162</v>
      </c>
      <c r="Q4" s="76" t="s">
        <v>165</v>
      </c>
      <c r="AJ4" s="77" t="s">
        <v>176</v>
      </c>
    </row>
    <row r="5" spans="1:45" ht="24.75" customHeight="1" thickBot="1">
      <c r="F5" s="69" t="s">
        <v>164</v>
      </c>
      <c r="G5" s="100"/>
      <c r="H5" s="101"/>
      <c r="I5" s="101"/>
      <c r="J5" s="101"/>
      <c r="K5" s="101"/>
      <c r="L5" s="101"/>
      <c r="M5" s="101"/>
      <c r="N5" s="101"/>
      <c r="O5" s="101"/>
      <c r="P5" s="102"/>
      <c r="Q5" s="78">
        <f>SUM(G5:P5)</f>
        <v>0</v>
      </c>
      <c r="R5" s="79" t="str">
        <f>IF(Q5=J3,"","時数が合いません！")</f>
        <v>時数が合いません！</v>
      </c>
      <c r="T5" s="72"/>
      <c r="U5" s="80" t="s">
        <v>171</v>
      </c>
      <c r="V5" s="65"/>
      <c r="W5" s="65"/>
      <c r="X5" s="65"/>
      <c r="Y5" s="65"/>
      <c r="Z5" s="65"/>
      <c r="AA5" s="134" t="s">
        <v>243</v>
      </c>
      <c r="AB5" s="134"/>
      <c r="AC5" s="140" t="str">
        <f>IF(Q5=J3,"OK","35時間×単位数になってません")</f>
        <v>35時間×単位数になってません</v>
      </c>
      <c r="AD5" s="140"/>
      <c r="AE5" s="140"/>
      <c r="AJ5" s="65">
        <v>1</v>
      </c>
      <c r="AK5" s="65">
        <v>2</v>
      </c>
      <c r="AL5" s="65">
        <v>3</v>
      </c>
      <c r="AM5" s="65">
        <v>4</v>
      </c>
      <c r="AN5" s="65">
        <v>5</v>
      </c>
      <c r="AO5" s="65">
        <v>6</v>
      </c>
      <c r="AP5" s="65">
        <v>7</v>
      </c>
      <c r="AQ5" s="65">
        <v>8</v>
      </c>
      <c r="AR5" s="65">
        <v>9</v>
      </c>
      <c r="AS5" s="65">
        <v>10</v>
      </c>
    </row>
    <row r="6" spans="1:45" ht="24.75" customHeight="1">
      <c r="A6" s="125" t="s">
        <v>47</v>
      </c>
      <c r="B6" s="128" t="s">
        <v>48</v>
      </c>
      <c r="C6" s="131" t="s">
        <v>49</v>
      </c>
      <c r="D6" s="131" t="s">
        <v>166</v>
      </c>
      <c r="E6" s="81" t="s">
        <v>50</v>
      </c>
      <c r="F6" s="82" t="s">
        <v>51</v>
      </c>
      <c r="G6" s="60"/>
      <c r="H6" s="60"/>
      <c r="I6" s="60"/>
      <c r="J6" s="60"/>
      <c r="K6" s="60"/>
      <c r="L6" s="60"/>
      <c r="M6" s="60"/>
      <c r="N6" s="1"/>
      <c r="O6" s="1"/>
      <c r="P6" s="61"/>
      <c r="Q6" s="83">
        <f>SUM(G6:P6)</f>
        <v>0</v>
      </c>
      <c r="R6" s="66" t="str">
        <f>IF(Q6=0,"未履修の恐れ","　")</f>
        <v>未履修の恐れ</v>
      </c>
      <c r="T6" s="137" t="s">
        <v>172</v>
      </c>
      <c r="U6" s="84" t="s">
        <v>173</v>
      </c>
      <c r="V6" s="85">
        <v>1</v>
      </c>
      <c r="W6" s="85">
        <v>2</v>
      </c>
      <c r="X6" s="85">
        <v>3</v>
      </c>
      <c r="Y6" s="85">
        <v>4</v>
      </c>
      <c r="Z6" s="85">
        <v>5</v>
      </c>
      <c r="AA6" s="85">
        <v>6</v>
      </c>
      <c r="AB6" s="85">
        <v>7</v>
      </c>
      <c r="AC6" s="85">
        <v>8</v>
      </c>
      <c r="AD6" s="85">
        <v>9</v>
      </c>
      <c r="AE6" s="85">
        <v>10</v>
      </c>
      <c r="AJ6" s="64">
        <f>G6+G7+G8+G13+G14+G19+G20+G25+G26</f>
        <v>0</v>
      </c>
      <c r="AK6" s="64">
        <f t="shared" ref="AK6:AS6" si="0">H6+H7+H8+H13+H14+H19+H20+H25+H26</f>
        <v>0</v>
      </c>
      <c r="AL6" s="64">
        <f t="shared" si="0"/>
        <v>0</v>
      </c>
      <c r="AM6" s="64">
        <f t="shared" si="0"/>
        <v>0</v>
      </c>
      <c r="AN6" s="64">
        <f t="shared" si="0"/>
        <v>0</v>
      </c>
      <c r="AO6" s="64">
        <f t="shared" si="0"/>
        <v>0</v>
      </c>
      <c r="AP6" s="64">
        <f t="shared" si="0"/>
        <v>0</v>
      </c>
      <c r="AQ6" s="64">
        <f t="shared" si="0"/>
        <v>0</v>
      </c>
      <c r="AR6" s="64">
        <f t="shared" si="0"/>
        <v>0</v>
      </c>
      <c r="AS6" s="64">
        <f t="shared" si="0"/>
        <v>0</v>
      </c>
    </row>
    <row r="7" spans="1:45" ht="24.75" customHeight="1">
      <c r="A7" s="126"/>
      <c r="B7" s="129"/>
      <c r="C7" s="132"/>
      <c r="D7" s="132"/>
      <c r="E7" s="86" t="s">
        <v>52</v>
      </c>
      <c r="F7" s="87" t="s">
        <v>53</v>
      </c>
      <c r="G7" s="2"/>
      <c r="H7" s="2"/>
      <c r="I7" s="2"/>
      <c r="J7" s="2"/>
      <c r="K7" s="2"/>
      <c r="L7" s="2"/>
      <c r="M7" s="2"/>
      <c r="N7" s="2"/>
      <c r="O7" s="2"/>
      <c r="P7" s="62"/>
      <c r="Q7" s="88">
        <f t="shared" ref="Q7:Q30" si="1">SUM(G7:P7)</f>
        <v>0</v>
      </c>
      <c r="R7" s="66" t="str">
        <f t="shared" ref="R7:R30" si="2">IF(Q7=0,"未履修の恐れ","　")</f>
        <v>未履修の恐れ</v>
      </c>
      <c r="T7" s="137"/>
      <c r="U7" s="89" t="s">
        <v>174</v>
      </c>
      <c r="V7" s="90" t="str">
        <f>IF(AJ6=0,"×","")</f>
        <v>×</v>
      </c>
      <c r="W7" s="90" t="str">
        <f t="shared" ref="W7:AE7" si="3">IF(AK6=0,"×","")</f>
        <v>×</v>
      </c>
      <c r="X7" s="90" t="str">
        <f t="shared" si="3"/>
        <v>×</v>
      </c>
      <c r="Y7" s="90" t="str">
        <f t="shared" si="3"/>
        <v>×</v>
      </c>
      <c r="Z7" s="90" t="str">
        <f t="shared" si="3"/>
        <v>×</v>
      </c>
      <c r="AA7" s="90" t="str">
        <f t="shared" si="3"/>
        <v>×</v>
      </c>
      <c r="AB7" s="90" t="str">
        <f t="shared" si="3"/>
        <v>×</v>
      </c>
      <c r="AC7" s="90" t="str">
        <f t="shared" si="3"/>
        <v>×</v>
      </c>
      <c r="AD7" s="90" t="str">
        <f t="shared" si="3"/>
        <v>×</v>
      </c>
      <c r="AE7" s="90" t="str">
        <f t="shared" si="3"/>
        <v>×</v>
      </c>
      <c r="AJ7" s="64">
        <f>G9+G10+G15+G16+G21+G22+G27+G28+G29+G30</f>
        <v>0</v>
      </c>
      <c r="AK7" s="64">
        <f t="shared" ref="AK7:AS7" si="4">H9+H10+H15+H16+H21+H22+H27+H28+H29+H30</f>
        <v>0</v>
      </c>
      <c r="AL7" s="64">
        <f t="shared" si="4"/>
        <v>0</v>
      </c>
      <c r="AM7" s="64">
        <f t="shared" si="4"/>
        <v>0</v>
      </c>
      <c r="AN7" s="64">
        <f t="shared" si="4"/>
        <v>0</v>
      </c>
      <c r="AO7" s="64">
        <f t="shared" si="4"/>
        <v>0</v>
      </c>
      <c r="AP7" s="64">
        <f t="shared" si="4"/>
        <v>0</v>
      </c>
      <c r="AQ7" s="64">
        <f t="shared" si="4"/>
        <v>0</v>
      </c>
      <c r="AR7" s="64">
        <f t="shared" si="4"/>
        <v>0</v>
      </c>
      <c r="AS7" s="64">
        <f t="shared" si="4"/>
        <v>0</v>
      </c>
    </row>
    <row r="8" spans="1:45" ht="24.75" customHeight="1">
      <c r="A8" s="126"/>
      <c r="B8" s="129"/>
      <c r="C8" s="132"/>
      <c r="D8" s="132"/>
      <c r="E8" s="86" t="s">
        <v>54</v>
      </c>
      <c r="F8" s="87" t="s">
        <v>55</v>
      </c>
      <c r="G8" s="2"/>
      <c r="H8" s="2"/>
      <c r="I8" s="2"/>
      <c r="J8" s="2"/>
      <c r="K8" s="2"/>
      <c r="L8" s="2"/>
      <c r="M8" s="2"/>
      <c r="N8" s="2"/>
      <c r="O8" s="2"/>
      <c r="P8" s="62"/>
      <c r="Q8" s="88">
        <f t="shared" si="1"/>
        <v>0</v>
      </c>
      <c r="R8" s="66" t="str">
        <f t="shared" si="2"/>
        <v>未履修の恐れ</v>
      </c>
      <c r="T8" s="137"/>
      <c r="U8" s="91" t="s">
        <v>2</v>
      </c>
      <c r="V8" s="90" t="str">
        <f t="shared" ref="V8:V9" si="5">IF(AJ7=0,"×","")</f>
        <v>×</v>
      </c>
      <c r="W8" s="90" t="str">
        <f t="shared" ref="W8:W9" si="6">IF(AK7=0,"×","")</f>
        <v>×</v>
      </c>
      <c r="X8" s="90" t="str">
        <f t="shared" ref="X8:X9" si="7">IF(AL7=0,"×","")</f>
        <v>×</v>
      </c>
      <c r="Y8" s="90" t="str">
        <f t="shared" ref="Y8:Y9" si="8">IF(AM7=0,"×","")</f>
        <v>×</v>
      </c>
      <c r="Z8" s="90" t="str">
        <f t="shared" ref="Z8:Z9" si="9">IF(AN7=0,"×","")</f>
        <v>×</v>
      </c>
      <c r="AA8" s="90" t="str">
        <f t="shared" ref="AA8:AA9" si="10">IF(AO7=0,"×","")</f>
        <v>×</v>
      </c>
      <c r="AB8" s="90" t="str">
        <f t="shared" ref="AB8:AB9" si="11">IF(AP7=0,"×","")</f>
        <v>×</v>
      </c>
      <c r="AC8" s="90" t="str">
        <f t="shared" ref="AC8:AC9" si="12">IF(AQ7=0,"×","")</f>
        <v>×</v>
      </c>
      <c r="AD8" s="90" t="str">
        <f t="shared" ref="AD8:AD9" si="13">IF(AR7=0,"×","")</f>
        <v>×</v>
      </c>
      <c r="AE8" s="90" t="str">
        <f t="shared" ref="AE8:AE9" si="14">IF(AS7=0,"×","")</f>
        <v>×</v>
      </c>
      <c r="AJ8" s="64">
        <f>G11+G12+G17+G18+G23+G24</f>
        <v>0</v>
      </c>
      <c r="AK8" s="64">
        <f t="shared" ref="AK8:AS8" si="15">H11+H12+H17+H18+H23+H24</f>
        <v>0</v>
      </c>
      <c r="AL8" s="64">
        <f t="shared" si="15"/>
        <v>0</v>
      </c>
      <c r="AM8" s="64">
        <f t="shared" si="15"/>
        <v>0</v>
      </c>
      <c r="AN8" s="64">
        <f t="shared" si="15"/>
        <v>0</v>
      </c>
      <c r="AO8" s="64">
        <f t="shared" si="15"/>
        <v>0</v>
      </c>
      <c r="AP8" s="64">
        <f t="shared" si="15"/>
        <v>0</v>
      </c>
      <c r="AQ8" s="64">
        <f t="shared" si="15"/>
        <v>0</v>
      </c>
      <c r="AR8" s="64">
        <f t="shared" si="15"/>
        <v>0</v>
      </c>
      <c r="AS8" s="64">
        <f t="shared" si="15"/>
        <v>0</v>
      </c>
    </row>
    <row r="9" spans="1:45" ht="24.75" customHeight="1">
      <c r="A9" s="126"/>
      <c r="B9" s="129"/>
      <c r="C9" s="132" t="s">
        <v>56</v>
      </c>
      <c r="D9" s="132" t="s">
        <v>167</v>
      </c>
      <c r="E9" s="86" t="s">
        <v>50</v>
      </c>
      <c r="F9" s="87" t="s">
        <v>57</v>
      </c>
      <c r="G9" s="2"/>
      <c r="H9" s="2"/>
      <c r="I9" s="2"/>
      <c r="J9" s="2"/>
      <c r="K9" s="2"/>
      <c r="L9" s="2"/>
      <c r="M9" s="2"/>
      <c r="N9" s="2"/>
      <c r="O9" s="2"/>
      <c r="P9" s="62"/>
      <c r="Q9" s="88">
        <f t="shared" si="1"/>
        <v>0</v>
      </c>
      <c r="R9" s="66" t="str">
        <f t="shared" si="2"/>
        <v>未履修の恐れ</v>
      </c>
      <c r="T9" s="137"/>
      <c r="U9" s="92" t="s">
        <v>1</v>
      </c>
      <c r="V9" s="90" t="str">
        <f t="shared" si="5"/>
        <v>×</v>
      </c>
      <c r="W9" s="90" t="str">
        <f t="shared" si="6"/>
        <v>×</v>
      </c>
      <c r="X9" s="90" t="str">
        <f t="shared" si="7"/>
        <v>×</v>
      </c>
      <c r="Y9" s="90" t="str">
        <f t="shared" si="8"/>
        <v>×</v>
      </c>
      <c r="Z9" s="90" t="str">
        <f t="shared" si="9"/>
        <v>×</v>
      </c>
      <c r="AA9" s="90" t="str">
        <f t="shared" si="10"/>
        <v>×</v>
      </c>
      <c r="AB9" s="90" t="str">
        <f t="shared" si="11"/>
        <v>×</v>
      </c>
      <c r="AC9" s="90" t="str">
        <f t="shared" si="12"/>
        <v>×</v>
      </c>
      <c r="AD9" s="90" t="str">
        <f t="shared" si="13"/>
        <v>×</v>
      </c>
      <c r="AE9" s="90" t="str">
        <f t="shared" si="14"/>
        <v>×</v>
      </c>
    </row>
    <row r="10" spans="1:45" ht="24.75" customHeight="1">
      <c r="A10" s="126"/>
      <c r="B10" s="129"/>
      <c r="C10" s="132"/>
      <c r="D10" s="132"/>
      <c r="E10" s="86" t="s">
        <v>52</v>
      </c>
      <c r="F10" s="87" t="s">
        <v>58</v>
      </c>
      <c r="G10" s="2"/>
      <c r="H10" s="2"/>
      <c r="I10" s="2"/>
      <c r="J10" s="2"/>
      <c r="K10" s="2"/>
      <c r="L10" s="2"/>
      <c r="M10" s="2"/>
      <c r="N10" s="2"/>
      <c r="O10" s="2"/>
      <c r="P10" s="62"/>
      <c r="Q10" s="88">
        <f t="shared" si="1"/>
        <v>0</v>
      </c>
      <c r="R10" s="66" t="str">
        <f t="shared" si="2"/>
        <v>未履修の恐れ</v>
      </c>
      <c r="T10" s="93"/>
      <c r="U10" s="138" t="s">
        <v>175</v>
      </c>
      <c r="V10" s="138"/>
      <c r="W10" s="138"/>
      <c r="X10" s="138"/>
      <c r="Y10" s="138"/>
      <c r="Z10" s="138"/>
      <c r="AA10" s="138"/>
      <c r="AB10" s="138"/>
      <c r="AC10" s="138"/>
      <c r="AD10" s="138"/>
      <c r="AE10" s="138"/>
      <c r="AF10" s="94"/>
    </row>
    <row r="11" spans="1:45" ht="24.75" customHeight="1">
      <c r="A11" s="126"/>
      <c r="B11" s="129"/>
      <c r="C11" s="132" t="s">
        <v>59</v>
      </c>
      <c r="D11" s="132" t="s">
        <v>168</v>
      </c>
      <c r="E11" s="86" t="s">
        <v>50</v>
      </c>
      <c r="F11" s="87" t="s">
        <v>60</v>
      </c>
      <c r="G11" s="2"/>
      <c r="H11" s="2"/>
      <c r="I11" s="2"/>
      <c r="J11" s="2"/>
      <c r="K11" s="2"/>
      <c r="L11" s="2"/>
      <c r="M11" s="2"/>
      <c r="N11" s="2"/>
      <c r="O11" s="2"/>
      <c r="P11" s="62"/>
      <c r="Q11" s="88">
        <f t="shared" si="1"/>
        <v>0</v>
      </c>
      <c r="R11" s="66" t="str">
        <f t="shared" si="2"/>
        <v>未履修の恐れ</v>
      </c>
      <c r="T11" s="66"/>
      <c r="U11" s="139"/>
      <c r="V11" s="139"/>
      <c r="W11" s="139"/>
      <c r="X11" s="139"/>
      <c r="Y11" s="139"/>
      <c r="Z11" s="139"/>
      <c r="AA11" s="139"/>
      <c r="AB11" s="139"/>
      <c r="AC11" s="139"/>
      <c r="AD11" s="139"/>
      <c r="AE11" s="139"/>
      <c r="AF11" s="94"/>
    </row>
    <row r="12" spans="1:45" ht="24.75" customHeight="1" thickBot="1">
      <c r="A12" s="126"/>
      <c r="B12" s="130"/>
      <c r="C12" s="133"/>
      <c r="D12" s="133"/>
      <c r="E12" s="95" t="s">
        <v>52</v>
      </c>
      <c r="F12" s="96" t="s">
        <v>61</v>
      </c>
      <c r="G12" s="3"/>
      <c r="H12" s="3"/>
      <c r="I12" s="3"/>
      <c r="J12" s="3"/>
      <c r="K12" s="3"/>
      <c r="L12" s="3"/>
      <c r="M12" s="3"/>
      <c r="N12" s="3"/>
      <c r="O12" s="3"/>
      <c r="P12" s="63"/>
      <c r="Q12" s="97">
        <f t="shared" si="1"/>
        <v>0</v>
      </c>
      <c r="R12" s="66" t="str">
        <f t="shared" si="2"/>
        <v>未履修の恐れ</v>
      </c>
    </row>
    <row r="13" spans="1:45" ht="24.75" customHeight="1">
      <c r="A13" s="126"/>
      <c r="B13" s="128" t="s">
        <v>62</v>
      </c>
      <c r="C13" s="131" t="s">
        <v>49</v>
      </c>
      <c r="D13" s="131" t="s">
        <v>170</v>
      </c>
      <c r="E13" s="81" t="s">
        <v>50</v>
      </c>
      <c r="F13" s="82" t="s">
        <v>63</v>
      </c>
      <c r="G13" s="1"/>
      <c r="H13" s="1"/>
      <c r="I13" s="1"/>
      <c r="J13" s="1"/>
      <c r="K13" s="1"/>
      <c r="L13" s="1"/>
      <c r="M13" s="1"/>
      <c r="N13" s="1"/>
      <c r="O13" s="1"/>
      <c r="P13" s="61"/>
      <c r="Q13" s="83">
        <f t="shared" si="1"/>
        <v>0</v>
      </c>
      <c r="R13" s="66" t="str">
        <f t="shared" si="2"/>
        <v>未履修の恐れ</v>
      </c>
    </row>
    <row r="14" spans="1:45" ht="24.75" customHeight="1">
      <c r="A14" s="126"/>
      <c r="B14" s="129"/>
      <c r="C14" s="134"/>
      <c r="D14" s="134"/>
      <c r="E14" s="86" t="s">
        <v>52</v>
      </c>
      <c r="F14" s="98" t="s">
        <v>64</v>
      </c>
      <c r="G14" s="2"/>
      <c r="H14" s="2"/>
      <c r="I14" s="2"/>
      <c r="J14" s="2"/>
      <c r="K14" s="2"/>
      <c r="L14" s="2"/>
      <c r="M14" s="2"/>
      <c r="N14" s="2"/>
      <c r="O14" s="2"/>
      <c r="P14" s="62"/>
      <c r="Q14" s="88">
        <f t="shared" si="1"/>
        <v>0</v>
      </c>
      <c r="R14" s="66" t="str">
        <f t="shared" si="2"/>
        <v>未履修の恐れ</v>
      </c>
    </row>
    <row r="15" spans="1:45" ht="24.75" customHeight="1">
      <c r="A15" s="126"/>
      <c r="B15" s="129"/>
      <c r="C15" s="132" t="s">
        <v>56</v>
      </c>
      <c r="D15" s="132" t="s">
        <v>167</v>
      </c>
      <c r="E15" s="86" t="s">
        <v>50</v>
      </c>
      <c r="F15" s="87" t="s">
        <v>57</v>
      </c>
      <c r="G15" s="2"/>
      <c r="H15" s="4"/>
      <c r="I15" s="2"/>
      <c r="J15" s="2"/>
      <c r="K15" s="2"/>
      <c r="L15" s="2"/>
      <c r="M15" s="2"/>
      <c r="N15" s="2"/>
      <c r="O15" s="2"/>
      <c r="P15" s="62"/>
      <c r="Q15" s="88">
        <f t="shared" si="1"/>
        <v>0</v>
      </c>
      <c r="R15" s="66" t="str">
        <f t="shared" si="2"/>
        <v>未履修の恐れ</v>
      </c>
    </row>
    <row r="16" spans="1:45" ht="24.75" customHeight="1">
      <c r="A16" s="126"/>
      <c r="B16" s="129"/>
      <c r="C16" s="132"/>
      <c r="D16" s="132"/>
      <c r="E16" s="86" t="s">
        <v>52</v>
      </c>
      <c r="F16" s="87" t="s">
        <v>65</v>
      </c>
      <c r="G16" s="2"/>
      <c r="H16" s="2"/>
      <c r="I16" s="2"/>
      <c r="J16" s="2"/>
      <c r="K16" s="2"/>
      <c r="L16" s="2"/>
      <c r="M16" s="2"/>
      <c r="N16" s="2"/>
      <c r="O16" s="2"/>
      <c r="P16" s="62"/>
      <c r="Q16" s="88">
        <f t="shared" si="1"/>
        <v>0</v>
      </c>
      <c r="R16" s="66" t="str">
        <f t="shared" si="2"/>
        <v>未履修の恐れ</v>
      </c>
    </row>
    <row r="17" spans="1:18" ht="24.75" customHeight="1">
      <c r="A17" s="126"/>
      <c r="B17" s="129"/>
      <c r="C17" s="132" t="s">
        <v>59</v>
      </c>
      <c r="D17" s="132" t="s">
        <v>168</v>
      </c>
      <c r="E17" s="86" t="s">
        <v>50</v>
      </c>
      <c r="F17" s="87" t="s">
        <v>66</v>
      </c>
      <c r="G17" s="2"/>
      <c r="H17" s="2"/>
      <c r="I17" s="2"/>
      <c r="J17" s="2"/>
      <c r="K17" s="2"/>
      <c r="L17" s="2"/>
      <c r="M17" s="2"/>
      <c r="N17" s="2"/>
      <c r="O17" s="2"/>
      <c r="P17" s="62"/>
      <c r="Q17" s="88">
        <f t="shared" si="1"/>
        <v>0</v>
      </c>
      <c r="R17" s="66" t="str">
        <f t="shared" si="2"/>
        <v>未履修の恐れ</v>
      </c>
    </row>
    <row r="18" spans="1:18" ht="24.75" customHeight="1" thickBot="1">
      <c r="A18" s="126"/>
      <c r="B18" s="130"/>
      <c r="C18" s="133"/>
      <c r="D18" s="133"/>
      <c r="E18" s="95" t="s">
        <v>52</v>
      </c>
      <c r="F18" s="96" t="s">
        <v>67</v>
      </c>
      <c r="G18" s="3"/>
      <c r="H18" s="3"/>
      <c r="I18" s="3"/>
      <c r="J18" s="3"/>
      <c r="K18" s="3"/>
      <c r="L18" s="3"/>
      <c r="M18" s="3"/>
      <c r="N18" s="3"/>
      <c r="O18" s="3"/>
      <c r="P18" s="63"/>
      <c r="Q18" s="97">
        <f t="shared" si="1"/>
        <v>0</v>
      </c>
      <c r="R18" s="66" t="str">
        <f t="shared" si="2"/>
        <v>未履修の恐れ</v>
      </c>
    </row>
    <row r="19" spans="1:18" ht="24.75" customHeight="1">
      <c r="A19" s="126"/>
      <c r="B19" s="128" t="s">
        <v>68</v>
      </c>
      <c r="C19" s="131" t="s">
        <v>49</v>
      </c>
      <c r="D19" s="131" t="s">
        <v>170</v>
      </c>
      <c r="E19" s="81" t="s">
        <v>50</v>
      </c>
      <c r="F19" s="82" t="s">
        <v>69</v>
      </c>
      <c r="G19" s="1"/>
      <c r="H19" s="1"/>
      <c r="I19" s="1"/>
      <c r="J19" s="1"/>
      <c r="K19" s="1"/>
      <c r="L19" s="1"/>
      <c r="M19" s="1"/>
      <c r="N19" s="1"/>
      <c r="O19" s="1"/>
      <c r="P19" s="61"/>
      <c r="Q19" s="83">
        <f t="shared" si="1"/>
        <v>0</v>
      </c>
      <c r="R19" s="66" t="str">
        <f t="shared" si="2"/>
        <v>未履修の恐れ</v>
      </c>
    </row>
    <row r="20" spans="1:18" ht="24.75" customHeight="1">
      <c r="A20" s="126"/>
      <c r="B20" s="129"/>
      <c r="C20" s="134"/>
      <c r="D20" s="134"/>
      <c r="E20" s="86" t="s">
        <v>52</v>
      </c>
      <c r="F20" s="98" t="s">
        <v>64</v>
      </c>
      <c r="G20" s="2"/>
      <c r="H20" s="2"/>
      <c r="I20" s="2"/>
      <c r="J20" s="2"/>
      <c r="K20" s="2"/>
      <c r="L20" s="2"/>
      <c r="M20" s="2"/>
      <c r="N20" s="2"/>
      <c r="O20" s="2"/>
      <c r="P20" s="62"/>
      <c r="Q20" s="88">
        <f t="shared" si="1"/>
        <v>0</v>
      </c>
      <c r="R20" s="66" t="str">
        <f t="shared" si="2"/>
        <v>未履修の恐れ</v>
      </c>
    </row>
    <row r="21" spans="1:18" ht="24.75" customHeight="1">
      <c r="A21" s="126"/>
      <c r="B21" s="129"/>
      <c r="C21" s="132" t="s">
        <v>56</v>
      </c>
      <c r="D21" s="132" t="s">
        <v>167</v>
      </c>
      <c r="E21" s="86" t="s">
        <v>50</v>
      </c>
      <c r="F21" s="87" t="s">
        <v>57</v>
      </c>
      <c r="G21" s="2"/>
      <c r="H21" s="2"/>
      <c r="I21" s="2"/>
      <c r="J21" s="2"/>
      <c r="K21" s="2"/>
      <c r="L21" s="2"/>
      <c r="M21" s="2"/>
      <c r="N21" s="2"/>
      <c r="O21" s="2"/>
      <c r="P21" s="62"/>
      <c r="Q21" s="88">
        <f t="shared" si="1"/>
        <v>0</v>
      </c>
      <c r="R21" s="66" t="str">
        <f t="shared" si="2"/>
        <v>未履修の恐れ</v>
      </c>
    </row>
    <row r="22" spans="1:18" ht="24.75" customHeight="1">
      <c r="A22" s="126"/>
      <c r="B22" s="129"/>
      <c r="C22" s="132"/>
      <c r="D22" s="132"/>
      <c r="E22" s="86" t="s">
        <v>52</v>
      </c>
      <c r="F22" s="87" t="s">
        <v>70</v>
      </c>
      <c r="G22" s="2"/>
      <c r="H22" s="2"/>
      <c r="I22" s="2"/>
      <c r="J22" s="2"/>
      <c r="K22" s="2"/>
      <c r="L22" s="2"/>
      <c r="M22" s="2"/>
      <c r="N22" s="2"/>
      <c r="O22" s="2"/>
      <c r="P22" s="62"/>
      <c r="Q22" s="88">
        <f t="shared" si="1"/>
        <v>0</v>
      </c>
      <c r="R22" s="66" t="str">
        <f t="shared" si="2"/>
        <v>未履修の恐れ</v>
      </c>
    </row>
    <row r="23" spans="1:18" ht="24.75" customHeight="1">
      <c r="A23" s="126"/>
      <c r="B23" s="129"/>
      <c r="C23" s="132" t="s">
        <v>59</v>
      </c>
      <c r="D23" s="132" t="s">
        <v>168</v>
      </c>
      <c r="E23" s="86" t="s">
        <v>50</v>
      </c>
      <c r="F23" s="87" t="s">
        <v>66</v>
      </c>
      <c r="G23" s="2"/>
      <c r="H23" s="2"/>
      <c r="I23" s="2"/>
      <c r="J23" s="2"/>
      <c r="K23" s="2"/>
      <c r="L23" s="2"/>
      <c r="M23" s="2"/>
      <c r="N23" s="2"/>
      <c r="O23" s="2"/>
      <c r="P23" s="62"/>
      <c r="Q23" s="88">
        <f t="shared" si="1"/>
        <v>0</v>
      </c>
      <c r="R23" s="66" t="str">
        <f t="shared" si="2"/>
        <v>未履修の恐れ</v>
      </c>
    </row>
    <row r="24" spans="1:18" ht="24.75" customHeight="1" thickBot="1">
      <c r="A24" s="127"/>
      <c r="B24" s="130"/>
      <c r="C24" s="133"/>
      <c r="D24" s="133"/>
      <c r="E24" s="95" t="s">
        <v>52</v>
      </c>
      <c r="F24" s="96" t="s">
        <v>71</v>
      </c>
      <c r="G24" s="3"/>
      <c r="H24" s="3"/>
      <c r="I24" s="3"/>
      <c r="J24" s="3"/>
      <c r="K24" s="3"/>
      <c r="L24" s="3"/>
      <c r="M24" s="3"/>
      <c r="N24" s="3"/>
      <c r="O24" s="3"/>
      <c r="P24" s="63"/>
      <c r="Q24" s="97">
        <f t="shared" si="1"/>
        <v>0</v>
      </c>
      <c r="R24" s="66" t="str">
        <f t="shared" si="2"/>
        <v>未履修の恐れ</v>
      </c>
    </row>
    <row r="25" spans="1:18" ht="24.75" customHeight="1">
      <c r="A25" s="125" t="s">
        <v>72</v>
      </c>
      <c r="B25" s="141" t="s">
        <v>73</v>
      </c>
      <c r="C25" s="131" t="s">
        <v>49</v>
      </c>
      <c r="D25" s="131" t="s">
        <v>169</v>
      </c>
      <c r="E25" s="81" t="s">
        <v>50</v>
      </c>
      <c r="F25" s="99" t="s">
        <v>74</v>
      </c>
      <c r="G25" s="1"/>
      <c r="H25" s="1"/>
      <c r="I25" s="1"/>
      <c r="J25" s="1"/>
      <c r="K25" s="1"/>
      <c r="L25" s="1"/>
      <c r="M25" s="1"/>
      <c r="N25" s="1"/>
      <c r="O25" s="1"/>
      <c r="P25" s="61"/>
      <c r="Q25" s="83">
        <f t="shared" si="1"/>
        <v>0</v>
      </c>
      <c r="R25" s="66" t="str">
        <f t="shared" si="2"/>
        <v>未履修の恐れ</v>
      </c>
    </row>
    <row r="26" spans="1:18" ht="24.75" customHeight="1">
      <c r="A26" s="126"/>
      <c r="B26" s="142"/>
      <c r="C26" s="134"/>
      <c r="D26" s="134"/>
      <c r="E26" s="86" t="s">
        <v>52</v>
      </c>
      <c r="F26" s="87" t="s">
        <v>75</v>
      </c>
      <c r="G26" s="2"/>
      <c r="H26" s="2"/>
      <c r="I26" s="2"/>
      <c r="J26" s="2"/>
      <c r="K26" s="2"/>
      <c r="L26" s="2"/>
      <c r="M26" s="2"/>
      <c r="N26" s="2"/>
      <c r="O26" s="2"/>
      <c r="P26" s="62"/>
      <c r="Q26" s="88">
        <f t="shared" si="1"/>
        <v>0</v>
      </c>
      <c r="R26" s="66" t="str">
        <f t="shared" si="2"/>
        <v>未履修の恐れ</v>
      </c>
    </row>
    <row r="27" spans="1:18" ht="24.75" customHeight="1">
      <c r="A27" s="126"/>
      <c r="B27" s="142"/>
      <c r="C27" s="132" t="s">
        <v>56</v>
      </c>
      <c r="D27" s="132" t="s">
        <v>167</v>
      </c>
      <c r="E27" s="86" t="s">
        <v>50</v>
      </c>
      <c r="F27" s="87" t="s">
        <v>76</v>
      </c>
      <c r="G27" s="2"/>
      <c r="H27" s="2"/>
      <c r="I27" s="2"/>
      <c r="J27" s="2"/>
      <c r="K27" s="2"/>
      <c r="L27" s="2"/>
      <c r="M27" s="2"/>
      <c r="N27" s="2"/>
      <c r="O27" s="2"/>
      <c r="P27" s="62"/>
      <c r="Q27" s="88">
        <f t="shared" si="1"/>
        <v>0</v>
      </c>
      <c r="R27" s="66" t="str">
        <f t="shared" si="2"/>
        <v>未履修の恐れ</v>
      </c>
    </row>
    <row r="28" spans="1:18" ht="24.75" customHeight="1">
      <c r="A28" s="126"/>
      <c r="B28" s="142"/>
      <c r="C28" s="132"/>
      <c r="D28" s="132"/>
      <c r="E28" s="86" t="s">
        <v>52</v>
      </c>
      <c r="F28" s="87" t="s">
        <v>77</v>
      </c>
      <c r="G28" s="2"/>
      <c r="H28" s="2"/>
      <c r="I28" s="2"/>
      <c r="J28" s="2"/>
      <c r="K28" s="2"/>
      <c r="L28" s="2"/>
      <c r="M28" s="2"/>
      <c r="N28" s="2"/>
      <c r="O28" s="2"/>
      <c r="P28" s="62"/>
      <c r="Q28" s="88">
        <f t="shared" si="1"/>
        <v>0</v>
      </c>
      <c r="R28" s="66" t="str">
        <f t="shared" si="2"/>
        <v>未履修の恐れ</v>
      </c>
    </row>
    <row r="29" spans="1:18" ht="24.75" customHeight="1">
      <c r="A29" s="126"/>
      <c r="B29" s="142"/>
      <c r="C29" s="132"/>
      <c r="D29" s="132"/>
      <c r="E29" s="86" t="s">
        <v>54</v>
      </c>
      <c r="F29" s="87" t="s">
        <v>78</v>
      </c>
      <c r="G29" s="2"/>
      <c r="H29" s="2"/>
      <c r="I29" s="2"/>
      <c r="J29" s="2"/>
      <c r="K29" s="2"/>
      <c r="L29" s="2"/>
      <c r="M29" s="2"/>
      <c r="N29" s="2"/>
      <c r="O29" s="2"/>
      <c r="P29" s="62"/>
      <c r="Q29" s="88">
        <f t="shared" si="1"/>
        <v>0</v>
      </c>
      <c r="R29" s="66" t="str">
        <f t="shared" si="2"/>
        <v>未履修の恐れ</v>
      </c>
    </row>
    <row r="30" spans="1:18" ht="24.75" customHeight="1" thickBot="1">
      <c r="A30" s="127"/>
      <c r="B30" s="143"/>
      <c r="C30" s="133"/>
      <c r="D30" s="133"/>
      <c r="E30" s="95" t="s">
        <v>79</v>
      </c>
      <c r="F30" s="96" t="s">
        <v>80</v>
      </c>
      <c r="G30" s="3"/>
      <c r="H30" s="3"/>
      <c r="I30" s="3"/>
      <c r="J30" s="3"/>
      <c r="K30" s="3"/>
      <c r="L30" s="3"/>
      <c r="M30" s="3"/>
      <c r="N30" s="3"/>
      <c r="O30" s="3"/>
      <c r="P30" s="63"/>
      <c r="Q30" s="97">
        <f t="shared" si="1"/>
        <v>0</v>
      </c>
      <c r="R30" s="66" t="str">
        <f t="shared" si="2"/>
        <v>未履修の恐れ</v>
      </c>
    </row>
  </sheetData>
  <sheetProtection sheet="1" objects="1" scenarios="1"/>
  <mergeCells count="34">
    <mergeCell ref="C17:C18"/>
    <mergeCell ref="D17:D18"/>
    <mergeCell ref="B19:B24"/>
    <mergeCell ref="C19:C20"/>
    <mergeCell ref="D19:D20"/>
    <mergeCell ref="C21:C22"/>
    <mergeCell ref="D21:D22"/>
    <mergeCell ref="A25:A30"/>
    <mergeCell ref="B25:B30"/>
    <mergeCell ref="C25:C26"/>
    <mergeCell ref="D25:D26"/>
    <mergeCell ref="C27:C30"/>
    <mergeCell ref="D27:D30"/>
    <mergeCell ref="G3:H3"/>
    <mergeCell ref="T6:T9"/>
    <mergeCell ref="U10:AE11"/>
    <mergeCell ref="AA5:AB5"/>
    <mergeCell ref="AC5:AE5"/>
    <mergeCell ref="B1:F1"/>
    <mergeCell ref="A6:A24"/>
    <mergeCell ref="B6:B12"/>
    <mergeCell ref="C6:C8"/>
    <mergeCell ref="D6:D8"/>
    <mergeCell ref="C9:C10"/>
    <mergeCell ref="D9:D10"/>
    <mergeCell ref="C11:C12"/>
    <mergeCell ref="D11:D12"/>
    <mergeCell ref="B13:B18"/>
    <mergeCell ref="C13:C14"/>
    <mergeCell ref="D13:D14"/>
    <mergeCell ref="C15:C16"/>
    <mergeCell ref="C23:C24"/>
    <mergeCell ref="D23:D24"/>
    <mergeCell ref="D15:D16"/>
  </mergeCells>
  <phoneticPr fontId="3"/>
  <pageMargins left="0.7" right="0.7" top="0.75" bottom="0.75" header="0.3" footer="0.3"/>
  <pageSetup paperSize="9" scale="92" orientation="portrait" horizontalDpi="360" verticalDpi="360" r:id="rId1"/>
  <colBreaks count="1" manualBreakCount="1">
    <brk id="18" max="2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4"/>
  <sheetViews>
    <sheetView view="pageBreakPreview" zoomScaleNormal="100" zoomScaleSheetLayoutView="100" workbookViewId="0">
      <selection activeCell="H4" sqref="H4"/>
    </sheetView>
  </sheetViews>
  <sheetFormatPr defaultRowHeight="12"/>
  <cols>
    <col min="1" max="1" width="2.625" style="8" customWidth="1"/>
    <col min="2" max="2" width="19.25" style="8" customWidth="1"/>
    <col min="3" max="3" width="11.875" style="8" customWidth="1"/>
    <col min="4" max="4" width="22.375" style="7" customWidth="1"/>
    <col min="5" max="5" width="6.125" style="12" customWidth="1"/>
    <col min="6" max="6" width="24.625" style="8" customWidth="1"/>
    <col min="7" max="9" width="9" style="8"/>
    <col min="10" max="10" width="21.875" style="8" customWidth="1"/>
    <col min="11" max="16384" width="9" style="8"/>
  </cols>
  <sheetData>
    <row r="1" spans="1:6" ht="21" customHeight="1">
      <c r="A1" s="5" t="s">
        <v>81</v>
      </c>
      <c r="B1" s="6"/>
      <c r="C1" s="6"/>
    </row>
    <row r="2" spans="1:6" ht="3.75" customHeight="1" thickBot="1">
      <c r="D2" s="9"/>
    </row>
    <row r="3" spans="1:6" s="12" customFormat="1" ht="121.5" customHeight="1" thickBot="1">
      <c r="A3" s="10" t="s">
        <v>82</v>
      </c>
      <c r="B3" s="11" t="s">
        <v>89</v>
      </c>
      <c r="C3" s="120" t="s">
        <v>190</v>
      </c>
      <c r="D3" s="121" t="s">
        <v>188</v>
      </c>
      <c r="E3" s="11" t="s">
        <v>86</v>
      </c>
      <c r="F3" s="122" t="s">
        <v>248</v>
      </c>
    </row>
    <row r="4" spans="1:6" ht="15" customHeight="1">
      <c r="A4" s="144">
        <v>1</v>
      </c>
      <c r="B4" s="147"/>
      <c r="C4" s="150"/>
      <c r="D4" s="153"/>
      <c r="E4" s="51" t="s">
        <v>1</v>
      </c>
      <c r="F4" s="13"/>
    </row>
    <row r="5" spans="1:6" ht="15" customHeight="1">
      <c r="A5" s="145"/>
      <c r="B5" s="148"/>
      <c r="C5" s="151"/>
      <c r="D5" s="154"/>
      <c r="E5" s="52" t="s">
        <v>2</v>
      </c>
      <c r="F5" s="14"/>
    </row>
    <row r="6" spans="1:6" ht="23.25" customHeight="1">
      <c r="A6" s="145"/>
      <c r="B6" s="148"/>
      <c r="C6" s="151"/>
      <c r="D6" s="154"/>
      <c r="E6" s="53" t="s">
        <v>87</v>
      </c>
      <c r="F6" s="15"/>
    </row>
    <row r="7" spans="1:6" ht="45.75" customHeight="1">
      <c r="A7" s="145"/>
      <c r="B7" s="148"/>
      <c r="C7" s="151"/>
      <c r="D7" s="155"/>
      <c r="E7" s="54" t="s">
        <v>4</v>
      </c>
      <c r="F7" s="16"/>
    </row>
    <row r="8" spans="1:6" ht="15" customHeight="1">
      <c r="A8" s="145"/>
      <c r="B8" s="148"/>
      <c r="C8" s="151"/>
      <c r="D8" s="156"/>
      <c r="E8" s="55" t="s">
        <v>1</v>
      </c>
      <c r="F8" s="17"/>
    </row>
    <row r="9" spans="1:6" ht="15" customHeight="1">
      <c r="A9" s="145"/>
      <c r="B9" s="148"/>
      <c r="C9" s="151"/>
      <c r="D9" s="154"/>
      <c r="E9" s="52" t="s">
        <v>2</v>
      </c>
      <c r="F9" s="14"/>
    </row>
    <row r="10" spans="1:6" ht="23.25" customHeight="1">
      <c r="A10" s="145"/>
      <c r="B10" s="148"/>
      <c r="C10" s="151"/>
      <c r="D10" s="154"/>
      <c r="E10" s="53" t="s">
        <v>87</v>
      </c>
      <c r="F10" s="15"/>
    </row>
    <row r="11" spans="1:6" ht="45.75" customHeight="1" thickBot="1">
      <c r="A11" s="146"/>
      <c r="B11" s="149"/>
      <c r="C11" s="152"/>
      <c r="D11" s="157"/>
      <c r="E11" s="56" t="s">
        <v>4</v>
      </c>
      <c r="F11" s="18"/>
    </row>
    <row r="12" spans="1:6" ht="15" customHeight="1">
      <c r="A12" s="144">
        <v>2</v>
      </c>
      <c r="B12" s="147"/>
      <c r="C12" s="150"/>
      <c r="D12" s="153"/>
      <c r="E12" s="51" t="s">
        <v>1</v>
      </c>
      <c r="F12" s="13"/>
    </row>
    <row r="13" spans="1:6" ht="15" customHeight="1">
      <c r="A13" s="145"/>
      <c r="B13" s="148"/>
      <c r="C13" s="151"/>
      <c r="D13" s="154"/>
      <c r="E13" s="52" t="s">
        <v>2</v>
      </c>
      <c r="F13" s="14"/>
    </row>
    <row r="14" spans="1:6" ht="24.75" customHeight="1">
      <c r="A14" s="145"/>
      <c r="B14" s="148"/>
      <c r="C14" s="151"/>
      <c r="D14" s="154"/>
      <c r="E14" s="53" t="s">
        <v>87</v>
      </c>
      <c r="F14" s="15"/>
    </row>
    <row r="15" spans="1:6" ht="45.75" customHeight="1">
      <c r="A15" s="145"/>
      <c r="B15" s="148"/>
      <c r="C15" s="151"/>
      <c r="D15" s="155"/>
      <c r="E15" s="54" t="s">
        <v>4</v>
      </c>
      <c r="F15" s="16"/>
    </row>
    <row r="16" spans="1:6" ht="15" customHeight="1">
      <c r="A16" s="145"/>
      <c r="B16" s="148"/>
      <c r="C16" s="151"/>
      <c r="D16" s="156"/>
      <c r="E16" s="55" t="s">
        <v>1</v>
      </c>
      <c r="F16" s="17"/>
    </row>
    <row r="17" spans="1:6" ht="15" customHeight="1">
      <c r="A17" s="145"/>
      <c r="B17" s="148"/>
      <c r="C17" s="151"/>
      <c r="D17" s="154"/>
      <c r="E17" s="52" t="s">
        <v>2</v>
      </c>
      <c r="F17" s="14"/>
    </row>
    <row r="18" spans="1:6" ht="24.75" customHeight="1">
      <c r="A18" s="145"/>
      <c r="B18" s="148"/>
      <c r="C18" s="151"/>
      <c r="D18" s="154"/>
      <c r="E18" s="53" t="s">
        <v>87</v>
      </c>
      <c r="F18" s="15"/>
    </row>
    <row r="19" spans="1:6" ht="45.75" customHeight="1" thickBot="1">
      <c r="A19" s="146"/>
      <c r="B19" s="149"/>
      <c r="C19" s="152"/>
      <c r="D19" s="157"/>
      <c r="E19" s="56" t="s">
        <v>4</v>
      </c>
      <c r="F19" s="18"/>
    </row>
    <row r="20" spans="1:6" ht="15" customHeight="1">
      <c r="A20" s="144">
        <v>3</v>
      </c>
      <c r="B20" s="147"/>
      <c r="C20" s="150"/>
      <c r="D20" s="153"/>
      <c r="E20" s="51" t="s">
        <v>1</v>
      </c>
      <c r="F20" s="13"/>
    </row>
    <row r="21" spans="1:6" ht="15" customHeight="1">
      <c r="A21" s="145"/>
      <c r="B21" s="148"/>
      <c r="C21" s="151"/>
      <c r="D21" s="154"/>
      <c r="E21" s="52" t="s">
        <v>2</v>
      </c>
      <c r="F21" s="14"/>
    </row>
    <row r="22" spans="1:6" ht="24.75" customHeight="1">
      <c r="A22" s="145"/>
      <c r="B22" s="148"/>
      <c r="C22" s="151"/>
      <c r="D22" s="154"/>
      <c r="E22" s="53" t="s">
        <v>87</v>
      </c>
      <c r="F22" s="15"/>
    </row>
    <row r="23" spans="1:6" ht="45.75" customHeight="1">
      <c r="A23" s="145"/>
      <c r="B23" s="148"/>
      <c r="C23" s="151"/>
      <c r="D23" s="155"/>
      <c r="E23" s="54" t="s">
        <v>4</v>
      </c>
      <c r="F23" s="16"/>
    </row>
    <row r="24" spans="1:6" ht="15" customHeight="1">
      <c r="A24" s="145"/>
      <c r="B24" s="148"/>
      <c r="C24" s="151"/>
      <c r="D24" s="156"/>
      <c r="E24" s="55" t="s">
        <v>1</v>
      </c>
      <c r="F24" s="17"/>
    </row>
    <row r="25" spans="1:6" ht="15" customHeight="1">
      <c r="A25" s="145"/>
      <c r="B25" s="148"/>
      <c r="C25" s="151"/>
      <c r="D25" s="154"/>
      <c r="E25" s="52" t="s">
        <v>2</v>
      </c>
      <c r="F25" s="14"/>
    </row>
    <row r="26" spans="1:6" ht="24.75" customHeight="1">
      <c r="A26" s="145"/>
      <c r="B26" s="148"/>
      <c r="C26" s="151"/>
      <c r="D26" s="154"/>
      <c r="E26" s="53" t="s">
        <v>87</v>
      </c>
      <c r="F26" s="15"/>
    </row>
    <row r="27" spans="1:6" ht="45.75" customHeight="1" thickBot="1">
      <c r="A27" s="146"/>
      <c r="B27" s="149"/>
      <c r="C27" s="152"/>
      <c r="D27" s="157"/>
      <c r="E27" s="56" t="s">
        <v>4</v>
      </c>
      <c r="F27" s="18"/>
    </row>
    <row r="28" spans="1:6" ht="15" customHeight="1">
      <c r="A28" s="144">
        <v>4</v>
      </c>
      <c r="B28" s="147"/>
      <c r="C28" s="150"/>
      <c r="D28" s="153"/>
      <c r="E28" s="51" t="s">
        <v>1</v>
      </c>
      <c r="F28" s="13"/>
    </row>
    <row r="29" spans="1:6" ht="15" customHeight="1">
      <c r="A29" s="145"/>
      <c r="B29" s="148"/>
      <c r="C29" s="151"/>
      <c r="D29" s="154"/>
      <c r="E29" s="52" t="s">
        <v>2</v>
      </c>
      <c r="F29" s="14"/>
    </row>
    <row r="30" spans="1:6" ht="24.75" customHeight="1">
      <c r="A30" s="145"/>
      <c r="B30" s="148"/>
      <c r="C30" s="151"/>
      <c r="D30" s="154"/>
      <c r="E30" s="53" t="s">
        <v>87</v>
      </c>
      <c r="F30" s="15"/>
    </row>
    <row r="31" spans="1:6" ht="45.75" customHeight="1">
      <c r="A31" s="145"/>
      <c r="B31" s="148"/>
      <c r="C31" s="151"/>
      <c r="D31" s="155"/>
      <c r="E31" s="54" t="s">
        <v>4</v>
      </c>
      <c r="F31" s="16"/>
    </row>
    <row r="32" spans="1:6" ht="15" customHeight="1">
      <c r="A32" s="145"/>
      <c r="B32" s="148"/>
      <c r="C32" s="151"/>
      <c r="D32" s="156"/>
      <c r="E32" s="55" t="s">
        <v>1</v>
      </c>
      <c r="F32" s="17"/>
    </row>
    <row r="33" spans="1:6" ht="15" customHeight="1">
      <c r="A33" s="145"/>
      <c r="B33" s="148"/>
      <c r="C33" s="151"/>
      <c r="D33" s="154"/>
      <c r="E33" s="52" t="s">
        <v>2</v>
      </c>
      <c r="F33" s="14"/>
    </row>
    <row r="34" spans="1:6" ht="24.75" customHeight="1">
      <c r="A34" s="145"/>
      <c r="B34" s="148"/>
      <c r="C34" s="151"/>
      <c r="D34" s="154"/>
      <c r="E34" s="53" t="s">
        <v>87</v>
      </c>
      <c r="F34" s="15"/>
    </row>
    <row r="35" spans="1:6" ht="45.75" customHeight="1" thickBot="1">
      <c r="A35" s="146"/>
      <c r="B35" s="149"/>
      <c r="C35" s="152"/>
      <c r="D35" s="157"/>
      <c r="E35" s="56" t="s">
        <v>4</v>
      </c>
      <c r="F35" s="18"/>
    </row>
    <row r="36" spans="1:6" ht="15" customHeight="1">
      <c r="A36" s="144">
        <v>5</v>
      </c>
      <c r="B36" s="147"/>
      <c r="C36" s="150"/>
      <c r="D36" s="153"/>
      <c r="E36" s="51" t="s">
        <v>1</v>
      </c>
      <c r="F36" s="13"/>
    </row>
    <row r="37" spans="1:6" ht="15" customHeight="1">
      <c r="A37" s="145"/>
      <c r="B37" s="148"/>
      <c r="C37" s="151"/>
      <c r="D37" s="154"/>
      <c r="E37" s="52" t="s">
        <v>2</v>
      </c>
      <c r="F37" s="14"/>
    </row>
    <row r="38" spans="1:6" ht="24.75" customHeight="1">
      <c r="A38" s="145"/>
      <c r="B38" s="148"/>
      <c r="C38" s="151"/>
      <c r="D38" s="154"/>
      <c r="E38" s="53" t="s">
        <v>87</v>
      </c>
      <c r="F38" s="15"/>
    </row>
    <row r="39" spans="1:6" ht="45.75" customHeight="1">
      <c r="A39" s="145"/>
      <c r="B39" s="148"/>
      <c r="C39" s="151"/>
      <c r="D39" s="155"/>
      <c r="E39" s="54" t="s">
        <v>4</v>
      </c>
      <c r="F39" s="16"/>
    </row>
    <row r="40" spans="1:6" ht="15" customHeight="1">
      <c r="A40" s="145"/>
      <c r="B40" s="148"/>
      <c r="C40" s="151"/>
      <c r="D40" s="156"/>
      <c r="E40" s="55" t="s">
        <v>1</v>
      </c>
      <c r="F40" s="17"/>
    </row>
    <row r="41" spans="1:6" ht="15" customHeight="1">
      <c r="A41" s="145"/>
      <c r="B41" s="148"/>
      <c r="C41" s="151"/>
      <c r="D41" s="154"/>
      <c r="E41" s="52" t="s">
        <v>2</v>
      </c>
      <c r="F41" s="14"/>
    </row>
    <row r="42" spans="1:6" ht="24.75" customHeight="1">
      <c r="A42" s="145"/>
      <c r="B42" s="148"/>
      <c r="C42" s="151"/>
      <c r="D42" s="154"/>
      <c r="E42" s="53" t="s">
        <v>87</v>
      </c>
      <c r="F42" s="15"/>
    </row>
    <row r="43" spans="1:6" ht="45.75" customHeight="1" thickBot="1">
      <c r="A43" s="146"/>
      <c r="B43" s="149"/>
      <c r="C43" s="152"/>
      <c r="D43" s="157"/>
      <c r="E43" s="56" t="s">
        <v>4</v>
      </c>
      <c r="F43" s="18"/>
    </row>
    <row r="44" spans="1:6" ht="15" customHeight="1">
      <c r="A44" s="144">
        <v>6</v>
      </c>
      <c r="B44" s="147"/>
      <c r="C44" s="150"/>
      <c r="D44" s="153"/>
      <c r="E44" s="51" t="s">
        <v>1</v>
      </c>
      <c r="F44" s="13"/>
    </row>
    <row r="45" spans="1:6" ht="15" customHeight="1">
      <c r="A45" s="145"/>
      <c r="B45" s="148"/>
      <c r="C45" s="151"/>
      <c r="D45" s="154"/>
      <c r="E45" s="52" t="s">
        <v>2</v>
      </c>
      <c r="F45" s="14"/>
    </row>
    <row r="46" spans="1:6" ht="24.75" customHeight="1">
      <c r="A46" s="145"/>
      <c r="B46" s="148"/>
      <c r="C46" s="151"/>
      <c r="D46" s="154"/>
      <c r="E46" s="53" t="s">
        <v>87</v>
      </c>
      <c r="F46" s="15"/>
    </row>
    <row r="47" spans="1:6" ht="45.75" customHeight="1">
      <c r="A47" s="145"/>
      <c r="B47" s="148"/>
      <c r="C47" s="151"/>
      <c r="D47" s="155"/>
      <c r="E47" s="54" t="s">
        <v>4</v>
      </c>
      <c r="F47" s="16"/>
    </row>
    <row r="48" spans="1:6" ht="15" customHeight="1">
      <c r="A48" s="145"/>
      <c r="B48" s="148"/>
      <c r="C48" s="151"/>
      <c r="D48" s="156"/>
      <c r="E48" s="55" t="s">
        <v>1</v>
      </c>
      <c r="F48" s="17"/>
    </row>
    <row r="49" spans="1:6" ht="15" customHeight="1">
      <c r="A49" s="145"/>
      <c r="B49" s="148"/>
      <c r="C49" s="151"/>
      <c r="D49" s="154"/>
      <c r="E49" s="52" t="s">
        <v>2</v>
      </c>
      <c r="F49" s="14"/>
    </row>
    <row r="50" spans="1:6" ht="24.75" customHeight="1">
      <c r="A50" s="145"/>
      <c r="B50" s="148"/>
      <c r="C50" s="151"/>
      <c r="D50" s="154"/>
      <c r="E50" s="53" t="s">
        <v>87</v>
      </c>
      <c r="F50" s="15"/>
    </row>
    <row r="51" spans="1:6" ht="45.75" customHeight="1" thickBot="1">
      <c r="A51" s="146"/>
      <c r="B51" s="149"/>
      <c r="C51" s="152"/>
      <c r="D51" s="157"/>
      <c r="E51" s="56" t="s">
        <v>4</v>
      </c>
      <c r="F51" s="18"/>
    </row>
    <row r="52" spans="1:6" ht="15" customHeight="1">
      <c r="A52" s="144">
        <v>7</v>
      </c>
      <c r="B52" s="147"/>
      <c r="C52" s="150"/>
      <c r="D52" s="153"/>
      <c r="E52" s="51" t="s">
        <v>1</v>
      </c>
      <c r="F52" s="13"/>
    </row>
    <row r="53" spans="1:6" ht="15" customHeight="1">
      <c r="A53" s="145"/>
      <c r="B53" s="148"/>
      <c r="C53" s="151"/>
      <c r="D53" s="154"/>
      <c r="E53" s="52" t="s">
        <v>2</v>
      </c>
      <c r="F53" s="14"/>
    </row>
    <row r="54" spans="1:6" ht="24.75" customHeight="1">
      <c r="A54" s="145"/>
      <c r="B54" s="148"/>
      <c r="C54" s="151"/>
      <c r="D54" s="154"/>
      <c r="E54" s="53" t="s">
        <v>87</v>
      </c>
      <c r="F54" s="15"/>
    </row>
    <row r="55" spans="1:6" ht="45.75" customHeight="1">
      <c r="A55" s="145"/>
      <c r="B55" s="148"/>
      <c r="C55" s="151"/>
      <c r="D55" s="155"/>
      <c r="E55" s="54" t="s">
        <v>4</v>
      </c>
      <c r="F55" s="16"/>
    </row>
    <row r="56" spans="1:6" ht="15" customHeight="1">
      <c r="A56" s="145"/>
      <c r="B56" s="148"/>
      <c r="C56" s="151"/>
      <c r="D56" s="156"/>
      <c r="E56" s="55" t="s">
        <v>1</v>
      </c>
      <c r="F56" s="17"/>
    </row>
    <row r="57" spans="1:6" ht="15" customHeight="1">
      <c r="A57" s="145"/>
      <c r="B57" s="148"/>
      <c r="C57" s="151"/>
      <c r="D57" s="154"/>
      <c r="E57" s="52" t="s">
        <v>2</v>
      </c>
      <c r="F57" s="14"/>
    </row>
    <row r="58" spans="1:6" ht="24.75" customHeight="1">
      <c r="A58" s="145"/>
      <c r="B58" s="148"/>
      <c r="C58" s="151"/>
      <c r="D58" s="154"/>
      <c r="E58" s="53" t="s">
        <v>87</v>
      </c>
      <c r="F58" s="15"/>
    </row>
    <row r="59" spans="1:6" ht="45.75" customHeight="1" thickBot="1">
      <c r="A59" s="146"/>
      <c r="B59" s="149"/>
      <c r="C59" s="152"/>
      <c r="D59" s="157"/>
      <c r="E59" s="56" t="s">
        <v>4</v>
      </c>
      <c r="F59" s="18"/>
    </row>
    <row r="60" spans="1:6" ht="15" customHeight="1">
      <c r="A60" s="144">
        <v>8</v>
      </c>
      <c r="B60" s="147"/>
      <c r="C60" s="150"/>
      <c r="D60" s="153"/>
      <c r="E60" s="51" t="s">
        <v>1</v>
      </c>
      <c r="F60" s="13"/>
    </row>
    <row r="61" spans="1:6" ht="15" customHeight="1">
      <c r="A61" s="145"/>
      <c r="B61" s="148"/>
      <c r="C61" s="151"/>
      <c r="D61" s="154"/>
      <c r="E61" s="52" t="s">
        <v>2</v>
      </c>
      <c r="F61" s="14"/>
    </row>
    <row r="62" spans="1:6" ht="24.75" customHeight="1">
      <c r="A62" s="145"/>
      <c r="B62" s="148"/>
      <c r="C62" s="151"/>
      <c r="D62" s="154"/>
      <c r="E62" s="53" t="s">
        <v>87</v>
      </c>
      <c r="F62" s="15"/>
    </row>
    <row r="63" spans="1:6" ht="45.75" customHeight="1">
      <c r="A63" s="145"/>
      <c r="B63" s="148"/>
      <c r="C63" s="151"/>
      <c r="D63" s="155"/>
      <c r="E63" s="54" t="s">
        <v>4</v>
      </c>
      <c r="F63" s="16"/>
    </row>
    <row r="64" spans="1:6" ht="15" customHeight="1">
      <c r="A64" s="145"/>
      <c r="B64" s="148"/>
      <c r="C64" s="151"/>
      <c r="D64" s="156"/>
      <c r="E64" s="55" t="s">
        <v>1</v>
      </c>
      <c r="F64" s="17"/>
    </row>
    <row r="65" spans="1:6" ht="15" customHeight="1">
      <c r="A65" s="145"/>
      <c r="B65" s="148"/>
      <c r="C65" s="151"/>
      <c r="D65" s="154"/>
      <c r="E65" s="52" t="s">
        <v>2</v>
      </c>
      <c r="F65" s="14"/>
    </row>
    <row r="66" spans="1:6" ht="24.75" customHeight="1">
      <c r="A66" s="145"/>
      <c r="B66" s="148"/>
      <c r="C66" s="151"/>
      <c r="D66" s="154"/>
      <c r="E66" s="53" t="s">
        <v>87</v>
      </c>
      <c r="F66" s="15"/>
    </row>
    <row r="67" spans="1:6" ht="45.75" customHeight="1" thickBot="1">
      <c r="A67" s="146"/>
      <c r="B67" s="149"/>
      <c r="C67" s="152"/>
      <c r="D67" s="157"/>
      <c r="E67" s="56" t="s">
        <v>4</v>
      </c>
      <c r="F67" s="18"/>
    </row>
    <row r="68" spans="1:6" ht="15" customHeight="1">
      <c r="A68" s="144">
        <v>9</v>
      </c>
      <c r="B68" s="147"/>
      <c r="C68" s="150"/>
      <c r="D68" s="153"/>
      <c r="E68" s="51" t="s">
        <v>1</v>
      </c>
      <c r="F68" s="13"/>
    </row>
    <row r="69" spans="1:6" ht="15" customHeight="1">
      <c r="A69" s="145"/>
      <c r="B69" s="148"/>
      <c r="C69" s="151"/>
      <c r="D69" s="154"/>
      <c r="E69" s="52" t="s">
        <v>2</v>
      </c>
      <c r="F69" s="14"/>
    </row>
    <row r="70" spans="1:6" ht="24.75" customHeight="1">
      <c r="A70" s="145"/>
      <c r="B70" s="148"/>
      <c r="C70" s="151"/>
      <c r="D70" s="154"/>
      <c r="E70" s="53" t="s">
        <v>87</v>
      </c>
      <c r="F70" s="15"/>
    </row>
    <row r="71" spans="1:6" ht="45.75" customHeight="1">
      <c r="A71" s="145"/>
      <c r="B71" s="148"/>
      <c r="C71" s="151"/>
      <c r="D71" s="155"/>
      <c r="E71" s="54" t="s">
        <v>4</v>
      </c>
      <c r="F71" s="16"/>
    </row>
    <row r="72" spans="1:6" ht="15" customHeight="1">
      <c r="A72" s="145"/>
      <c r="B72" s="148"/>
      <c r="C72" s="151"/>
      <c r="D72" s="156"/>
      <c r="E72" s="55" t="s">
        <v>1</v>
      </c>
      <c r="F72" s="17"/>
    </row>
    <row r="73" spans="1:6" ht="15" customHeight="1">
      <c r="A73" s="145"/>
      <c r="B73" s="148"/>
      <c r="C73" s="151"/>
      <c r="D73" s="154"/>
      <c r="E73" s="52" t="s">
        <v>2</v>
      </c>
      <c r="F73" s="14"/>
    </row>
    <row r="74" spans="1:6" ht="24.75" customHeight="1">
      <c r="A74" s="145"/>
      <c r="B74" s="148"/>
      <c r="C74" s="151"/>
      <c r="D74" s="154"/>
      <c r="E74" s="53" t="s">
        <v>87</v>
      </c>
      <c r="F74" s="15"/>
    </row>
    <row r="75" spans="1:6" ht="45.75" customHeight="1" thickBot="1">
      <c r="A75" s="146"/>
      <c r="B75" s="149"/>
      <c r="C75" s="152"/>
      <c r="D75" s="157"/>
      <c r="E75" s="56" t="s">
        <v>4</v>
      </c>
      <c r="F75" s="18"/>
    </row>
    <row r="76" spans="1:6" ht="15" customHeight="1">
      <c r="A76" s="144">
        <v>10</v>
      </c>
      <c r="B76" s="147"/>
      <c r="C76" s="150"/>
      <c r="D76" s="153"/>
      <c r="E76" s="51" t="s">
        <v>1</v>
      </c>
      <c r="F76" s="13"/>
    </row>
    <row r="77" spans="1:6" ht="15" customHeight="1">
      <c r="A77" s="145"/>
      <c r="B77" s="148"/>
      <c r="C77" s="151"/>
      <c r="D77" s="154"/>
      <c r="E77" s="52" t="s">
        <v>2</v>
      </c>
      <c r="F77" s="14"/>
    </row>
    <row r="78" spans="1:6" ht="24.75" customHeight="1">
      <c r="A78" s="145"/>
      <c r="B78" s="148"/>
      <c r="C78" s="151"/>
      <c r="D78" s="154"/>
      <c r="E78" s="53" t="s">
        <v>87</v>
      </c>
      <c r="F78" s="15"/>
    </row>
    <row r="79" spans="1:6" ht="45.75" customHeight="1">
      <c r="A79" s="145"/>
      <c r="B79" s="148"/>
      <c r="C79" s="151"/>
      <c r="D79" s="155"/>
      <c r="E79" s="54" t="s">
        <v>4</v>
      </c>
      <c r="F79" s="16"/>
    </row>
    <row r="80" spans="1:6" ht="15" customHeight="1">
      <c r="A80" s="145"/>
      <c r="B80" s="148"/>
      <c r="C80" s="151"/>
      <c r="D80" s="156"/>
      <c r="E80" s="55" t="s">
        <v>1</v>
      </c>
      <c r="F80" s="17"/>
    </row>
    <row r="81" spans="1:6" ht="15" customHeight="1">
      <c r="A81" s="145"/>
      <c r="B81" s="148"/>
      <c r="C81" s="151"/>
      <c r="D81" s="154"/>
      <c r="E81" s="52" t="s">
        <v>2</v>
      </c>
      <c r="F81" s="14"/>
    </row>
    <row r="82" spans="1:6" ht="24.75" customHeight="1">
      <c r="A82" s="145"/>
      <c r="B82" s="148"/>
      <c r="C82" s="151"/>
      <c r="D82" s="154"/>
      <c r="E82" s="53" t="s">
        <v>87</v>
      </c>
      <c r="F82" s="15"/>
    </row>
    <row r="83" spans="1:6" ht="45.75" customHeight="1" thickBot="1">
      <c r="A83" s="146"/>
      <c r="B83" s="149"/>
      <c r="C83" s="152"/>
      <c r="D83" s="157"/>
      <c r="E83" s="56" t="s">
        <v>4</v>
      </c>
      <c r="F83" s="18"/>
    </row>
    <row r="84" spans="1:6" ht="29.25" customHeight="1">
      <c r="B84" s="19" t="s">
        <v>183</v>
      </c>
      <c r="C84" s="8">
        <f>SUM(C4:C83)</f>
        <v>0</v>
      </c>
      <c r="D84" s="7" t="s">
        <v>189</v>
      </c>
    </row>
  </sheetData>
  <sheetProtection sheet="1" objects="1" scenarios="1"/>
  <mergeCells count="50">
    <mergeCell ref="A52:A59"/>
    <mergeCell ref="B52:B59"/>
    <mergeCell ref="C52:C59"/>
    <mergeCell ref="D52:D55"/>
    <mergeCell ref="D56:D59"/>
    <mergeCell ref="A36:A43"/>
    <mergeCell ref="B36:B43"/>
    <mergeCell ref="C36:C43"/>
    <mergeCell ref="D36:D39"/>
    <mergeCell ref="D40:D43"/>
    <mergeCell ref="A44:A51"/>
    <mergeCell ref="B44:B51"/>
    <mergeCell ref="C44:C51"/>
    <mergeCell ref="D44:D47"/>
    <mergeCell ref="D48:D51"/>
    <mergeCell ref="A20:A27"/>
    <mergeCell ref="B20:B27"/>
    <mergeCell ref="C20:C27"/>
    <mergeCell ref="D20:D23"/>
    <mergeCell ref="D24:D27"/>
    <mergeCell ref="A28:A35"/>
    <mergeCell ref="B28:B35"/>
    <mergeCell ref="C28:C35"/>
    <mergeCell ref="D28:D31"/>
    <mergeCell ref="D32:D35"/>
    <mergeCell ref="A4:A11"/>
    <mergeCell ref="B4:B11"/>
    <mergeCell ref="C4:C11"/>
    <mergeCell ref="D4:D7"/>
    <mergeCell ref="D8:D11"/>
    <mergeCell ref="A12:A19"/>
    <mergeCell ref="B12:B19"/>
    <mergeCell ref="C12:C19"/>
    <mergeCell ref="D12:D15"/>
    <mergeCell ref="D16:D19"/>
    <mergeCell ref="A60:A67"/>
    <mergeCell ref="B60:B67"/>
    <mergeCell ref="C60:C67"/>
    <mergeCell ref="D60:D63"/>
    <mergeCell ref="D64:D67"/>
    <mergeCell ref="A68:A75"/>
    <mergeCell ref="B68:B75"/>
    <mergeCell ref="C68:C75"/>
    <mergeCell ref="D68:D71"/>
    <mergeCell ref="D72:D75"/>
    <mergeCell ref="A76:A83"/>
    <mergeCell ref="B76:B83"/>
    <mergeCell ref="C76:C83"/>
    <mergeCell ref="D76:D79"/>
    <mergeCell ref="D80:D83"/>
  </mergeCells>
  <phoneticPr fontId="3"/>
  <pageMargins left="0.7" right="0.7" top="0.75" bottom="0.75" header="0.3" footer="0.3"/>
  <pageSetup paperSize="9" scale="87" orientation="portrait" r:id="rId1"/>
  <rowBreaks count="1" manualBreakCount="1">
    <brk id="35" max="16383" man="1"/>
  </rowBreak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触らない!$B$4:$B$7</xm:f>
          </x14:formula1>
          <xm:sqref>D4:D7 D12:D15 D20:D23 D28:D31 D36:D39 D44:D47 D52:D55 D60:D63 D68:D71 D76:D79</xm:sqref>
        </x14:dataValidation>
        <x14:dataValidation type="list" allowBlank="1" showInputMessage="1" showErrorMessage="1" xr:uid="{00000000-0002-0000-0200-000001000000}">
          <x14:formula1>
            <xm:f>触らない!$B$7</xm:f>
          </x14:formula1>
          <xm:sqref>D8:D11 D16:D19 D24:D27 D32:D35 D40:D43 D48:D51 D56:D59 D64:D67 D72:D75 D80:D83</xm:sqref>
        </x14:dataValidation>
        <x14:dataValidation type="list" allowBlank="1" showInputMessage="1" showErrorMessage="1" xr:uid="{00000000-0002-0000-0200-000002000000}">
          <x14:formula1>
            <xm:f>触らない!$D$4:$D$13</xm:f>
          </x14:formula1>
          <xm:sqref>F4 F12 F20 F28 F36 F44 F52 F60 F68 F76</xm:sqref>
        </x14:dataValidation>
        <x14:dataValidation type="list" allowBlank="1" showInputMessage="1" showErrorMessage="1" xr:uid="{00000000-0002-0000-0200-000003000000}">
          <x14:formula1>
            <xm:f>触らない!$F$4:$F$12</xm:f>
          </x14:formula1>
          <xm:sqref>F6 F14 F22 F30 F38 F46 F54 F62 F70 F78</xm:sqref>
        </x14:dataValidation>
        <x14:dataValidation type="list" allowBlank="1" showInputMessage="1" showErrorMessage="1" xr:uid="{00000000-0002-0000-0200-000004000000}">
          <x14:formula1>
            <xm:f>触らない!$G$4:$G$7</xm:f>
          </x14:formula1>
          <xm:sqref>F7 F15 F23 F31 F39 F47 F55 F63 F71 F79</xm:sqref>
        </x14:dataValidation>
        <x14:dataValidation type="list" allowBlank="1" showInputMessage="1" showErrorMessage="1" xr:uid="{00000000-0002-0000-0200-000005000000}">
          <x14:formula1>
            <xm:f>触らない!$D$10:$D$13</xm:f>
          </x14:formula1>
          <xm:sqref>F8 F16 F24 F32 F40 F48 F56 F64 F72 F80</xm:sqref>
        </x14:dataValidation>
        <x14:dataValidation type="list" allowBlank="1" showInputMessage="1" showErrorMessage="1" xr:uid="{00000000-0002-0000-0200-000006000000}">
          <x14:formula1>
            <xm:f>触らない!$E$10</xm:f>
          </x14:formula1>
          <xm:sqref>F9 F17 F25 F33 F41 F49 F57 F65 F73 F81</xm:sqref>
        </x14:dataValidation>
        <x14:dataValidation type="list" allowBlank="1" showInputMessage="1" showErrorMessage="1" xr:uid="{00000000-0002-0000-0200-000007000000}">
          <x14:formula1>
            <xm:f>触らない!$F$11:$F$12</xm:f>
          </x14:formula1>
          <xm:sqref>F10 F18 F26 F34 F42 F50 F58 F66 F74 F82</xm:sqref>
        </x14:dataValidation>
        <x14:dataValidation type="list" allowBlank="1" showInputMessage="1" showErrorMessage="1" xr:uid="{00000000-0002-0000-0200-000008000000}">
          <x14:formula1>
            <xm:f>触らない!$G$7</xm:f>
          </x14:formula1>
          <xm:sqref>F11 F19 F27 F35 F43 F51 F59 F67 F75 F83</xm:sqref>
        </x14:dataValidation>
        <x14:dataValidation type="list" allowBlank="1" showInputMessage="1" showErrorMessage="1" xr:uid="{00000000-0002-0000-0200-000009000000}">
          <x14:formula1>
            <xm:f>触らない!$E$4:$E$10</xm:f>
          </x14:formula1>
          <xm:sqref>F5 F13 F21 F29 F37 F45 F53 F61 F69 F77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8"/>
  <sheetViews>
    <sheetView view="pageBreakPreview" topLeftCell="A25" zoomScaleNormal="100" zoomScaleSheetLayoutView="100" workbookViewId="0">
      <selection activeCell="E14" sqref="E14"/>
    </sheetView>
  </sheetViews>
  <sheetFormatPr defaultRowHeight="15.75" customHeight="1"/>
  <cols>
    <col min="1" max="1" width="12.625" style="107" customWidth="1"/>
    <col min="2" max="2" width="21.125" style="107" customWidth="1"/>
    <col min="3" max="3" width="10" style="107" customWidth="1"/>
    <col min="4" max="4" width="15.125" style="107" customWidth="1"/>
    <col min="5" max="16384" width="9" style="107"/>
  </cols>
  <sheetData>
    <row r="2" spans="1:6" ht="20.25" customHeight="1">
      <c r="A2" s="106" t="s">
        <v>144</v>
      </c>
    </row>
    <row r="3" spans="1:6" ht="42" customHeight="1">
      <c r="A3" s="158" t="s">
        <v>145</v>
      </c>
      <c r="B3" s="158"/>
      <c r="C3" s="158"/>
      <c r="D3" s="158"/>
      <c r="E3" s="158"/>
      <c r="F3" s="158"/>
    </row>
    <row r="4" spans="1:6" ht="15.75" customHeight="1" thickBot="1"/>
    <row r="5" spans="1:6" ht="15.75" customHeight="1" thickBot="1">
      <c r="A5" s="108" t="s">
        <v>146</v>
      </c>
      <c r="C5" s="109" t="s">
        <v>147</v>
      </c>
    </row>
    <row r="6" spans="1:6" ht="15.75" customHeight="1">
      <c r="A6" s="159" t="s">
        <v>148</v>
      </c>
      <c r="B6" s="110" t="s">
        <v>149</v>
      </c>
      <c r="C6" s="57"/>
      <c r="D6" s="111" t="str">
        <f>IF(C6=0,"未履修の恐れ"," ")</f>
        <v>未履修の恐れ</v>
      </c>
    </row>
    <row r="7" spans="1:6" ht="15.75" customHeight="1">
      <c r="A7" s="160"/>
      <c r="B7" s="112" t="s">
        <v>150</v>
      </c>
      <c r="C7" s="58"/>
      <c r="D7" s="111" t="str">
        <f>IF(C7=0,"未履修の恐れ"," ")</f>
        <v>未履修の恐れ</v>
      </c>
    </row>
    <row r="8" spans="1:6" ht="15.75" customHeight="1">
      <c r="A8" s="160"/>
      <c r="B8" s="112" t="s">
        <v>151</v>
      </c>
      <c r="C8" s="58"/>
      <c r="D8" s="111" t="str">
        <f t="shared" ref="D8:D18" si="0">IF(C8=0,"未履修の恐れ"," ")</f>
        <v>未履修の恐れ</v>
      </c>
    </row>
    <row r="9" spans="1:6" ht="15.75" customHeight="1" thickBot="1">
      <c r="A9" s="161"/>
      <c r="B9" s="113" t="s">
        <v>152</v>
      </c>
      <c r="C9" s="59"/>
      <c r="D9" s="111" t="str">
        <f t="shared" si="0"/>
        <v>未履修の恐れ</v>
      </c>
    </row>
    <row r="10" spans="1:6" ht="15.75" customHeight="1">
      <c r="A10" s="162" t="s">
        <v>153</v>
      </c>
      <c r="B10" s="110" t="s">
        <v>149</v>
      </c>
      <c r="C10" s="57"/>
      <c r="D10" s="111" t="str">
        <f t="shared" si="0"/>
        <v>未履修の恐れ</v>
      </c>
    </row>
    <row r="11" spans="1:6" ht="15.75" customHeight="1">
      <c r="A11" s="163"/>
      <c r="B11" s="112" t="s">
        <v>150</v>
      </c>
      <c r="C11" s="58"/>
      <c r="D11" s="111" t="str">
        <f t="shared" si="0"/>
        <v>未履修の恐れ</v>
      </c>
    </row>
    <row r="12" spans="1:6" ht="15.75" customHeight="1">
      <c r="A12" s="163"/>
      <c r="B12" s="112" t="s">
        <v>154</v>
      </c>
      <c r="C12" s="58"/>
      <c r="D12" s="111" t="str">
        <f t="shared" si="0"/>
        <v>未履修の恐れ</v>
      </c>
    </row>
    <row r="13" spans="1:6" ht="15.75" customHeight="1" thickBot="1">
      <c r="A13" s="164"/>
      <c r="B13" s="113" t="s">
        <v>155</v>
      </c>
      <c r="C13" s="59"/>
      <c r="D13" s="111" t="str">
        <f t="shared" si="0"/>
        <v>未履修の恐れ</v>
      </c>
    </row>
    <row r="14" spans="1:6" ht="15.75" customHeight="1">
      <c r="A14" s="162" t="s">
        <v>156</v>
      </c>
      <c r="B14" s="110" t="s">
        <v>151</v>
      </c>
      <c r="C14" s="57"/>
      <c r="D14" s="111" t="str">
        <f t="shared" si="0"/>
        <v>未履修の恐れ</v>
      </c>
    </row>
    <row r="15" spans="1:6" ht="15.75" customHeight="1">
      <c r="A15" s="163"/>
      <c r="B15" s="112" t="s">
        <v>152</v>
      </c>
      <c r="C15" s="58"/>
      <c r="D15" s="111" t="str">
        <f t="shared" si="0"/>
        <v>未履修の恐れ</v>
      </c>
    </row>
    <row r="16" spans="1:6" ht="15.75" customHeight="1">
      <c r="A16" s="163"/>
      <c r="B16" s="112" t="s">
        <v>157</v>
      </c>
      <c r="C16" s="58"/>
      <c r="D16" s="111" t="str">
        <f t="shared" si="0"/>
        <v>未履修の恐れ</v>
      </c>
    </row>
    <row r="17" spans="1:4" ht="15.75" customHeight="1">
      <c r="A17" s="163"/>
      <c r="B17" s="112" t="s">
        <v>154</v>
      </c>
      <c r="C17" s="58"/>
      <c r="D17" s="111" t="str">
        <f t="shared" si="0"/>
        <v>未履修の恐れ</v>
      </c>
    </row>
    <row r="18" spans="1:4" ht="15.75" customHeight="1" thickBot="1">
      <c r="A18" s="164"/>
      <c r="B18" s="113" t="s">
        <v>155</v>
      </c>
      <c r="C18" s="59"/>
      <c r="D18" s="111" t="str">
        <f t="shared" si="0"/>
        <v>未履修の恐れ</v>
      </c>
    </row>
    <row r="19" spans="1:4" ht="15.75" customHeight="1" thickBot="1">
      <c r="A19" s="114"/>
      <c r="B19" s="114"/>
      <c r="C19" s="115"/>
      <c r="D19" s="116"/>
    </row>
    <row r="20" spans="1:4" ht="15.75" customHeight="1" thickBot="1">
      <c r="A20" s="108" t="s">
        <v>158</v>
      </c>
      <c r="C20" s="117" t="s">
        <v>147</v>
      </c>
    </row>
    <row r="21" spans="1:4" ht="33" customHeight="1">
      <c r="A21" s="178" t="s">
        <v>180</v>
      </c>
      <c r="B21" s="179"/>
      <c r="C21" s="57"/>
      <c r="D21" s="111" t="str">
        <f>IF(C21=0,"取り入れてください！！"," ")</f>
        <v>取り入れてください！！</v>
      </c>
    </row>
    <row r="22" spans="1:4" ht="33" customHeight="1">
      <c r="A22" s="172" t="s">
        <v>180</v>
      </c>
      <c r="B22" s="173"/>
      <c r="C22" s="105"/>
      <c r="D22" s="111" t="str">
        <f>IF(C22=0,"取り入れてください！！"," ")</f>
        <v>取り入れてください！！</v>
      </c>
    </row>
    <row r="23" spans="1:4" ht="28.5" customHeight="1" thickBot="1">
      <c r="A23" s="174" t="s">
        <v>181</v>
      </c>
      <c r="B23" s="175"/>
      <c r="C23" s="59"/>
      <c r="D23" s="111" t="str">
        <f t="shared" ref="D23" si="1">IF(C23=0,"取り入れてください！！"," ")</f>
        <v>取り入れてください！！</v>
      </c>
    </row>
    <row r="24" spans="1:4" ht="15.75" customHeight="1" thickBot="1"/>
    <row r="25" spans="1:4" ht="15.75" customHeight="1" thickBot="1">
      <c r="A25" s="108" t="s">
        <v>159</v>
      </c>
      <c r="C25" s="117" t="s">
        <v>147</v>
      </c>
    </row>
    <row r="26" spans="1:4" ht="60" customHeight="1" thickBot="1">
      <c r="A26" s="176" t="s">
        <v>179</v>
      </c>
      <c r="B26" s="177"/>
      <c r="C26" s="57"/>
      <c r="D26" s="111" t="str">
        <f>IF(C26=0,"相互に関連させて！"," ")</f>
        <v>相互に関連させて！</v>
      </c>
    </row>
    <row r="27" spans="1:4" ht="15.75" customHeight="1">
      <c r="A27" s="165" t="s">
        <v>182</v>
      </c>
      <c r="B27" s="166"/>
      <c r="C27" s="169"/>
      <c r="D27" s="171" t="s">
        <v>245</v>
      </c>
    </row>
    <row r="28" spans="1:4" ht="33" customHeight="1" thickBot="1">
      <c r="A28" s="167"/>
      <c r="B28" s="168"/>
      <c r="C28" s="170"/>
      <c r="D28" s="171"/>
    </row>
  </sheetData>
  <mergeCells count="11">
    <mergeCell ref="A3:F3"/>
    <mergeCell ref="A6:A9"/>
    <mergeCell ref="A10:A13"/>
    <mergeCell ref="A14:A18"/>
    <mergeCell ref="A27:B28"/>
    <mergeCell ref="C27:C28"/>
    <mergeCell ref="D27:D28"/>
    <mergeCell ref="A22:B22"/>
    <mergeCell ref="A23:B23"/>
    <mergeCell ref="A26:B26"/>
    <mergeCell ref="A21:B2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2"/>
  <sheetViews>
    <sheetView view="pageBreakPreview" zoomScaleNormal="100" zoomScaleSheetLayoutView="100" workbookViewId="0">
      <selection activeCell="F5" sqref="F5"/>
    </sheetView>
  </sheetViews>
  <sheetFormatPr defaultRowHeight="12"/>
  <cols>
    <col min="1" max="1" width="2.625" style="26" customWidth="1"/>
    <col min="2" max="2" width="13.625" style="26" customWidth="1"/>
    <col min="3" max="3" width="3.625" style="26" customWidth="1"/>
    <col min="4" max="4" width="9.875" style="25" customWidth="1"/>
    <col min="5" max="5" width="6.125" style="40" customWidth="1"/>
    <col min="6" max="6" width="45.875" style="26" customWidth="1"/>
    <col min="7" max="9" width="9" style="26"/>
    <col min="10" max="10" width="21.875" style="26" customWidth="1"/>
    <col min="11" max="16384" width="9" style="26"/>
  </cols>
  <sheetData>
    <row r="1" spans="1:6" ht="21" customHeight="1" thickBot="1">
      <c r="A1" s="23" t="s">
        <v>137</v>
      </c>
      <c r="B1" s="36"/>
      <c r="C1" s="36"/>
    </row>
    <row r="2" spans="1:6" s="40" customFormat="1" ht="15" customHeight="1" thickBot="1">
      <c r="A2" s="37" t="s">
        <v>82</v>
      </c>
      <c r="B2" s="38" t="s">
        <v>83</v>
      </c>
      <c r="C2" s="38" t="s">
        <v>84</v>
      </c>
      <c r="D2" s="38" t="s">
        <v>85</v>
      </c>
      <c r="E2" s="38" t="s">
        <v>86</v>
      </c>
      <c r="F2" s="39" t="s">
        <v>90</v>
      </c>
    </row>
    <row r="3" spans="1:6" ht="15" customHeight="1">
      <c r="A3" s="180">
        <v>1</v>
      </c>
      <c r="B3" s="183" t="str">
        <f>IF(入力②!B4="","",入力②!B4)</f>
        <v/>
      </c>
      <c r="C3" s="186" t="str">
        <f>IF(入力②!C4="","",入力②!C4)</f>
        <v/>
      </c>
      <c r="D3" s="189" t="str">
        <f>IF(入力②!D4="","",入力②!D4)</f>
        <v/>
      </c>
      <c r="E3" s="45" t="s">
        <v>1</v>
      </c>
      <c r="F3" s="41" t="str">
        <f>IFERROR(VLOOKUP(入力②!F4,触らない!$I$4:$J$13,2,FALSE),"")</f>
        <v/>
      </c>
    </row>
    <row r="4" spans="1:6" ht="15" customHeight="1">
      <c r="A4" s="181"/>
      <c r="B4" s="184"/>
      <c r="C4" s="187"/>
      <c r="D4" s="190"/>
      <c r="E4" s="46" t="s">
        <v>2</v>
      </c>
      <c r="F4" s="42" t="str">
        <f>IFERROR(VLOOKUP(入力②!F5,触らない!$K$4:$L$10,2,FALSE),"")</f>
        <v/>
      </c>
    </row>
    <row r="5" spans="1:6" ht="23.25" customHeight="1">
      <c r="A5" s="181"/>
      <c r="B5" s="184"/>
      <c r="C5" s="187"/>
      <c r="D5" s="190"/>
      <c r="E5" s="47" t="s">
        <v>87</v>
      </c>
      <c r="F5" s="43" t="str">
        <f>IFERROR(VLOOKUP(入力②!F6,触らない!$M$4:$N$12,2,FALSE),"")</f>
        <v/>
      </c>
    </row>
    <row r="6" spans="1:6" ht="45.75" customHeight="1">
      <c r="A6" s="181"/>
      <c r="B6" s="184"/>
      <c r="C6" s="187"/>
      <c r="D6" s="191"/>
      <c r="E6" s="48" t="s">
        <v>4</v>
      </c>
      <c r="F6" s="44" t="str">
        <f>IFERROR(VLOOKUP(入力②!F7,触らない!$O$4:$P$7,2,FALSE),"")</f>
        <v/>
      </c>
    </row>
    <row r="7" spans="1:6" ht="15" customHeight="1">
      <c r="A7" s="181"/>
      <c r="B7" s="184"/>
      <c r="C7" s="187"/>
      <c r="D7" s="192" t="str">
        <f>IF(入力②!D8="","",入力②!D8)</f>
        <v/>
      </c>
      <c r="E7" s="49" t="s">
        <v>1</v>
      </c>
      <c r="F7" s="118" t="str">
        <f>IFERROR(VLOOKUP(入力②!F8,触らない!$I$4:$J$13,2,FALSE),"")</f>
        <v/>
      </c>
    </row>
    <row r="8" spans="1:6" ht="15" customHeight="1">
      <c r="A8" s="181"/>
      <c r="B8" s="184"/>
      <c r="C8" s="187"/>
      <c r="D8" s="190"/>
      <c r="E8" s="46" t="s">
        <v>2</v>
      </c>
      <c r="F8" s="42" t="str">
        <f>IFERROR(VLOOKUP(入力②!F9,触らない!$K$4:$L$10,2,FALSE),"")</f>
        <v/>
      </c>
    </row>
    <row r="9" spans="1:6" ht="23.25" customHeight="1">
      <c r="A9" s="181"/>
      <c r="B9" s="184"/>
      <c r="C9" s="187"/>
      <c r="D9" s="190"/>
      <c r="E9" s="47" t="s">
        <v>87</v>
      </c>
      <c r="F9" s="43" t="str">
        <f>IFERROR(VLOOKUP(入力②!F10,触らない!$M$4:$N$12,2,FALSE),"")</f>
        <v/>
      </c>
    </row>
    <row r="10" spans="1:6" ht="45.75" customHeight="1" thickBot="1">
      <c r="A10" s="182"/>
      <c r="B10" s="185"/>
      <c r="C10" s="188"/>
      <c r="D10" s="193"/>
      <c r="E10" s="50" t="s">
        <v>4</v>
      </c>
      <c r="F10" s="44" t="str">
        <f>IFERROR(VLOOKUP(入力②!F11,触らない!$O$4:$P$7,2,FALSE),"")</f>
        <v/>
      </c>
    </row>
    <row r="11" spans="1:6" ht="28.5" customHeight="1">
      <c r="A11" s="180">
        <v>2</v>
      </c>
      <c r="B11" s="183" t="str">
        <f>IF(入力②!B12="","",入力②!B12)</f>
        <v/>
      </c>
      <c r="C11" s="186" t="str">
        <f>IF(入力②!C12="","",入力②!C12)</f>
        <v/>
      </c>
      <c r="D11" s="189" t="str">
        <f>IF(入力②!D12="","",入力②!D12)</f>
        <v/>
      </c>
      <c r="E11" s="45" t="s">
        <v>1</v>
      </c>
      <c r="F11" s="41" t="str">
        <f>IFERROR(VLOOKUP(入力②!F12,触らない!$I$4:$J$13,2,FALSE),"")</f>
        <v/>
      </c>
    </row>
    <row r="12" spans="1:6" ht="15" customHeight="1">
      <c r="A12" s="181"/>
      <c r="B12" s="184"/>
      <c r="C12" s="187"/>
      <c r="D12" s="190"/>
      <c r="E12" s="46" t="s">
        <v>2</v>
      </c>
      <c r="F12" s="42" t="str">
        <f>IFERROR(VLOOKUP(入力②!F13,触らない!$K$4:$L$10,2,FALSE),"")</f>
        <v/>
      </c>
    </row>
    <row r="13" spans="1:6" ht="24.75" customHeight="1">
      <c r="A13" s="181"/>
      <c r="B13" s="184"/>
      <c r="C13" s="187"/>
      <c r="D13" s="190"/>
      <c r="E13" s="47" t="s">
        <v>87</v>
      </c>
      <c r="F13" s="43" t="str">
        <f>IFERROR(VLOOKUP(入力②!F14,触らない!$M$4:$N$12,2,FALSE),"")</f>
        <v/>
      </c>
    </row>
    <row r="14" spans="1:6" ht="45.75" customHeight="1">
      <c r="A14" s="181"/>
      <c r="B14" s="184"/>
      <c r="C14" s="187"/>
      <c r="D14" s="191"/>
      <c r="E14" s="48" t="s">
        <v>4</v>
      </c>
      <c r="F14" s="44" t="str">
        <f>IFERROR(VLOOKUP(入力②!F15,触らない!$O$4:$P$7,2,FALSE),"")</f>
        <v/>
      </c>
    </row>
    <row r="15" spans="1:6" ht="15" customHeight="1">
      <c r="A15" s="181"/>
      <c r="B15" s="184"/>
      <c r="C15" s="187"/>
      <c r="D15" s="192" t="str">
        <f>IF(入力②!D16="","",入力②!D16)</f>
        <v/>
      </c>
      <c r="E15" s="49" t="s">
        <v>1</v>
      </c>
      <c r="F15" s="118" t="str">
        <f>IFERROR(VLOOKUP(入力②!F16,触らない!$I$4:$J$13,2,FALSE),"")</f>
        <v/>
      </c>
    </row>
    <row r="16" spans="1:6" ht="15" customHeight="1">
      <c r="A16" s="181"/>
      <c r="B16" s="184"/>
      <c r="C16" s="187"/>
      <c r="D16" s="190"/>
      <c r="E16" s="46" t="s">
        <v>2</v>
      </c>
      <c r="F16" s="42" t="str">
        <f>IFERROR(VLOOKUP(入力②!F17,触らない!$K$4:$L$10,2,FALSE),"")</f>
        <v/>
      </c>
    </row>
    <row r="17" spans="1:6" ht="24.75" customHeight="1">
      <c r="A17" s="181"/>
      <c r="B17" s="184"/>
      <c r="C17" s="187"/>
      <c r="D17" s="190"/>
      <c r="E17" s="47" t="s">
        <v>87</v>
      </c>
      <c r="F17" s="43" t="str">
        <f>IFERROR(VLOOKUP(入力②!F18,触らない!$M$4:$N$12,2,FALSE),"")</f>
        <v/>
      </c>
    </row>
    <row r="18" spans="1:6" ht="45.75" customHeight="1" thickBot="1">
      <c r="A18" s="182"/>
      <c r="B18" s="185"/>
      <c r="C18" s="188"/>
      <c r="D18" s="193"/>
      <c r="E18" s="50" t="s">
        <v>4</v>
      </c>
      <c r="F18" s="44" t="str">
        <f>IFERROR(VLOOKUP(入力②!F19,触らない!$O$4:$P$7,2,FALSE),"")</f>
        <v/>
      </c>
    </row>
    <row r="19" spans="1:6" ht="15" customHeight="1">
      <c r="A19" s="180">
        <v>3</v>
      </c>
      <c r="B19" s="183" t="str">
        <f>IF(入力②!B20="","",入力②!B20)</f>
        <v/>
      </c>
      <c r="C19" s="186" t="str">
        <f>IF(入力②!C20="","",入力②!C20)</f>
        <v/>
      </c>
      <c r="D19" s="189" t="str">
        <f>IF(入力②!D20="","",入力②!D20)</f>
        <v/>
      </c>
      <c r="E19" s="45" t="s">
        <v>1</v>
      </c>
      <c r="F19" s="41" t="str">
        <f>IFERROR(VLOOKUP(入力②!F20,触らない!$I$4:$J$13,2,FALSE),"")</f>
        <v/>
      </c>
    </row>
    <row r="20" spans="1:6" ht="15" customHeight="1">
      <c r="A20" s="181"/>
      <c r="B20" s="184"/>
      <c r="C20" s="187"/>
      <c r="D20" s="190"/>
      <c r="E20" s="46" t="s">
        <v>2</v>
      </c>
      <c r="F20" s="42" t="str">
        <f>IFERROR(VLOOKUP(入力②!F21,触らない!$K$4:$L$10,2,FALSE),"")</f>
        <v/>
      </c>
    </row>
    <row r="21" spans="1:6" ht="24.75" customHeight="1">
      <c r="A21" s="181"/>
      <c r="B21" s="184"/>
      <c r="C21" s="187"/>
      <c r="D21" s="190"/>
      <c r="E21" s="47" t="s">
        <v>87</v>
      </c>
      <c r="F21" s="43" t="str">
        <f>IFERROR(VLOOKUP(入力②!F22,触らない!$M$4:$N$12,2,FALSE),"")</f>
        <v/>
      </c>
    </row>
    <row r="22" spans="1:6" ht="45.75" customHeight="1">
      <c r="A22" s="181"/>
      <c r="B22" s="184"/>
      <c r="C22" s="187"/>
      <c r="D22" s="191"/>
      <c r="E22" s="48" t="s">
        <v>4</v>
      </c>
      <c r="F22" s="44" t="str">
        <f>IFERROR(VLOOKUP(入力②!F23,触らない!$O$4:$P$7,2,FALSE),"")</f>
        <v/>
      </c>
    </row>
    <row r="23" spans="1:6" ht="15" customHeight="1">
      <c r="A23" s="181"/>
      <c r="B23" s="184"/>
      <c r="C23" s="187"/>
      <c r="D23" s="192" t="str">
        <f>IF(入力②!D24="","",入力②!D24)</f>
        <v/>
      </c>
      <c r="E23" s="49" t="s">
        <v>1</v>
      </c>
      <c r="F23" s="118" t="str">
        <f>IFERROR(VLOOKUP(入力②!F24,触らない!$I$4:$J$13,2,FALSE),"")</f>
        <v/>
      </c>
    </row>
    <row r="24" spans="1:6" ht="15" customHeight="1">
      <c r="A24" s="181"/>
      <c r="B24" s="184"/>
      <c r="C24" s="187"/>
      <c r="D24" s="190"/>
      <c r="E24" s="46" t="s">
        <v>2</v>
      </c>
      <c r="F24" s="42" t="str">
        <f>IFERROR(VLOOKUP(入力②!F25,触らない!$K$4:$L$10,2,FALSE),"")</f>
        <v/>
      </c>
    </row>
    <row r="25" spans="1:6" ht="24.75" customHeight="1">
      <c r="A25" s="181"/>
      <c r="B25" s="184"/>
      <c r="C25" s="187"/>
      <c r="D25" s="190"/>
      <c r="E25" s="47" t="s">
        <v>87</v>
      </c>
      <c r="F25" s="43" t="str">
        <f>IFERROR(VLOOKUP(入力②!F26,触らない!$M$4:$N$12,2,FALSE),"")</f>
        <v/>
      </c>
    </row>
    <row r="26" spans="1:6" ht="45.75" customHeight="1" thickBot="1">
      <c r="A26" s="182"/>
      <c r="B26" s="185"/>
      <c r="C26" s="188"/>
      <c r="D26" s="193"/>
      <c r="E26" s="50" t="s">
        <v>4</v>
      </c>
      <c r="F26" s="44" t="str">
        <f>IFERROR(VLOOKUP(入力②!F27,触らない!$O$4:$P$7,2,FALSE),"")</f>
        <v/>
      </c>
    </row>
    <row r="27" spans="1:6" ht="15" customHeight="1">
      <c r="A27" s="180">
        <v>4</v>
      </c>
      <c r="B27" s="183" t="str">
        <f>IF(入力②!B28="","",入力②!B28)</f>
        <v/>
      </c>
      <c r="C27" s="186" t="str">
        <f>IF(入力②!C28="","",入力②!C28)</f>
        <v/>
      </c>
      <c r="D27" s="189" t="str">
        <f>IF(入力②!D28="","",入力②!D28)</f>
        <v/>
      </c>
      <c r="E27" s="45" t="s">
        <v>1</v>
      </c>
      <c r="F27" s="41" t="str">
        <f>IFERROR(VLOOKUP(入力②!F28,触らない!$I$4:$J$13,2,FALSE),"")</f>
        <v/>
      </c>
    </row>
    <row r="28" spans="1:6" ht="15" customHeight="1">
      <c r="A28" s="181"/>
      <c r="B28" s="184"/>
      <c r="C28" s="187"/>
      <c r="D28" s="190"/>
      <c r="E28" s="46" t="s">
        <v>2</v>
      </c>
      <c r="F28" s="42" t="str">
        <f>IFERROR(VLOOKUP(入力②!F29,触らない!$K$4:$L$10,2,FALSE),"")</f>
        <v/>
      </c>
    </row>
    <row r="29" spans="1:6" ht="24.75" customHeight="1">
      <c r="A29" s="181"/>
      <c r="B29" s="184"/>
      <c r="C29" s="187"/>
      <c r="D29" s="190"/>
      <c r="E29" s="47" t="s">
        <v>87</v>
      </c>
      <c r="F29" s="43" t="str">
        <f>IFERROR(VLOOKUP(入力②!F30,触らない!$M$4:$N$12,2,FALSE),"")</f>
        <v/>
      </c>
    </row>
    <row r="30" spans="1:6" ht="45.75" customHeight="1">
      <c r="A30" s="181"/>
      <c r="B30" s="184"/>
      <c r="C30" s="187"/>
      <c r="D30" s="191"/>
      <c r="E30" s="48" t="s">
        <v>4</v>
      </c>
      <c r="F30" s="44" t="str">
        <f>IFERROR(VLOOKUP(入力②!F31,触らない!$O$4:$P$7,2,FALSE),"")</f>
        <v/>
      </c>
    </row>
    <row r="31" spans="1:6" ht="15" customHeight="1">
      <c r="A31" s="181"/>
      <c r="B31" s="184"/>
      <c r="C31" s="187"/>
      <c r="D31" s="192" t="str">
        <f>IF(入力②!D32="","",入力②!D32)</f>
        <v/>
      </c>
      <c r="E31" s="49" t="s">
        <v>1</v>
      </c>
      <c r="F31" s="118" t="str">
        <f>IFERROR(VLOOKUP(入力②!F32,触らない!$I$4:$J$13,2,FALSE),"")</f>
        <v/>
      </c>
    </row>
    <row r="32" spans="1:6" ht="15" customHeight="1">
      <c r="A32" s="181"/>
      <c r="B32" s="184"/>
      <c r="C32" s="187"/>
      <c r="D32" s="190"/>
      <c r="E32" s="46" t="s">
        <v>2</v>
      </c>
      <c r="F32" s="42" t="str">
        <f>IFERROR(VLOOKUP(入力②!F33,触らない!$K$4:$L$10,2,FALSE),"")</f>
        <v/>
      </c>
    </row>
    <row r="33" spans="1:6" ht="24.75" customHeight="1">
      <c r="A33" s="181"/>
      <c r="B33" s="184"/>
      <c r="C33" s="187"/>
      <c r="D33" s="190"/>
      <c r="E33" s="47" t="s">
        <v>87</v>
      </c>
      <c r="F33" s="43" t="str">
        <f>IFERROR(VLOOKUP(入力②!F34,触らない!$M$4:$N$12,2,FALSE),"")</f>
        <v/>
      </c>
    </row>
    <row r="34" spans="1:6" ht="45.75" customHeight="1" thickBot="1">
      <c r="A34" s="182"/>
      <c r="B34" s="185"/>
      <c r="C34" s="188"/>
      <c r="D34" s="193"/>
      <c r="E34" s="50" t="s">
        <v>4</v>
      </c>
      <c r="F34" s="44" t="str">
        <f>IFERROR(VLOOKUP(入力②!F35,触らない!$O$4:$P$7,2,FALSE),"")</f>
        <v/>
      </c>
    </row>
    <row r="35" spans="1:6" ht="15" customHeight="1">
      <c r="A35" s="180">
        <v>5</v>
      </c>
      <c r="B35" s="183" t="str">
        <f>IF(入力②!B36="","",入力②!B36)</f>
        <v/>
      </c>
      <c r="C35" s="186" t="str">
        <f>IF(入力②!C36="","",入力②!C36)</f>
        <v/>
      </c>
      <c r="D35" s="189" t="str">
        <f>IF(入力②!D36="","",入力②!D36)</f>
        <v/>
      </c>
      <c r="E35" s="45" t="s">
        <v>1</v>
      </c>
      <c r="F35" s="41" t="str">
        <f>IFERROR(VLOOKUP(入力②!F36,触らない!$I$4:$J$13,2,FALSE),"")</f>
        <v/>
      </c>
    </row>
    <row r="36" spans="1:6" ht="15" customHeight="1">
      <c r="A36" s="181"/>
      <c r="B36" s="184"/>
      <c r="C36" s="187"/>
      <c r="D36" s="190"/>
      <c r="E36" s="46" t="s">
        <v>2</v>
      </c>
      <c r="F36" s="42" t="str">
        <f>IFERROR(VLOOKUP(入力②!F37,触らない!$K$4:$L$10,2,FALSE),"")</f>
        <v/>
      </c>
    </row>
    <row r="37" spans="1:6" ht="24.75" customHeight="1">
      <c r="A37" s="181"/>
      <c r="B37" s="184"/>
      <c r="C37" s="187"/>
      <c r="D37" s="190"/>
      <c r="E37" s="47" t="s">
        <v>87</v>
      </c>
      <c r="F37" s="43" t="str">
        <f>IFERROR(VLOOKUP(入力②!F38,触らない!$M$4:$N$12,2,FALSE),"")</f>
        <v/>
      </c>
    </row>
    <row r="38" spans="1:6" ht="45.75" customHeight="1">
      <c r="A38" s="181"/>
      <c r="B38" s="184"/>
      <c r="C38" s="187"/>
      <c r="D38" s="191"/>
      <c r="E38" s="48" t="s">
        <v>4</v>
      </c>
      <c r="F38" s="44" t="str">
        <f>IFERROR(VLOOKUP(入力②!F39,触らない!$O$4:$P$7,2,FALSE),"")</f>
        <v/>
      </c>
    </row>
    <row r="39" spans="1:6" ht="15" customHeight="1">
      <c r="A39" s="181"/>
      <c r="B39" s="184"/>
      <c r="C39" s="187"/>
      <c r="D39" s="192" t="str">
        <f>IF(入力②!D40="","",入力②!D40)</f>
        <v/>
      </c>
      <c r="E39" s="49" t="s">
        <v>1</v>
      </c>
      <c r="F39" s="118" t="str">
        <f>IFERROR(VLOOKUP(入力②!F40,触らない!$I$4:$J$13,2,FALSE),"")</f>
        <v/>
      </c>
    </row>
    <row r="40" spans="1:6" ht="15" customHeight="1">
      <c r="A40" s="181"/>
      <c r="B40" s="184"/>
      <c r="C40" s="187"/>
      <c r="D40" s="190"/>
      <c r="E40" s="46" t="s">
        <v>2</v>
      </c>
      <c r="F40" s="42" t="str">
        <f>IFERROR(VLOOKUP(入力②!F41,触らない!$K$4:$L$10,2,FALSE),"")</f>
        <v/>
      </c>
    </row>
    <row r="41" spans="1:6" ht="24.75" customHeight="1">
      <c r="A41" s="181"/>
      <c r="B41" s="184"/>
      <c r="C41" s="187"/>
      <c r="D41" s="190"/>
      <c r="E41" s="47" t="s">
        <v>87</v>
      </c>
      <c r="F41" s="43" t="str">
        <f>IFERROR(VLOOKUP(入力②!F42,触らない!$M$4:$N$12,2,FALSE),"")</f>
        <v/>
      </c>
    </row>
    <row r="42" spans="1:6" ht="45.75" customHeight="1" thickBot="1">
      <c r="A42" s="182"/>
      <c r="B42" s="185"/>
      <c r="C42" s="188"/>
      <c r="D42" s="193"/>
      <c r="E42" s="50" t="s">
        <v>4</v>
      </c>
      <c r="F42" s="44" t="str">
        <f>IFERROR(VLOOKUP(入力②!F43,触らない!$O$4:$P$7,2,FALSE),"")</f>
        <v/>
      </c>
    </row>
    <row r="43" spans="1:6" ht="15" customHeight="1">
      <c r="A43" s="180">
        <v>6</v>
      </c>
      <c r="B43" s="183" t="str">
        <f>IF(入力②!B44="","",入力②!B44)</f>
        <v/>
      </c>
      <c r="C43" s="186" t="str">
        <f>IF(入力②!C44="","",入力②!C44)</f>
        <v/>
      </c>
      <c r="D43" s="189" t="str">
        <f>IF(入力②!D44="","",入力②!D44)</f>
        <v/>
      </c>
      <c r="E43" s="45" t="s">
        <v>1</v>
      </c>
      <c r="F43" s="41" t="str">
        <f>IFERROR(VLOOKUP(入力②!F44,触らない!$I$4:$J$13,2,FALSE),"")</f>
        <v/>
      </c>
    </row>
    <row r="44" spans="1:6" ht="15" customHeight="1">
      <c r="A44" s="181"/>
      <c r="B44" s="184"/>
      <c r="C44" s="187"/>
      <c r="D44" s="190"/>
      <c r="E44" s="46" t="s">
        <v>2</v>
      </c>
      <c r="F44" s="42" t="str">
        <f>IFERROR(VLOOKUP(入力②!F45,触らない!$K$4:$L$10,2,FALSE),"")</f>
        <v/>
      </c>
    </row>
    <row r="45" spans="1:6" ht="24.75" customHeight="1">
      <c r="A45" s="181"/>
      <c r="B45" s="184"/>
      <c r="C45" s="187"/>
      <c r="D45" s="190"/>
      <c r="E45" s="47" t="s">
        <v>87</v>
      </c>
      <c r="F45" s="43" t="str">
        <f>IFERROR(VLOOKUP(入力②!F46,触らない!$M$4:$N$12,2,FALSE),"")</f>
        <v/>
      </c>
    </row>
    <row r="46" spans="1:6" ht="45.75" customHeight="1">
      <c r="A46" s="181"/>
      <c r="B46" s="184"/>
      <c r="C46" s="187"/>
      <c r="D46" s="191"/>
      <c r="E46" s="48" t="s">
        <v>4</v>
      </c>
      <c r="F46" s="44" t="str">
        <f>IFERROR(VLOOKUP(入力②!F47,触らない!$O$4:$P$7,2,FALSE),"")</f>
        <v/>
      </c>
    </row>
    <row r="47" spans="1:6" ht="15" customHeight="1">
      <c r="A47" s="181"/>
      <c r="B47" s="184"/>
      <c r="C47" s="187"/>
      <c r="D47" s="192" t="str">
        <f>IF(入力②!D48="","",入力②!D48)</f>
        <v/>
      </c>
      <c r="E47" s="49" t="s">
        <v>1</v>
      </c>
      <c r="F47" s="118" t="str">
        <f>IFERROR(VLOOKUP(入力②!F48,触らない!$I$4:$J$13,2,FALSE),"")</f>
        <v/>
      </c>
    </row>
    <row r="48" spans="1:6" ht="15" customHeight="1">
      <c r="A48" s="181"/>
      <c r="B48" s="184"/>
      <c r="C48" s="187"/>
      <c r="D48" s="190"/>
      <c r="E48" s="46" t="s">
        <v>2</v>
      </c>
      <c r="F48" s="42" t="str">
        <f>IFERROR(VLOOKUP(入力②!F49,触らない!$K$4:$L$10,2,FALSE),"")</f>
        <v/>
      </c>
    </row>
    <row r="49" spans="1:6" ht="24.75" customHeight="1">
      <c r="A49" s="181"/>
      <c r="B49" s="184"/>
      <c r="C49" s="187"/>
      <c r="D49" s="190"/>
      <c r="E49" s="47" t="s">
        <v>87</v>
      </c>
      <c r="F49" s="43" t="str">
        <f>IFERROR(VLOOKUP(入力②!F50,触らない!$M$4:$N$12,2,FALSE),"")</f>
        <v/>
      </c>
    </row>
    <row r="50" spans="1:6" ht="45.75" customHeight="1" thickBot="1">
      <c r="A50" s="182"/>
      <c r="B50" s="185"/>
      <c r="C50" s="188"/>
      <c r="D50" s="193"/>
      <c r="E50" s="50" t="s">
        <v>4</v>
      </c>
      <c r="F50" s="44" t="str">
        <f>IFERROR(VLOOKUP(入力②!F51,触らない!$O$4:$P$7,2,FALSE),"")</f>
        <v/>
      </c>
    </row>
    <row r="51" spans="1:6" ht="15" customHeight="1">
      <c r="A51" s="180">
        <v>7</v>
      </c>
      <c r="B51" s="183" t="str">
        <f>IF(入力②!B52="","",入力②!B52)</f>
        <v/>
      </c>
      <c r="C51" s="186" t="str">
        <f>IF(入力②!C52="","",入力②!C52)</f>
        <v/>
      </c>
      <c r="D51" s="189" t="str">
        <f>IF(入力②!D52="","",入力②!D52)</f>
        <v/>
      </c>
      <c r="E51" s="45" t="s">
        <v>1</v>
      </c>
      <c r="F51" s="41" t="str">
        <f>IFERROR(VLOOKUP(入力②!F52,触らない!$I$4:$J$13,2,FALSE),"")</f>
        <v/>
      </c>
    </row>
    <row r="52" spans="1:6" ht="15" customHeight="1">
      <c r="A52" s="181"/>
      <c r="B52" s="184"/>
      <c r="C52" s="187"/>
      <c r="D52" s="190"/>
      <c r="E52" s="46" t="s">
        <v>2</v>
      </c>
      <c r="F52" s="42" t="str">
        <f>IFERROR(VLOOKUP(入力②!F53,触らない!$K$4:$L$10,2,FALSE),"")</f>
        <v/>
      </c>
    </row>
    <row r="53" spans="1:6" ht="24.75" customHeight="1">
      <c r="A53" s="181"/>
      <c r="B53" s="184"/>
      <c r="C53" s="187"/>
      <c r="D53" s="190"/>
      <c r="E53" s="47" t="s">
        <v>87</v>
      </c>
      <c r="F53" s="43" t="str">
        <f>IFERROR(VLOOKUP(入力②!F54,触らない!$M$4:$N$12,2,FALSE),"")</f>
        <v/>
      </c>
    </row>
    <row r="54" spans="1:6" ht="45.75" customHeight="1">
      <c r="A54" s="181"/>
      <c r="B54" s="184"/>
      <c r="C54" s="187"/>
      <c r="D54" s="191"/>
      <c r="E54" s="48" t="s">
        <v>4</v>
      </c>
      <c r="F54" s="44" t="str">
        <f>IFERROR(VLOOKUP(入力②!F55,触らない!$O$4:$P$7,2,FALSE),"")</f>
        <v/>
      </c>
    </row>
    <row r="55" spans="1:6" ht="15" customHeight="1">
      <c r="A55" s="181"/>
      <c r="B55" s="184"/>
      <c r="C55" s="187"/>
      <c r="D55" s="192" t="str">
        <f>IF(入力②!D56="","",入力②!D56)</f>
        <v/>
      </c>
      <c r="E55" s="49" t="s">
        <v>1</v>
      </c>
      <c r="F55" s="118" t="str">
        <f>IFERROR(VLOOKUP(入力②!F56,触らない!$I$4:$J$13,2,FALSE),"")</f>
        <v/>
      </c>
    </row>
    <row r="56" spans="1:6" ht="15" customHeight="1">
      <c r="A56" s="181"/>
      <c r="B56" s="184"/>
      <c r="C56" s="187"/>
      <c r="D56" s="190"/>
      <c r="E56" s="46" t="s">
        <v>2</v>
      </c>
      <c r="F56" s="42" t="str">
        <f>IFERROR(VLOOKUP(入力②!F57,触らない!$K$4:$L$10,2,FALSE),"")</f>
        <v/>
      </c>
    </row>
    <row r="57" spans="1:6" ht="25.5" customHeight="1">
      <c r="A57" s="181"/>
      <c r="B57" s="184"/>
      <c r="C57" s="187"/>
      <c r="D57" s="190"/>
      <c r="E57" s="47" t="s">
        <v>87</v>
      </c>
      <c r="F57" s="43" t="str">
        <f>IFERROR(VLOOKUP(入力②!F58,触らない!$M$4:$N$12,2,FALSE),"")</f>
        <v/>
      </c>
    </row>
    <row r="58" spans="1:6" ht="45.75" customHeight="1" thickBot="1">
      <c r="A58" s="182"/>
      <c r="B58" s="185"/>
      <c r="C58" s="188"/>
      <c r="D58" s="193"/>
      <c r="E58" s="50" t="s">
        <v>4</v>
      </c>
      <c r="F58" s="119" t="str">
        <f>IFERROR(VLOOKUP(入力②!F59,触らない!$O$4:$P$7,2,FALSE),"")</f>
        <v/>
      </c>
    </row>
    <row r="59" spans="1:6" ht="15" customHeight="1">
      <c r="A59" s="180">
        <v>8</v>
      </c>
      <c r="B59" s="183" t="str">
        <f>IF(入力②!B60="","",入力②!B60)</f>
        <v/>
      </c>
      <c r="C59" s="186" t="str">
        <f>IF(入力②!C60="","",入力②!C60)</f>
        <v/>
      </c>
      <c r="D59" s="189" t="str">
        <f>IF(入力②!D60="","",入力②!D60)</f>
        <v/>
      </c>
      <c r="E59" s="45" t="s">
        <v>1</v>
      </c>
      <c r="F59" s="41" t="str">
        <f>IFERROR(VLOOKUP(入力②!F60,触らない!$I$4:$J$13,2,FALSE),"")</f>
        <v/>
      </c>
    </row>
    <row r="60" spans="1:6" ht="15" customHeight="1">
      <c r="A60" s="181"/>
      <c r="B60" s="184"/>
      <c r="C60" s="187"/>
      <c r="D60" s="190"/>
      <c r="E60" s="46" t="s">
        <v>2</v>
      </c>
      <c r="F60" s="42" t="str">
        <f>IFERROR(VLOOKUP(入力②!F61,触らない!$K$4:$L$10,2,FALSE),"")</f>
        <v/>
      </c>
    </row>
    <row r="61" spans="1:6" ht="24.75" customHeight="1">
      <c r="A61" s="181"/>
      <c r="B61" s="184"/>
      <c r="C61" s="187"/>
      <c r="D61" s="190"/>
      <c r="E61" s="47" t="s">
        <v>87</v>
      </c>
      <c r="F61" s="43" t="str">
        <f>IFERROR(VLOOKUP(入力②!F62,触らない!$M$4:$N$12,2,FALSE),"")</f>
        <v/>
      </c>
    </row>
    <row r="62" spans="1:6" ht="45.75" customHeight="1">
      <c r="A62" s="181"/>
      <c r="B62" s="184"/>
      <c r="C62" s="187"/>
      <c r="D62" s="191"/>
      <c r="E62" s="48" t="s">
        <v>4</v>
      </c>
      <c r="F62" s="44" t="str">
        <f>IFERROR(VLOOKUP(入力②!F63,触らない!$O$4:$P$7,2,FALSE),"")</f>
        <v/>
      </c>
    </row>
    <row r="63" spans="1:6" ht="15" customHeight="1">
      <c r="A63" s="181"/>
      <c r="B63" s="184"/>
      <c r="C63" s="187"/>
      <c r="D63" s="192" t="str">
        <f>IF(入力②!D64="","",入力②!D64)</f>
        <v/>
      </c>
      <c r="E63" s="49" t="s">
        <v>1</v>
      </c>
      <c r="F63" s="118" t="str">
        <f>IFERROR(VLOOKUP(入力②!F64,触らない!$I$4:$J$13,2,FALSE),"")</f>
        <v/>
      </c>
    </row>
    <row r="64" spans="1:6" ht="15" customHeight="1">
      <c r="A64" s="181"/>
      <c r="B64" s="184"/>
      <c r="C64" s="187"/>
      <c r="D64" s="190"/>
      <c r="E64" s="46" t="s">
        <v>2</v>
      </c>
      <c r="F64" s="42" t="str">
        <f>IFERROR(VLOOKUP(入力②!F65,触らない!$K$4:$L$10,2,FALSE),"")</f>
        <v/>
      </c>
    </row>
    <row r="65" spans="1:6" ht="25.5" customHeight="1">
      <c r="A65" s="181"/>
      <c r="B65" s="184"/>
      <c r="C65" s="187"/>
      <c r="D65" s="190"/>
      <c r="E65" s="47" t="s">
        <v>87</v>
      </c>
      <c r="F65" s="43" t="str">
        <f>IFERROR(VLOOKUP(入力②!F66,触らない!$M$4:$N$12,2,FALSE),"")</f>
        <v/>
      </c>
    </row>
    <row r="66" spans="1:6" ht="45.75" customHeight="1" thickBot="1">
      <c r="A66" s="182"/>
      <c r="B66" s="185"/>
      <c r="C66" s="188"/>
      <c r="D66" s="193"/>
      <c r="E66" s="50" t="s">
        <v>4</v>
      </c>
      <c r="F66" s="119" t="str">
        <f>IFERROR(VLOOKUP(入力②!F67,触らない!$O$4:$P$7,2,FALSE),"")</f>
        <v/>
      </c>
    </row>
    <row r="67" spans="1:6" ht="15" customHeight="1">
      <c r="A67" s="180">
        <v>9</v>
      </c>
      <c r="B67" s="183" t="str">
        <f>IF(入力②!B68="","",入力②!B68)</f>
        <v/>
      </c>
      <c r="C67" s="186" t="str">
        <f>IF(入力②!C68="","",入力②!C68)</f>
        <v/>
      </c>
      <c r="D67" s="189" t="str">
        <f>IF(入力②!D68="","",入力②!D68)</f>
        <v/>
      </c>
      <c r="E67" s="45" t="s">
        <v>1</v>
      </c>
      <c r="F67" s="41" t="str">
        <f>IFERROR(VLOOKUP(入力②!F68,触らない!$I$4:$J$13,2,FALSE),"")</f>
        <v/>
      </c>
    </row>
    <row r="68" spans="1:6" ht="15" customHeight="1">
      <c r="A68" s="181"/>
      <c r="B68" s="184"/>
      <c r="C68" s="187"/>
      <c r="D68" s="190"/>
      <c r="E68" s="46" t="s">
        <v>2</v>
      </c>
      <c r="F68" s="42" t="str">
        <f>IFERROR(VLOOKUP(入力②!F69,触らない!$K$4:$L$10,2,FALSE),"")</f>
        <v/>
      </c>
    </row>
    <row r="69" spans="1:6" ht="24.75" customHeight="1">
      <c r="A69" s="181"/>
      <c r="B69" s="184"/>
      <c r="C69" s="187"/>
      <c r="D69" s="190"/>
      <c r="E69" s="47" t="s">
        <v>87</v>
      </c>
      <c r="F69" s="43" t="str">
        <f>IFERROR(VLOOKUP(入力②!F70,触らない!$M$4:$N$12,2,FALSE),"")</f>
        <v/>
      </c>
    </row>
    <row r="70" spans="1:6" ht="45.75" customHeight="1">
      <c r="A70" s="181"/>
      <c r="B70" s="184"/>
      <c r="C70" s="187"/>
      <c r="D70" s="191"/>
      <c r="E70" s="48" t="s">
        <v>4</v>
      </c>
      <c r="F70" s="44" t="str">
        <f>IFERROR(VLOOKUP(入力②!F71,触らない!$O$4:$P$7,2,FALSE),"")</f>
        <v/>
      </c>
    </row>
    <row r="71" spans="1:6" ht="15" customHeight="1">
      <c r="A71" s="181"/>
      <c r="B71" s="184"/>
      <c r="C71" s="187"/>
      <c r="D71" s="192" t="str">
        <f>IF(入力②!D72="","",入力②!D72)</f>
        <v/>
      </c>
      <c r="E71" s="49" t="s">
        <v>1</v>
      </c>
      <c r="F71" s="118" t="str">
        <f>IFERROR(VLOOKUP(入力②!F72,触らない!$I$4:$J$13,2,FALSE),"")</f>
        <v/>
      </c>
    </row>
    <row r="72" spans="1:6" ht="15" customHeight="1">
      <c r="A72" s="181"/>
      <c r="B72" s="184"/>
      <c r="C72" s="187"/>
      <c r="D72" s="190"/>
      <c r="E72" s="46" t="s">
        <v>2</v>
      </c>
      <c r="F72" s="42" t="str">
        <f>IFERROR(VLOOKUP(入力②!F73,触らない!$K$4:$L$10,2,FALSE),"")</f>
        <v/>
      </c>
    </row>
    <row r="73" spans="1:6" ht="25.5" customHeight="1">
      <c r="A73" s="181"/>
      <c r="B73" s="184"/>
      <c r="C73" s="187"/>
      <c r="D73" s="190"/>
      <c r="E73" s="47" t="s">
        <v>87</v>
      </c>
      <c r="F73" s="43" t="str">
        <f>IFERROR(VLOOKUP(入力②!F74,触らない!$M$4:$N$12,2,FALSE),"")</f>
        <v/>
      </c>
    </row>
    <row r="74" spans="1:6" ht="45.75" customHeight="1" thickBot="1">
      <c r="A74" s="182"/>
      <c r="B74" s="185"/>
      <c r="C74" s="188"/>
      <c r="D74" s="193"/>
      <c r="E74" s="50" t="s">
        <v>4</v>
      </c>
      <c r="F74" s="119" t="str">
        <f>IFERROR(VLOOKUP(入力②!F75,触らない!$O$4:$P$7,2,FALSE),"")</f>
        <v/>
      </c>
    </row>
    <row r="75" spans="1:6" ht="15" customHeight="1">
      <c r="A75" s="180">
        <v>10</v>
      </c>
      <c r="B75" s="183" t="str">
        <f>IF(入力②!B76="","",入力②!B76)</f>
        <v/>
      </c>
      <c r="C75" s="186" t="str">
        <f>IF(入力②!C76="","",入力②!C76)</f>
        <v/>
      </c>
      <c r="D75" s="189" t="str">
        <f>IF(入力②!D76="","",入力②!D76)</f>
        <v/>
      </c>
      <c r="E75" s="45" t="s">
        <v>1</v>
      </c>
      <c r="F75" s="41" t="str">
        <f>IFERROR(VLOOKUP(入力②!F76,触らない!$I$4:$J$13,2,FALSE),"")</f>
        <v/>
      </c>
    </row>
    <row r="76" spans="1:6" ht="15" customHeight="1">
      <c r="A76" s="181"/>
      <c r="B76" s="184"/>
      <c r="C76" s="187"/>
      <c r="D76" s="190"/>
      <c r="E76" s="46" t="s">
        <v>2</v>
      </c>
      <c r="F76" s="42" t="str">
        <f>IFERROR(VLOOKUP(入力②!F77,触らない!$K$4:$L$10,2,FALSE),"")</f>
        <v/>
      </c>
    </row>
    <row r="77" spans="1:6" ht="24.75" customHeight="1">
      <c r="A77" s="181"/>
      <c r="B77" s="184"/>
      <c r="C77" s="187"/>
      <c r="D77" s="190"/>
      <c r="E77" s="47" t="s">
        <v>87</v>
      </c>
      <c r="F77" s="43" t="str">
        <f>IFERROR(VLOOKUP(入力②!F78,触らない!$M$4:$N$12,2,FALSE),"")</f>
        <v/>
      </c>
    </row>
    <row r="78" spans="1:6" ht="45.75" customHeight="1">
      <c r="A78" s="181"/>
      <c r="B78" s="184"/>
      <c r="C78" s="187"/>
      <c r="D78" s="191"/>
      <c r="E78" s="48" t="s">
        <v>4</v>
      </c>
      <c r="F78" s="44" t="str">
        <f>IFERROR(VLOOKUP(入力②!F79,触らない!$O$4:$P$7,2,FALSE),"")</f>
        <v/>
      </c>
    </row>
    <row r="79" spans="1:6" ht="15" customHeight="1">
      <c r="A79" s="181"/>
      <c r="B79" s="184"/>
      <c r="C79" s="187"/>
      <c r="D79" s="192" t="str">
        <f>IF(入力②!D80="","",入力②!D80)</f>
        <v/>
      </c>
      <c r="E79" s="49" t="s">
        <v>1</v>
      </c>
      <c r="F79" s="118" t="str">
        <f>IFERROR(VLOOKUP(入力②!F80,触らない!$I$4:$J$13,2,FALSE),"")</f>
        <v/>
      </c>
    </row>
    <row r="80" spans="1:6" ht="15" customHeight="1">
      <c r="A80" s="181"/>
      <c r="B80" s="184"/>
      <c r="C80" s="187"/>
      <c r="D80" s="190"/>
      <c r="E80" s="46" t="s">
        <v>2</v>
      </c>
      <c r="F80" s="42" t="str">
        <f>IFERROR(VLOOKUP(入力②!F81,触らない!$K$4:$L$10,2,FALSE),"")</f>
        <v/>
      </c>
    </row>
    <row r="81" spans="1:6" ht="25.5" customHeight="1">
      <c r="A81" s="181"/>
      <c r="B81" s="184"/>
      <c r="C81" s="187"/>
      <c r="D81" s="190"/>
      <c r="E81" s="47" t="s">
        <v>87</v>
      </c>
      <c r="F81" s="43" t="str">
        <f>IFERROR(VLOOKUP(入力②!F82,触らない!$M$4:$N$12,2,FALSE),"")</f>
        <v/>
      </c>
    </row>
    <row r="82" spans="1:6" ht="45.75" customHeight="1" thickBot="1">
      <c r="A82" s="182"/>
      <c r="B82" s="185"/>
      <c r="C82" s="188"/>
      <c r="D82" s="193"/>
      <c r="E82" s="50" t="s">
        <v>4</v>
      </c>
      <c r="F82" s="119" t="str">
        <f>IFERROR(VLOOKUP(入力②!F83,触らない!$O$4:$P$7,2,FALSE),"")</f>
        <v/>
      </c>
    </row>
  </sheetData>
  <sheetProtection sheet="1" objects="1" scenarios="1"/>
  <mergeCells count="50">
    <mergeCell ref="D55:D58"/>
    <mergeCell ref="A51:A58"/>
    <mergeCell ref="B51:B58"/>
    <mergeCell ref="C51:C58"/>
    <mergeCell ref="D51:D54"/>
    <mergeCell ref="D47:D50"/>
    <mergeCell ref="D39:D42"/>
    <mergeCell ref="A43:A50"/>
    <mergeCell ref="B43:B50"/>
    <mergeCell ref="C43:C50"/>
    <mergeCell ref="D43:D46"/>
    <mergeCell ref="A35:A42"/>
    <mergeCell ref="B35:B42"/>
    <mergeCell ref="C35:C42"/>
    <mergeCell ref="D35:D38"/>
    <mergeCell ref="D31:D34"/>
    <mergeCell ref="D23:D26"/>
    <mergeCell ref="A27:A34"/>
    <mergeCell ref="B27:B34"/>
    <mergeCell ref="C27:C34"/>
    <mergeCell ref="D27:D30"/>
    <mergeCell ref="A19:A26"/>
    <mergeCell ref="B19:B26"/>
    <mergeCell ref="C19:C26"/>
    <mergeCell ref="D19:D22"/>
    <mergeCell ref="D15:D18"/>
    <mergeCell ref="D7:D10"/>
    <mergeCell ref="A11:A18"/>
    <mergeCell ref="B11:B18"/>
    <mergeCell ref="C11:C18"/>
    <mergeCell ref="D11:D14"/>
    <mergeCell ref="A3:A10"/>
    <mergeCell ref="B3:B10"/>
    <mergeCell ref="C3:C10"/>
    <mergeCell ref="D3:D6"/>
    <mergeCell ref="A59:A66"/>
    <mergeCell ref="B59:B66"/>
    <mergeCell ref="C59:C66"/>
    <mergeCell ref="D59:D62"/>
    <mergeCell ref="D63:D66"/>
    <mergeCell ref="A67:A74"/>
    <mergeCell ref="B67:B74"/>
    <mergeCell ref="C67:C74"/>
    <mergeCell ref="D67:D70"/>
    <mergeCell ref="D71:D74"/>
    <mergeCell ref="A75:A82"/>
    <mergeCell ref="B75:B82"/>
    <mergeCell ref="C75:C82"/>
    <mergeCell ref="D75:D78"/>
    <mergeCell ref="D79:D82"/>
  </mergeCells>
  <phoneticPr fontId="3"/>
  <pageMargins left="0.7" right="0.7" top="0.75" bottom="0.75" header="0.3" footer="0.3"/>
  <pageSetup paperSize="9" scale="87" orientation="portrait" r:id="rId1"/>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1"/>
  <sheetViews>
    <sheetView view="pageBreakPreview" zoomScaleNormal="100" zoomScaleSheetLayoutView="100" workbookViewId="0">
      <selection activeCell="E14" sqref="E14:G14"/>
    </sheetView>
  </sheetViews>
  <sheetFormatPr defaultRowHeight="18.75"/>
  <cols>
    <col min="1" max="1" width="2.875" style="24" customWidth="1"/>
    <col min="2" max="2" width="3.875" style="24" customWidth="1"/>
    <col min="3" max="3" width="7.125" style="25" customWidth="1"/>
    <col min="4" max="4" width="8.75" style="26" customWidth="1"/>
    <col min="5" max="5" width="38.5" style="26" customWidth="1"/>
    <col min="6" max="6" width="5.5" style="26" customWidth="1"/>
    <col min="7" max="7" width="13.125" style="24" customWidth="1"/>
    <col min="8" max="16384" width="9" style="24"/>
  </cols>
  <sheetData>
    <row r="1" spans="1:7" ht="19.5" thickBot="1">
      <c r="A1" s="23" t="s">
        <v>136</v>
      </c>
    </row>
    <row r="2" spans="1:7">
      <c r="A2" s="27" t="s">
        <v>122</v>
      </c>
      <c r="B2" s="28">
        <v>1</v>
      </c>
      <c r="C2" s="29" t="s">
        <v>83</v>
      </c>
      <c r="D2" s="194" t="str">
        <f>IF(入力②!B4=0,"",入力②!B4)</f>
        <v/>
      </c>
      <c r="E2" s="194"/>
      <c r="F2" s="29" t="s">
        <v>84</v>
      </c>
      <c r="G2" s="30" t="str">
        <f>IF(入力②!C4=0,"",入力②!C4)</f>
        <v/>
      </c>
    </row>
    <row r="3" spans="1:7" ht="27" customHeight="1">
      <c r="A3" s="195" t="s">
        <v>123</v>
      </c>
      <c r="B3" s="197" t="str">
        <f>IF(入力②!D4=0,"",入力②!D4)</f>
        <v/>
      </c>
      <c r="C3" s="198"/>
      <c r="D3" s="31" t="s">
        <v>126</v>
      </c>
      <c r="E3" s="203" t="str">
        <f>IFERROR(VLOOKUP(入力②!F4,触らない!$I$18:$J$27,2,FALSE),"")</f>
        <v/>
      </c>
      <c r="F3" s="203"/>
      <c r="G3" s="204"/>
    </row>
    <row r="4" spans="1:7" ht="27" customHeight="1">
      <c r="A4" s="195"/>
      <c r="B4" s="199"/>
      <c r="C4" s="200"/>
      <c r="D4" s="32" t="s">
        <v>127</v>
      </c>
      <c r="E4" s="205" t="str">
        <f>IFERROR(VLOOKUP(入力②!F5,触らない!$K$18:$L$24,2,FALSE),"")</f>
        <v/>
      </c>
      <c r="F4" s="205"/>
      <c r="G4" s="206"/>
    </row>
    <row r="5" spans="1:7" ht="27" customHeight="1">
      <c r="A5" s="195"/>
      <c r="B5" s="199"/>
      <c r="C5" s="200"/>
      <c r="D5" s="33" t="s">
        <v>124</v>
      </c>
      <c r="E5" s="207" t="str">
        <f>IFERROR(VLOOKUP(入力②!F6,触らない!$M$18:$N$26,2,FALSE),"")</f>
        <v/>
      </c>
      <c r="F5" s="207"/>
      <c r="G5" s="208"/>
    </row>
    <row r="6" spans="1:7" ht="36" customHeight="1">
      <c r="A6" s="195"/>
      <c r="B6" s="201"/>
      <c r="C6" s="202"/>
      <c r="D6" s="34" t="s">
        <v>125</v>
      </c>
      <c r="E6" s="207" t="str">
        <f>IFERROR(VLOOKUP(入力②!F7,触らない!$O$18:$P$21,2,FALSE),"")</f>
        <v/>
      </c>
      <c r="F6" s="207"/>
      <c r="G6" s="208"/>
    </row>
    <row r="7" spans="1:7" ht="18.75" customHeight="1">
      <c r="A7" s="195"/>
      <c r="B7" s="209" t="str">
        <f>IF(入力②!D8=0,"",入力②!D8)</f>
        <v/>
      </c>
      <c r="C7" s="210"/>
      <c r="D7" s="31" t="s">
        <v>126</v>
      </c>
      <c r="E7" s="203" t="str">
        <f>IFERROR(VLOOKUP(入力②!F8,触らない!$I$18:$J$27,2,FALSE),"")</f>
        <v/>
      </c>
      <c r="F7" s="203"/>
      <c r="G7" s="204"/>
    </row>
    <row r="8" spans="1:7">
      <c r="A8" s="195"/>
      <c r="B8" s="211"/>
      <c r="C8" s="212"/>
      <c r="D8" s="32" t="s">
        <v>127</v>
      </c>
      <c r="E8" s="205" t="str">
        <f>IFERROR(VLOOKUP(入力②!F9,触らない!$K$18:$L$24,2,FALSE),"")</f>
        <v/>
      </c>
      <c r="F8" s="205"/>
      <c r="G8" s="206"/>
    </row>
    <row r="9" spans="1:7" ht="27" customHeight="1">
      <c r="A9" s="195"/>
      <c r="B9" s="211"/>
      <c r="C9" s="212"/>
      <c r="D9" s="33" t="s">
        <v>124</v>
      </c>
      <c r="E9" s="207" t="str">
        <f>IFERROR(VLOOKUP(入力②!F10,触らない!$M$18:$N$26,2,FALSE),"")</f>
        <v/>
      </c>
      <c r="F9" s="207"/>
      <c r="G9" s="208"/>
    </row>
    <row r="10" spans="1:7" ht="36" customHeight="1" thickBot="1">
      <c r="A10" s="196"/>
      <c r="B10" s="213"/>
      <c r="C10" s="214"/>
      <c r="D10" s="35" t="s">
        <v>125</v>
      </c>
      <c r="E10" s="207" t="str">
        <f>IFERROR(VLOOKUP(入力②!F11,触らない!$O$18:$P$21,2,FALSE),"")</f>
        <v/>
      </c>
      <c r="F10" s="207"/>
      <c r="G10" s="208"/>
    </row>
    <row r="11" spans="1:7">
      <c r="A11" s="27" t="s">
        <v>122</v>
      </c>
      <c r="B11" s="28">
        <v>2</v>
      </c>
      <c r="C11" s="29" t="s">
        <v>83</v>
      </c>
      <c r="D11" s="194" t="str">
        <f>IF(入力②!B12=0,"",入力②!B12)</f>
        <v/>
      </c>
      <c r="E11" s="194"/>
      <c r="F11" s="29" t="s">
        <v>131</v>
      </c>
      <c r="G11" s="30" t="str">
        <f>IF(入力②!C12=0,"",入力②!C12)</f>
        <v/>
      </c>
    </row>
    <row r="12" spans="1:7" ht="27" customHeight="1">
      <c r="A12" s="195" t="s">
        <v>123</v>
      </c>
      <c r="B12" s="197" t="str">
        <f>IF(入力②!D12=0,"",入力②!D12)</f>
        <v/>
      </c>
      <c r="C12" s="198"/>
      <c r="D12" s="31" t="s">
        <v>132</v>
      </c>
      <c r="E12" s="203" t="str">
        <f>IFERROR(VLOOKUP(入力②!F12,触らない!$I$18:$J$27,2,FALSE),"")</f>
        <v/>
      </c>
      <c r="F12" s="203"/>
      <c r="G12" s="204"/>
    </row>
    <row r="13" spans="1:7" ht="27" customHeight="1">
      <c r="A13" s="195"/>
      <c r="B13" s="199"/>
      <c r="C13" s="200"/>
      <c r="D13" s="32" t="s">
        <v>133</v>
      </c>
      <c r="E13" s="205" t="str">
        <f>IFERROR(VLOOKUP(入力②!F13,触らない!$K$18:$L$24,2,FALSE),"")</f>
        <v/>
      </c>
      <c r="F13" s="205"/>
      <c r="G13" s="206"/>
    </row>
    <row r="14" spans="1:7" ht="27" customHeight="1">
      <c r="A14" s="195"/>
      <c r="B14" s="199"/>
      <c r="C14" s="200"/>
      <c r="D14" s="33" t="s">
        <v>134</v>
      </c>
      <c r="E14" s="207" t="str">
        <f>IFERROR(VLOOKUP(入力②!F14,触らない!$M$18:$N$26,2,FALSE),"")</f>
        <v/>
      </c>
      <c r="F14" s="207"/>
      <c r="G14" s="208"/>
    </row>
    <row r="15" spans="1:7" ht="36" customHeight="1">
      <c r="A15" s="195"/>
      <c r="B15" s="201"/>
      <c r="C15" s="202"/>
      <c r="D15" s="34" t="s">
        <v>135</v>
      </c>
      <c r="E15" s="207" t="str">
        <f>IFERROR(VLOOKUP(入力②!F15,触らない!$O$18:$P$21,2,FALSE),"")</f>
        <v/>
      </c>
      <c r="F15" s="207"/>
      <c r="G15" s="208"/>
    </row>
    <row r="16" spans="1:7" ht="18.75" customHeight="1">
      <c r="A16" s="195"/>
      <c r="B16" s="209" t="str">
        <f>IF(入力②!D16=0,"",入力②!D16)</f>
        <v/>
      </c>
      <c r="C16" s="210"/>
      <c r="D16" s="31" t="s">
        <v>132</v>
      </c>
      <c r="E16" s="203" t="str">
        <f>IFERROR(VLOOKUP(入力②!F16,触らない!$I$18:$J$27,2,FALSE),"")</f>
        <v/>
      </c>
      <c r="F16" s="203"/>
      <c r="G16" s="204"/>
    </row>
    <row r="17" spans="1:8">
      <c r="A17" s="195"/>
      <c r="B17" s="211"/>
      <c r="C17" s="212"/>
      <c r="D17" s="32" t="s">
        <v>133</v>
      </c>
      <c r="E17" s="205" t="str">
        <f>IFERROR(VLOOKUP(入力②!F17,触らない!$K$18:$L$24,2,FALSE),"")</f>
        <v/>
      </c>
      <c r="F17" s="205"/>
      <c r="G17" s="206"/>
    </row>
    <row r="18" spans="1:8" ht="27" customHeight="1">
      <c r="A18" s="195"/>
      <c r="B18" s="211"/>
      <c r="C18" s="212"/>
      <c r="D18" s="33" t="s">
        <v>134</v>
      </c>
      <c r="E18" s="207" t="str">
        <f>IFERROR(VLOOKUP(入力②!F18,触らない!$M$18:$N$26,2,FALSE),"")</f>
        <v/>
      </c>
      <c r="F18" s="207"/>
      <c r="G18" s="208"/>
    </row>
    <row r="19" spans="1:8" ht="36" customHeight="1" thickBot="1">
      <c r="A19" s="196"/>
      <c r="B19" s="213"/>
      <c r="C19" s="214"/>
      <c r="D19" s="35" t="s">
        <v>135</v>
      </c>
      <c r="E19" s="207" t="str">
        <f>IFERROR(VLOOKUP(入力②!F19,触らない!$O$18:$P$21,2,FALSE),"")</f>
        <v/>
      </c>
      <c r="F19" s="207"/>
      <c r="G19" s="208"/>
      <c r="H19" s="24">
        <v>-2</v>
      </c>
    </row>
    <row r="20" spans="1:8">
      <c r="A20" s="27" t="s">
        <v>122</v>
      </c>
      <c r="B20" s="28">
        <v>3</v>
      </c>
      <c r="C20" s="29" t="s">
        <v>83</v>
      </c>
      <c r="D20" s="194" t="str">
        <f>IF(入力②!B20=0,"",入力②!B20)</f>
        <v/>
      </c>
      <c r="E20" s="194"/>
      <c r="F20" s="29" t="s">
        <v>131</v>
      </c>
      <c r="G20" s="30" t="str">
        <f>IF(入力②!C20=0,"",入力②!C20)</f>
        <v/>
      </c>
    </row>
    <row r="21" spans="1:8" ht="27" customHeight="1">
      <c r="A21" s="195" t="s">
        <v>123</v>
      </c>
      <c r="B21" s="197" t="str">
        <f>IF(入力②!D20=0,"",入力②!D20)</f>
        <v/>
      </c>
      <c r="C21" s="198"/>
      <c r="D21" s="31" t="s">
        <v>132</v>
      </c>
      <c r="E21" s="203" t="str">
        <f>IFERROR(VLOOKUP(入力②!F20,触らない!$I$18:$J$27,2,FALSE),"")</f>
        <v/>
      </c>
      <c r="F21" s="203"/>
      <c r="G21" s="204"/>
    </row>
    <row r="22" spans="1:8" ht="27" customHeight="1">
      <c r="A22" s="195"/>
      <c r="B22" s="199"/>
      <c r="C22" s="200"/>
      <c r="D22" s="32" t="s">
        <v>133</v>
      </c>
      <c r="E22" s="205" t="str">
        <f>IFERROR(VLOOKUP(入力②!F21,触らない!$K$18:$L$24,2,FALSE),"")</f>
        <v/>
      </c>
      <c r="F22" s="205"/>
      <c r="G22" s="206"/>
    </row>
    <row r="23" spans="1:8" ht="27" customHeight="1">
      <c r="A23" s="195"/>
      <c r="B23" s="199"/>
      <c r="C23" s="200"/>
      <c r="D23" s="33" t="s">
        <v>134</v>
      </c>
      <c r="E23" s="207" t="str">
        <f>IFERROR(VLOOKUP(入力②!F22,触らない!$M$18:$N$26,2,FALSE),"")</f>
        <v/>
      </c>
      <c r="F23" s="207"/>
      <c r="G23" s="208"/>
    </row>
    <row r="24" spans="1:8" ht="36" customHeight="1">
      <c r="A24" s="195"/>
      <c r="B24" s="201"/>
      <c r="C24" s="202"/>
      <c r="D24" s="34" t="s">
        <v>135</v>
      </c>
      <c r="E24" s="207" t="str">
        <f>IFERROR(VLOOKUP(入力②!F23,触らない!$O$18:$P$21,2,FALSE),"")</f>
        <v/>
      </c>
      <c r="F24" s="207"/>
      <c r="G24" s="208"/>
    </row>
    <row r="25" spans="1:8" ht="18.75" customHeight="1">
      <c r="A25" s="195"/>
      <c r="B25" s="209" t="str">
        <f>IF(入力②!D24=0,"",入力②!D24)</f>
        <v/>
      </c>
      <c r="C25" s="210"/>
      <c r="D25" s="31" t="s">
        <v>132</v>
      </c>
      <c r="E25" s="203" t="str">
        <f>IFERROR(VLOOKUP(入力②!F24,触らない!$I$18:$J$27,2,FALSE),"")</f>
        <v/>
      </c>
      <c r="F25" s="203"/>
      <c r="G25" s="204"/>
    </row>
    <row r="26" spans="1:8">
      <c r="A26" s="195"/>
      <c r="B26" s="211"/>
      <c r="C26" s="212"/>
      <c r="D26" s="32" t="s">
        <v>133</v>
      </c>
      <c r="E26" s="205" t="str">
        <f>IFERROR(VLOOKUP(入力②!F25,触らない!$K$18:$L$24,2,FALSE),"")</f>
        <v/>
      </c>
      <c r="F26" s="205"/>
      <c r="G26" s="206"/>
    </row>
    <row r="27" spans="1:8" ht="27" customHeight="1">
      <c r="A27" s="195"/>
      <c r="B27" s="211"/>
      <c r="C27" s="212"/>
      <c r="D27" s="33" t="s">
        <v>134</v>
      </c>
      <c r="E27" s="207" t="str">
        <f>IFERROR(VLOOKUP(入力②!F26,触らない!$M$18:$N$26,2,FALSE),"")</f>
        <v/>
      </c>
      <c r="F27" s="207"/>
      <c r="G27" s="208"/>
    </row>
    <row r="28" spans="1:8" ht="36" customHeight="1" thickBot="1">
      <c r="A28" s="196"/>
      <c r="B28" s="213"/>
      <c r="C28" s="214"/>
      <c r="D28" s="35" t="s">
        <v>135</v>
      </c>
      <c r="E28" s="207" t="str">
        <f>IFERROR(VLOOKUP(入力②!F27,触らない!$O$18:$P$21,2,FALSE),"")</f>
        <v/>
      </c>
      <c r="F28" s="207"/>
      <c r="G28" s="208"/>
    </row>
    <row r="29" spans="1:8">
      <c r="A29" s="27" t="s">
        <v>122</v>
      </c>
      <c r="B29" s="28">
        <v>4</v>
      </c>
      <c r="C29" s="29" t="s">
        <v>83</v>
      </c>
      <c r="D29" s="194" t="str">
        <f>IF(入力②!B28=0,"",入力②!B28)</f>
        <v/>
      </c>
      <c r="E29" s="194"/>
      <c r="F29" s="29" t="s">
        <v>84</v>
      </c>
      <c r="G29" s="30" t="str">
        <f>IF(入力②!C28=0,"",入力②!C28)</f>
        <v/>
      </c>
    </row>
    <row r="30" spans="1:8" ht="27" customHeight="1">
      <c r="A30" s="195" t="s">
        <v>123</v>
      </c>
      <c r="B30" s="197" t="str">
        <f>IF(入力②!D28=0,"",入力②!D28)</f>
        <v/>
      </c>
      <c r="C30" s="198"/>
      <c r="D30" s="31" t="s">
        <v>126</v>
      </c>
      <c r="E30" s="203" t="str">
        <f>IFERROR(VLOOKUP(入力②!F28,触らない!$I$18:$J$27,2,FALSE),"")</f>
        <v/>
      </c>
      <c r="F30" s="203"/>
      <c r="G30" s="204"/>
    </row>
    <row r="31" spans="1:8" ht="27" customHeight="1">
      <c r="A31" s="195"/>
      <c r="B31" s="199"/>
      <c r="C31" s="200"/>
      <c r="D31" s="32" t="s">
        <v>127</v>
      </c>
      <c r="E31" s="205" t="str">
        <f>IFERROR(VLOOKUP(入力②!F29,触らない!$K$18:$L$24,2,FALSE),"")</f>
        <v/>
      </c>
      <c r="F31" s="205"/>
      <c r="G31" s="206"/>
    </row>
    <row r="32" spans="1:8" ht="27" customHeight="1">
      <c r="A32" s="195"/>
      <c r="B32" s="199"/>
      <c r="C32" s="200"/>
      <c r="D32" s="33" t="s">
        <v>124</v>
      </c>
      <c r="E32" s="207" t="str">
        <f>IFERROR(VLOOKUP(入力②!F30,触らない!$M$18:$N$26,2,FALSE),"")</f>
        <v/>
      </c>
      <c r="F32" s="207"/>
      <c r="G32" s="208"/>
    </row>
    <row r="33" spans="1:7" ht="36" customHeight="1">
      <c r="A33" s="195"/>
      <c r="B33" s="201"/>
      <c r="C33" s="202"/>
      <c r="D33" s="34" t="s">
        <v>125</v>
      </c>
      <c r="E33" s="207" t="str">
        <f>IFERROR(VLOOKUP(入力②!F31,触らない!$O$18:$P$21,2,FALSE),"")</f>
        <v/>
      </c>
      <c r="F33" s="207"/>
      <c r="G33" s="208"/>
    </row>
    <row r="34" spans="1:7" ht="18.75" customHeight="1">
      <c r="A34" s="195"/>
      <c r="B34" s="209" t="str">
        <f>IF(入力②!D32=0,"",入力②!D32)</f>
        <v/>
      </c>
      <c r="C34" s="210"/>
      <c r="D34" s="31" t="s">
        <v>126</v>
      </c>
      <c r="E34" s="203" t="str">
        <f>IFERROR(VLOOKUP(入力②!F32,触らない!$I$18:$J$27,2,FALSE),"")</f>
        <v/>
      </c>
      <c r="F34" s="203"/>
      <c r="G34" s="204"/>
    </row>
    <row r="35" spans="1:7">
      <c r="A35" s="195"/>
      <c r="B35" s="211"/>
      <c r="C35" s="212"/>
      <c r="D35" s="32" t="s">
        <v>127</v>
      </c>
      <c r="E35" s="205" t="str">
        <f>IFERROR(VLOOKUP(入力②!F33,触らない!$K$18:$L$24,2,FALSE),"")</f>
        <v/>
      </c>
      <c r="F35" s="205"/>
      <c r="G35" s="206"/>
    </row>
    <row r="36" spans="1:7" ht="27" customHeight="1">
      <c r="A36" s="195"/>
      <c r="B36" s="211"/>
      <c r="C36" s="212"/>
      <c r="D36" s="33" t="s">
        <v>124</v>
      </c>
      <c r="E36" s="207" t="str">
        <f>IFERROR(VLOOKUP(入力②!F34,触らない!$M$18:$N$26,2,FALSE),"")</f>
        <v/>
      </c>
      <c r="F36" s="207"/>
      <c r="G36" s="208"/>
    </row>
    <row r="37" spans="1:7" ht="36" customHeight="1" thickBot="1">
      <c r="A37" s="196"/>
      <c r="B37" s="213"/>
      <c r="C37" s="214"/>
      <c r="D37" s="35" t="s">
        <v>125</v>
      </c>
      <c r="E37" s="207" t="str">
        <f>IFERROR(VLOOKUP(入力②!F35,触らない!$O$18:$P$21,2,FALSE),"")</f>
        <v/>
      </c>
      <c r="F37" s="207"/>
      <c r="G37" s="208"/>
    </row>
    <row r="38" spans="1:7">
      <c r="A38" s="27" t="s">
        <v>122</v>
      </c>
      <c r="B38" s="28">
        <v>5</v>
      </c>
      <c r="C38" s="29" t="s">
        <v>83</v>
      </c>
      <c r="D38" s="194" t="str">
        <f>IF(入力②!B36=0,"",入力②!B36)</f>
        <v/>
      </c>
      <c r="E38" s="194"/>
      <c r="F38" s="29" t="s">
        <v>84</v>
      </c>
      <c r="G38" s="30" t="str">
        <f>IF(入力②!C36=0,"",入力②!C36)</f>
        <v/>
      </c>
    </row>
    <row r="39" spans="1:7" ht="27" customHeight="1">
      <c r="A39" s="195" t="s">
        <v>123</v>
      </c>
      <c r="B39" s="197" t="str">
        <f>IF(入力②!D36=0,"",入力②!D36)</f>
        <v/>
      </c>
      <c r="C39" s="198"/>
      <c r="D39" s="31" t="s">
        <v>126</v>
      </c>
      <c r="E39" s="203" t="str">
        <f>IFERROR(VLOOKUP(入力②!F36,触らない!$I$18:$J$27,2,FALSE),"")</f>
        <v/>
      </c>
      <c r="F39" s="203"/>
      <c r="G39" s="204"/>
    </row>
    <row r="40" spans="1:7" ht="27" customHeight="1">
      <c r="A40" s="195"/>
      <c r="B40" s="199"/>
      <c r="C40" s="200"/>
      <c r="D40" s="32" t="s">
        <v>127</v>
      </c>
      <c r="E40" s="205" t="str">
        <f>IFERROR(VLOOKUP(入力②!F37,触らない!$K$18:$L$24,2,FALSE),"")</f>
        <v/>
      </c>
      <c r="F40" s="205"/>
      <c r="G40" s="206"/>
    </row>
    <row r="41" spans="1:7" ht="27" customHeight="1">
      <c r="A41" s="195"/>
      <c r="B41" s="199"/>
      <c r="C41" s="200"/>
      <c r="D41" s="33" t="s">
        <v>124</v>
      </c>
      <c r="E41" s="207" t="str">
        <f>IFERROR(VLOOKUP(入力②!F38,触らない!$M$18:$N$26,2,FALSE),"")</f>
        <v/>
      </c>
      <c r="F41" s="207"/>
      <c r="G41" s="208"/>
    </row>
    <row r="42" spans="1:7" ht="36" customHeight="1">
      <c r="A42" s="195"/>
      <c r="B42" s="201"/>
      <c r="C42" s="202"/>
      <c r="D42" s="34" t="s">
        <v>125</v>
      </c>
      <c r="E42" s="207" t="str">
        <f>IFERROR(VLOOKUP(入力②!F39,触らない!$O$18:$P$21,2,FALSE),"")</f>
        <v/>
      </c>
      <c r="F42" s="207"/>
      <c r="G42" s="208"/>
    </row>
    <row r="43" spans="1:7" ht="18.75" customHeight="1">
      <c r="A43" s="195"/>
      <c r="B43" s="209" t="str">
        <f>IF(入力②!D44=0,"",入力②!D44)</f>
        <v/>
      </c>
      <c r="C43" s="210"/>
      <c r="D43" s="31" t="s">
        <v>126</v>
      </c>
      <c r="E43" s="203" t="str">
        <f>IFERROR(VLOOKUP(入力②!F40,触らない!$I$18:$J$27,2,FALSE),"")</f>
        <v/>
      </c>
      <c r="F43" s="203"/>
      <c r="G43" s="204"/>
    </row>
    <row r="44" spans="1:7">
      <c r="A44" s="195"/>
      <c r="B44" s="211"/>
      <c r="C44" s="212"/>
      <c r="D44" s="32" t="s">
        <v>127</v>
      </c>
      <c r="E44" s="205" t="str">
        <f>IFERROR(VLOOKUP(入力②!F41,触らない!$K$18:$L$24,2,FALSE),"")</f>
        <v/>
      </c>
      <c r="F44" s="205"/>
      <c r="G44" s="206"/>
    </row>
    <row r="45" spans="1:7" ht="27" customHeight="1">
      <c r="A45" s="195"/>
      <c r="B45" s="211"/>
      <c r="C45" s="212"/>
      <c r="D45" s="33" t="s">
        <v>124</v>
      </c>
      <c r="E45" s="207" t="str">
        <f>IFERROR(VLOOKUP(入力②!F42,触らない!$M$18:$N$26,2,FALSE),"")</f>
        <v/>
      </c>
      <c r="F45" s="207"/>
      <c r="G45" s="208"/>
    </row>
    <row r="46" spans="1:7" ht="36" customHeight="1" thickBot="1">
      <c r="A46" s="196"/>
      <c r="B46" s="213"/>
      <c r="C46" s="214"/>
      <c r="D46" s="35" t="s">
        <v>125</v>
      </c>
      <c r="E46" s="207" t="str">
        <f>IFERROR(VLOOKUP(入力②!F43,触らない!$O$18:$P$21,2,FALSE),"")</f>
        <v/>
      </c>
      <c r="F46" s="207"/>
      <c r="G46" s="208"/>
    </row>
    <row r="47" spans="1:7">
      <c r="A47" s="27" t="s">
        <v>122</v>
      </c>
      <c r="B47" s="28">
        <v>6</v>
      </c>
      <c r="C47" s="29" t="s">
        <v>83</v>
      </c>
      <c r="D47" s="194" t="str">
        <f>IF(入力②!B44=0,"",入力②!B44)</f>
        <v/>
      </c>
      <c r="E47" s="194"/>
      <c r="F47" s="29" t="s">
        <v>84</v>
      </c>
      <c r="G47" s="30" t="str">
        <f>IF(入力②!C44=0,"",入力②!C44)</f>
        <v/>
      </c>
    </row>
    <row r="48" spans="1:7" ht="27" customHeight="1">
      <c r="A48" s="195" t="s">
        <v>123</v>
      </c>
      <c r="B48" s="197" t="str">
        <f>IF(入力②!D44=0,"",入力②!D44)</f>
        <v/>
      </c>
      <c r="C48" s="198"/>
      <c r="D48" s="31" t="s">
        <v>126</v>
      </c>
      <c r="E48" s="203" t="str">
        <f>IFERROR(VLOOKUP(入力②!F44,触らない!$I$18:$J$27,2,FALSE),"")</f>
        <v/>
      </c>
      <c r="F48" s="203"/>
      <c r="G48" s="204"/>
    </row>
    <row r="49" spans="1:7" ht="27" customHeight="1">
      <c r="A49" s="195"/>
      <c r="B49" s="199"/>
      <c r="C49" s="200"/>
      <c r="D49" s="32" t="s">
        <v>127</v>
      </c>
      <c r="E49" s="205" t="str">
        <f>IFERROR(VLOOKUP(入力②!F45,触らない!$K$18:$L$24,2,FALSE),"")</f>
        <v/>
      </c>
      <c r="F49" s="205"/>
      <c r="G49" s="206"/>
    </row>
    <row r="50" spans="1:7" ht="27" customHeight="1">
      <c r="A50" s="195"/>
      <c r="B50" s="199"/>
      <c r="C50" s="200"/>
      <c r="D50" s="33" t="s">
        <v>124</v>
      </c>
      <c r="E50" s="207" t="str">
        <f>IFERROR(VLOOKUP(入力②!F46,触らない!$M$18:$N$26,2,FALSE),"")</f>
        <v/>
      </c>
      <c r="F50" s="207"/>
      <c r="G50" s="208"/>
    </row>
    <row r="51" spans="1:7" ht="36" customHeight="1">
      <c r="A51" s="195"/>
      <c r="B51" s="201"/>
      <c r="C51" s="202"/>
      <c r="D51" s="34" t="s">
        <v>125</v>
      </c>
      <c r="E51" s="207" t="str">
        <f>IFERROR(VLOOKUP(入力②!F47,触らない!$O$18:$P$21,2,FALSE),"")</f>
        <v/>
      </c>
      <c r="F51" s="207"/>
      <c r="G51" s="208"/>
    </row>
    <row r="52" spans="1:7" ht="18.75" customHeight="1">
      <c r="A52" s="195"/>
      <c r="B52" s="209" t="str">
        <f>IF(入力②!D48=0,"",入力②!D48)</f>
        <v/>
      </c>
      <c r="C52" s="210"/>
      <c r="D52" s="31" t="s">
        <v>126</v>
      </c>
      <c r="E52" s="203" t="str">
        <f>IFERROR(VLOOKUP(入力②!F48,触らない!$I$18:$J$27,2,FALSE),"")</f>
        <v/>
      </c>
      <c r="F52" s="203"/>
      <c r="G52" s="204"/>
    </row>
    <row r="53" spans="1:7">
      <c r="A53" s="195"/>
      <c r="B53" s="211"/>
      <c r="C53" s="212"/>
      <c r="D53" s="32" t="s">
        <v>127</v>
      </c>
      <c r="E53" s="205" t="str">
        <f>IFERROR(VLOOKUP(入力②!F49,触らない!$K$18:$L$24,2,FALSE),"")</f>
        <v/>
      </c>
      <c r="F53" s="205"/>
      <c r="G53" s="206"/>
    </row>
    <row r="54" spans="1:7" ht="27" customHeight="1">
      <c r="A54" s="195"/>
      <c r="B54" s="211"/>
      <c r="C54" s="212"/>
      <c r="D54" s="33" t="s">
        <v>124</v>
      </c>
      <c r="E54" s="207" t="str">
        <f>IFERROR(VLOOKUP(入力②!F50,触らない!$M$18:$N$26,2,FALSE),"")</f>
        <v/>
      </c>
      <c r="F54" s="207"/>
      <c r="G54" s="208"/>
    </row>
    <row r="55" spans="1:7" ht="36" customHeight="1" thickBot="1">
      <c r="A55" s="196"/>
      <c r="B55" s="213"/>
      <c r="C55" s="214"/>
      <c r="D55" s="35" t="s">
        <v>125</v>
      </c>
      <c r="E55" s="207" t="str">
        <f>IFERROR(VLOOKUP(入力②!F51,触らない!$O$18:$P$21,2,FALSE),"")</f>
        <v/>
      </c>
      <c r="F55" s="207"/>
      <c r="G55" s="208"/>
    </row>
    <row r="56" spans="1:7">
      <c r="A56" s="27" t="s">
        <v>122</v>
      </c>
      <c r="B56" s="28">
        <v>7</v>
      </c>
      <c r="C56" s="29" t="s">
        <v>83</v>
      </c>
      <c r="D56" s="194" t="str">
        <f>IF(入力②!B52=0,"",入力②!B52)</f>
        <v/>
      </c>
      <c r="E56" s="194"/>
      <c r="F56" s="29" t="s">
        <v>84</v>
      </c>
      <c r="G56" s="30" t="str">
        <f>IF(入力②!C52=0,"",入力②!C52)</f>
        <v/>
      </c>
    </row>
    <row r="57" spans="1:7" ht="27" customHeight="1">
      <c r="A57" s="195" t="s">
        <v>123</v>
      </c>
      <c r="B57" s="197" t="str">
        <f>IF(入力②!D52=0,"",入力②!D52)</f>
        <v/>
      </c>
      <c r="C57" s="198"/>
      <c r="D57" s="31" t="s">
        <v>126</v>
      </c>
      <c r="E57" s="203" t="str">
        <f>IFERROR(VLOOKUP(入力②!F52,触らない!$I$18:$J$27,2,FALSE),"")</f>
        <v/>
      </c>
      <c r="F57" s="203"/>
      <c r="G57" s="204"/>
    </row>
    <row r="58" spans="1:7" ht="27" customHeight="1">
      <c r="A58" s="195"/>
      <c r="B58" s="199"/>
      <c r="C58" s="200"/>
      <c r="D58" s="32" t="s">
        <v>127</v>
      </c>
      <c r="E58" s="205" t="str">
        <f>IFERROR(VLOOKUP(入力②!F53,触らない!$K$18:$L$24,2,FALSE),"")</f>
        <v/>
      </c>
      <c r="F58" s="205"/>
      <c r="G58" s="206"/>
    </row>
    <row r="59" spans="1:7" ht="27" customHeight="1">
      <c r="A59" s="195"/>
      <c r="B59" s="199"/>
      <c r="C59" s="200"/>
      <c r="D59" s="33" t="s">
        <v>124</v>
      </c>
      <c r="E59" s="207" t="str">
        <f>IFERROR(VLOOKUP(入力②!F54,触らない!$M$18:$N$26,2,FALSE),"")</f>
        <v/>
      </c>
      <c r="F59" s="207"/>
      <c r="G59" s="208"/>
    </row>
    <row r="60" spans="1:7" ht="36" customHeight="1">
      <c r="A60" s="195"/>
      <c r="B60" s="201"/>
      <c r="C60" s="202"/>
      <c r="D60" s="34" t="s">
        <v>125</v>
      </c>
      <c r="E60" s="207" t="str">
        <f>IFERROR(VLOOKUP(入力②!F55,触らない!$O$18:$P$21,2,FALSE),"")</f>
        <v/>
      </c>
      <c r="F60" s="207"/>
      <c r="G60" s="208"/>
    </row>
    <row r="61" spans="1:7" ht="18.75" customHeight="1">
      <c r="A61" s="195"/>
      <c r="B61" s="209" t="str">
        <f>IF(入力②!D56=0,"",入力②!D56)</f>
        <v/>
      </c>
      <c r="C61" s="210"/>
      <c r="D61" s="31" t="s">
        <v>126</v>
      </c>
      <c r="E61" s="203" t="str">
        <f>IFERROR(VLOOKUP(入力②!F56,触らない!$I$18:$J$27,2,FALSE),"")</f>
        <v/>
      </c>
      <c r="F61" s="203"/>
      <c r="G61" s="204"/>
    </row>
    <row r="62" spans="1:7">
      <c r="A62" s="195"/>
      <c r="B62" s="211"/>
      <c r="C62" s="212"/>
      <c r="D62" s="32" t="s">
        <v>127</v>
      </c>
      <c r="E62" s="205" t="str">
        <f>IFERROR(VLOOKUP(入力②!F57,触らない!$K$18:$L$24,2,FALSE),"")</f>
        <v/>
      </c>
      <c r="F62" s="205"/>
      <c r="G62" s="206"/>
    </row>
    <row r="63" spans="1:7" ht="27" customHeight="1">
      <c r="A63" s="195"/>
      <c r="B63" s="211"/>
      <c r="C63" s="212"/>
      <c r="D63" s="33" t="s">
        <v>124</v>
      </c>
      <c r="E63" s="207" t="str">
        <f>IFERROR(VLOOKUP(入力②!F58,触らない!$M$18:$N$26,2,FALSE),"")</f>
        <v/>
      </c>
      <c r="F63" s="207"/>
      <c r="G63" s="208"/>
    </row>
    <row r="64" spans="1:7" ht="36" customHeight="1" thickBot="1">
      <c r="A64" s="196"/>
      <c r="B64" s="213"/>
      <c r="C64" s="214"/>
      <c r="D64" s="35" t="s">
        <v>125</v>
      </c>
      <c r="E64" s="207" t="str">
        <f>IFERROR(VLOOKUP(入力②!F59,触らない!$O$18:$P$21,2,FALSE),"")</f>
        <v/>
      </c>
      <c r="F64" s="207"/>
      <c r="G64" s="208"/>
    </row>
    <row r="65" spans="1:7">
      <c r="A65" s="27" t="s">
        <v>122</v>
      </c>
      <c r="B65" s="28">
        <v>8</v>
      </c>
      <c r="C65" s="29" t="s">
        <v>83</v>
      </c>
      <c r="D65" s="194" t="str">
        <f>IF(入力②!B60=0,"",入力②!B60)</f>
        <v/>
      </c>
      <c r="E65" s="194"/>
      <c r="F65" s="29" t="s">
        <v>84</v>
      </c>
      <c r="G65" s="30" t="str">
        <f>IF(入力②!C60=0,"",入力②!C60)</f>
        <v/>
      </c>
    </row>
    <row r="66" spans="1:7" ht="27" customHeight="1">
      <c r="A66" s="195" t="s">
        <v>123</v>
      </c>
      <c r="B66" s="197" t="str">
        <f>IF(入力②!D61=0,"",入力②!D61)</f>
        <v/>
      </c>
      <c r="C66" s="198"/>
      <c r="D66" s="31" t="s">
        <v>126</v>
      </c>
      <c r="E66" s="203" t="str">
        <f>IFERROR(VLOOKUP(入力②!F60,触らない!$I$18:$J$27,2,FALSE),"")</f>
        <v/>
      </c>
      <c r="F66" s="203"/>
      <c r="G66" s="204"/>
    </row>
    <row r="67" spans="1:7" ht="27" customHeight="1">
      <c r="A67" s="195"/>
      <c r="B67" s="199"/>
      <c r="C67" s="200"/>
      <c r="D67" s="32" t="s">
        <v>127</v>
      </c>
      <c r="E67" s="205" t="str">
        <f>IFERROR(VLOOKUP(入力②!F61,触らない!$K$18:$L$24,2,FALSE),"")</f>
        <v/>
      </c>
      <c r="F67" s="205"/>
      <c r="G67" s="206"/>
    </row>
    <row r="68" spans="1:7" ht="27" customHeight="1">
      <c r="A68" s="195"/>
      <c r="B68" s="199"/>
      <c r="C68" s="200"/>
      <c r="D68" s="33" t="s">
        <v>124</v>
      </c>
      <c r="E68" s="207" t="str">
        <f>IFERROR(VLOOKUP(入力②!F62,触らない!$M$18:$N$26,2,FALSE),"")</f>
        <v/>
      </c>
      <c r="F68" s="207"/>
      <c r="G68" s="208"/>
    </row>
    <row r="69" spans="1:7" ht="36" customHeight="1">
      <c r="A69" s="195"/>
      <c r="B69" s="201"/>
      <c r="C69" s="202"/>
      <c r="D69" s="34" t="s">
        <v>125</v>
      </c>
      <c r="E69" s="207" t="str">
        <f>IFERROR(VLOOKUP(入力②!F63,触らない!$O$18:$P$21,2,FALSE),"")</f>
        <v/>
      </c>
      <c r="F69" s="207"/>
      <c r="G69" s="208"/>
    </row>
    <row r="70" spans="1:7" ht="18.75" customHeight="1">
      <c r="A70" s="195"/>
      <c r="B70" s="209" t="str">
        <f>IF(入力②!D65=0,"",入力②!D65)</f>
        <v/>
      </c>
      <c r="C70" s="210"/>
      <c r="D70" s="31" t="s">
        <v>126</v>
      </c>
      <c r="E70" s="203" t="str">
        <f>IFERROR(VLOOKUP(入力②!F64,触らない!$I$18:$J$27,2,FALSE),"")</f>
        <v/>
      </c>
      <c r="F70" s="203"/>
      <c r="G70" s="204"/>
    </row>
    <row r="71" spans="1:7">
      <c r="A71" s="195"/>
      <c r="B71" s="211"/>
      <c r="C71" s="212"/>
      <c r="D71" s="32" t="s">
        <v>127</v>
      </c>
      <c r="E71" s="205" t="str">
        <f>IFERROR(VLOOKUP(入力②!F65,触らない!$K$18:$L$24,2,FALSE),"")</f>
        <v/>
      </c>
      <c r="F71" s="205"/>
      <c r="G71" s="206"/>
    </row>
    <row r="72" spans="1:7" ht="27" customHeight="1">
      <c r="A72" s="195"/>
      <c r="B72" s="211"/>
      <c r="C72" s="212"/>
      <c r="D72" s="33" t="s">
        <v>124</v>
      </c>
      <c r="E72" s="207" t="str">
        <f>IFERROR(VLOOKUP(入力②!F66,触らない!$M$18:$N$26,2,FALSE),"")</f>
        <v/>
      </c>
      <c r="F72" s="207"/>
      <c r="G72" s="208"/>
    </row>
    <row r="73" spans="1:7" ht="36" customHeight="1" thickBot="1">
      <c r="A73" s="196"/>
      <c r="B73" s="213"/>
      <c r="C73" s="214"/>
      <c r="D73" s="35" t="s">
        <v>125</v>
      </c>
      <c r="E73" s="207" t="str">
        <f>IFERROR(VLOOKUP(入力②!F67,触らない!$O$18:$P$21,2,FALSE),"")</f>
        <v/>
      </c>
      <c r="F73" s="207"/>
      <c r="G73" s="208"/>
    </row>
    <row r="74" spans="1:7">
      <c r="A74" s="27" t="s">
        <v>122</v>
      </c>
      <c r="B74" s="28">
        <v>9</v>
      </c>
      <c r="C74" s="29" t="s">
        <v>83</v>
      </c>
      <c r="D74" s="194" t="str">
        <f>IF(入力②!B68=0,"",入力②!B68)</f>
        <v/>
      </c>
      <c r="E74" s="194"/>
      <c r="F74" s="29" t="s">
        <v>84</v>
      </c>
      <c r="G74" s="30" t="str">
        <f>IF(入力②!C68=0,"",入力②!C68)</f>
        <v/>
      </c>
    </row>
    <row r="75" spans="1:7" ht="27" customHeight="1">
      <c r="A75" s="195" t="s">
        <v>123</v>
      </c>
      <c r="B75" s="197" t="str">
        <f>IF(入力②!D70=0,"",入力②!D70)</f>
        <v/>
      </c>
      <c r="C75" s="198"/>
      <c r="D75" s="31" t="s">
        <v>126</v>
      </c>
      <c r="E75" s="203" t="str">
        <f>IFERROR(VLOOKUP(入力②!F68,触らない!$I$18:$J$27,2,FALSE),"")</f>
        <v/>
      </c>
      <c r="F75" s="203"/>
      <c r="G75" s="204"/>
    </row>
    <row r="76" spans="1:7" ht="27" customHeight="1">
      <c r="A76" s="195"/>
      <c r="B76" s="199"/>
      <c r="C76" s="200"/>
      <c r="D76" s="32" t="s">
        <v>127</v>
      </c>
      <c r="E76" s="205" t="str">
        <f>IFERROR(VLOOKUP(入力②!F69,触らない!$K$18:$L$24,2,FALSE),"")</f>
        <v/>
      </c>
      <c r="F76" s="205"/>
      <c r="G76" s="206"/>
    </row>
    <row r="77" spans="1:7" ht="27" customHeight="1">
      <c r="A77" s="195"/>
      <c r="B77" s="199"/>
      <c r="C77" s="200"/>
      <c r="D77" s="33" t="s">
        <v>124</v>
      </c>
      <c r="E77" s="207" t="str">
        <f>IFERROR(VLOOKUP(入力②!F70,触らない!$M$18:$N$26,2,FALSE),"")</f>
        <v/>
      </c>
      <c r="F77" s="207"/>
      <c r="G77" s="208"/>
    </row>
    <row r="78" spans="1:7" ht="36" customHeight="1">
      <c r="A78" s="195"/>
      <c r="B78" s="201"/>
      <c r="C78" s="202"/>
      <c r="D78" s="34" t="s">
        <v>125</v>
      </c>
      <c r="E78" s="207" t="str">
        <f>IFERROR(VLOOKUP(入力②!F71,触らない!$O$18:$P$21,2,FALSE),"")</f>
        <v/>
      </c>
      <c r="F78" s="207"/>
      <c r="G78" s="208"/>
    </row>
    <row r="79" spans="1:7" ht="18.75" customHeight="1">
      <c r="A79" s="195"/>
      <c r="B79" s="209" t="str">
        <f>IF(入力②!D74=0,"",入力②!D74)</f>
        <v/>
      </c>
      <c r="C79" s="210"/>
      <c r="D79" s="31" t="s">
        <v>126</v>
      </c>
      <c r="E79" s="203" t="str">
        <f>IFERROR(VLOOKUP(入力②!F72,触らない!$I$18:$J$27,2,FALSE),"")</f>
        <v/>
      </c>
      <c r="F79" s="203"/>
      <c r="G79" s="204"/>
    </row>
    <row r="80" spans="1:7">
      <c r="A80" s="195"/>
      <c r="B80" s="211"/>
      <c r="C80" s="212"/>
      <c r="D80" s="32" t="s">
        <v>127</v>
      </c>
      <c r="E80" s="205" t="str">
        <f>IFERROR(VLOOKUP(入力②!F73,触らない!$K$18:$L$24,2,FALSE),"")</f>
        <v/>
      </c>
      <c r="F80" s="205"/>
      <c r="G80" s="206"/>
    </row>
    <row r="81" spans="1:7" ht="27" customHeight="1">
      <c r="A81" s="195"/>
      <c r="B81" s="211"/>
      <c r="C81" s="212"/>
      <c r="D81" s="33" t="s">
        <v>124</v>
      </c>
      <c r="E81" s="207" t="str">
        <f>IFERROR(VLOOKUP(入力②!F74,触らない!$M$18:$N$26,2,FALSE),"")</f>
        <v/>
      </c>
      <c r="F81" s="207"/>
      <c r="G81" s="208"/>
    </row>
    <row r="82" spans="1:7" ht="36" customHeight="1" thickBot="1">
      <c r="A82" s="196"/>
      <c r="B82" s="213"/>
      <c r="C82" s="214"/>
      <c r="D82" s="35" t="s">
        <v>125</v>
      </c>
      <c r="E82" s="207" t="str">
        <f>IFERROR(VLOOKUP(入力②!F75,触らない!$O$18:$P$21,2,FALSE),"")</f>
        <v/>
      </c>
      <c r="F82" s="207"/>
      <c r="G82" s="208"/>
    </row>
    <row r="83" spans="1:7">
      <c r="A83" s="27" t="s">
        <v>122</v>
      </c>
      <c r="B83" s="28">
        <v>10</v>
      </c>
      <c r="C83" s="29" t="s">
        <v>83</v>
      </c>
      <c r="D83" s="194" t="str">
        <f>IF(入力②!B76=0,"",入力②!B76)</f>
        <v/>
      </c>
      <c r="E83" s="194"/>
      <c r="F83" s="29" t="s">
        <v>84</v>
      </c>
      <c r="G83" s="30" t="str">
        <f>IF(入力②!C76=0,"",入力②!C76)</f>
        <v/>
      </c>
    </row>
    <row r="84" spans="1:7" ht="27" customHeight="1">
      <c r="A84" s="195" t="s">
        <v>123</v>
      </c>
      <c r="B84" s="197" t="str">
        <f>IF(入力②!D79=0,"",入力②!D79)</f>
        <v/>
      </c>
      <c r="C84" s="198"/>
      <c r="D84" s="31" t="s">
        <v>126</v>
      </c>
      <c r="E84" s="203" t="str">
        <f>IFERROR(VLOOKUP(入力②!F76,触らない!$I$18:$J$27,2,FALSE),"")</f>
        <v/>
      </c>
      <c r="F84" s="203"/>
      <c r="G84" s="204"/>
    </row>
    <row r="85" spans="1:7" ht="27" customHeight="1">
      <c r="A85" s="195"/>
      <c r="B85" s="199"/>
      <c r="C85" s="200"/>
      <c r="D85" s="32" t="s">
        <v>127</v>
      </c>
      <c r="E85" s="205" t="str">
        <f>IFERROR(VLOOKUP(入力②!F77,触らない!$K$18:$L$24,2,FALSE),"")</f>
        <v/>
      </c>
      <c r="F85" s="205"/>
      <c r="G85" s="206"/>
    </row>
    <row r="86" spans="1:7" ht="27" customHeight="1">
      <c r="A86" s="195"/>
      <c r="B86" s="199"/>
      <c r="C86" s="200"/>
      <c r="D86" s="33" t="s">
        <v>124</v>
      </c>
      <c r="E86" s="207" t="str">
        <f>IFERROR(VLOOKUP(入力②!F78,触らない!$M$18:$N$26,2,FALSE),"")</f>
        <v/>
      </c>
      <c r="F86" s="207"/>
      <c r="G86" s="208"/>
    </row>
    <row r="87" spans="1:7" ht="36" customHeight="1">
      <c r="A87" s="195"/>
      <c r="B87" s="201"/>
      <c r="C87" s="202"/>
      <c r="D87" s="34" t="s">
        <v>125</v>
      </c>
      <c r="E87" s="207" t="str">
        <f>IFERROR(VLOOKUP(入力②!F79,触らない!$O$18:$P$21,2,FALSE),"")</f>
        <v/>
      </c>
      <c r="F87" s="207"/>
      <c r="G87" s="208"/>
    </row>
    <row r="88" spans="1:7" ht="18.75" customHeight="1">
      <c r="A88" s="195"/>
      <c r="B88" s="209" t="str">
        <f>IF(入力②!D83=0,"",入力②!D83)</f>
        <v/>
      </c>
      <c r="C88" s="210"/>
      <c r="D88" s="31" t="s">
        <v>126</v>
      </c>
      <c r="E88" s="203" t="str">
        <f>IFERROR(VLOOKUP(入力②!F80,触らない!$I$18:$J$27,2,FALSE),"")</f>
        <v/>
      </c>
      <c r="F88" s="203"/>
      <c r="G88" s="204"/>
    </row>
    <row r="89" spans="1:7">
      <c r="A89" s="195"/>
      <c r="B89" s="211"/>
      <c r="C89" s="212"/>
      <c r="D89" s="32" t="s">
        <v>127</v>
      </c>
      <c r="E89" s="205" t="str">
        <f>IFERROR(VLOOKUP(入力②!F81,触らない!$K$18:$L$24,2,FALSE),"")</f>
        <v/>
      </c>
      <c r="F89" s="205"/>
      <c r="G89" s="206"/>
    </row>
    <row r="90" spans="1:7" ht="27" customHeight="1">
      <c r="A90" s="195"/>
      <c r="B90" s="211"/>
      <c r="C90" s="212"/>
      <c r="D90" s="33" t="s">
        <v>124</v>
      </c>
      <c r="E90" s="207" t="str">
        <f>IFERROR(VLOOKUP(入力②!F82,触らない!$M$18:$N$26,2,FALSE),"")</f>
        <v/>
      </c>
      <c r="F90" s="207"/>
      <c r="G90" s="208"/>
    </row>
    <row r="91" spans="1:7" ht="36" customHeight="1" thickBot="1">
      <c r="A91" s="196"/>
      <c r="B91" s="213"/>
      <c r="C91" s="214"/>
      <c r="D91" s="35" t="s">
        <v>125</v>
      </c>
      <c r="E91" s="207" t="str">
        <f>IFERROR(VLOOKUP(入力②!F83,触らない!$O$18:$P$21,2,FALSE),"")</f>
        <v/>
      </c>
      <c r="F91" s="207"/>
      <c r="G91" s="208"/>
    </row>
  </sheetData>
  <sheetProtection sheet="1" objects="1" scenarios="1"/>
  <mergeCells count="120">
    <mergeCell ref="A57:A64"/>
    <mergeCell ref="B57:C60"/>
    <mergeCell ref="E57:G57"/>
    <mergeCell ref="E58:G58"/>
    <mergeCell ref="E59:G59"/>
    <mergeCell ref="D56:E56"/>
    <mergeCell ref="E60:G60"/>
    <mergeCell ref="B61:C64"/>
    <mergeCell ref="E61:G61"/>
    <mergeCell ref="E62:G62"/>
    <mergeCell ref="E63:G63"/>
    <mergeCell ref="E64:G64"/>
    <mergeCell ref="D47:E47"/>
    <mergeCell ref="A48:A55"/>
    <mergeCell ref="B48:C51"/>
    <mergeCell ref="E48:G48"/>
    <mergeCell ref="E49:G49"/>
    <mergeCell ref="E50:G50"/>
    <mergeCell ref="E51:G51"/>
    <mergeCell ref="B52:C55"/>
    <mergeCell ref="E52:G52"/>
    <mergeCell ref="E53:G53"/>
    <mergeCell ref="E54:G54"/>
    <mergeCell ref="E55:G55"/>
    <mergeCell ref="D38:E38"/>
    <mergeCell ref="A39:A46"/>
    <mergeCell ref="B39:C42"/>
    <mergeCell ref="E39:G39"/>
    <mergeCell ref="E40:G40"/>
    <mergeCell ref="E41:G41"/>
    <mergeCell ref="E42:G42"/>
    <mergeCell ref="B43:C46"/>
    <mergeCell ref="E43:G43"/>
    <mergeCell ref="E44:G44"/>
    <mergeCell ref="E45:G45"/>
    <mergeCell ref="E46:G46"/>
    <mergeCell ref="A30:A37"/>
    <mergeCell ref="B30:C33"/>
    <mergeCell ref="E30:G30"/>
    <mergeCell ref="E31:G31"/>
    <mergeCell ref="E32:G32"/>
    <mergeCell ref="D29:E29"/>
    <mergeCell ref="E33:G33"/>
    <mergeCell ref="B34:C37"/>
    <mergeCell ref="E34:G34"/>
    <mergeCell ref="E35:G35"/>
    <mergeCell ref="E36:G36"/>
    <mergeCell ref="E37:G37"/>
    <mergeCell ref="D20:E20"/>
    <mergeCell ref="A21:A28"/>
    <mergeCell ref="B21:C24"/>
    <mergeCell ref="E21:G21"/>
    <mergeCell ref="E22:G22"/>
    <mergeCell ref="E23:G23"/>
    <mergeCell ref="E24:G24"/>
    <mergeCell ref="B25:C28"/>
    <mergeCell ref="E25:G25"/>
    <mergeCell ref="E26:G26"/>
    <mergeCell ref="E27:G27"/>
    <mergeCell ref="E28:G28"/>
    <mergeCell ref="D11:E11"/>
    <mergeCell ref="A12:A19"/>
    <mergeCell ref="B12:C15"/>
    <mergeCell ref="E12:G12"/>
    <mergeCell ref="E13:G13"/>
    <mergeCell ref="E14:G14"/>
    <mergeCell ref="E15:G15"/>
    <mergeCell ref="B16:C19"/>
    <mergeCell ref="E16:G16"/>
    <mergeCell ref="E17:G17"/>
    <mergeCell ref="E18:G18"/>
    <mergeCell ref="E19:G19"/>
    <mergeCell ref="D2:E2"/>
    <mergeCell ref="B3:C6"/>
    <mergeCell ref="B7:C10"/>
    <mergeCell ref="A3:A10"/>
    <mergeCell ref="E4:G4"/>
    <mergeCell ref="E5:G5"/>
    <mergeCell ref="E6:G6"/>
    <mergeCell ref="E7:G7"/>
    <mergeCell ref="E8:G8"/>
    <mergeCell ref="E9:G9"/>
    <mergeCell ref="E10:G10"/>
    <mergeCell ref="E3:G3"/>
    <mergeCell ref="D65:E65"/>
    <mergeCell ref="A66:A73"/>
    <mergeCell ref="B66:C69"/>
    <mergeCell ref="E66:G66"/>
    <mergeCell ref="E67:G67"/>
    <mergeCell ref="E68:G68"/>
    <mergeCell ref="E69:G69"/>
    <mergeCell ref="B70:C73"/>
    <mergeCell ref="E70:G70"/>
    <mergeCell ref="E71:G71"/>
    <mergeCell ref="E72:G72"/>
    <mergeCell ref="E73:G73"/>
    <mergeCell ref="D74:E74"/>
    <mergeCell ref="A75:A82"/>
    <mergeCell ref="B75:C78"/>
    <mergeCell ref="E75:G75"/>
    <mergeCell ref="E76:G76"/>
    <mergeCell ref="E77:G77"/>
    <mergeCell ref="E78:G78"/>
    <mergeCell ref="B79:C82"/>
    <mergeCell ref="E79:G79"/>
    <mergeCell ref="E80:G80"/>
    <mergeCell ref="E81:G81"/>
    <mergeCell ref="E82:G82"/>
    <mergeCell ref="D83:E83"/>
    <mergeCell ref="A84:A91"/>
    <mergeCell ref="B84:C87"/>
    <mergeCell ref="E84:G84"/>
    <mergeCell ref="E85:G85"/>
    <mergeCell ref="E86:G86"/>
    <mergeCell ref="E87:G87"/>
    <mergeCell ref="B88:C91"/>
    <mergeCell ref="E88:G88"/>
    <mergeCell ref="E89:G89"/>
    <mergeCell ref="E90:G90"/>
    <mergeCell ref="E91:G91"/>
  </mergeCells>
  <phoneticPr fontId="3"/>
  <pageMargins left="0.7" right="0.7" top="0.75" bottom="0.75" header="0.3" footer="0.3"/>
  <pageSetup paperSize="9" scale="99" orientation="portrait" r:id="rId1"/>
  <rowBreaks count="1" manualBreakCount="1">
    <brk id="5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1"/>
  <sheetViews>
    <sheetView view="pageBreakPreview" topLeftCell="A37" zoomScaleNormal="100" zoomScaleSheetLayoutView="100" workbookViewId="0">
      <selection activeCell="I91" sqref="I91"/>
    </sheetView>
  </sheetViews>
  <sheetFormatPr defaultRowHeight="18.75"/>
  <cols>
    <col min="1" max="1" width="2.875" style="24" customWidth="1"/>
    <col min="2" max="2" width="3.875" style="24" customWidth="1"/>
    <col min="3" max="3" width="7.125" style="25" customWidth="1"/>
    <col min="4" max="4" width="8.75" style="26" customWidth="1"/>
    <col min="5" max="5" width="38.5" style="26" customWidth="1"/>
    <col min="6" max="6" width="5.5" style="26" customWidth="1"/>
    <col min="7" max="7" width="13.125" style="24" customWidth="1"/>
    <col min="8" max="16384" width="9" style="24"/>
  </cols>
  <sheetData>
    <row r="1" spans="1:7" ht="19.5" thickBot="1">
      <c r="A1" s="23" t="s">
        <v>184</v>
      </c>
    </row>
    <row r="2" spans="1:7">
      <c r="A2" s="27" t="s">
        <v>122</v>
      </c>
      <c r="B2" s="28">
        <v>1</v>
      </c>
      <c r="C2" s="29" t="s">
        <v>83</v>
      </c>
      <c r="D2" s="194" t="str">
        <f>IF(入力②!B4=0,"",入力②!B4)</f>
        <v/>
      </c>
      <c r="E2" s="194"/>
      <c r="F2" s="29" t="s">
        <v>84</v>
      </c>
      <c r="G2" s="30" t="str">
        <f>IF(入力②!C4=0,"",入力②!C4)</f>
        <v/>
      </c>
    </row>
    <row r="3" spans="1:7" ht="27" customHeight="1">
      <c r="A3" s="195" t="s">
        <v>123</v>
      </c>
      <c r="B3" s="197" t="str">
        <f>IF(入力②!D4=0,"",入力②!D4)</f>
        <v/>
      </c>
      <c r="C3" s="198"/>
      <c r="D3" s="31" t="s">
        <v>126</v>
      </c>
      <c r="E3" s="203" t="str">
        <f>IFERROR(VLOOKUP(入力②!F4,触らない!$I$18:$J$27,2,FALSE),"")</f>
        <v/>
      </c>
      <c r="F3" s="203"/>
      <c r="G3" s="204"/>
    </row>
    <row r="4" spans="1:7" ht="27" customHeight="1">
      <c r="A4" s="195"/>
      <c r="B4" s="199"/>
      <c r="C4" s="200"/>
      <c r="D4" s="32" t="s">
        <v>127</v>
      </c>
      <c r="E4" s="205" t="str">
        <f>IFERROR(VLOOKUP(入力②!F5,触らない!$K$31:$L$37,2,FALSE),"")</f>
        <v/>
      </c>
      <c r="F4" s="205"/>
      <c r="G4" s="206"/>
    </row>
    <row r="5" spans="1:7" ht="27" customHeight="1">
      <c r="A5" s="195"/>
      <c r="B5" s="199"/>
      <c r="C5" s="200"/>
      <c r="D5" s="33" t="s">
        <v>124</v>
      </c>
      <c r="E5" s="207" t="str">
        <f>IFERROR(VLOOKUP(入力②!F6,触らない!$M$31:$N$39,2,FALSE),"")</f>
        <v/>
      </c>
      <c r="F5" s="207"/>
      <c r="G5" s="208"/>
    </row>
    <row r="6" spans="1:7" ht="36" customHeight="1">
      <c r="A6" s="195"/>
      <c r="B6" s="201"/>
      <c r="C6" s="202"/>
      <c r="D6" s="34" t="s">
        <v>185</v>
      </c>
      <c r="E6" s="207" t="str">
        <f>IFERROR(VLOOKUP(入力②!F7,触らない!$O$31:$P$34,2,FALSE),"")</f>
        <v/>
      </c>
      <c r="F6" s="207"/>
      <c r="G6" s="208"/>
    </row>
    <row r="7" spans="1:7" ht="18.75" customHeight="1">
      <c r="A7" s="195"/>
      <c r="B7" s="209" t="str">
        <f>IF(入力②!D8=0,"",入力②!D8)</f>
        <v/>
      </c>
      <c r="C7" s="210"/>
      <c r="D7" s="31" t="s">
        <v>126</v>
      </c>
      <c r="E7" s="203" t="str">
        <f>IFERROR(VLOOKUP(入力②!F8,触らない!$I$18:$J$27,2,FALSE),"")</f>
        <v/>
      </c>
      <c r="F7" s="203"/>
      <c r="G7" s="204"/>
    </row>
    <row r="8" spans="1:7">
      <c r="A8" s="195"/>
      <c r="B8" s="211"/>
      <c r="C8" s="212"/>
      <c r="D8" s="32" t="s">
        <v>127</v>
      </c>
      <c r="E8" s="205" t="str">
        <f>IFERROR(VLOOKUP(入力②!F9,触らない!$K$31:$L$37,2,FALSE),"")</f>
        <v/>
      </c>
      <c r="F8" s="205"/>
      <c r="G8" s="206"/>
    </row>
    <row r="9" spans="1:7" ht="27" customHeight="1">
      <c r="A9" s="195"/>
      <c r="B9" s="211"/>
      <c r="C9" s="212"/>
      <c r="D9" s="33" t="s">
        <v>124</v>
      </c>
      <c r="E9" s="207" t="str">
        <f>IFERROR(VLOOKUP(入力②!F10,触らない!$M$31:$N$39,2,FALSE),"")</f>
        <v/>
      </c>
      <c r="F9" s="207"/>
      <c r="G9" s="208"/>
    </row>
    <row r="10" spans="1:7" ht="36" customHeight="1" thickBot="1">
      <c r="A10" s="196"/>
      <c r="B10" s="213"/>
      <c r="C10" s="214"/>
      <c r="D10" s="35" t="s">
        <v>185</v>
      </c>
      <c r="E10" s="207" t="str">
        <f>IFERROR(VLOOKUP(入力②!F11,触らない!$O$31:$P$34,2,FALSE),"")</f>
        <v/>
      </c>
      <c r="F10" s="207"/>
      <c r="G10" s="208"/>
    </row>
    <row r="11" spans="1:7">
      <c r="A11" s="27" t="s">
        <v>122</v>
      </c>
      <c r="B11" s="28">
        <v>2</v>
      </c>
      <c r="C11" s="29" t="s">
        <v>83</v>
      </c>
      <c r="D11" s="194" t="str">
        <f>IF(入力②!B12=0,"",入力②!B12)</f>
        <v/>
      </c>
      <c r="E11" s="194"/>
      <c r="F11" s="29" t="s">
        <v>131</v>
      </c>
      <c r="G11" s="30" t="str">
        <f>IF(入力②!C12=0,"",入力②!C12)</f>
        <v/>
      </c>
    </row>
    <row r="12" spans="1:7" ht="27" customHeight="1">
      <c r="A12" s="195" t="s">
        <v>123</v>
      </c>
      <c r="B12" s="197" t="str">
        <f>IF(入力②!D12=0,"",入力②!D12)</f>
        <v/>
      </c>
      <c r="C12" s="198"/>
      <c r="D12" s="31" t="s">
        <v>132</v>
      </c>
      <c r="E12" s="203" t="str">
        <f>IFERROR(VLOOKUP(入力②!F12,触らない!$I$18:$J$27,2,FALSE),"")</f>
        <v/>
      </c>
      <c r="F12" s="203"/>
      <c r="G12" s="204"/>
    </row>
    <row r="13" spans="1:7" ht="27" customHeight="1">
      <c r="A13" s="195"/>
      <c r="B13" s="199"/>
      <c r="C13" s="200"/>
      <c r="D13" s="32" t="s">
        <v>133</v>
      </c>
      <c r="E13" s="205" t="str">
        <f>IFERROR(VLOOKUP(入力②!F13,触らない!$K$31:$L$37,2,FALSE),"")</f>
        <v/>
      </c>
      <c r="F13" s="205"/>
      <c r="G13" s="206"/>
    </row>
    <row r="14" spans="1:7" ht="27" customHeight="1">
      <c r="A14" s="195"/>
      <c r="B14" s="199"/>
      <c r="C14" s="200"/>
      <c r="D14" s="33" t="s">
        <v>134</v>
      </c>
      <c r="E14" s="207" t="str">
        <f>IFERROR(VLOOKUP(入力②!F14,触らない!$M$31:$N$39,2,FALSE),"")</f>
        <v/>
      </c>
      <c r="F14" s="207"/>
      <c r="G14" s="208"/>
    </row>
    <row r="15" spans="1:7" ht="36" customHeight="1">
      <c r="A15" s="195"/>
      <c r="B15" s="201"/>
      <c r="C15" s="202"/>
      <c r="D15" s="34" t="s">
        <v>186</v>
      </c>
      <c r="E15" s="207" t="str">
        <f>IFERROR(VLOOKUP(入力②!F15,触らない!$O$31:$P$34,2,FALSE),"")</f>
        <v/>
      </c>
      <c r="F15" s="207"/>
      <c r="G15" s="208"/>
    </row>
    <row r="16" spans="1:7" ht="18.75" customHeight="1">
      <c r="A16" s="195"/>
      <c r="B16" s="209" t="str">
        <f>IF(入力②!D16=0,"",入力②!D16)</f>
        <v/>
      </c>
      <c r="C16" s="210"/>
      <c r="D16" s="31" t="s">
        <v>132</v>
      </c>
      <c r="E16" s="203" t="str">
        <f>IFERROR(VLOOKUP(入力②!F16,触らない!$I$18:$J$27,2,FALSE),"")</f>
        <v/>
      </c>
      <c r="F16" s="203"/>
      <c r="G16" s="204"/>
    </row>
    <row r="17" spans="1:8">
      <c r="A17" s="195"/>
      <c r="B17" s="211"/>
      <c r="C17" s="212"/>
      <c r="D17" s="32" t="s">
        <v>133</v>
      </c>
      <c r="E17" s="205" t="str">
        <f>IFERROR(VLOOKUP(入力②!F17,触らない!$K$31:$L$37,2,FALSE),"")</f>
        <v/>
      </c>
      <c r="F17" s="205"/>
      <c r="G17" s="206"/>
    </row>
    <row r="18" spans="1:8" ht="27" customHeight="1">
      <c r="A18" s="195"/>
      <c r="B18" s="211"/>
      <c r="C18" s="212"/>
      <c r="D18" s="33" t="s">
        <v>134</v>
      </c>
      <c r="E18" s="207" t="str">
        <f>IFERROR(VLOOKUP(入力②!F18,触らない!$M$31:$N$39,2,FALSE),"")</f>
        <v/>
      </c>
      <c r="F18" s="207"/>
      <c r="G18" s="208"/>
    </row>
    <row r="19" spans="1:8" ht="36" customHeight="1" thickBot="1">
      <c r="A19" s="196"/>
      <c r="B19" s="213"/>
      <c r="C19" s="214"/>
      <c r="D19" s="35" t="s">
        <v>187</v>
      </c>
      <c r="E19" s="207" t="str">
        <f>IFERROR(VLOOKUP(入力②!F19,触らない!$O$31:$P$34,2,FALSE),"")</f>
        <v/>
      </c>
      <c r="F19" s="207"/>
      <c r="G19" s="208"/>
      <c r="H19" s="24">
        <v>-2</v>
      </c>
    </row>
    <row r="20" spans="1:8">
      <c r="A20" s="27" t="s">
        <v>122</v>
      </c>
      <c r="B20" s="28">
        <v>3</v>
      </c>
      <c r="C20" s="29" t="s">
        <v>83</v>
      </c>
      <c r="D20" s="194" t="str">
        <f>IF(入力②!B20=0,"",入力②!B20)</f>
        <v/>
      </c>
      <c r="E20" s="194"/>
      <c r="F20" s="29" t="s">
        <v>131</v>
      </c>
      <c r="G20" s="30" t="str">
        <f>IF(入力②!C20=0,"",入力②!C20)</f>
        <v/>
      </c>
    </row>
    <row r="21" spans="1:8" ht="27" customHeight="1">
      <c r="A21" s="195" t="s">
        <v>123</v>
      </c>
      <c r="B21" s="197" t="str">
        <f>IF(入力②!D20=0,"",入力②!D20)</f>
        <v/>
      </c>
      <c r="C21" s="198"/>
      <c r="D21" s="31" t="s">
        <v>132</v>
      </c>
      <c r="E21" s="203" t="str">
        <f>IFERROR(VLOOKUP(入力②!F20,触らない!$I$18:$J$27,2,FALSE),"")</f>
        <v/>
      </c>
      <c r="F21" s="203"/>
      <c r="G21" s="204"/>
    </row>
    <row r="22" spans="1:8" ht="27" customHeight="1">
      <c r="A22" s="195"/>
      <c r="B22" s="199"/>
      <c r="C22" s="200"/>
      <c r="D22" s="32" t="s">
        <v>133</v>
      </c>
      <c r="E22" s="205" t="str">
        <f>IFERROR(VLOOKUP(入力②!F21,触らない!$K$31:$L$37,2,FALSE),"")</f>
        <v/>
      </c>
      <c r="F22" s="205"/>
      <c r="G22" s="206"/>
    </row>
    <row r="23" spans="1:8" ht="27" customHeight="1">
      <c r="A23" s="195"/>
      <c r="B23" s="199"/>
      <c r="C23" s="200"/>
      <c r="D23" s="33" t="s">
        <v>134</v>
      </c>
      <c r="E23" s="207" t="str">
        <f>IFERROR(VLOOKUP(入力②!F22,触らない!$M$31:$N$39,2,FALSE),"")</f>
        <v/>
      </c>
      <c r="F23" s="207"/>
      <c r="G23" s="208"/>
    </row>
    <row r="24" spans="1:8" ht="36" customHeight="1">
      <c r="A24" s="195"/>
      <c r="B24" s="201"/>
      <c r="C24" s="202"/>
      <c r="D24" s="34" t="s">
        <v>186</v>
      </c>
      <c r="E24" s="207" t="str">
        <f>IFERROR(VLOOKUP(入力②!F23,触らない!$O$31:$P$34,2,FALSE),"")</f>
        <v/>
      </c>
      <c r="F24" s="207"/>
      <c r="G24" s="208"/>
    </row>
    <row r="25" spans="1:8" ht="18.75" customHeight="1">
      <c r="A25" s="195"/>
      <c r="B25" s="209" t="str">
        <f>IF(入力②!D24=0,"",入力②!D24)</f>
        <v/>
      </c>
      <c r="C25" s="210"/>
      <c r="D25" s="31" t="s">
        <v>132</v>
      </c>
      <c r="E25" s="203" t="str">
        <f>IFERROR(VLOOKUP(入力②!F24,触らない!$I$18:$J$27,2,FALSE),"")</f>
        <v/>
      </c>
      <c r="F25" s="203"/>
      <c r="G25" s="204"/>
    </row>
    <row r="26" spans="1:8">
      <c r="A26" s="195"/>
      <c r="B26" s="211"/>
      <c r="C26" s="212"/>
      <c r="D26" s="32" t="s">
        <v>133</v>
      </c>
      <c r="E26" s="205" t="str">
        <f>IFERROR(VLOOKUP(入力②!F25,触らない!$K$31:$L$37,2,FALSE),"")</f>
        <v/>
      </c>
      <c r="F26" s="205"/>
      <c r="G26" s="206"/>
    </row>
    <row r="27" spans="1:8" ht="27" customHeight="1">
      <c r="A27" s="195"/>
      <c r="B27" s="211"/>
      <c r="C27" s="212"/>
      <c r="D27" s="33" t="s">
        <v>134</v>
      </c>
      <c r="E27" s="207" t="str">
        <f>IFERROR(VLOOKUP(入力②!F26,触らない!$M$31:$N$39,2,FALSE),"")</f>
        <v/>
      </c>
      <c r="F27" s="207"/>
      <c r="G27" s="208"/>
    </row>
    <row r="28" spans="1:8" ht="36" customHeight="1" thickBot="1">
      <c r="A28" s="196"/>
      <c r="B28" s="213"/>
      <c r="C28" s="214"/>
      <c r="D28" s="35" t="s">
        <v>186</v>
      </c>
      <c r="E28" s="207" t="str">
        <f>IFERROR(VLOOKUP(入力②!F27,触らない!$O$31:$P$34,2,FALSE),"")</f>
        <v/>
      </c>
      <c r="F28" s="207"/>
      <c r="G28" s="208"/>
    </row>
    <row r="29" spans="1:8">
      <c r="A29" s="27" t="s">
        <v>122</v>
      </c>
      <c r="B29" s="28">
        <v>4</v>
      </c>
      <c r="C29" s="29" t="s">
        <v>83</v>
      </c>
      <c r="D29" s="194" t="str">
        <f>IF(入力②!B28=0,"",入力②!B28)</f>
        <v/>
      </c>
      <c r="E29" s="194"/>
      <c r="F29" s="29" t="s">
        <v>84</v>
      </c>
      <c r="G29" s="30" t="str">
        <f>IF(入力②!C28=0,"",入力②!C28)</f>
        <v/>
      </c>
    </row>
    <row r="30" spans="1:8" ht="27" customHeight="1">
      <c r="A30" s="195" t="s">
        <v>123</v>
      </c>
      <c r="B30" s="197" t="str">
        <f>IF(入力②!D28=0,"",入力②!D28)</f>
        <v/>
      </c>
      <c r="C30" s="198"/>
      <c r="D30" s="31" t="s">
        <v>126</v>
      </c>
      <c r="E30" s="203" t="str">
        <f>IFERROR(VLOOKUP(入力②!F28,触らない!$I$18:$J$27,2,FALSE),"")</f>
        <v/>
      </c>
      <c r="F30" s="203"/>
      <c r="G30" s="204"/>
    </row>
    <row r="31" spans="1:8" ht="27" customHeight="1">
      <c r="A31" s="195"/>
      <c r="B31" s="199"/>
      <c r="C31" s="200"/>
      <c r="D31" s="32" t="s">
        <v>127</v>
      </c>
      <c r="E31" s="205" t="str">
        <f>IFERROR(VLOOKUP(入力②!F29,触らない!$K$31:$L$37,2,FALSE),"")</f>
        <v/>
      </c>
      <c r="F31" s="205"/>
      <c r="G31" s="206"/>
    </row>
    <row r="32" spans="1:8" ht="27" customHeight="1">
      <c r="A32" s="195"/>
      <c r="B32" s="199"/>
      <c r="C32" s="200"/>
      <c r="D32" s="33" t="s">
        <v>124</v>
      </c>
      <c r="E32" s="207" t="str">
        <f>IFERROR(VLOOKUP(入力②!F30,触らない!$M$31:$N$39,2,FALSE),"")</f>
        <v/>
      </c>
      <c r="F32" s="207"/>
      <c r="G32" s="208"/>
    </row>
    <row r="33" spans="1:7" ht="36" customHeight="1">
      <c r="A33" s="195"/>
      <c r="B33" s="201"/>
      <c r="C33" s="202"/>
      <c r="D33" s="34" t="s">
        <v>185</v>
      </c>
      <c r="E33" s="207" t="str">
        <f>IFERROR(VLOOKUP(入力②!F31,触らない!$O$31:$P$34,2,FALSE),"")</f>
        <v/>
      </c>
      <c r="F33" s="207"/>
      <c r="G33" s="208"/>
    </row>
    <row r="34" spans="1:7" ht="18.75" customHeight="1">
      <c r="A34" s="195"/>
      <c r="B34" s="209" t="str">
        <f>IF(入力②!D32=0,"",入力②!D32)</f>
        <v/>
      </c>
      <c r="C34" s="210"/>
      <c r="D34" s="31" t="s">
        <v>126</v>
      </c>
      <c r="E34" s="203" t="str">
        <f>IFERROR(VLOOKUP(入力②!F32,触らない!$I$18:$J$27,2,FALSE),"")</f>
        <v/>
      </c>
      <c r="F34" s="203"/>
      <c r="G34" s="204"/>
    </row>
    <row r="35" spans="1:7">
      <c r="A35" s="195"/>
      <c r="B35" s="211"/>
      <c r="C35" s="212"/>
      <c r="D35" s="32" t="s">
        <v>127</v>
      </c>
      <c r="E35" s="205" t="str">
        <f>IFERROR(VLOOKUP(入力②!F33,触らない!$K$31:$L$37,2,FALSE),"")</f>
        <v/>
      </c>
      <c r="F35" s="205"/>
      <c r="G35" s="206"/>
    </row>
    <row r="36" spans="1:7" ht="27" customHeight="1">
      <c r="A36" s="195"/>
      <c r="B36" s="211"/>
      <c r="C36" s="212"/>
      <c r="D36" s="33" t="s">
        <v>124</v>
      </c>
      <c r="E36" s="207" t="str">
        <f>IFERROR(VLOOKUP(入力②!F34,触らない!$M$31:$N$39,2,FALSE),"")</f>
        <v/>
      </c>
      <c r="F36" s="207"/>
      <c r="G36" s="208"/>
    </row>
    <row r="37" spans="1:7" ht="36" customHeight="1" thickBot="1">
      <c r="A37" s="196"/>
      <c r="B37" s="213"/>
      <c r="C37" s="214"/>
      <c r="D37" s="35" t="s">
        <v>185</v>
      </c>
      <c r="E37" s="207" t="str">
        <f>IFERROR(VLOOKUP(入力②!F35,触らない!$O$31:$P$34,2,FALSE),"")</f>
        <v/>
      </c>
      <c r="F37" s="207"/>
      <c r="G37" s="208"/>
    </row>
    <row r="38" spans="1:7">
      <c r="A38" s="27" t="s">
        <v>122</v>
      </c>
      <c r="B38" s="28">
        <v>5</v>
      </c>
      <c r="C38" s="29" t="s">
        <v>83</v>
      </c>
      <c r="D38" s="194" t="str">
        <f>IF(入力②!B36=0,"",入力②!B36)</f>
        <v/>
      </c>
      <c r="E38" s="194"/>
      <c r="F38" s="29" t="s">
        <v>84</v>
      </c>
      <c r="G38" s="30" t="str">
        <f>IF(入力②!C36=0,"",入力②!C36)</f>
        <v/>
      </c>
    </row>
    <row r="39" spans="1:7" ht="27" customHeight="1">
      <c r="A39" s="195" t="s">
        <v>123</v>
      </c>
      <c r="B39" s="197" t="str">
        <f>IF(入力②!D36=0,"",入力②!D36)</f>
        <v/>
      </c>
      <c r="C39" s="198"/>
      <c r="D39" s="31" t="s">
        <v>126</v>
      </c>
      <c r="E39" s="203" t="str">
        <f>IFERROR(VLOOKUP(入力②!F36,触らない!$I$18:$J$27,2,FALSE),"")</f>
        <v/>
      </c>
      <c r="F39" s="203"/>
      <c r="G39" s="204"/>
    </row>
    <row r="40" spans="1:7" ht="27" customHeight="1">
      <c r="A40" s="195"/>
      <c r="B40" s="199"/>
      <c r="C40" s="200"/>
      <c r="D40" s="32" t="s">
        <v>127</v>
      </c>
      <c r="E40" s="205" t="str">
        <f>IFERROR(VLOOKUP(入力②!F37,触らない!$K$31:$L$37,2,FALSE),"")</f>
        <v/>
      </c>
      <c r="F40" s="205"/>
      <c r="G40" s="206"/>
    </row>
    <row r="41" spans="1:7" ht="27" customHeight="1">
      <c r="A41" s="195"/>
      <c r="B41" s="199"/>
      <c r="C41" s="200"/>
      <c r="D41" s="33" t="s">
        <v>124</v>
      </c>
      <c r="E41" s="207" t="str">
        <f>IFERROR(VLOOKUP(入力②!F38,触らない!$M$31:$N$39,2,FALSE),"")</f>
        <v/>
      </c>
      <c r="F41" s="207"/>
      <c r="G41" s="208"/>
    </row>
    <row r="42" spans="1:7" ht="36" customHeight="1">
      <c r="A42" s="195"/>
      <c r="B42" s="201"/>
      <c r="C42" s="202"/>
      <c r="D42" s="34" t="s">
        <v>185</v>
      </c>
      <c r="E42" s="207" t="str">
        <f>IFERROR(VLOOKUP(入力②!F39,触らない!$O$31:$P$34,2,FALSE),"")</f>
        <v/>
      </c>
      <c r="F42" s="207"/>
      <c r="G42" s="208"/>
    </row>
    <row r="43" spans="1:7" ht="18.75" customHeight="1">
      <c r="A43" s="195"/>
      <c r="B43" s="209" t="str">
        <f>IF(入力②!D44=0,"",入力②!D44)</f>
        <v/>
      </c>
      <c r="C43" s="210"/>
      <c r="D43" s="31" t="s">
        <v>126</v>
      </c>
      <c r="E43" s="203" t="str">
        <f>IFERROR(VLOOKUP(入力②!F40,触らない!$I$18:$J$27,2,FALSE),"")</f>
        <v/>
      </c>
      <c r="F43" s="203"/>
      <c r="G43" s="204"/>
    </row>
    <row r="44" spans="1:7">
      <c r="A44" s="195"/>
      <c r="B44" s="211"/>
      <c r="C44" s="212"/>
      <c r="D44" s="32" t="s">
        <v>127</v>
      </c>
      <c r="E44" s="205" t="str">
        <f>IFERROR(VLOOKUP(入力②!F41,触らない!$K$31:$L$37,2,FALSE),"")</f>
        <v/>
      </c>
      <c r="F44" s="205"/>
      <c r="G44" s="206"/>
    </row>
    <row r="45" spans="1:7" ht="27" customHeight="1">
      <c r="A45" s="195"/>
      <c r="B45" s="211"/>
      <c r="C45" s="212"/>
      <c r="D45" s="33" t="s">
        <v>124</v>
      </c>
      <c r="E45" s="207" t="str">
        <f>IFERROR(VLOOKUP(入力②!F42,触らない!$M$31:$N$39,2,FALSE),"")</f>
        <v/>
      </c>
      <c r="F45" s="207"/>
      <c r="G45" s="208"/>
    </row>
    <row r="46" spans="1:7" ht="36" customHeight="1" thickBot="1">
      <c r="A46" s="196"/>
      <c r="B46" s="213"/>
      <c r="C46" s="214"/>
      <c r="D46" s="35" t="s">
        <v>185</v>
      </c>
      <c r="E46" s="207" t="str">
        <f>IFERROR(VLOOKUP(入力②!F43,触らない!$O$31:$P$34,2,FALSE),"")</f>
        <v/>
      </c>
      <c r="F46" s="207"/>
      <c r="G46" s="208"/>
    </row>
    <row r="47" spans="1:7">
      <c r="A47" s="27" t="s">
        <v>122</v>
      </c>
      <c r="B47" s="28">
        <v>6</v>
      </c>
      <c r="C47" s="29" t="s">
        <v>83</v>
      </c>
      <c r="D47" s="194" t="str">
        <f>IF(入力②!B44=0,"",入力②!B44)</f>
        <v/>
      </c>
      <c r="E47" s="194"/>
      <c r="F47" s="29" t="s">
        <v>84</v>
      </c>
      <c r="G47" s="30" t="str">
        <f>IF(入力②!C44=0,"",入力②!C44)</f>
        <v/>
      </c>
    </row>
    <row r="48" spans="1:7" ht="27" customHeight="1">
      <c r="A48" s="195" t="s">
        <v>123</v>
      </c>
      <c r="B48" s="197" t="str">
        <f>IF(入力②!D44=0,"",入力②!D44)</f>
        <v/>
      </c>
      <c r="C48" s="198"/>
      <c r="D48" s="31" t="s">
        <v>126</v>
      </c>
      <c r="E48" s="203" t="str">
        <f>IFERROR(VLOOKUP(入力②!F44,触らない!$I$18:$J$27,2,FALSE),"")</f>
        <v/>
      </c>
      <c r="F48" s="203"/>
      <c r="G48" s="204"/>
    </row>
    <row r="49" spans="1:7" ht="27" customHeight="1">
      <c r="A49" s="195"/>
      <c r="B49" s="199"/>
      <c r="C49" s="200"/>
      <c r="D49" s="32" t="s">
        <v>127</v>
      </c>
      <c r="E49" s="205" t="str">
        <f>IFERROR(VLOOKUP(入力②!F45,触らない!$K$31:$L$37,2,FALSE),"")</f>
        <v/>
      </c>
      <c r="F49" s="205"/>
      <c r="G49" s="206"/>
    </row>
    <row r="50" spans="1:7" ht="27" customHeight="1">
      <c r="A50" s="195"/>
      <c r="B50" s="199"/>
      <c r="C50" s="200"/>
      <c r="D50" s="33" t="s">
        <v>124</v>
      </c>
      <c r="E50" s="207" t="str">
        <f>IFERROR(VLOOKUP(入力②!F46,触らない!$M$31:$N$39,2,FALSE),"")</f>
        <v/>
      </c>
      <c r="F50" s="207"/>
      <c r="G50" s="208"/>
    </row>
    <row r="51" spans="1:7" ht="36" customHeight="1">
      <c r="A51" s="195"/>
      <c r="B51" s="201"/>
      <c r="C51" s="202"/>
      <c r="D51" s="34" t="s">
        <v>185</v>
      </c>
      <c r="E51" s="207" t="str">
        <f>IFERROR(VLOOKUP(入力②!F47,触らない!$O$31:$P$34,2,FALSE),"")</f>
        <v/>
      </c>
      <c r="F51" s="207"/>
      <c r="G51" s="208"/>
    </row>
    <row r="52" spans="1:7" ht="18.75" customHeight="1">
      <c r="A52" s="195"/>
      <c r="B52" s="209" t="str">
        <f>IF(入力②!D48=0,"",入力②!D48)</f>
        <v/>
      </c>
      <c r="C52" s="210"/>
      <c r="D52" s="31" t="s">
        <v>126</v>
      </c>
      <c r="E52" s="203" t="str">
        <f>IFERROR(VLOOKUP(入力②!F48,触らない!$I$18:$J$27,2,FALSE),"")</f>
        <v/>
      </c>
      <c r="F52" s="203"/>
      <c r="G52" s="204"/>
    </row>
    <row r="53" spans="1:7">
      <c r="A53" s="195"/>
      <c r="B53" s="211"/>
      <c r="C53" s="212"/>
      <c r="D53" s="32" t="s">
        <v>127</v>
      </c>
      <c r="E53" s="205" t="str">
        <f>IFERROR(VLOOKUP(入力②!F49,触らない!$K$31:$L$37,2,FALSE),"")</f>
        <v/>
      </c>
      <c r="F53" s="205"/>
      <c r="G53" s="206"/>
    </row>
    <row r="54" spans="1:7" ht="27" customHeight="1">
      <c r="A54" s="195"/>
      <c r="B54" s="211"/>
      <c r="C54" s="212"/>
      <c r="D54" s="33" t="s">
        <v>124</v>
      </c>
      <c r="E54" s="207" t="str">
        <f>IFERROR(VLOOKUP(入力②!F50,触らない!$M$31:$N$39,2,FALSE),"")</f>
        <v/>
      </c>
      <c r="F54" s="207"/>
      <c r="G54" s="208"/>
    </row>
    <row r="55" spans="1:7" ht="36" customHeight="1" thickBot="1">
      <c r="A55" s="196"/>
      <c r="B55" s="213"/>
      <c r="C55" s="214"/>
      <c r="D55" s="35" t="s">
        <v>185</v>
      </c>
      <c r="E55" s="207" t="str">
        <f>IFERROR(VLOOKUP(入力②!F51,触らない!$O$31:$P$34,2,FALSE),"")</f>
        <v/>
      </c>
      <c r="F55" s="207"/>
      <c r="G55" s="208"/>
    </row>
    <row r="56" spans="1:7">
      <c r="A56" s="27" t="s">
        <v>122</v>
      </c>
      <c r="B56" s="28">
        <v>7</v>
      </c>
      <c r="C56" s="29" t="s">
        <v>83</v>
      </c>
      <c r="D56" s="194" t="str">
        <f>IF(入力②!B52=0,"",入力②!B52)</f>
        <v/>
      </c>
      <c r="E56" s="194"/>
      <c r="F56" s="29" t="s">
        <v>84</v>
      </c>
      <c r="G56" s="30" t="str">
        <f>IF(入力②!C52=0,"",入力②!C52)</f>
        <v/>
      </c>
    </row>
    <row r="57" spans="1:7" ht="27" customHeight="1">
      <c r="A57" s="195" t="s">
        <v>123</v>
      </c>
      <c r="B57" s="197" t="str">
        <f>IF(入力②!D52=0,"",入力②!D52)</f>
        <v/>
      </c>
      <c r="C57" s="198"/>
      <c r="D57" s="31" t="s">
        <v>126</v>
      </c>
      <c r="E57" s="203" t="str">
        <f>IFERROR(VLOOKUP(入力②!F52,触らない!$I$18:$J$27,2,FALSE),"")</f>
        <v/>
      </c>
      <c r="F57" s="203"/>
      <c r="G57" s="204"/>
    </row>
    <row r="58" spans="1:7" ht="27" customHeight="1">
      <c r="A58" s="195"/>
      <c r="B58" s="199"/>
      <c r="C58" s="200"/>
      <c r="D58" s="32" t="s">
        <v>127</v>
      </c>
      <c r="E58" s="205" t="str">
        <f>IFERROR(VLOOKUP(入力②!F53,触らない!$K$31:$L$37,2,FALSE),"")</f>
        <v/>
      </c>
      <c r="F58" s="205"/>
      <c r="G58" s="206"/>
    </row>
    <row r="59" spans="1:7" ht="27" customHeight="1">
      <c r="A59" s="195"/>
      <c r="B59" s="199"/>
      <c r="C59" s="200"/>
      <c r="D59" s="33" t="s">
        <v>124</v>
      </c>
      <c r="E59" s="207" t="str">
        <f>IFERROR(VLOOKUP(入力②!F54,触らない!$M$31:$N$39,2,FALSE),"")</f>
        <v/>
      </c>
      <c r="F59" s="207"/>
      <c r="G59" s="208"/>
    </row>
    <row r="60" spans="1:7" ht="36" customHeight="1">
      <c r="A60" s="195"/>
      <c r="B60" s="201"/>
      <c r="C60" s="202"/>
      <c r="D60" s="34" t="s">
        <v>185</v>
      </c>
      <c r="E60" s="207" t="str">
        <f>IFERROR(VLOOKUP(入力②!F55,触らない!$O$31:$P$34,2,FALSE),"")</f>
        <v/>
      </c>
      <c r="F60" s="207"/>
      <c r="G60" s="208"/>
    </row>
    <row r="61" spans="1:7" ht="18.75" customHeight="1">
      <c r="A61" s="195"/>
      <c r="B61" s="209" t="str">
        <f>IF(入力②!D56=0,"",入力②!D56)</f>
        <v/>
      </c>
      <c r="C61" s="210"/>
      <c r="D61" s="31" t="s">
        <v>126</v>
      </c>
      <c r="E61" s="203" t="str">
        <f>IFERROR(VLOOKUP(入力②!F56,触らない!$I$18:$J$27,2,FALSE),"")</f>
        <v/>
      </c>
      <c r="F61" s="203"/>
      <c r="G61" s="204"/>
    </row>
    <row r="62" spans="1:7">
      <c r="A62" s="195"/>
      <c r="B62" s="211"/>
      <c r="C62" s="212"/>
      <c r="D62" s="32" t="s">
        <v>127</v>
      </c>
      <c r="E62" s="205" t="str">
        <f>IFERROR(VLOOKUP(入力②!F57,触らない!$K$31:$L$37,2,FALSE),"")</f>
        <v/>
      </c>
      <c r="F62" s="205"/>
      <c r="G62" s="206"/>
    </row>
    <row r="63" spans="1:7" ht="27" customHeight="1">
      <c r="A63" s="195"/>
      <c r="B63" s="211"/>
      <c r="C63" s="212"/>
      <c r="D63" s="33" t="s">
        <v>124</v>
      </c>
      <c r="E63" s="207" t="str">
        <f>IFERROR(VLOOKUP(入力②!F58,触らない!$M$31:$N$39,2,FALSE),"")</f>
        <v/>
      </c>
      <c r="F63" s="207"/>
      <c r="G63" s="208"/>
    </row>
    <row r="64" spans="1:7" ht="36" customHeight="1" thickBot="1">
      <c r="A64" s="196"/>
      <c r="B64" s="213"/>
      <c r="C64" s="214"/>
      <c r="D64" s="35" t="s">
        <v>185</v>
      </c>
      <c r="E64" s="207" t="str">
        <f>IFERROR(VLOOKUP(入力②!F59,触らない!$O$31:$P$34,2,FALSE),"")</f>
        <v/>
      </c>
      <c r="F64" s="207"/>
      <c r="G64" s="208"/>
    </row>
    <row r="65" spans="1:7">
      <c r="A65" s="27" t="s">
        <v>122</v>
      </c>
      <c r="B65" s="28">
        <v>8</v>
      </c>
      <c r="C65" s="29" t="s">
        <v>83</v>
      </c>
      <c r="D65" s="194" t="str">
        <f>IF(入力②!B60=0,"",入力②!B60)</f>
        <v/>
      </c>
      <c r="E65" s="194"/>
      <c r="F65" s="29" t="s">
        <v>84</v>
      </c>
      <c r="G65" s="30" t="str">
        <f>IF(入力②!C60=0,"",入力②!C60)</f>
        <v/>
      </c>
    </row>
    <row r="66" spans="1:7" ht="27" customHeight="1">
      <c r="A66" s="195" t="s">
        <v>123</v>
      </c>
      <c r="B66" s="197" t="str">
        <f>IF(入力②!D61=0,"",入力②!D61)</f>
        <v/>
      </c>
      <c r="C66" s="198"/>
      <c r="D66" s="31" t="s">
        <v>126</v>
      </c>
      <c r="E66" s="203" t="str">
        <f>IFERROR(VLOOKUP(入力②!F60,触らない!$I$18:$J$27,2,FALSE),"")</f>
        <v/>
      </c>
      <c r="F66" s="203"/>
      <c r="G66" s="204"/>
    </row>
    <row r="67" spans="1:7" ht="27" customHeight="1">
      <c r="A67" s="195"/>
      <c r="B67" s="199"/>
      <c r="C67" s="200"/>
      <c r="D67" s="32" t="s">
        <v>127</v>
      </c>
      <c r="E67" s="205" t="str">
        <f>IFERROR(VLOOKUP(入力②!F61,触らない!$K$31:$L$37,2,FALSE),"")</f>
        <v/>
      </c>
      <c r="F67" s="205"/>
      <c r="G67" s="206"/>
    </row>
    <row r="68" spans="1:7" ht="27" customHeight="1">
      <c r="A68" s="195"/>
      <c r="B68" s="199"/>
      <c r="C68" s="200"/>
      <c r="D68" s="33" t="s">
        <v>124</v>
      </c>
      <c r="E68" s="207" t="str">
        <f>IFERROR(VLOOKUP(入力②!F62,触らない!$M$31:$N$39,2,FALSE),"")</f>
        <v/>
      </c>
      <c r="F68" s="207"/>
      <c r="G68" s="208"/>
    </row>
    <row r="69" spans="1:7" ht="36" customHeight="1">
      <c r="A69" s="195"/>
      <c r="B69" s="201"/>
      <c r="C69" s="202"/>
      <c r="D69" s="34" t="s">
        <v>185</v>
      </c>
      <c r="E69" s="207" t="str">
        <f>IFERROR(VLOOKUP(入力②!F63,触らない!$O$31:$P$34,2,FALSE),"")</f>
        <v/>
      </c>
      <c r="F69" s="207"/>
      <c r="G69" s="208"/>
    </row>
    <row r="70" spans="1:7" ht="18.75" customHeight="1">
      <c r="A70" s="195"/>
      <c r="B70" s="209" t="str">
        <f>IF(入力②!D65=0,"",入力②!D65)</f>
        <v/>
      </c>
      <c r="C70" s="210"/>
      <c r="D70" s="31" t="s">
        <v>126</v>
      </c>
      <c r="E70" s="203" t="str">
        <f>IFERROR(VLOOKUP(入力②!F64,触らない!$I$18:$J$27,2,FALSE),"")</f>
        <v/>
      </c>
      <c r="F70" s="203"/>
      <c r="G70" s="204"/>
    </row>
    <row r="71" spans="1:7">
      <c r="A71" s="195"/>
      <c r="B71" s="211"/>
      <c r="C71" s="212"/>
      <c r="D71" s="32" t="s">
        <v>127</v>
      </c>
      <c r="E71" s="205" t="str">
        <f>IFERROR(VLOOKUP(入力②!F65,触らない!$K$31:$L$37,2,FALSE),"")</f>
        <v/>
      </c>
      <c r="F71" s="205"/>
      <c r="G71" s="206"/>
    </row>
    <row r="72" spans="1:7" ht="27" customHeight="1">
      <c r="A72" s="195"/>
      <c r="B72" s="211"/>
      <c r="C72" s="212"/>
      <c r="D72" s="33" t="s">
        <v>124</v>
      </c>
      <c r="E72" s="207" t="str">
        <f>IFERROR(VLOOKUP(入力②!F66,触らない!$M$31:$N$39,2,FALSE),"")</f>
        <v/>
      </c>
      <c r="F72" s="207"/>
      <c r="G72" s="208"/>
    </row>
    <row r="73" spans="1:7" ht="36" customHeight="1" thickBot="1">
      <c r="A73" s="196"/>
      <c r="B73" s="213"/>
      <c r="C73" s="214"/>
      <c r="D73" s="35" t="s">
        <v>185</v>
      </c>
      <c r="E73" s="207" t="str">
        <f>IFERROR(VLOOKUP(入力②!F67,触らない!$O$31:$P$34,2,FALSE),"")</f>
        <v/>
      </c>
      <c r="F73" s="207"/>
      <c r="G73" s="208"/>
    </row>
    <row r="74" spans="1:7">
      <c r="A74" s="27" t="s">
        <v>122</v>
      </c>
      <c r="B74" s="28">
        <v>9</v>
      </c>
      <c r="C74" s="29" t="s">
        <v>83</v>
      </c>
      <c r="D74" s="194" t="str">
        <f>IF(入力②!B68=0,"",入力②!B68)</f>
        <v/>
      </c>
      <c r="E74" s="194"/>
      <c r="F74" s="29" t="s">
        <v>84</v>
      </c>
      <c r="G74" s="30" t="str">
        <f>IF(入力②!C68=0,"",入力②!C68)</f>
        <v/>
      </c>
    </row>
    <row r="75" spans="1:7" ht="27" customHeight="1">
      <c r="A75" s="195" t="s">
        <v>123</v>
      </c>
      <c r="B75" s="197" t="str">
        <f>IF(入力②!D70=0,"",入力②!D70)</f>
        <v/>
      </c>
      <c r="C75" s="198"/>
      <c r="D75" s="31" t="s">
        <v>126</v>
      </c>
      <c r="E75" s="203" t="str">
        <f>IFERROR(VLOOKUP(入力②!F68,触らない!$I$18:$J$27,2,FALSE),"")</f>
        <v/>
      </c>
      <c r="F75" s="203"/>
      <c r="G75" s="204"/>
    </row>
    <row r="76" spans="1:7" ht="27" customHeight="1">
      <c r="A76" s="195"/>
      <c r="B76" s="199"/>
      <c r="C76" s="200"/>
      <c r="D76" s="32" t="s">
        <v>127</v>
      </c>
      <c r="E76" s="205" t="str">
        <f>IFERROR(VLOOKUP(入力②!F69,触らない!$K$31:$L$37,2,FALSE),"")</f>
        <v/>
      </c>
      <c r="F76" s="205"/>
      <c r="G76" s="206"/>
    </row>
    <row r="77" spans="1:7" ht="27" customHeight="1">
      <c r="A77" s="195"/>
      <c r="B77" s="199"/>
      <c r="C77" s="200"/>
      <c r="D77" s="33" t="s">
        <v>124</v>
      </c>
      <c r="E77" s="207" t="str">
        <f>IFERROR(VLOOKUP(入力②!F70,触らない!$M$31:$N$39,2,FALSE),"")</f>
        <v/>
      </c>
      <c r="F77" s="207"/>
      <c r="G77" s="208"/>
    </row>
    <row r="78" spans="1:7" ht="36" customHeight="1">
      <c r="A78" s="195"/>
      <c r="B78" s="201"/>
      <c r="C78" s="202"/>
      <c r="D78" s="34" t="s">
        <v>185</v>
      </c>
      <c r="E78" s="207" t="str">
        <f>IFERROR(VLOOKUP(入力②!F71,触らない!$O$31:$P$34,2,FALSE),"")</f>
        <v/>
      </c>
      <c r="F78" s="207"/>
      <c r="G78" s="208"/>
    </row>
    <row r="79" spans="1:7" ht="18.75" customHeight="1">
      <c r="A79" s="195"/>
      <c r="B79" s="209" t="str">
        <f>IF(入力②!D74=0,"",入力②!D74)</f>
        <v/>
      </c>
      <c r="C79" s="210"/>
      <c r="D79" s="31" t="s">
        <v>126</v>
      </c>
      <c r="E79" s="203" t="str">
        <f>IFERROR(VLOOKUP(入力②!F72,触らない!$I$18:$J$27,2,FALSE),"")</f>
        <v/>
      </c>
      <c r="F79" s="203"/>
      <c r="G79" s="204"/>
    </row>
    <row r="80" spans="1:7">
      <c r="A80" s="195"/>
      <c r="B80" s="211"/>
      <c r="C80" s="212"/>
      <c r="D80" s="32" t="s">
        <v>127</v>
      </c>
      <c r="E80" s="205" t="str">
        <f>IFERROR(VLOOKUP(入力②!F73,触らない!$K$31:$L$37,2,FALSE),"")</f>
        <v/>
      </c>
      <c r="F80" s="205"/>
      <c r="G80" s="206"/>
    </row>
    <row r="81" spans="1:7" ht="27" customHeight="1">
      <c r="A81" s="195"/>
      <c r="B81" s="211"/>
      <c r="C81" s="212"/>
      <c r="D81" s="33" t="s">
        <v>124</v>
      </c>
      <c r="E81" s="207" t="str">
        <f>IFERROR(VLOOKUP(入力②!F74,触らない!$M$31:$N$39,2,FALSE),"")</f>
        <v/>
      </c>
      <c r="F81" s="207"/>
      <c r="G81" s="208"/>
    </row>
    <row r="82" spans="1:7" ht="36" customHeight="1" thickBot="1">
      <c r="A82" s="196"/>
      <c r="B82" s="213"/>
      <c r="C82" s="214"/>
      <c r="D82" s="35" t="s">
        <v>185</v>
      </c>
      <c r="E82" s="207" t="str">
        <f>IFERROR(VLOOKUP(入力②!F75,触らない!$O$31:$P$34,2,FALSE),"")</f>
        <v/>
      </c>
      <c r="F82" s="207"/>
      <c r="G82" s="208"/>
    </row>
    <row r="83" spans="1:7">
      <c r="A83" s="27" t="s">
        <v>122</v>
      </c>
      <c r="B83" s="28">
        <v>10</v>
      </c>
      <c r="C83" s="29" t="s">
        <v>83</v>
      </c>
      <c r="D83" s="194" t="str">
        <f>IF(入力②!B76=0,"",入力②!B76)</f>
        <v/>
      </c>
      <c r="E83" s="194"/>
      <c r="F83" s="29" t="s">
        <v>84</v>
      </c>
      <c r="G83" s="30" t="str">
        <f>IF(入力②!C76=0,"",入力②!C76)</f>
        <v/>
      </c>
    </row>
    <row r="84" spans="1:7" ht="27" customHeight="1">
      <c r="A84" s="195" t="s">
        <v>123</v>
      </c>
      <c r="B84" s="197" t="str">
        <f>IF(入力②!D79=0,"",入力②!D79)</f>
        <v/>
      </c>
      <c r="C84" s="198"/>
      <c r="D84" s="31" t="s">
        <v>126</v>
      </c>
      <c r="E84" s="203" t="str">
        <f>IFERROR(VLOOKUP(入力②!F76,触らない!$I$18:$J$27,2,FALSE),"")</f>
        <v/>
      </c>
      <c r="F84" s="203"/>
      <c r="G84" s="204"/>
    </row>
    <row r="85" spans="1:7" ht="27" customHeight="1">
      <c r="A85" s="195"/>
      <c r="B85" s="199"/>
      <c r="C85" s="200"/>
      <c r="D85" s="32" t="s">
        <v>127</v>
      </c>
      <c r="E85" s="205" t="str">
        <f>IFERROR(VLOOKUP(入力②!F77,触らない!$K$31:$L$37,2,FALSE),"")</f>
        <v/>
      </c>
      <c r="F85" s="205"/>
      <c r="G85" s="206"/>
    </row>
    <row r="86" spans="1:7" ht="27" customHeight="1">
      <c r="A86" s="195"/>
      <c r="B86" s="199"/>
      <c r="C86" s="200"/>
      <c r="D86" s="33" t="s">
        <v>124</v>
      </c>
      <c r="E86" s="207" t="str">
        <f>IFERROR(VLOOKUP(入力②!F78,触らない!$M$31:$N$39,2,FALSE),"")</f>
        <v/>
      </c>
      <c r="F86" s="207"/>
      <c r="G86" s="208"/>
    </row>
    <row r="87" spans="1:7" ht="36" customHeight="1">
      <c r="A87" s="195"/>
      <c r="B87" s="201"/>
      <c r="C87" s="202"/>
      <c r="D87" s="34" t="s">
        <v>185</v>
      </c>
      <c r="E87" s="207" t="str">
        <f>IFERROR(VLOOKUP(入力②!F79,触らない!$O$31:$P$34,2,FALSE),"")</f>
        <v/>
      </c>
      <c r="F87" s="207"/>
      <c r="G87" s="208"/>
    </row>
    <row r="88" spans="1:7" ht="18.75" customHeight="1">
      <c r="A88" s="195"/>
      <c r="B88" s="209" t="str">
        <f>IF(入力②!D83=0,"",入力②!D83)</f>
        <v/>
      </c>
      <c r="C88" s="210"/>
      <c r="D88" s="31" t="s">
        <v>126</v>
      </c>
      <c r="E88" s="203" t="str">
        <f>IFERROR(VLOOKUP(入力②!F80,触らない!$I$18:$J$27,2,FALSE),"")</f>
        <v/>
      </c>
      <c r="F88" s="203"/>
      <c r="G88" s="204"/>
    </row>
    <row r="89" spans="1:7">
      <c r="A89" s="195"/>
      <c r="B89" s="211"/>
      <c r="C89" s="212"/>
      <c r="D89" s="32" t="s">
        <v>127</v>
      </c>
      <c r="E89" s="205" t="str">
        <f>IFERROR(VLOOKUP(入力②!F81,触らない!$K$31:$L$37,2,FALSE),"")</f>
        <v/>
      </c>
      <c r="F89" s="205"/>
      <c r="G89" s="206"/>
    </row>
    <row r="90" spans="1:7" ht="27" customHeight="1">
      <c r="A90" s="195"/>
      <c r="B90" s="211"/>
      <c r="C90" s="212"/>
      <c r="D90" s="33" t="s">
        <v>124</v>
      </c>
      <c r="E90" s="207" t="str">
        <f>IFERROR(VLOOKUP(入力②!F82,触らない!$M$31:$N$39,2,FALSE),"")</f>
        <v/>
      </c>
      <c r="F90" s="207"/>
      <c r="G90" s="208"/>
    </row>
    <row r="91" spans="1:7" ht="36" customHeight="1" thickBot="1">
      <c r="A91" s="196"/>
      <c r="B91" s="213"/>
      <c r="C91" s="214"/>
      <c r="D91" s="35" t="s">
        <v>185</v>
      </c>
      <c r="E91" s="207" t="str">
        <f>IFERROR(VLOOKUP(入力②!F83,触らない!$O$31:$P$34,2,FALSE),"")</f>
        <v/>
      </c>
      <c r="F91" s="207"/>
      <c r="G91" s="208"/>
    </row>
  </sheetData>
  <sheetProtection sheet="1" objects="1" scenarios="1"/>
  <mergeCells count="120">
    <mergeCell ref="E63:G63"/>
    <mergeCell ref="E64:G64"/>
    <mergeCell ref="D56:E56"/>
    <mergeCell ref="A57:A64"/>
    <mergeCell ref="B57:C60"/>
    <mergeCell ref="E57:G57"/>
    <mergeCell ref="E58:G58"/>
    <mergeCell ref="E59:G59"/>
    <mergeCell ref="E60:G60"/>
    <mergeCell ref="B61:C64"/>
    <mergeCell ref="E61:G61"/>
    <mergeCell ref="E62:G62"/>
    <mergeCell ref="A48:A55"/>
    <mergeCell ref="B48:C51"/>
    <mergeCell ref="E48:G48"/>
    <mergeCell ref="E49:G49"/>
    <mergeCell ref="E50:G50"/>
    <mergeCell ref="D47:E47"/>
    <mergeCell ref="E51:G51"/>
    <mergeCell ref="B52:C55"/>
    <mergeCell ref="E52:G52"/>
    <mergeCell ref="E53:G53"/>
    <mergeCell ref="E54:G54"/>
    <mergeCell ref="E55:G55"/>
    <mergeCell ref="D38:E38"/>
    <mergeCell ref="A39:A46"/>
    <mergeCell ref="B39:C42"/>
    <mergeCell ref="E39:G39"/>
    <mergeCell ref="E40:G40"/>
    <mergeCell ref="E41:G41"/>
    <mergeCell ref="E42:G42"/>
    <mergeCell ref="B43:C46"/>
    <mergeCell ref="E43:G43"/>
    <mergeCell ref="E44:G44"/>
    <mergeCell ref="E45:G45"/>
    <mergeCell ref="E46:G46"/>
    <mergeCell ref="D29:E29"/>
    <mergeCell ref="A30:A37"/>
    <mergeCell ref="B30:C33"/>
    <mergeCell ref="E30:G30"/>
    <mergeCell ref="E31:G31"/>
    <mergeCell ref="E32:G32"/>
    <mergeCell ref="E33:G33"/>
    <mergeCell ref="B34:C37"/>
    <mergeCell ref="E34:G34"/>
    <mergeCell ref="E35:G35"/>
    <mergeCell ref="E36:G36"/>
    <mergeCell ref="E37:G37"/>
    <mergeCell ref="A21:A28"/>
    <mergeCell ref="B21:C24"/>
    <mergeCell ref="E21:G21"/>
    <mergeCell ref="E22:G22"/>
    <mergeCell ref="E23:G23"/>
    <mergeCell ref="D20:E20"/>
    <mergeCell ref="E24:G24"/>
    <mergeCell ref="B25:C28"/>
    <mergeCell ref="E25:G25"/>
    <mergeCell ref="E26:G26"/>
    <mergeCell ref="E27:G27"/>
    <mergeCell ref="E28:G28"/>
    <mergeCell ref="D11:E11"/>
    <mergeCell ref="A12:A19"/>
    <mergeCell ref="B12:C15"/>
    <mergeCell ref="E12:G12"/>
    <mergeCell ref="E13:G13"/>
    <mergeCell ref="E14:G14"/>
    <mergeCell ref="E15:G15"/>
    <mergeCell ref="B16:C19"/>
    <mergeCell ref="E16:G16"/>
    <mergeCell ref="E17:G17"/>
    <mergeCell ref="E18:G18"/>
    <mergeCell ref="E19:G19"/>
    <mergeCell ref="D2:E2"/>
    <mergeCell ref="A3:A10"/>
    <mergeCell ref="B3:C6"/>
    <mergeCell ref="E3:G3"/>
    <mergeCell ref="E4:G4"/>
    <mergeCell ref="E5:G5"/>
    <mergeCell ref="E6:G6"/>
    <mergeCell ref="B7:C10"/>
    <mergeCell ref="E7:G7"/>
    <mergeCell ref="E8:G8"/>
    <mergeCell ref="E9:G9"/>
    <mergeCell ref="E10:G10"/>
    <mergeCell ref="D65:E65"/>
    <mergeCell ref="A66:A73"/>
    <mergeCell ref="B66:C69"/>
    <mergeCell ref="E66:G66"/>
    <mergeCell ref="E67:G67"/>
    <mergeCell ref="E68:G68"/>
    <mergeCell ref="E69:G69"/>
    <mergeCell ref="B70:C73"/>
    <mergeCell ref="E70:G70"/>
    <mergeCell ref="E71:G71"/>
    <mergeCell ref="E72:G72"/>
    <mergeCell ref="E73:G73"/>
    <mergeCell ref="D74:E74"/>
    <mergeCell ref="A75:A82"/>
    <mergeCell ref="B75:C78"/>
    <mergeCell ref="E75:G75"/>
    <mergeCell ref="E76:G76"/>
    <mergeCell ref="E77:G77"/>
    <mergeCell ref="E78:G78"/>
    <mergeCell ref="B79:C82"/>
    <mergeCell ref="E79:G79"/>
    <mergeCell ref="E80:G80"/>
    <mergeCell ref="E81:G81"/>
    <mergeCell ref="E82:G82"/>
    <mergeCell ref="D83:E83"/>
    <mergeCell ref="A84:A91"/>
    <mergeCell ref="B84:C87"/>
    <mergeCell ref="E84:G84"/>
    <mergeCell ref="E85:G85"/>
    <mergeCell ref="E86:G86"/>
    <mergeCell ref="E87:G87"/>
    <mergeCell ref="B88:C91"/>
    <mergeCell ref="E88:G88"/>
    <mergeCell ref="E89:G89"/>
    <mergeCell ref="E90:G90"/>
    <mergeCell ref="E91:G91"/>
  </mergeCells>
  <phoneticPr fontId="3"/>
  <pageMargins left="0.7" right="0.7" top="0.75" bottom="0.75" header="0.3" footer="0.3"/>
  <pageSetup paperSize="9" scale="79" orientation="portrait" r:id="rId1"/>
  <rowBreaks count="2" manualBreakCount="2">
    <brk id="28" max="6" man="1"/>
    <brk id="5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P40"/>
  <sheetViews>
    <sheetView topLeftCell="B1" workbookViewId="0">
      <selection activeCell="R7" sqref="R7"/>
    </sheetView>
  </sheetViews>
  <sheetFormatPr defaultRowHeight="11.25" customHeight="1"/>
  <cols>
    <col min="1" max="9" width="9" style="20"/>
    <col min="10" max="10" width="14.75" style="20" customWidth="1"/>
    <col min="11" max="16384" width="9" style="20"/>
  </cols>
  <sheetData>
    <row r="2" spans="2:16" ht="11.25" customHeight="1">
      <c r="I2" s="20" t="s">
        <v>91</v>
      </c>
    </row>
    <row r="3" spans="2:16" ht="11.25" customHeight="1">
      <c r="B3" s="20" t="s">
        <v>0</v>
      </c>
      <c r="D3" s="20" t="s">
        <v>1</v>
      </c>
      <c r="E3" s="20" t="s">
        <v>2</v>
      </c>
      <c r="F3" s="20" t="s">
        <v>3</v>
      </c>
      <c r="G3" s="20" t="s">
        <v>4</v>
      </c>
      <c r="I3" s="20" t="s">
        <v>1</v>
      </c>
      <c r="K3" s="20" t="s">
        <v>2</v>
      </c>
      <c r="M3" s="20" t="s">
        <v>3</v>
      </c>
      <c r="O3" s="20" t="s">
        <v>4</v>
      </c>
    </row>
    <row r="4" spans="2:16" ht="11.25" customHeight="1">
      <c r="B4" s="21" t="s">
        <v>5</v>
      </c>
      <c r="D4" s="21" t="s">
        <v>6</v>
      </c>
      <c r="E4" s="21" t="s">
        <v>7</v>
      </c>
      <c r="F4" s="21" t="s">
        <v>8</v>
      </c>
      <c r="G4" s="21" t="s">
        <v>9</v>
      </c>
      <c r="I4" s="21" t="s">
        <v>6</v>
      </c>
      <c r="J4" s="21" t="s">
        <v>101</v>
      </c>
      <c r="K4" s="21" t="s">
        <v>7</v>
      </c>
      <c r="L4" s="21" t="s">
        <v>102</v>
      </c>
      <c r="M4" s="21" t="s">
        <v>8</v>
      </c>
      <c r="N4" s="21" t="s">
        <v>109</v>
      </c>
      <c r="O4" s="21" t="s">
        <v>9</v>
      </c>
      <c r="P4" s="21" t="s">
        <v>118</v>
      </c>
    </row>
    <row r="5" spans="2:16" ht="11.25" customHeight="1">
      <c r="B5" s="21" t="s">
        <v>10</v>
      </c>
      <c r="D5" s="21" t="s">
        <v>11</v>
      </c>
      <c r="E5" s="21" t="s">
        <v>12</v>
      </c>
      <c r="F5" s="21" t="s">
        <v>13</v>
      </c>
      <c r="G5" s="21" t="s">
        <v>14</v>
      </c>
      <c r="I5" s="21" t="s">
        <v>11</v>
      </c>
      <c r="J5" s="21" t="s">
        <v>92</v>
      </c>
      <c r="K5" s="21" t="s">
        <v>12</v>
      </c>
      <c r="L5" s="21" t="s">
        <v>103</v>
      </c>
      <c r="M5" s="21" t="s">
        <v>13</v>
      </c>
      <c r="N5" s="21" t="s">
        <v>110</v>
      </c>
      <c r="O5" s="21" t="s">
        <v>14</v>
      </c>
      <c r="P5" s="21" t="s">
        <v>119</v>
      </c>
    </row>
    <row r="6" spans="2:16" ht="11.25" customHeight="1">
      <c r="B6" s="21" t="s">
        <v>15</v>
      </c>
      <c r="D6" s="21" t="s">
        <v>16</v>
      </c>
      <c r="E6" s="21" t="s">
        <v>17</v>
      </c>
      <c r="F6" s="21" t="s">
        <v>18</v>
      </c>
      <c r="G6" s="21" t="s">
        <v>19</v>
      </c>
      <c r="I6" s="21" t="s">
        <v>16</v>
      </c>
      <c r="J6" s="21" t="s">
        <v>93</v>
      </c>
      <c r="K6" s="21" t="s">
        <v>17</v>
      </c>
      <c r="L6" s="21" t="s">
        <v>104</v>
      </c>
      <c r="M6" s="21" t="s">
        <v>18</v>
      </c>
      <c r="N6" s="21" t="s">
        <v>111</v>
      </c>
      <c r="O6" s="21" t="s">
        <v>19</v>
      </c>
      <c r="P6" s="21" t="s">
        <v>120</v>
      </c>
    </row>
    <row r="7" spans="2:16" ht="11.25" customHeight="1">
      <c r="B7" s="21" t="s">
        <v>20</v>
      </c>
      <c r="D7" s="21" t="s">
        <v>21</v>
      </c>
      <c r="E7" s="21" t="s">
        <v>22</v>
      </c>
      <c r="F7" s="21" t="s">
        <v>23</v>
      </c>
      <c r="G7" s="21" t="s">
        <v>24</v>
      </c>
      <c r="I7" s="21" t="s">
        <v>21</v>
      </c>
      <c r="J7" s="21" t="s">
        <v>94</v>
      </c>
      <c r="K7" s="21" t="s">
        <v>22</v>
      </c>
      <c r="L7" s="21" t="s">
        <v>105</v>
      </c>
      <c r="M7" s="21" t="s">
        <v>23</v>
      </c>
      <c r="N7" s="21" t="s">
        <v>112</v>
      </c>
      <c r="O7" s="21" t="s">
        <v>24</v>
      </c>
      <c r="P7" s="21" t="s">
        <v>121</v>
      </c>
    </row>
    <row r="8" spans="2:16" ht="11.25" customHeight="1">
      <c r="D8" s="21" t="s">
        <v>25</v>
      </c>
      <c r="E8" s="21" t="s">
        <v>26</v>
      </c>
      <c r="F8" s="21" t="s">
        <v>27</v>
      </c>
      <c r="G8" s="21"/>
      <c r="I8" s="21" t="s">
        <v>25</v>
      </c>
      <c r="J8" s="21" t="s">
        <v>95</v>
      </c>
      <c r="K8" s="21" t="s">
        <v>26</v>
      </c>
      <c r="L8" s="21" t="s">
        <v>106</v>
      </c>
      <c r="M8" s="21" t="s">
        <v>27</v>
      </c>
      <c r="N8" s="21" t="s">
        <v>113</v>
      </c>
      <c r="O8" s="21"/>
      <c r="P8" s="21"/>
    </row>
    <row r="9" spans="2:16" ht="11.25" customHeight="1">
      <c r="D9" s="21" t="s">
        <v>28</v>
      </c>
      <c r="E9" s="21" t="s">
        <v>29</v>
      </c>
      <c r="F9" s="21" t="s">
        <v>30</v>
      </c>
      <c r="G9" s="21"/>
      <c r="I9" s="21" t="s">
        <v>28</v>
      </c>
      <c r="J9" s="21" t="s">
        <v>96</v>
      </c>
      <c r="K9" s="21" t="s">
        <v>29</v>
      </c>
      <c r="L9" s="21" t="s">
        <v>107</v>
      </c>
      <c r="M9" s="21" t="s">
        <v>30</v>
      </c>
      <c r="N9" s="21" t="s">
        <v>114</v>
      </c>
      <c r="O9" s="21"/>
      <c r="P9" s="21"/>
    </row>
    <row r="10" spans="2:16" ht="11.25" customHeight="1">
      <c r="D10" s="21" t="s">
        <v>31</v>
      </c>
      <c r="E10" s="21" t="s">
        <v>88</v>
      </c>
      <c r="F10" s="21" t="s">
        <v>32</v>
      </c>
      <c r="G10" s="21"/>
      <c r="I10" s="21" t="s">
        <v>31</v>
      </c>
      <c r="J10" s="21" t="s">
        <v>97</v>
      </c>
      <c r="K10" s="21" t="s">
        <v>88</v>
      </c>
      <c r="L10" s="22" t="s">
        <v>108</v>
      </c>
      <c r="M10" s="21" t="s">
        <v>32</v>
      </c>
      <c r="N10" s="21" t="s">
        <v>115</v>
      </c>
      <c r="O10" s="21"/>
      <c r="P10" s="21"/>
    </row>
    <row r="11" spans="2:16" ht="11.25" customHeight="1">
      <c r="D11" s="21" t="s">
        <v>33</v>
      </c>
      <c r="E11" s="21"/>
      <c r="F11" s="21" t="s">
        <v>34</v>
      </c>
      <c r="G11" s="21"/>
      <c r="I11" s="21" t="s">
        <v>33</v>
      </c>
      <c r="J11" s="21" t="s">
        <v>98</v>
      </c>
      <c r="K11" s="21"/>
      <c r="L11" s="21"/>
      <c r="M11" s="21" t="s">
        <v>34</v>
      </c>
      <c r="N11" s="21" t="s">
        <v>116</v>
      </c>
      <c r="O11" s="21"/>
      <c r="P11" s="21"/>
    </row>
    <row r="12" spans="2:16" ht="11.25" customHeight="1">
      <c r="D12" s="21" t="s">
        <v>35</v>
      </c>
      <c r="E12" s="21"/>
      <c r="F12" s="21" t="s">
        <v>36</v>
      </c>
      <c r="G12" s="21"/>
      <c r="I12" s="21" t="s">
        <v>35</v>
      </c>
      <c r="J12" s="21" t="s">
        <v>99</v>
      </c>
      <c r="K12" s="21"/>
      <c r="L12" s="21"/>
      <c r="M12" s="21" t="s">
        <v>36</v>
      </c>
      <c r="N12" s="21" t="s">
        <v>117</v>
      </c>
      <c r="O12" s="21"/>
      <c r="P12" s="21"/>
    </row>
    <row r="13" spans="2:16" ht="11.25" customHeight="1">
      <c r="D13" s="21" t="s">
        <v>37</v>
      </c>
      <c r="E13" s="21"/>
      <c r="F13" s="21"/>
      <c r="G13" s="21"/>
      <c r="I13" s="21" t="s">
        <v>37</v>
      </c>
      <c r="J13" s="21" t="s">
        <v>100</v>
      </c>
      <c r="K13" s="21"/>
      <c r="L13" s="21"/>
      <c r="M13" s="21"/>
      <c r="N13" s="21"/>
      <c r="O13" s="21"/>
      <c r="P13" s="21"/>
    </row>
    <row r="16" spans="2:16" ht="11.25" customHeight="1">
      <c r="I16" s="20" t="s">
        <v>128</v>
      </c>
    </row>
    <row r="17" spans="9:16" ht="11.25" customHeight="1">
      <c r="I17" s="20" t="s">
        <v>1</v>
      </c>
      <c r="K17" s="20" t="s">
        <v>2</v>
      </c>
      <c r="M17" s="20" t="s">
        <v>3</v>
      </c>
      <c r="O17" s="20" t="s">
        <v>4</v>
      </c>
    </row>
    <row r="18" spans="9:16" ht="11.25" customHeight="1">
      <c r="I18" s="21" t="s">
        <v>6</v>
      </c>
      <c r="J18" s="21" t="s">
        <v>205</v>
      </c>
      <c r="K18" s="21" t="s">
        <v>7</v>
      </c>
      <c r="L18" s="21" t="s">
        <v>199</v>
      </c>
      <c r="M18" s="21" t="s">
        <v>8</v>
      </c>
      <c r="N18" s="21" t="s">
        <v>191</v>
      </c>
      <c r="O18" s="21" t="s">
        <v>9</v>
      </c>
      <c r="P18" s="21" t="s">
        <v>217</v>
      </c>
    </row>
    <row r="19" spans="9:16" ht="11.25" customHeight="1">
      <c r="I19" s="21" t="s">
        <v>11</v>
      </c>
      <c r="J19" s="21" t="s">
        <v>206</v>
      </c>
      <c r="K19" s="21" t="s">
        <v>12</v>
      </c>
      <c r="L19" s="21" t="s">
        <v>200</v>
      </c>
      <c r="M19" s="21" t="s">
        <v>13</v>
      </c>
      <c r="N19" s="21" t="s">
        <v>192</v>
      </c>
      <c r="O19" s="21" t="s">
        <v>14</v>
      </c>
      <c r="P19" s="21" t="s">
        <v>218</v>
      </c>
    </row>
    <row r="20" spans="9:16" ht="11.25" customHeight="1">
      <c r="I20" s="21" t="s">
        <v>16</v>
      </c>
      <c r="J20" s="21" t="s">
        <v>207</v>
      </c>
      <c r="K20" s="21" t="s">
        <v>17</v>
      </c>
      <c r="L20" s="21" t="s">
        <v>201</v>
      </c>
      <c r="M20" s="21" t="s">
        <v>143</v>
      </c>
      <c r="N20" s="21" t="s">
        <v>216</v>
      </c>
      <c r="O20" s="21" t="s">
        <v>19</v>
      </c>
      <c r="P20" s="21" t="s">
        <v>219</v>
      </c>
    </row>
    <row r="21" spans="9:16" ht="11.25" customHeight="1">
      <c r="I21" s="21" t="s">
        <v>21</v>
      </c>
      <c r="J21" s="21" t="s">
        <v>208</v>
      </c>
      <c r="K21" s="21" t="s">
        <v>22</v>
      </c>
      <c r="L21" s="21" t="s">
        <v>202</v>
      </c>
      <c r="M21" s="21" t="s">
        <v>23</v>
      </c>
      <c r="N21" s="21" t="s">
        <v>193</v>
      </c>
      <c r="O21" s="21" t="s">
        <v>24</v>
      </c>
      <c r="P21" s="21" t="s">
        <v>220</v>
      </c>
    </row>
    <row r="22" spans="9:16" ht="11.25" customHeight="1">
      <c r="I22" s="21" t="s">
        <v>25</v>
      </c>
      <c r="J22" s="21" t="s">
        <v>209</v>
      </c>
      <c r="K22" s="21" t="s">
        <v>26</v>
      </c>
      <c r="L22" s="21" t="s">
        <v>203</v>
      </c>
      <c r="M22" s="21" t="s">
        <v>27</v>
      </c>
      <c r="N22" s="21" t="s">
        <v>194</v>
      </c>
      <c r="O22" s="21"/>
      <c r="P22" s="21"/>
    </row>
    <row r="23" spans="9:16" ht="11.25" customHeight="1">
      <c r="I23" s="21" t="s">
        <v>28</v>
      </c>
      <c r="J23" s="21" t="s">
        <v>210</v>
      </c>
      <c r="K23" s="21" t="s">
        <v>29</v>
      </c>
      <c r="L23" s="21" t="s">
        <v>204</v>
      </c>
      <c r="M23" s="21" t="s">
        <v>30</v>
      </c>
      <c r="N23" s="21" t="s">
        <v>195</v>
      </c>
      <c r="O23" s="21"/>
      <c r="P23" s="21"/>
    </row>
    <row r="24" spans="9:16" ht="11.25" customHeight="1">
      <c r="I24" s="21" t="s">
        <v>31</v>
      </c>
      <c r="J24" s="21" t="s">
        <v>211</v>
      </c>
      <c r="K24" s="21" t="s">
        <v>88</v>
      </c>
      <c r="L24" s="22" t="s">
        <v>130</v>
      </c>
      <c r="M24" s="21" t="s">
        <v>32</v>
      </c>
      <c r="N24" s="21" t="s">
        <v>196</v>
      </c>
      <c r="O24" s="21"/>
      <c r="P24" s="21"/>
    </row>
    <row r="25" spans="9:16" ht="11.25" customHeight="1">
      <c r="I25" s="21" t="s">
        <v>33</v>
      </c>
      <c r="J25" s="21" t="s">
        <v>212</v>
      </c>
      <c r="K25" s="21"/>
      <c r="L25" s="21"/>
      <c r="M25" s="21" t="s">
        <v>34</v>
      </c>
      <c r="N25" s="21" t="s">
        <v>197</v>
      </c>
      <c r="O25" s="21"/>
      <c r="P25" s="21"/>
    </row>
    <row r="26" spans="9:16" ht="11.25" customHeight="1">
      <c r="I26" s="21" t="s">
        <v>35</v>
      </c>
      <c r="J26" s="21" t="s">
        <v>213</v>
      </c>
      <c r="K26" s="21"/>
      <c r="L26" s="21"/>
      <c r="M26" s="21" t="s">
        <v>36</v>
      </c>
      <c r="N26" s="21" t="s">
        <v>198</v>
      </c>
      <c r="O26" s="21"/>
      <c r="P26" s="21"/>
    </row>
    <row r="27" spans="9:16" ht="11.25" customHeight="1">
      <c r="I27" s="21" t="s">
        <v>37</v>
      </c>
      <c r="J27" s="21" t="s">
        <v>214</v>
      </c>
      <c r="K27" s="21"/>
      <c r="L27" s="21"/>
      <c r="M27" s="21"/>
      <c r="N27" s="21"/>
      <c r="O27" s="21"/>
      <c r="P27" s="21"/>
    </row>
    <row r="29" spans="9:16" ht="11.25" customHeight="1">
      <c r="I29" s="20" t="s">
        <v>138</v>
      </c>
    </row>
    <row r="30" spans="9:16" ht="11.25" customHeight="1">
      <c r="I30" s="20" t="s">
        <v>1</v>
      </c>
      <c r="K30" s="20" t="s">
        <v>2</v>
      </c>
      <c r="M30" s="20" t="s">
        <v>3</v>
      </c>
      <c r="O30" s="20" t="s">
        <v>139</v>
      </c>
    </row>
    <row r="31" spans="9:16" ht="11.25" customHeight="1">
      <c r="I31" s="21" t="s">
        <v>6</v>
      </c>
      <c r="J31" s="21" t="s">
        <v>221</v>
      </c>
      <c r="K31" s="21" t="s">
        <v>7</v>
      </c>
      <c r="L31" s="21" t="s">
        <v>229</v>
      </c>
      <c r="M31" s="21" t="s">
        <v>8</v>
      </c>
      <c r="N31" s="21" t="s">
        <v>234</v>
      </c>
      <c r="O31" s="21" t="s">
        <v>9</v>
      </c>
      <c r="P31" s="21" t="s">
        <v>140</v>
      </c>
    </row>
    <row r="32" spans="9:16" ht="11.25" customHeight="1">
      <c r="I32" s="21" t="s">
        <v>11</v>
      </c>
      <c r="J32" s="21" t="s">
        <v>222</v>
      </c>
      <c r="K32" s="21" t="s">
        <v>12</v>
      </c>
      <c r="L32" s="21" t="s">
        <v>230</v>
      </c>
      <c r="M32" s="21" t="s">
        <v>13</v>
      </c>
      <c r="N32" s="21" t="s">
        <v>235</v>
      </c>
      <c r="O32" s="21" t="s">
        <v>14</v>
      </c>
      <c r="P32" s="21" t="s">
        <v>141</v>
      </c>
    </row>
    <row r="33" spans="9:16" ht="11.25" customHeight="1">
      <c r="I33" s="21" t="s">
        <v>16</v>
      </c>
      <c r="J33" s="21" t="s">
        <v>221</v>
      </c>
      <c r="K33" s="21" t="s">
        <v>17</v>
      </c>
      <c r="L33" s="21" t="s">
        <v>231</v>
      </c>
      <c r="M33" s="21" t="s">
        <v>18</v>
      </c>
      <c r="N33" s="21" t="s">
        <v>236</v>
      </c>
      <c r="O33" s="21" t="s">
        <v>19</v>
      </c>
      <c r="P33" s="21" t="s">
        <v>142</v>
      </c>
    </row>
    <row r="34" spans="9:16" ht="11.25" customHeight="1">
      <c r="I34" s="21" t="s">
        <v>21</v>
      </c>
      <c r="J34" s="21" t="s">
        <v>223</v>
      </c>
      <c r="K34" s="21" t="s">
        <v>22</v>
      </c>
      <c r="L34" s="21" t="s">
        <v>232</v>
      </c>
      <c r="M34" s="21" t="s">
        <v>23</v>
      </c>
      <c r="N34" s="21" t="s">
        <v>237</v>
      </c>
      <c r="O34" s="21" t="s">
        <v>24</v>
      </c>
      <c r="P34" s="21" t="s">
        <v>215</v>
      </c>
    </row>
    <row r="35" spans="9:16" ht="11.25" customHeight="1">
      <c r="I35" s="21" t="s">
        <v>25</v>
      </c>
      <c r="J35" s="21" t="s">
        <v>221</v>
      </c>
      <c r="K35" s="21" t="s">
        <v>26</v>
      </c>
      <c r="L35" s="21" t="s">
        <v>231</v>
      </c>
      <c r="M35" s="21" t="s">
        <v>27</v>
      </c>
      <c r="N35" s="21" t="s">
        <v>238</v>
      </c>
      <c r="O35" s="21"/>
      <c r="P35" s="21"/>
    </row>
    <row r="36" spans="9:16" ht="11.25" customHeight="1">
      <c r="I36" s="21" t="s">
        <v>28</v>
      </c>
      <c r="J36" s="21" t="s">
        <v>224</v>
      </c>
      <c r="K36" s="21" t="s">
        <v>29</v>
      </c>
      <c r="L36" s="21" t="s">
        <v>233</v>
      </c>
      <c r="M36" s="21" t="s">
        <v>30</v>
      </c>
      <c r="N36" s="21" t="s">
        <v>239</v>
      </c>
      <c r="O36" s="21"/>
      <c r="P36" s="21"/>
    </row>
    <row r="37" spans="9:16" ht="11.25" customHeight="1">
      <c r="I37" s="21" t="s">
        <v>31</v>
      </c>
      <c r="J37" s="21" t="s">
        <v>225</v>
      </c>
      <c r="K37" s="21" t="s">
        <v>88</v>
      </c>
      <c r="L37" s="22" t="s">
        <v>129</v>
      </c>
      <c r="M37" s="21" t="s">
        <v>32</v>
      </c>
      <c r="N37" s="21" t="s">
        <v>238</v>
      </c>
      <c r="O37" s="21"/>
      <c r="P37" s="21"/>
    </row>
    <row r="38" spans="9:16" ht="11.25" customHeight="1">
      <c r="I38" s="21" t="s">
        <v>33</v>
      </c>
      <c r="J38" s="21" t="s">
        <v>226</v>
      </c>
      <c r="K38" s="21"/>
      <c r="L38" s="21"/>
      <c r="M38" s="21" t="s">
        <v>34</v>
      </c>
      <c r="N38" s="21" t="s">
        <v>240</v>
      </c>
      <c r="O38" s="21"/>
      <c r="P38" s="21"/>
    </row>
    <row r="39" spans="9:16" ht="11.25" customHeight="1">
      <c r="I39" s="21" t="s">
        <v>35</v>
      </c>
      <c r="J39" s="21" t="s">
        <v>227</v>
      </c>
      <c r="K39" s="21"/>
      <c r="L39" s="21"/>
      <c r="M39" s="21" t="s">
        <v>36</v>
      </c>
      <c r="N39" s="21" t="s">
        <v>241</v>
      </c>
      <c r="O39" s="21"/>
      <c r="P39" s="21"/>
    </row>
    <row r="40" spans="9:16" ht="11.25" customHeight="1">
      <c r="I40" s="21" t="s">
        <v>37</v>
      </c>
      <c r="J40" s="21" t="s">
        <v>228</v>
      </c>
      <c r="K40" s="21"/>
      <c r="L40" s="21"/>
      <c r="M40" s="21"/>
      <c r="N40" s="21"/>
      <c r="O40" s="21"/>
      <c r="P40" s="21"/>
    </row>
  </sheetData>
  <sheetProtection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【必読】進め方</vt:lpstr>
      <vt:lpstr>入力①</vt:lpstr>
      <vt:lpstr>入力②</vt:lpstr>
      <vt:lpstr>入力③</vt:lpstr>
      <vt:lpstr>出力①指導事項確認表</vt:lpstr>
      <vt:lpstr>出力②単元目標</vt:lpstr>
      <vt:lpstr>出力③評価規準</vt:lpstr>
      <vt:lpstr>触らない</vt:lpstr>
      <vt:lpstr>出力①指導事項確認表!Print_Area</vt:lpstr>
      <vt:lpstr>出力②単元目標!Print_Area</vt:lpstr>
      <vt:lpstr>出力③評価規準!Print_Area</vt:lpstr>
      <vt:lpstr>入力①!Print_Area</vt:lpstr>
      <vt:lpstr>入力②!Print_Area</vt:lpstr>
      <vt:lpstr>入力③!Print_Area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上遠野 裕子</cp:lastModifiedBy>
  <cp:lastPrinted>2021-12-27T08:24:46Z</cp:lastPrinted>
  <dcterms:created xsi:type="dcterms:W3CDTF">2021-12-15T03:40:13Z</dcterms:created>
  <dcterms:modified xsi:type="dcterms:W3CDTF">2022-04-26T06:44:20Z</dcterms:modified>
</cp:coreProperties>
</file>