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172.20.16.217\Kyoyu\■03 教育指導班\■Ｒ3_学習評価事例集作成委員\■220114 事例集（最終版）\PDF版\"/>
    </mc:Choice>
  </mc:AlternateContent>
  <bookViews>
    <workbookView xWindow="0" yWindow="0" windowWidth="20490" windowHeight="7530" tabRatio="735"/>
  </bookViews>
  <sheets>
    <sheet name="【必読】進め方" sheetId="11" r:id="rId1"/>
    <sheet name="入力Ａ①" sheetId="2" r:id="rId2"/>
    <sheet name="入力Ｂ①" sheetId="14" r:id="rId3"/>
    <sheet name="入力②" sheetId="3" r:id="rId4"/>
    <sheet name="入力③" sheetId="9" r:id="rId5"/>
    <sheet name="出力①指導事項確認表" sheetId="4" r:id="rId6"/>
    <sheet name="出力②題材目標" sheetId="6" r:id="rId7"/>
    <sheet name="出力③評価規準" sheetId="16" r:id="rId8"/>
    <sheet name="触らない" sheetId="1" r:id="rId9"/>
  </sheets>
  <externalReferences>
    <externalReference r:id="rId10"/>
  </externalReferences>
  <definedNames>
    <definedName name="_xlnm.Print_Area" localSheetId="0">【必読】進め方!$A$1:$K$25</definedName>
    <definedName name="_xlnm.Print_Area" localSheetId="5">出力①指導事項確認表!$A$1:$F$90</definedName>
    <definedName name="_xlnm.Print_Area" localSheetId="6">出力②題材目標!$A$1:$G$116</definedName>
    <definedName name="_xlnm.Print_Area" localSheetId="3">入力②!$A$1:$F$106</definedName>
    <definedName name="_xlnm.Print_Area" localSheetId="4">入力③!$A$1:$F$22</definedName>
    <definedName name="_xlnm.Print_Area" localSheetId="1">入力Ａ①!$A$1:$AF$25</definedName>
    <definedName name="_xlnm.Print_Area" localSheetId="2">入力Ｂ①!$A$1:$AF$25</definedName>
    <definedName name="態度">[1]触らない!$Q$5:$Q$8</definedName>
    <definedName name="目標技能">[1]触らない!$O$5:$O$10</definedName>
    <definedName name="目標知識">[1]触らない!$N$5:$N$14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R7" i="14" l="1"/>
  <c r="R8" i="14"/>
  <c r="R9" i="14"/>
  <c r="R14" i="14"/>
  <c r="R15" i="14"/>
  <c r="R16" i="14"/>
  <c r="R17" i="14"/>
  <c r="R18" i="14"/>
  <c r="R19" i="14"/>
  <c r="R20" i="14"/>
  <c r="R21" i="14"/>
  <c r="R22" i="14"/>
  <c r="R6" i="14"/>
  <c r="R7" i="2"/>
  <c r="R8" i="2"/>
  <c r="R9" i="2"/>
  <c r="R10" i="2"/>
  <c r="R11" i="2"/>
  <c r="R12" i="2"/>
  <c r="R13" i="2"/>
  <c r="R18" i="2"/>
  <c r="R19" i="2"/>
  <c r="R20" i="2"/>
  <c r="R21" i="2"/>
  <c r="R22" i="2"/>
  <c r="R6" i="2"/>
  <c r="F16" i="4"/>
  <c r="E111" i="16"/>
  <c r="E108" i="16"/>
  <c r="E100" i="16"/>
  <c r="E97" i="16"/>
  <c r="E89" i="16"/>
  <c r="E86" i="16"/>
  <c r="E78" i="16"/>
  <c r="E75" i="16"/>
  <c r="E67" i="16"/>
  <c r="E64" i="16"/>
  <c r="E56" i="16"/>
  <c r="E53" i="16"/>
  <c r="E45" i="16"/>
  <c r="E42" i="16"/>
  <c r="E34" i="16"/>
  <c r="E31" i="16"/>
  <c r="E23" i="16"/>
  <c r="E20" i="16"/>
  <c r="E12" i="16"/>
  <c r="E9" i="16"/>
  <c r="E110" i="16"/>
  <c r="E109" i="16"/>
  <c r="E107" i="16"/>
  <c r="E106" i="16"/>
  <c r="E99" i="16"/>
  <c r="E98" i="16"/>
  <c r="E96" i="16"/>
  <c r="E95" i="16"/>
  <c r="E88" i="16"/>
  <c r="E87" i="16"/>
  <c r="E85" i="16"/>
  <c r="E84" i="16"/>
  <c r="E77" i="16"/>
  <c r="E76" i="16"/>
  <c r="E74" i="16"/>
  <c r="E73" i="16"/>
  <c r="E66" i="16"/>
  <c r="E65" i="16"/>
  <c r="E63" i="16"/>
  <c r="E62" i="16"/>
  <c r="E55" i="16"/>
  <c r="E54" i="16"/>
  <c r="E52" i="16"/>
  <c r="E51" i="16"/>
  <c r="E44" i="16"/>
  <c r="E43" i="16"/>
  <c r="E41" i="16"/>
  <c r="E40" i="16"/>
  <c r="E33" i="16"/>
  <c r="E32" i="16"/>
  <c r="E30" i="16"/>
  <c r="E29" i="16"/>
  <c r="E22" i="16"/>
  <c r="E21" i="16"/>
  <c r="E19" i="16"/>
  <c r="E18" i="16"/>
  <c r="E11" i="16"/>
  <c r="E10" i="16"/>
  <c r="E8" i="16"/>
  <c r="E7" i="16"/>
  <c r="E105" i="16"/>
  <c r="E104" i="16"/>
  <c r="E94" i="16"/>
  <c r="E93" i="16"/>
  <c r="E83" i="16"/>
  <c r="E82" i="16"/>
  <c r="E72" i="16"/>
  <c r="E71" i="16"/>
  <c r="E61" i="16"/>
  <c r="E60" i="16"/>
  <c r="E50" i="16"/>
  <c r="E49" i="16"/>
  <c r="E39" i="16"/>
  <c r="E38" i="16"/>
  <c r="E28" i="16"/>
  <c r="E27" i="16"/>
  <c r="E17" i="16"/>
  <c r="E16" i="16"/>
  <c r="E6" i="16"/>
  <c r="E5" i="16"/>
  <c r="E103" i="16"/>
  <c r="E102" i="16"/>
  <c r="E92" i="16"/>
  <c r="E91" i="16"/>
  <c r="E81" i="16"/>
  <c r="E80" i="16"/>
  <c r="E70" i="16"/>
  <c r="E69" i="16"/>
  <c r="E59" i="16"/>
  <c r="E58" i="16"/>
  <c r="E48" i="16"/>
  <c r="E47" i="16"/>
  <c r="E37" i="16"/>
  <c r="E36" i="16"/>
  <c r="E26" i="16"/>
  <c r="E25" i="16"/>
  <c r="E15" i="16"/>
  <c r="E14" i="16"/>
  <c r="E4" i="16"/>
  <c r="E3" i="16"/>
  <c r="C109" i="16"/>
  <c r="B109" i="16"/>
  <c r="C104" i="16"/>
  <c r="B104" i="16"/>
  <c r="G101" i="16"/>
  <c r="D101" i="16"/>
  <c r="C98" i="16"/>
  <c r="B98" i="16"/>
  <c r="C93" i="16"/>
  <c r="B93" i="16"/>
  <c r="G90" i="16"/>
  <c r="D90" i="16"/>
  <c r="C87" i="16"/>
  <c r="B87" i="16"/>
  <c r="C82" i="16"/>
  <c r="B82" i="16"/>
  <c r="G79" i="16"/>
  <c r="D79" i="16"/>
  <c r="C76" i="16"/>
  <c r="B76" i="16"/>
  <c r="C71" i="16"/>
  <c r="B71" i="16"/>
  <c r="G68" i="16"/>
  <c r="D68" i="16"/>
  <c r="C65" i="16"/>
  <c r="B65" i="16"/>
  <c r="C60" i="16"/>
  <c r="B60" i="16"/>
  <c r="G57" i="16"/>
  <c r="D57" i="16"/>
  <c r="C54" i="16"/>
  <c r="B54" i="16"/>
  <c r="C49" i="16"/>
  <c r="B49" i="16"/>
  <c r="G46" i="16"/>
  <c r="D46" i="16"/>
  <c r="C43" i="16"/>
  <c r="B43" i="16"/>
  <c r="C38" i="16"/>
  <c r="B38" i="16"/>
  <c r="G35" i="16"/>
  <c r="D35" i="16"/>
  <c r="B32" i="16"/>
  <c r="B27" i="16"/>
  <c r="G24" i="16"/>
  <c r="D24" i="16"/>
  <c r="C21" i="16"/>
  <c r="B21" i="16"/>
  <c r="C16" i="16"/>
  <c r="B16" i="16"/>
  <c r="G13" i="16"/>
  <c r="D13" i="16"/>
  <c r="C10" i="16"/>
  <c r="B10" i="16"/>
  <c r="C5" i="16"/>
  <c r="B5" i="16"/>
  <c r="G2" i="16"/>
  <c r="D2" i="16"/>
  <c r="B109" i="6"/>
  <c r="B104" i="6"/>
  <c r="B98" i="6"/>
  <c r="B93" i="6"/>
  <c r="B87" i="6"/>
  <c r="B82" i="6"/>
  <c r="B76" i="6"/>
  <c r="B71" i="6"/>
  <c r="E111" i="6"/>
  <c r="E110" i="6"/>
  <c r="E109" i="6"/>
  <c r="E108" i="6"/>
  <c r="E107" i="6"/>
  <c r="E106" i="6"/>
  <c r="E105" i="6"/>
  <c r="E104" i="6"/>
  <c r="E103" i="6"/>
  <c r="E102" i="6"/>
  <c r="D101" i="6"/>
  <c r="G101" i="6"/>
  <c r="E100" i="6"/>
  <c r="E99" i="6"/>
  <c r="E98" i="6"/>
  <c r="E97" i="6"/>
  <c r="E96" i="6"/>
  <c r="E95" i="6"/>
  <c r="E94" i="6"/>
  <c r="E93" i="6"/>
  <c r="E92" i="6"/>
  <c r="E91" i="6"/>
  <c r="G90" i="6"/>
  <c r="D90" i="6"/>
  <c r="E89" i="6"/>
  <c r="E88" i="6"/>
  <c r="E87" i="6"/>
  <c r="E86" i="6"/>
  <c r="E85" i="6"/>
  <c r="E84" i="6"/>
  <c r="E83" i="6"/>
  <c r="E82" i="6"/>
  <c r="E81" i="6"/>
  <c r="E80" i="6"/>
  <c r="G79" i="6"/>
  <c r="D79" i="6"/>
  <c r="E70" i="6"/>
  <c r="E78" i="6"/>
  <c r="E77" i="6"/>
  <c r="E76" i="6"/>
  <c r="E75" i="6"/>
  <c r="E74" i="6"/>
  <c r="E73" i="6"/>
  <c r="E72" i="6"/>
  <c r="E71" i="6"/>
  <c r="E69" i="6"/>
  <c r="G68" i="6"/>
  <c r="D68" i="6"/>
  <c r="C104" i="6"/>
  <c r="C109" i="6"/>
  <c r="C82" i="6"/>
  <c r="C87" i="6"/>
  <c r="C93" i="6"/>
  <c r="C98" i="6"/>
  <c r="C71" i="6"/>
  <c r="C76" i="6"/>
  <c r="F82" i="4"/>
  <c r="F81" i="4"/>
  <c r="D81" i="4"/>
  <c r="F80" i="4"/>
  <c r="F79" i="4"/>
  <c r="F78" i="4"/>
  <c r="F77" i="4"/>
  <c r="D77" i="4"/>
  <c r="F76" i="4"/>
  <c r="F75" i="4"/>
  <c r="F74" i="4"/>
  <c r="F73" i="4"/>
  <c r="D73" i="4"/>
  <c r="F72" i="4"/>
  <c r="F71" i="4"/>
  <c r="F70" i="4"/>
  <c r="F69" i="4"/>
  <c r="D69" i="4"/>
  <c r="F68" i="4"/>
  <c r="F67" i="4"/>
  <c r="F66" i="4"/>
  <c r="F65" i="4"/>
  <c r="D65" i="4"/>
  <c r="F64" i="4"/>
  <c r="F63" i="4"/>
  <c r="F62" i="4"/>
  <c r="F61" i="4"/>
  <c r="D61" i="4"/>
  <c r="F60" i="4"/>
  <c r="F59" i="4"/>
  <c r="F58" i="4"/>
  <c r="F57" i="4"/>
  <c r="D57" i="4"/>
  <c r="F56" i="4"/>
  <c r="F55" i="4"/>
  <c r="F54" i="4"/>
  <c r="F53" i="4"/>
  <c r="D53" i="4"/>
  <c r="F52" i="4"/>
  <c r="F51" i="4"/>
  <c r="C51" i="4"/>
  <c r="C59" i="4"/>
  <c r="C67" i="4"/>
  <c r="C75" i="4"/>
  <c r="B51" i="4"/>
  <c r="B59" i="4"/>
  <c r="B67" i="4"/>
  <c r="B75" i="4"/>
  <c r="Q24" i="14"/>
  <c r="Q23" i="14"/>
  <c r="Q22" i="14"/>
  <c r="Q21" i="14"/>
  <c r="Q20" i="14"/>
  <c r="Q19" i="14"/>
  <c r="Q18" i="14"/>
  <c r="Q17" i="14"/>
  <c r="Q16" i="14"/>
  <c r="Q15" i="14"/>
  <c r="Q14" i="14"/>
  <c r="Q13" i="14"/>
  <c r="Q12" i="14"/>
  <c r="Q11" i="14"/>
  <c r="Q10" i="14"/>
  <c r="Q9" i="14"/>
  <c r="AA8" i="14"/>
  <c r="Z8" i="14"/>
  <c r="Q8" i="14"/>
  <c r="AS7" i="14"/>
  <c r="AE9" i="14" s="1"/>
  <c r="AR7" i="14"/>
  <c r="AD9" i="14" s="1"/>
  <c r="AQ7" i="14"/>
  <c r="AC9" i="14" s="1"/>
  <c r="AP7" i="14"/>
  <c r="AB9" i="14" s="1"/>
  <c r="AO7" i="14"/>
  <c r="AA9" i="14" s="1"/>
  <c r="AN7" i="14"/>
  <c r="Z9" i="14" s="1"/>
  <c r="AM7" i="14"/>
  <c r="Y9" i="14" s="1"/>
  <c r="AL7" i="14"/>
  <c r="X9" i="14" s="1"/>
  <c r="AK7" i="14"/>
  <c r="W9" i="14" s="1"/>
  <c r="AJ7" i="14"/>
  <c r="V9" i="14" s="1"/>
  <c r="Q7" i="14"/>
  <c r="AS6" i="14"/>
  <c r="AE8" i="14" s="1"/>
  <c r="AR6" i="14"/>
  <c r="AD8" i="14" s="1"/>
  <c r="AQ6" i="14"/>
  <c r="AC8" i="14" s="1"/>
  <c r="AP6" i="14"/>
  <c r="AB8" i="14" s="1"/>
  <c r="AO6" i="14"/>
  <c r="AN6" i="14"/>
  <c r="AM6" i="14"/>
  <c r="Y8" i="14" s="1"/>
  <c r="AL6" i="14"/>
  <c r="X8" i="14" s="1"/>
  <c r="AK6" i="14"/>
  <c r="W8" i="14" s="1"/>
  <c r="AJ6" i="14"/>
  <c r="V8" i="14" s="1"/>
  <c r="Q6" i="14"/>
  <c r="AS5" i="14"/>
  <c r="AE7" i="14" s="1"/>
  <c r="AR5" i="14"/>
  <c r="AD7" i="14" s="1"/>
  <c r="AQ5" i="14"/>
  <c r="AC7" i="14" s="1"/>
  <c r="AP5" i="14"/>
  <c r="AB7" i="14" s="1"/>
  <c r="AO5" i="14"/>
  <c r="AA7" i="14" s="1"/>
  <c r="AN5" i="14"/>
  <c r="Z7" i="14" s="1"/>
  <c r="AM5" i="14"/>
  <c r="Y7" i="14" s="1"/>
  <c r="AL5" i="14"/>
  <c r="X7" i="14" s="1"/>
  <c r="AK5" i="14"/>
  <c r="W7" i="14" s="1"/>
  <c r="AJ5" i="14"/>
  <c r="V7" i="14" s="1"/>
  <c r="Q5" i="14"/>
  <c r="J3" i="14"/>
  <c r="H2" i="14"/>
  <c r="W8" i="2"/>
  <c r="AB9" i="2"/>
  <c r="AR5" i="2"/>
  <c r="AD7" i="2" s="1"/>
  <c r="AS5" i="2"/>
  <c r="AE7" i="2" s="1"/>
  <c r="AR6" i="2"/>
  <c r="AD8" i="2" s="1"/>
  <c r="AS6" i="2"/>
  <c r="AE8" i="2" s="1"/>
  <c r="AR7" i="2"/>
  <c r="AD9" i="2" s="1"/>
  <c r="AS7" i="2"/>
  <c r="AE9" i="2" s="1"/>
  <c r="AK5" i="2"/>
  <c r="W7" i="2" s="1"/>
  <c r="AL5" i="2"/>
  <c r="X7" i="2" s="1"/>
  <c r="AM5" i="2"/>
  <c r="Y7" i="2" s="1"/>
  <c r="AN5" i="2"/>
  <c r="Z7" i="2" s="1"/>
  <c r="AO5" i="2"/>
  <c r="AA7" i="2" s="1"/>
  <c r="AP5" i="2"/>
  <c r="AB7" i="2" s="1"/>
  <c r="AQ5" i="2"/>
  <c r="AC7" i="2" s="1"/>
  <c r="AK6" i="2"/>
  <c r="AL6" i="2"/>
  <c r="X8" i="2" s="1"/>
  <c r="AM6" i="2"/>
  <c r="Y8" i="2" s="1"/>
  <c r="AN6" i="2"/>
  <c r="Z8" i="2" s="1"/>
  <c r="AO6" i="2"/>
  <c r="AA8" i="2" s="1"/>
  <c r="AP6" i="2"/>
  <c r="AB8" i="2" s="1"/>
  <c r="AQ6" i="2"/>
  <c r="AC8" i="2" s="1"/>
  <c r="AK7" i="2"/>
  <c r="W9" i="2" s="1"/>
  <c r="AL7" i="2"/>
  <c r="X9" i="2" s="1"/>
  <c r="AM7" i="2"/>
  <c r="Y9" i="2" s="1"/>
  <c r="AN7" i="2"/>
  <c r="Z9" i="2" s="1"/>
  <c r="AO7" i="2"/>
  <c r="AA9" i="2" s="1"/>
  <c r="AP7" i="2"/>
  <c r="AQ7" i="2"/>
  <c r="AC9" i="2" s="1"/>
  <c r="J3" i="2"/>
  <c r="Q5" i="2"/>
  <c r="H2" i="2"/>
  <c r="AC5" i="14" l="1"/>
  <c r="AC5" i="2"/>
  <c r="R5" i="14"/>
  <c r="R5" i="2"/>
  <c r="C105" i="3"/>
  <c r="B43" i="4"/>
  <c r="C43" i="4"/>
  <c r="B35" i="4"/>
  <c r="C35" i="4"/>
  <c r="B27" i="4"/>
  <c r="C27" i="4"/>
  <c r="B19" i="4"/>
  <c r="C19" i="4"/>
  <c r="B11" i="4"/>
  <c r="C11" i="4"/>
  <c r="C3" i="4"/>
  <c r="B3" i="4"/>
  <c r="D2" i="6"/>
  <c r="D6" i="9"/>
  <c r="D11" i="9"/>
  <c r="D10" i="9"/>
  <c r="D9" i="9"/>
  <c r="D7" i="9"/>
  <c r="D8" i="9"/>
  <c r="D19" i="9"/>
  <c r="D14" i="9"/>
  <c r="E66" i="6"/>
  <c r="E65" i="6"/>
  <c r="E63" i="6"/>
  <c r="E62" i="6"/>
  <c r="E55" i="6"/>
  <c r="E54" i="6"/>
  <c r="E52" i="6"/>
  <c r="E51" i="6"/>
  <c r="E44" i="6"/>
  <c r="E43" i="6"/>
  <c r="E41" i="6"/>
  <c r="E40" i="6"/>
  <c r="E33" i="6"/>
  <c r="E32" i="6"/>
  <c r="E30" i="6"/>
  <c r="E29" i="6"/>
  <c r="E22" i="6"/>
  <c r="E21" i="6"/>
  <c r="E19" i="6"/>
  <c r="E18" i="6"/>
  <c r="E11" i="6"/>
  <c r="E10" i="6"/>
  <c r="E8" i="6"/>
  <c r="E7" i="6"/>
  <c r="E61" i="6"/>
  <c r="E60" i="6"/>
  <c r="E50" i="6"/>
  <c r="E49" i="6"/>
  <c r="E39" i="6"/>
  <c r="E38" i="6"/>
  <c r="E28" i="6"/>
  <c r="E27" i="6"/>
  <c r="E17" i="6"/>
  <c r="E16" i="6"/>
  <c r="E6" i="6"/>
  <c r="E5" i="6"/>
  <c r="B65" i="6"/>
  <c r="B60" i="6"/>
  <c r="B54" i="6"/>
  <c r="B49" i="6"/>
  <c r="B43" i="6"/>
  <c r="B38" i="6"/>
  <c r="B32" i="6"/>
  <c r="B27" i="6"/>
  <c r="B21" i="6"/>
  <c r="B16" i="6"/>
  <c r="C65" i="6"/>
  <c r="C60" i="6"/>
  <c r="C54" i="6"/>
  <c r="C49" i="6"/>
  <c r="C43" i="6"/>
  <c r="C38" i="6"/>
  <c r="C21" i="6"/>
  <c r="C16" i="6"/>
  <c r="B10" i="6"/>
  <c r="B5" i="6"/>
  <c r="C10" i="6"/>
  <c r="C5" i="6"/>
  <c r="E67" i="6"/>
  <c r="E64" i="6"/>
  <c r="E59" i="6"/>
  <c r="E58" i="6"/>
  <c r="E56" i="6"/>
  <c r="E53" i="6"/>
  <c r="E48" i="6"/>
  <c r="E47" i="6"/>
  <c r="E45" i="6"/>
  <c r="E42" i="6"/>
  <c r="E37" i="6"/>
  <c r="E36" i="6"/>
  <c r="E26" i="6"/>
  <c r="E23" i="6"/>
  <c r="E20" i="6"/>
  <c r="E15" i="6"/>
  <c r="E14" i="6"/>
  <c r="E34" i="6"/>
  <c r="E31" i="6"/>
  <c r="E25" i="6"/>
  <c r="G57" i="6"/>
  <c r="D57" i="6"/>
  <c r="G46" i="6"/>
  <c r="D46" i="6"/>
  <c r="G35" i="6"/>
  <c r="D35" i="6"/>
  <c r="G24" i="6"/>
  <c r="D24" i="6"/>
  <c r="G13" i="6"/>
  <c r="D13" i="6"/>
  <c r="G2" i="6"/>
  <c r="E12" i="6"/>
  <c r="D45" i="4"/>
  <c r="D37" i="4"/>
  <c r="D29" i="4"/>
  <c r="D21" i="4"/>
  <c r="D13" i="4"/>
  <c r="D5" i="4"/>
  <c r="E9" i="6"/>
  <c r="E4" i="6"/>
  <c r="E3" i="6"/>
  <c r="F44" i="4"/>
  <c r="F43" i="4"/>
  <c r="F36" i="4"/>
  <c r="F35" i="4"/>
  <c r="F28" i="4"/>
  <c r="F27" i="4"/>
  <c r="F20" i="4"/>
  <c r="F19" i="4"/>
  <c r="F12" i="4"/>
  <c r="F11" i="4"/>
  <c r="F4" i="4"/>
  <c r="F3" i="4"/>
  <c r="F50" i="4"/>
  <c r="F49" i="4"/>
  <c r="D49" i="4"/>
  <c r="F48" i="4"/>
  <c r="F47" i="4"/>
  <c r="F46" i="4"/>
  <c r="F45" i="4"/>
  <c r="F42" i="4"/>
  <c r="F41" i="4"/>
  <c r="D41" i="4"/>
  <c r="F40" i="4"/>
  <c r="F39" i="4"/>
  <c r="F38" i="4"/>
  <c r="F37" i="4"/>
  <c r="F34" i="4"/>
  <c r="F33" i="4"/>
  <c r="D33" i="4"/>
  <c r="F32" i="4"/>
  <c r="F31" i="4"/>
  <c r="F30" i="4"/>
  <c r="F29" i="4"/>
  <c r="F26" i="4"/>
  <c r="F25" i="4"/>
  <c r="D25" i="4"/>
  <c r="F24" i="4"/>
  <c r="F23" i="4"/>
  <c r="F22" i="4"/>
  <c r="F21" i="4"/>
  <c r="F18" i="4"/>
  <c r="F17" i="4"/>
  <c r="D17" i="4"/>
  <c r="F15" i="4"/>
  <c r="F14" i="4"/>
  <c r="F13" i="4"/>
  <c r="F10" i="4"/>
  <c r="F9" i="4"/>
  <c r="D9" i="4"/>
  <c r="F8" i="4"/>
  <c r="F7" i="4"/>
  <c r="F6" i="4"/>
  <c r="F5" i="4"/>
  <c r="AJ7" i="2"/>
  <c r="V9" i="2" s="1"/>
  <c r="AJ6" i="2"/>
  <c r="V8" i="2" s="1"/>
  <c r="AJ5" i="2"/>
  <c r="V7" i="2" s="1"/>
  <c r="Q24" i="2"/>
  <c r="Q23" i="2"/>
  <c r="Q22" i="2"/>
  <c r="Q21" i="2"/>
  <c r="Q20" i="2"/>
  <c r="Q19" i="2"/>
  <c r="Q18" i="2"/>
  <c r="Q17" i="2"/>
  <c r="Q16" i="2"/>
  <c r="Q15" i="2"/>
  <c r="Q14" i="2"/>
  <c r="Q13" i="2"/>
  <c r="Q12" i="2"/>
  <c r="Q11" i="2"/>
  <c r="Q10" i="2"/>
  <c r="Q9" i="2"/>
  <c r="Q8" i="2"/>
  <c r="Q7" i="2"/>
  <c r="D15" i="9"/>
  <c r="Q6" i="2"/>
</calcChain>
</file>

<file path=xl/comments1.xml><?xml version="1.0" encoding="utf-8"?>
<comments xmlns="http://schemas.openxmlformats.org/spreadsheetml/2006/main">
  <authors>
    <author>上遠野 裕子</author>
  </authors>
  <commentList>
    <comment ref="G6" authorId="0" shapeId="0">
      <text>
        <r>
          <rPr>
            <b/>
            <sz val="9"/>
            <color indexed="81"/>
            <rFont val="MS P ゴシック"/>
            <family val="3"/>
            <charset val="128"/>
          </rPr>
          <t>各題材で取り扱う指導事項の欄に，
半角数字「1」を入力してください。</t>
        </r>
      </text>
    </comment>
  </commentList>
</comments>
</file>

<file path=xl/comments2.xml><?xml version="1.0" encoding="utf-8"?>
<comments xmlns="http://schemas.openxmlformats.org/spreadsheetml/2006/main">
  <authors>
    <author>上遠野 裕子</author>
  </authors>
  <commentList>
    <comment ref="G6" authorId="0" shapeId="0">
      <text>
        <r>
          <rPr>
            <b/>
            <sz val="9"/>
            <color indexed="81"/>
            <rFont val="MS P ゴシック"/>
            <family val="3"/>
            <charset val="128"/>
          </rPr>
          <t>各題材で取り扱う指導事項の欄に，
半角数字「1」を入力してください。</t>
        </r>
      </text>
    </comment>
  </commentList>
</comments>
</file>

<file path=xl/sharedStrings.xml><?xml version="1.0" encoding="utf-8"?>
<sst xmlns="http://schemas.openxmlformats.org/spreadsheetml/2006/main" count="827" uniqueCount="253">
  <si>
    <t>領域</t>
    <rPh sb="0" eb="2">
      <t>リョウイキ</t>
    </rPh>
    <phoneticPr fontId="2"/>
  </si>
  <si>
    <t>知識</t>
    <rPh sb="0" eb="2">
      <t>チシキ</t>
    </rPh>
    <phoneticPr fontId="2"/>
  </si>
  <si>
    <t>技能</t>
    <rPh sb="0" eb="2">
      <t>ギノウ</t>
    </rPh>
    <phoneticPr fontId="2"/>
  </si>
  <si>
    <t>思判表</t>
    <rPh sb="0" eb="3">
      <t>シハンヒョウ</t>
    </rPh>
    <phoneticPr fontId="2"/>
  </si>
  <si>
    <t>学びに</t>
    <rPh sb="0" eb="1">
      <t>マナ</t>
    </rPh>
    <phoneticPr fontId="2"/>
  </si>
  <si>
    <t>A(1)イ(ｱ)</t>
    <phoneticPr fontId="2"/>
  </si>
  <si>
    <t>A(1)ア(ｱ)</t>
  </si>
  <si>
    <t>A(1)</t>
  </si>
  <si>
    <t>A(1)イ(ｲ)</t>
    <phoneticPr fontId="2"/>
  </si>
  <si>
    <t>A(1)ア(ｲ)</t>
  </si>
  <si>
    <t>A(2)</t>
  </si>
  <si>
    <t>A(2)イ(ｱ)</t>
    <phoneticPr fontId="2"/>
  </si>
  <si>
    <t>A(3)</t>
  </si>
  <si>
    <t>B(1)鑑賞</t>
    <rPh sb="4" eb="6">
      <t>カンショウ</t>
    </rPh>
    <phoneticPr fontId="2"/>
  </si>
  <si>
    <t>A(2)イ(ｲ)</t>
    <phoneticPr fontId="2"/>
  </si>
  <si>
    <t>A(2)ア(ｱ)</t>
  </si>
  <si>
    <t>B(1)</t>
  </si>
  <si>
    <t>A(3)イ(ｱ)</t>
    <phoneticPr fontId="2"/>
  </si>
  <si>
    <t>A(2)ア(ｲ)</t>
  </si>
  <si>
    <t>A(3)イ(ｲ)</t>
    <phoneticPr fontId="2"/>
  </si>
  <si>
    <t>A(3)ア(ｱ)</t>
  </si>
  <si>
    <t>A(3)ア(ｲ)</t>
  </si>
  <si>
    <t>B(1)ア(ｱ)</t>
  </si>
  <si>
    <t>B(1)ア(ｲ)</t>
  </si>
  <si>
    <t>１</t>
    <phoneticPr fontId="2"/>
  </si>
  <si>
    <t>２</t>
    <phoneticPr fontId="2"/>
  </si>
  <si>
    <t>３</t>
    <phoneticPr fontId="2"/>
  </si>
  <si>
    <t>４</t>
    <phoneticPr fontId="2"/>
  </si>
  <si>
    <t>６</t>
  </si>
  <si>
    <t>７</t>
  </si>
  <si>
    <t>Ａ　表現</t>
    <rPh sb="2" eb="4">
      <t>ヒョウゲン</t>
    </rPh>
    <phoneticPr fontId="2"/>
  </si>
  <si>
    <t>ア</t>
    <phoneticPr fontId="2"/>
  </si>
  <si>
    <t>(ｱ)</t>
    <phoneticPr fontId="2"/>
  </si>
  <si>
    <t>(ｲ)</t>
    <phoneticPr fontId="2"/>
  </si>
  <si>
    <t>イ</t>
    <phoneticPr fontId="2"/>
  </si>
  <si>
    <t>Ｂ　鑑賞</t>
    <rPh sb="2" eb="4">
      <t>カンショウ</t>
    </rPh>
    <phoneticPr fontId="2"/>
  </si>
  <si>
    <t>（１）鑑賞</t>
    <rPh sb="3" eb="5">
      <t>カンショウ</t>
    </rPh>
    <phoneticPr fontId="2"/>
  </si>
  <si>
    <t>No</t>
    <phoneticPr fontId="2"/>
  </si>
  <si>
    <t>時数</t>
    <rPh sb="0" eb="2">
      <t>ジスウ</t>
    </rPh>
    <phoneticPr fontId="2"/>
  </si>
  <si>
    <t>領　域</t>
    <rPh sb="0" eb="1">
      <t>リョウ</t>
    </rPh>
    <rPh sb="2" eb="3">
      <t>イキ</t>
    </rPh>
    <phoneticPr fontId="2"/>
  </si>
  <si>
    <t>観点別</t>
    <rPh sb="0" eb="3">
      <t>カンテンベツ</t>
    </rPh>
    <phoneticPr fontId="2"/>
  </si>
  <si>
    <t>思判表</t>
    <rPh sb="0" eb="1">
      <t>シ</t>
    </rPh>
    <rPh sb="1" eb="2">
      <t>バン</t>
    </rPh>
    <rPh sb="2" eb="3">
      <t>ヒョウ</t>
    </rPh>
    <phoneticPr fontId="2"/>
  </si>
  <si>
    <t>合計</t>
    <rPh sb="0" eb="2">
      <t>ゴウケイ</t>
    </rPh>
    <phoneticPr fontId="2"/>
  </si>
  <si>
    <t>指導事項</t>
    <rPh sb="0" eb="4">
      <t>シドウジコウ</t>
    </rPh>
    <phoneticPr fontId="2"/>
  </si>
  <si>
    <t>指導事項確認表</t>
    <rPh sb="0" eb="2">
      <t>シドウ</t>
    </rPh>
    <rPh sb="2" eb="4">
      <t>ジコウ</t>
    </rPh>
    <rPh sb="4" eb="7">
      <t>カクニンヒョウ</t>
    </rPh>
    <phoneticPr fontId="2"/>
  </si>
  <si>
    <t>No.</t>
    <phoneticPr fontId="2"/>
  </si>
  <si>
    <t>領　　域</t>
    <rPh sb="0" eb="1">
      <t>リョウ</t>
    </rPh>
    <rPh sb="3" eb="4">
      <t>イキ</t>
    </rPh>
    <phoneticPr fontId="2"/>
  </si>
  <si>
    <t>思･判･表</t>
    <rPh sb="0" eb="1">
      <t>シ</t>
    </rPh>
    <rPh sb="2" eb="3">
      <t>バン</t>
    </rPh>
    <rPh sb="4" eb="5">
      <t>ヒョウ</t>
    </rPh>
    <phoneticPr fontId="2"/>
  </si>
  <si>
    <t>学びに向かう力・人間性等</t>
    <rPh sb="0" eb="1">
      <t>マナ</t>
    </rPh>
    <rPh sb="3" eb="4">
      <t>ム</t>
    </rPh>
    <rPh sb="6" eb="7">
      <t>チカラ</t>
    </rPh>
    <rPh sb="8" eb="11">
      <t>ニンゲンセイ</t>
    </rPh>
    <rPh sb="11" eb="12">
      <t>トウ</t>
    </rPh>
    <phoneticPr fontId="2"/>
  </si>
  <si>
    <t>知　識</t>
    <rPh sb="0" eb="1">
      <t>チ</t>
    </rPh>
    <rPh sb="2" eb="3">
      <t>シキ</t>
    </rPh>
    <phoneticPr fontId="2"/>
  </si>
  <si>
    <t>技　能</t>
    <rPh sb="0" eb="1">
      <t>ワザ</t>
    </rPh>
    <rPh sb="2" eb="3">
      <t>ノウ</t>
    </rPh>
    <phoneticPr fontId="2"/>
  </si>
  <si>
    <t>時数</t>
    <phoneticPr fontId="2"/>
  </si>
  <si>
    <t>評価規準編</t>
    <rPh sb="0" eb="2">
      <t>ヒョウカ</t>
    </rPh>
    <rPh sb="2" eb="4">
      <t>キジュン</t>
    </rPh>
    <rPh sb="4" eb="5">
      <t>ヘン</t>
    </rPh>
    <phoneticPr fontId="2"/>
  </si>
  <si>
    <t>主体的に</t>
    <rPh sb="0" eb="3">
      <t>シュタイテキ</t>
    </rPh>
    <phoneticPr fontId="2"/>
  </si>
  <si>
    <t>Ｂ鑑賞</t>
    <rPh sb="1" eb="3">
      <t>カンショウ</t>
    </rPh>
    <phoneticPr fontId="2"/>
  </si>
  <si>
    <t>(1)鑑賞</t>
    <rPh sb="3" eb="5">
      <t>カンショウ</t>
    </rPh>
    <phoneticPr fontId="2"/>
  </si>
  <si>
    <t>その他</t>
    <rPh sb="2" eb="3">
      <t>ホカ</t>
    </rPh>
    <phoneticPr fontId="2"/>
  </si>
  <si>
    <t>（１）絵画・彫刻</t>
    <rPh sb="3" eb="5">
      <t>カイガ</t>
    </rPh>
    <rPh sb="6" eb="8">
      <t>チョウコク</t>
    </rPh>
    <phoneticPr fontId="2"/>
  </si>
  <si>
    <t>（２）デザイン</t>
    <phoneticPr fontId="2"/>
  </si>
  <si>
    <t>（３）映像メディア表現</t>
    <rPh sb="3" eb="5">
      <t>エイゾウ</t>
    </rPh>
    <rPh sb="9" eb="11">
      <t>ヒョウゲン</t>
    </rPh>
    <phoneticPr fontId="2"/>
  </si>
  <si>
    <t>(ｱ)</t>
  </si>
  <si>
    <t>(ｲ)</t>
  </si>
  <si>
    <t>(ｳ)</t>
  </si>
  <si>
    <t>〔共通事項〕</t>
    <rPh sb="1" eb="3">
      <t>キョウツウ</t>
    </rPh>
    <rPh sb="3" eb="5">
      <t>ジコウ</t>
    </rPh>
    <phoneticPr fontId="2"/>
  </si>
  <si>
    <t>主題の生成</t>
    <rPh sb="0" eb="2">
      <t>シュダイ</t>
    </rPh>
    <rPh sb="3" eb="5">
      <t>セイセイ</t>
    </rPh>
    <phoneticPr fontId="2"/>
  </si>
  <si>
    <t>創造的な表現の構想</t>
    <rPh sb="0" eb="3">
      <t>ソウゾウテキ</t>
    </rPh>
    <rPh sb="4" eb="6">
      <t>ヒョウゲン</t>
    </rPh>
    <rPh sb="7" eb="9">
      <t>コウソウ</t>
    </rPh>
    <phoneticPr fontId="2"/>
  </si>
  <si>
    <t>材料や用具を生かす技能</t>
    <rPh sb="0" eb="2">
      <t>ザイリョウ</t>
    </rPh>
    <rPh sb="3" eb="5">
      <t>ヨウグ</t>
    </rPh>
    <rPh sb="6" eb="7">
      <t>イ</t>
    </rPh>
    <rPh sb="9" eb="11">
      <t>ギノウ</t>
    </rPh>
    <phoneticPr fontId="2"/>
  </si>
  <si>
    <t>創造的に表す技能</t>
    <rPh sb="0" eb="3">
      <t>ソウゾウテキ</t>
    </rPh>
    <rPh sb="4" eb="5">
      <t>アラワ</t>
    </rPh>
    <rPh sb="6" eb="8">
      <t>ギノウ</t>
    </rPh>
    <phoneticPr fontId="2"/>
  </si>
  <si>
    <t>映像メディア機器等の用具を生かす技能</t>
    <rPh sb="0" eb="2">
      <t>エイゾウ</t>
    </rPh>
    <rPh sb="6" eb="8">
      <t>キキ</t>
    </rPh>
    <rPh sb="8" eb="9">
      <t>トウ</t>
    </rPh>
    <rPh sb="10" eb="12">
      <t>ヨウグ</t>
    </rPh>
    <rPh sb="13" eb="14">
      <t>イ</t>
    </rPh>
    <rPh sb="16" eb="18">
      <t>ギノウ</t>
    </rPh>
    <phoneticPr fontId="2"/>
  </si>
  <si>
    <t>効果的に表す技能</t>
    <rPh sb="0" eb="3">
      <t>コウカテキ</t>
    </rPh>
    <rPh sb="4" eb="5">
      <t>アラワ</t>
    </rPh>
    <rPh sb="6" eb="8">
      <t>ギノウ</t>
    </rPh>
    <phoneticPr fontId="2"/>
  </si>
  <si>
    <t>感じ取ったことや考えやことなどを基にした絵画・彫刻に関する鑑賞</t>
    <rPh sb="0" eb="1">
      <t>カン</t>
    </rPh>
    <rPh sb="2" eb="3">
      <t>ト</t>
    </rPh>
    <rPh sb="8" eb="9">
      <t>カンガ</t>
    </rPh>
    <rPh sb="16" eb="17">
      <t>モト</t>
    </rPh>
    <rPh sb="20" eb="22">
      <t>カイガ</t>
    </rPh>
    <rPh sb="23" eb="25">
      <t>チョウコク</t>
    </rPh>
    <rPh sb="26" eb="27">
      <t>カン</t>
    </rPh>
    <rPh sb="29" eb="31">
      <t>カンショウ</t>
    </rPh>
    <phoneticPr fontId="2"/>
  </si>
  <si>
    <t>目的や機能などを考えたデザインに関する鑑賞</t>
    <rPh sb="0" eb="2">
      <t>モクテキ</t>
    </rPh>
    <rPh sb="3" eb="5">
      <t>キノウ</t>
    </rPh>
    <rPh sb="8" eb="9">
      <t>カンガ</t>
    </rPh>
    <rPh sb="16" eb="17">
      <t>カン</t>
    </rPh>
    <rPh sb="19" eb="21">
      <t>カンショウ</t>
    </rPh>
    <phoneticPr fontId="2"/>
  </si>
  <si>
    <t>映像メディアの特性を踏まえた表現に関する鑑賞</t>
    <rPh sb="0" eb="2">
      <t>エイゾウ</t>
    </rPh>
    <rPh sb="7" eb="9">
      <t>トクセイ</t>
    </rPh>
    <rPh sb="10" eb="11">
      <t>フ</t>
    </rPh>
    <rPh sb="14" eb="16">
      <t>ヒョウゲン</t>
    </rPh>
    <rPh sb="17" eb="18">
      <t>カン</t>
    </rPh>
    <rPh sb="20" eb="22">
      <t>カンショウ</t>
    </rPh>
    <phoneticPr fontId="2"/>
  </si>
  <si>
    <t>美術の働きに関する鑑賞</t>
    <rPh sb="0" eb="2">
      <t>ビジュツ</t>
    </rPh>
    <rPh sb="3" eb="4">
      <t>ハタラ</t>
    </rPh>
    <rPh sb="6" eb="7">
      <t>カン</t>
    </rPh>
    <rPh sb="9" eb="11">
      <t>カンショウ</t>
    </rPh>
    <phoneticPr fontId="2"/>
  </si>
  <si>
    <t>美術文化に関する鑑賞</t>
    <rPh sb="0" eb="2">
      <t>ビジュツ</t>
    </rPh>
    <rPh sb="2" eb="4">
      <t>ブンカ</t>
    </rPh>
    <rPh sb="5" eb="6">
      <t>カン</t>
    </rPh>
    <rPh sb="8" eb="10">
      <t>カンショウ</t>
    </rPh>
    <phoneticPr fontId="2"/>
  </si>
  <si>
    <t>共通ア（デ）</t>
    <rPh sb="0" eb="2">
      <t>キョウツウ</t>
    </rPh>
    <phoneticPr fontId="2"/>
  </si>
  <si>
    <t>共通イ（デ）</t>
    <rPh sb="0" eb="2">
      <t>キョウツウ</t>
    </rPh>
    <phoneticPr fontId="2"/>
  </si>
  <si>
    <t>共通ア（映）</t>
    <rPh sb="0" eb="2">
      <t>キョウツウ</t>
    </rPh>
    <rPh sb="4" eb="5">
      <t>エイ</t>
    </rPh>
    <phoneticPr fontId="2"/>
  </si>
  <si>
    <t>共通イ（映）</t>
    <rPh sb="0" eb="2">
      <t>キョウツウ</t>
    </rPh>
    <rPh sb="4" eb="5">
      <t>エイ</t>
    </rPh>
    <phoneticPr fontId="2"/>
  </si>
  <si>
    <t>A(1)イ(ｱ)</t>
  </si>
  <si>
    <t>A(1)イ(ｲ)</t>
  </si>
  <si>
    <t>A(2)イ(ｱ)</t>
  </si>
  <si>
    <t>A(2)イ(ｲ)</t>
  </si>
  <si>
    <t>A(3)イ(ｱ)</t>
  </si>
  <si>
    <t>A(3)イ(ｲ)</t>
  </si>
  <si>
    <t>A(1)絵画・彫刻</t>
    <rPh sb="4" eb="6">
      <t>カイガ</t>
    </rPh>
    <rPh sb="7" eb="9">
      <t>チョウコク</t>
    </rPh>
    <phoneticPr fontId="2"/>
  </si>
  <si>
    <t>A(2)デザイン</t>
    <phoneticPr fontId="2"/>
  </si>
  <si>
    <t>A(3)映像ﾒﾃﾞｨｱ表現</t>
    <rPh sb="4" eb="6">
      <t>エイゾウ</t>
    </rPh>
    <rPh sb="11" eb="13">
      <t>ヒョウゲン</t>
    </rPh>
    <phoneticPr fontId="2"/>
  </si>
  <si>
    <t>(1)絵画・彫刻</t>
    <rPh sb="3" eb="5">
      <t>カイガ</t>
    </rPh>
    <rPh sb="6" eb="8">
      <t>チョウコク</t>
    </rPh>
    <phoneticPr fontId="2"/>
  </si>
  <si>
    <t>(2)デザイン</t>
    <phoneticPr fontId="2"/>
  </si>
  <si>
    <t>(3)映像メディアデザイン</t>
    <rPh sb="3" eb="5">
      <t>エイゾウ</t>
    </rPh>
    <phoneticPr fontId="2"/>
  </si>
  <si>
    <t>ﾊﾟﾀｰﾝ</t>
    <phoneticPr fontId="2"/>
  </si>
  <si>
    <t>絵画</t>
    <rPh sb="0" eb="2">
      <t>カイガ</t>
    </rPh>
    <phoneticPr fontId="2"/>
  </si>
  <si>
    <t>彫刻</t>
    <rPh sb="0" eb="2">
      <t>チョウコク</t>
    </rPh>
    <phoneticPr fontId="2"/>
  </si>
  <si>
    <t>（感じ取ったこと）</t>
    <rPh sb="1" eb="2">
      <t>カン</t>
    </rPh>
    <rPh sb="3" eb="4">
      <t>ト</t>
    </rPh>
    <phoneticPr fontId="2"/>
  </si>
  <si>
    <t>（目的や機能）</t>
    <rPh sb="1" eb="3">
      <t>モクテキ</t>
    </rPh>
    <rPh sb="4" eb="6">
      <t>キノウ</t>
    </rPh>
    <phoneticPr fontId="2"/>
  </si>
  <si>
    <t>○</t>
    <phoneticPr fontId="2"/>
  </si>
  <si>
    <t>【未履修の例】</t>
    <rPh sb="1" eb="4">
      <t>ミリシュウ</t>
    </rPh>
    <rPh sb="5" eb="6">
      <t>レイ</t>
    </rPh>
    <phoneticPr fontId="2"/>
  </si>
  <si>
    <t>【上回って設定する例】</t>
    <rPh sb="1" eb="3">
      <t>ウワマワ</t>
    </rPh>
    <rPh sb="5" eb="7">
      <t>セッテイ</t>
    </rPh>
    <rPh sb="9" eb="10">
      <t>レイ</t>
    </rPh>
    <phoneticPr fontId="2"/>
  </si>
  <si>
    <t>→</t>
    <phoneticPr fontId="2"/>
  </si>
  <si>
    <t>「美術Ⅰ」について</t>
    <rPh sb="1" eb="3">
      <t>ビジュツ</t>
    </rPh>
    <phoneticPr fontId="2"/>
  </si>
  <si>
    <r>
      <t>A表現B鑑賞の指導を通して指導
（</t>
    </r>
    <r>
      <rPr>
        <b/>
        <sz val="9"/>
        <color rgb="FF00B050"/>
        <rFont val="ＭＳ Ｐゴシック"/>
        <family val="3"/>
        <charset val="128"/>
      </rPr>
      <t>知識</t>
    </r>
    <r>
      <rPr>
        <sz val="9"/>
        <color theme="1"/>
        <rFont val="ＭＳ Ｐゴシック"/>
        <family val="3"/>
        <charset val="128"/>
      </rPr>
      <t>）</t>
    </r>
    <rPh sb="1" eb="3">
      <t>ヒョウゲン</t>
    </rPh>
    <rPh sb="4" eb="6">
      <t>カンショウ</t>
    </rPh>
    <rPh sb="7" eb="9">
      <t>シドウ</t>
    </rPh>
    <rPh sb="10" eb="11">
      <t>トオ</t>
    </rPh>
    <rPh sb="13" eb="15">
      <t>シドウ</t>
    </rPh>
    <rPh sb="17" eb="19">
      <t>チシキ</t>
    </rPh>
    <phoneticPr fontId="2"/>
  </si>
  <si>
    <r>
      <t xml:space="preserve">美術作品などに関する
</t>
    </r>
    <r>
      <rPr>
        <sz val="9"/>
        <rFont val="ＭＳ Ｐゴシック"/>
        <family val="3"/>
        <charset val="128"/>
      </rPr>
      <t>鑑賞</t>
    </r>
    <r>
      <rPr>
        <sz val="9"/>
        <color theme="1"/>
        <rFont val="ＭＳ Ｐゴシック"/>
        <family val="3"/>
        <charset val="128"/>
      </rPr>
      <t xml:space="preserve">
（</t>
    </r>
    <r>
      <rPr>
        <b/>
        <sz val="9"/>
        <color rgb="FF0070C0"/>
        <rFont val="ＭＳ Ｐゴシック"/>
        <family val="3"/>
        <charset val="128"/>
      </rPr>
      <t>思・判・表</t>
    </r>
    <r>
      <rPr>
        <sz val="9"/>
        <color theme="1"/>
        <rFont val="ＭＳ Ｐゴシック"/>
        <family val="3"/>
        <charset val="128"/>
      </rPr>
      <t>）</t>
    </r>
    <rPh sb="0" eb="2">
      <t>ビジュツ</t>
    </rPh>
    <rPh sb="2" eb="4">
      <t>サクヒン</t>
    </rPh>
    <rPh sb="7" eb="8">
      <t>カン</t>
    </rPh>
    <rPh sb="11" eb="13">
      <t>カンショウ</t>
    </rPh>
    <phoneticPr fontId="2"/>
  </si>
  <si>
    <r>
      <t xml:space="preserve">美術の働きや美術文化に関する
</t>
    </r>
    <r>
      <rPr>
        <sz val="9"/>
        <rFont val="ＭＳ Ｐゴシック"/>
        <family val="3"/>
        <charset val="128"/>
      </rPr>
      <t>鑑賞
（</t>
    </r>
    <r>
      <rPr>
        <b/>
        <sz val="9"/>
        <color rgb="FF0070C0"/>
        <rFont val="ＭＳ Ｐゴシック"/>
        <family val="3"/>
        <charset val="128"/>
      </rPr>
      <t>思・判・表</t>
    </r>
    <r>
      <rPr>
        <sz val="9"/>
        <rFont val="ＭＳ Ｐゴシック"/>
        <family val="3"/>
        <charset val="128"/>
      </rPr>
      <t>）</t>
    </r>
    <rPh sb="0" eb="2">
      <t>ビジュツ</t>
    </rPh>
    <rPh sb="3" eb="4">
      <t>ハタラ</t>
    </rPh>
    <rPh sb="6" eb="8">
      <t>ビジュツ</t>
    </rPh>
    <rPh sb="8" eb="10">
      <t>ブンカ</t>
    </rPh>
    <rPh sb="11" eb="12">
      <t>カン</t>
    </rPh>
    <rPh sb="15" eb="17">
      <t>カンショウ</t>
    </rPh>
    <phoneticPr fontId="2"/>
  </si>
  <si>
    <r>
      <t>発想・構想
（</t>
    </r>
    <r>
      <rPr>
        <b/>
        <sz val="9"/>
        <color rgb="FF0070C0"/>
        <rFont val="ＭＳ Ｐゴシック"/>
        <family val="3"/>
        <charset val="128"/>
      </rPr>
      <t>思・判・表</t>
    </r>
    <r>
      <rPr>
        <sz val="9"/>
        <color theme="1"/>
        <rFont val="ＭＳ Ｐゴシック"/>
        <family val="3"/>
        <charset val="128"/>
      </rPr>
      <t>）</t>
    </r>
    <rPh sb="0" eb="2">
      <t>ハッソウ</t>
    </rPh>
    <rPh sb="3" eb="5">
      <t>コウソウ</t>
    </rPh>
    <phoneticPr fontId="2"/>
  </si>
  <si>
    <r>
      <t xml:space="preserve">発想・構想
</t>
    </r>
    <r>
      <rPr>
        <b/>
        <sz val="9"/>
        <color rgb="FF0070C0"/>
        <rFont val="ＭＳ Ｐゴシック"/>
        <family val="3"/>
        <charset val="128"/>
      </rPr>
      <t>（思・判・表</t>
    </r>
    <r>
      <rPr>
        <sz val="9"/>
        <color theme="1"/>
        <rFont val="ＭＳ Ｐゴシック"/>
        <family val="3"/>
        <charset val="128"/>
      </rPr>
      <t>）</t>
    </r>
    <rPh sb="0" eb="2">
      <t>ハッソウ</t>
    </rPh>
    <rPh sb="3" eb="5">
      <t>コウソウ</t>
    </rPh>
    <phoneticPr fontId="2"/>
  </si>
  <si>
    <r>
      <t xml:space="preserve">創造的表す
</t>
    </r>
    <r>
      <rPr>
        <b/>
        <sz val="9"/>
        <color rgb="FFC00000"/>
        <rFont val="ＭＳ Ｐゴシック"/>
        <family val="3"/>
        <charset val="128"/>
      </rPr>
      <t>技能</t>
    </r>
    <rPh sb="0" eb="3">
      <t>ソウゾウテキ</t>
    </rPh>
    <rPh sb="3" eb="4">
      <t>アラワ</t>
    </rPh>
    <rPh sb="6" eb="8">
      <t>ギノウ</t>
    </rPh>
    <phoneticPr fontId="2"/>
  </si>
  <si>
    <t>【３観点設置確認表】</t>
    <rPh sb="2" eb="4">
      <t>カンテン</t>
    </rPh>
    <rPh sb="4" eb="6">
      <t>セッチ</t>
    </rPh>
    <rPh sb="6" eb="9">
      <t>カクニンヒョウ</t>
    </rPh>
    <phoneticPr fontId="2"/>
  </si>
  <si>
    <t>触らない！！</t>
    <rPh sb="0" eb="1">
      <t>サワ</t>
    </rPh>
    <phoneticPr fontId="2"/>
  </si>
  <si>
    <r>
      <t xml:space="preserve">全内容やるのでOK
</t>
    </r>
    <r>
      <rPr>
        <b/>
        <sz val="10"/>
        <color rgb="FF0070C0"/>
        <rFont val="ＭＳ ゴシック"/>
        <family val="3"/>
        <charset val="128"/>
      </rPr>
      <t>入力Ａ</t>
    </r>
    <r>
      <rPr>
        <sz val="10"/>
        <rFont val="ＭＳ ゴシック"/>
        <family val="3"/>
        <charset val="128"/>
      </rPr>
      <t>か</t>
    </r>
    <r>
      <rPr>
        <b/>
        <sz val="10"/>
        <color rgb="FF0070C0"/>
        <rFont val="ＭＳ ゴシック"/>
        <family val="3"/>
        <charset val="128"/>
      </rPr>
      <t>Ｂ</t>
    </r>
    <r>
      <rPr>
        <sz val="10"/>
        <rFont val="ＭＳ ゴシック"/>
        <family val="3"/>
        <charset val="128"/>
      </rPr>
      <t>へ進む。</t>
    </r>
    <rPh sb="0" eb="3">
      <t>ゼンナイヨウ</t>
    </rPh>
    <phoneticPr fontId="2"/>
  </si>
  <si>
    <t>パターン１or２
をベースにした場合</t>
    <rPh sb="16" eb="18">
      <t>バアイ</t>
    </rPh>
    <phoneticPr fontId="2"/>
  </si>
  <si>
    <t>⇒
要確認！</t>
    <rPh sb="2" eb="5">
      <t>ヨウカクニン</t>
    </rPh>
    <phoneticPr fontId="2"/>
  </si>
  <si>
    <t>思・判・表</t>
    <rPh sb="0" eb="1">
      <t>シ</t>
    </rPh>
    <rPh sb="2" eb="3">
      <t>バン</t>
    </rPh>
    <rPh sb="4" eb="5">
      <t>ヒョウ</t>
    </rPh>
    <phoneticPr fontId="2"/>
  </si>
  <si>
    <t>ｰ</t>
    <phoneticPr fontId="2"/>
  </si>
  <si>
    <t>共通ア</t>
    <rPh sb="0" eb="2">
      <t>キョウツウ</t>
    </rPh>
    <phoneticPr fontId="2"/>
  </si>
  <si>
    <t>共通イ</t>
    <rPh sb="0" eb="2">
      <t>キョウツウ</t>
    </rPh>
    <phoneticPr fontId="2"/>
  </si>
  <si>
    <t>B(1)ア(ｳ)</t>
  </si>
  <si>
    <t>B(1)ア(ｳ)</t>
    <phoneticPr fontId="2"/>
  </si>
  <si>
    <t>B(1)イ(ｱ)</t>
  </si>
  <si>
    <t>B(1)イ(ｱ)</t>
    <phoneticPr fontId="2"/>
  </si>
  <si>
    <t>B(1)イ(ｲ)</t>
  </si>
  <si>
    <t>B(1)イ(ｲ)</t>
    <phoneticPr fontId="2"/>
  </si>
  <si>
    <t>主体的に作品や美術文化の鑑賞の創造的な諸活動に取り組む。</t>
    <phoneticPr fontId="2"/>
  </si>
  <si>
    <t>主体的に絵画・彫刻の表現の創造活動に取り組む。</t>
    <rPh sb="4" eb="6">
      <t>カイガ</t>
    </rPh>
    <rPh sb="7" eb="9">
      <t>チョウコク</t>
    </rPh>
    <phoneticPr fontId="2"/>
  </si>
  <si>
    <t>主体的にデザインの表現の創造活動に取り組む。</t>
    <phoneticPr fontId="2"/>
  </si>
  <si>
    <t>主体的に映像メディアデザインの表現の創造活動に取り組む。</t>
    <rPh sb="4" eb="6">
      <t>エイゾウ</t>
    </rPh>
    <phoneticPr fontId="2"/>
  </si>
  <si>
    <r>
      <t>時間（</t>
    </r>
    <r>
      <rPr>
        <b/>
        <sz val="10"/>
        <color rgb="FFFF0000"/>
        <rFont val="ＭＳ Ｐゴシック"/>
        <family val="3"/>
        <charset val="128"/>
      </rPr>
      <t>単位数×３５になっているか確認！！</t>
    </r>
    <r>
      <rPr>
        <sz val="10"/>
        <color theme="1"/>
        <rFont val="ＭＳ Ｐゴシック"/>
        <family val="3"/>
        <charset val="128"/>
      </rPr>
      <t>）</t>
    </r>
    <rPh sb="0" eb="2">
      <t>ジカン</t>
    </rPh>
    <rPh sb="3" eb="6">
      <t>タンイスウ</t>
    </rPh>
    <rPh sb="16" eb="18">
      <t>カクニン</t>
    </rPh>
    <phoneticPr fontId="2"/>
  </si>
  <si>
    <t>主体的に絵画・彫刻の表現の創造活動に取り組もうとしている。</t>
    <rPh sb="4" eb="6">
      <t>カイガ</t>
    </rPh>
    <rPh sb="7" eb="9">
      <t>チョウコク</t>
    </rPh>
    <phoneticPr fontId="2"/>
  </si>
  <si>
    <t>主体的に映像メディアデザインの表現の創造活動に取り組もうとしている。</t>
    <rPh sb="4" eb="6">
      <t>エイゾウ</t>
    </rPh>
    <phoneticPr fontId="2"/>
  </si>
  <si>
    <t>時数</t>
  </si>
  <si>
    <t>〔共通事項〕</t>
    <phoneticPr fontId="2"/>
  </si>
  <si>
    <t>意図に応じて材料や用具の特性を生かすこと。</t>
    <phoneticPr fontId="2"/>
  </si>
  <si>
    <t>表現方法を創意工夫し，主題を追求して創造的に表すこと。</t>
    <phoneticPr fontId="2"/>
  </si>
  <si>
    <t>表現方法を創意工夫し，目的や計画を基に創造的に表すこと。</t>
    <phoneticPr fontId="2"/>
  </si>
  <si>
    <t>意図に応じて映像メディア機器等の用具の特性を生かすこと。</t>
    <phoneticPr fontId="2"/>
  </si>
  <si>
    <t>表現方法を創意工夫し，表現の意図を効果的に表すこと。</t>
    <phoneticPr fontId="2"/>
  </si>
  <si>
    <t>自然や自己，生活などを見つめ感じ取ったことや考えたこと，夢や想像などから主題を生成すること。</t>
    <phoneticPr fontId="2"/>
  </si>
  <si>
    <t>表現形式の特性を生かし，形体や色彩，構成などについて考え，創造的な表現の構想を練ること。</t>
    <phoneticPr fontId="2"/>
  </si>
  <si>
    <t>目的や条件，美しさなどを考え，主題を生成すること。</t>
    <phoneticPr fontId="2"/>
  </si>
  <si>
    <t>デザインの機能や効果，表現形式の特性などについて考え，創造的な表現の構想を練ること。</t>
    <phoneticPr fontId="2"/>
  </si>
  <si>
    <t>色光や視点，動きなどの映像表現の視覚的な要素の働きについて考え，創造的な表現の構想を練ること。</t>
    <phoneticPr fontId="2"/>
  </si>
  <si>
    <t>感じ取ったことや考えたこと，目的や機能などを基に，映像メディアの特性を生かして主題を生成すること。</t>
    <phoneticPr fontId="2"/>
  </si>
  <si>
    <t>造形的なよさや美しさを感じ取り，作者の心情や意図と創造的な表現の工夫などについて考え，見方や感じ方を深めること。</t>
    <phoneticPr fontId="2"/>
  </si>
  <si>
    <t>目的や機能との調和の取れた洗練された美しさなどを感じ取り，作者の心情や意図と創造的な表現の工夫などについて考え，見方や感じ方を深めること。</t>
    <phoneticPr fontId="2"/>
  </si>
  <si>
    <t>映像メディア表現の特質や表現効果などを感じ取り，作者の心情や意図と創造的な表現の工夫などについて考え，見方や感じ方を深めること。</t>
    <phoneticPr fontId="2"/>
  </si>
  <si>
    <t>環境の中に見られる造形的なよさや美しさを感じ取り，自然と美術の関わり，生活や社会を心豊かにする美術の働きについて考え，見方や感じ方を深めること。</t>
    <phoneticPr fontId="2"/>
  </si>
  <si>
    <t>日本及び諸外国の美術作品や文化遺産などから美意識や創造性などを感じ取り，日本の美術の歴史や表現の特質，それぞれの国の美術文化について考え，見方や感じ方を深めること。</t>
    <phoneticPr fontId="2"/>
  </si>
  <si>
    <t>造形の要素の働きを理解している。</t>
    <phoneticPr fontId="2"/>
  </si>
  <si>
    <t>造形的な特徴などを基に，全体のイメージや作風，様式などで捉えることを理解している。</t>
    <phoneticPr fontId="2"/>
  </si>
  <si>
    <t>意図に応じて材料や用具の特性を生かす。A表現(1)イ(ｱ)</t>
    <phoneticPr fontId="2"/>
  </si>
  <si>
    <t>表現方法を創意工夫し，主題を追求して創造的に表す。A表現(1)イ(ｲ)</t>
    <phoneticPr fontId="2"/>
  </si>
  <si>
    <t>意図に応じて材料や用具の特性を生かす。A表現(2)イ(ｱ)</t>
    <phoneticPr fontId="2"/>
  </si>
  <si>
    <t>表現方法を創意工夫し，主題を追求して創造的に表す。A表現(2)イ(ｲ)</t>
    <phoneticPr fontId="2"/>
  </si>
  <si>
    <t>意図に応じて材料や用具の特性を生かす。A表現(3)イ(ｱ)</t>
    <phoneticPr fontId="2"/>
  </si>
  <si>
    <t>表現方法を創意工夫し，主題を追求して創造的に表す。A表現(3)イ(ｲ)</t>
    <phoneticPr fontId="2"/>
  </si>
  <si>
    <t>意図に応じて材料や用具の特性を生かしている。</t>
    <phoneticPr fontId="2"/>
  </si>
  <si>
    <t>表現方法を創意工夫し，主題を追求して創造的に表している。</t>
    <phoneticPr fontId="2"/>
  </si>
  <si>
    <t>造形の要素の働きを理解すること。</t>
    <phoneticPr fontId="2"/>
  </si>
  <si>
    <t>造形の要素の働きを理解する。〔共通事項〕(1)ア</t>
    <phoneticPr fontId="2"/>
  </si>
  <si>
    <t>造形的な特徴などを基に，全体のイメージや作風，様式などで捉えることを理解すること。</t>
    <phoneticPr fontId="2"/>
  </si>
  <si>
    <t>造形的な特徴などを基に，全体のイメージや作風，様式などで捉えることを理解する。〔共通事項〕(1)ア</t>
    <phoneticPr fontId="2"/>
  </si>
  <si>
    <t>自然や自己，生活などを見つめ感じ取ったことや考えたこと，夢や想像などから主題を生成する。A表現(1)ア(ｱ)</t>
    <phoneticPr fontId="2"/>
  </si>
  <si>
    <t>表現形式の特性を生かし，形体や色彩，構成などについて考え，創造的な表現の構想を練る。A表現(1)ア(ｲ)</t>
    <phoneticPr fontId="2"/>
  </si>
  <si>
    <t>目的や条件，美しさなどを考え，主題を生成する。A表現(2)ア(ｱ)</t>
    <phoneticPr fontId="2"/>
  </si>
  <si>
    <t>デザインの機能や効果，表現形式の特性などについて考え，創造的な表現の構想を練る。A表現(2)ア(ｲ)</t>
    <phoneticPr fontId="2"/>
  </si>
  <si>
    <t>感じ取ったことや考えたこと，目的や機能などを基に，映像メディアの特性を生かして主題を生成する。A表現(3)ア(ｱ)</t>
    <phoneticPr fontId="2"/>
  </si>
  <si>
    <t>色光や視点，動きなどの映像表現の視覚的な要素の働きについて考え，創造的な表現の構想を練る。A表現(3)ア(ｲ)</t>
    <phoneticPr fontId="2"/>
  </si>
  <si>
    <t>造形的なよさや美しさを感じ取り，作者の心情や意図と創造的な表現の工夫などについて考え，見方や感じ方を深める。B鑑賞(1)ア(ｱ)</t>
    <phoneticPr fontId="2"/>
  </si>
  <si>
    <t>目的や機能との調和の取れた洗練された美しさなどを感じ取り，作者の心情や意図と創造的な表現の工夫などについて考え，見方や感じ方を深める。B鑑賞(1)ア(ｲ)</t>
    <phoneticPr fontId="2"/>
  </si>
  <si>
    <t>映像メディア表現の特質や表現効果などを感じ取り，作者の心情や意図と創造的な表現の工夫などについて考え，見方や感じ方を深める。B鑑賞(1)ア(ｳ)</t>
    <phoneticPr fontId="2"/>
  </si>
  <si>
    <t>環境の中に見られる造形的なよさや美しさを感じ取り，自然と美術の関わり，生活や社会を心豊かにする美術の働きについて考え，見方や感じ方を深める。B鑑賞(1)イ(ｱ)</t>
    <phoneticPr fontId="2"/>
  </si>
  <si>
    <t>日本及び諸外国の美術作品や文化遺産などから美意識や創造性などを感じ取り，日本の美術の歴史や表現の特質，それぞれの国の美術文化について考え，見方や感じ方を深める。B鑑賞(1)イ(ｲ)</t>
    <phoneticPr fontId="2"/>
  </si>
  <si>
    <t>自然や自己，生活などを見つめ感じ取ったことや考えたこと，夢や想像などから主題を生成している。</t>
    <phoneticPr fontId="2"/>
  </si>
  <si>
    <t>表現形式の特性を生かし，形体や色彩，構成などについて考え，創造的な表現の構想を練っている。</t>
    <phoneticPr fontId="2"/>
  </si>
  <si>
    <t>目的や条件，美しさなどを考え，主題を生成している。</t>
    <phoneticPr fontId="2"/>
  </si>
  <si>
    <t>デザインの機能や効果，表現形式の特性などについて考え，創造的な表現の構想を練っている。</t>
    <phoneticPr fontId="2"/>
  </si>
  <si>
    <t>感じ取ったことや考えたこと，目的や機能などを基に，映像メディアの特性を生かして主題を生成している。</t>
    <phoneticPr fontId="2"/>
  </si>
  <si>
    <t>色光や視点，動きなどの映像表現の視覚的な要素の働きについて考え，創造的な表現の構想を練っている。</t>
    <phoneticPr fontId="2"/>
  </si>
  <si>
    <t>造形的なよさや美しさを感じ取り，作者の心情や意図と創造的な表現の工夫などについて考え，見方や感じ方を深めている。</t>
    <phoneticPr fontId="2"/>
  </si>
  <si>
    <t>目的や機能との調和の取れた洗練された美しさなどを感じ取り，作者の心情や意図と創造的な表現の工夫などについて考え，見方や感じ方を深めている。</t>
    <phoneticPr fontId="2"/>
  </si>
  <si>
    <t>映像メディア表現の特質や表現効果などを感じ取り，作者の心情や意図と創造的な表現の工夫などについて考え，見方や感じ方を深めている。</t>
    <phoneticPr fontId="2"/>
  </si>
  <si>
    <t>環境の中に見られる造形的なよさや美しさを感じ取り，自然と美術の関わり，生活や社会を心豊かにする美術の働きについて考え，見方や感じ方を深めている。</t>
    <phoneticPr fontId="2"/>
  </si>
  <si>
    <t>日本及び諸外国の美術作品や文化遺産などから美意識や創造性などを感じ取り，日本の美術の歴史や表現の特質，それぞれの国の美術文化について考え，見方や感じ方を深めている。</t>
    <phoneticPr fontId="2"/>
  </si>
  <si>
    <t>主体的にデザインの表現の創造活動に取り組もうとしている。</t>
  </si>
  <si>
    <t>主体的に作品や美術文化の鑑賞の創造的な諸活動に取り組もうとしている。</t>
  </si>
  <si>
    <t>主体的に絵画・彫刻の表現の創造活動に取り組もうとする。</t>
    <rPh sb="4" eb="6">
      <t>カイガ</t>
    </rPh>
    <rPh sb="7" eb="9">
      <t>チョウコク</t>
    </rPh>
    <phoneticPr fontId="2"/>
  </si>
  <si>
    <t>主体的にデザインの表現の創造活動に取り組もうとする。</t>
    <phoneticPr fontId="2"/>
  </si>
  <si>
    <t>主体的に映像メディアデザインの表現の創造活動に取り組もうとする。</t>
    <rPh sb="4" eb="6">
      <t>エイゾウ</t>
    </rPh>
    <phoneticPr fontId="2"/>
  </si>
  <si>
    <t>主体的に作品や美術文化の鑑賞の創造的な諸活動に取り組もうとする。</t>
    <phoneticPr fontId="2"/>
  </si>
  <si>
    <r>
      <t>日本の美術　</t>
    </r>
    <r>
      <rPr>
        <b/>
        <sz val="10"/>
        <color rgb="FF0070C0"/>
        <rFont val="ＭＳ ゴシック"/>
        <family val="3"/>
        <charset val="128"/>
      </rPr>
      <t>※重視！！</t>
    </r>
    <rPh sb="0" eb="2">
      <t>ニホン</t>
    </rPh>
    <rPh sb="3" eb="5">
      <t>ビジュツ</t>
    </rPh>
    <rPh sb="7" eb="9">
      <t>ジュウシ</t>
    </rPh>
    <phoneticPr fontId="2"/>
  </si>
  <si>
    <t>アジアの美術</t>
    <rPh sb="4" eb="6">
      <t>ビジュツ</t>
    </rPh>
    <phoneticPr fontId="2"/>
  </si>
  <si>
    <t>美術に関する知的財産権や肖像権</t>
    <rPh sb="0" eb="2">
      <t>ビジュツ</t>
    </rPh>
    <rPh sb="3" eb="4">
      <t>カン</t>
    </rPh>
    <rPh sb="6" eb="8">
      <t>チテキ</t>
    </rPh>
    <rPh sb="8" eb="11">
      <t>ザイサンケン</t>
    </rPh>
    <rPh sb="12" eb="15">
      <t>ショウゾウケン</t>
    </rPh>
    <phoneticPr fontId="2"/>
  </si>
  <si>
    <t>Ａ表現とB鑑賞</t>
    <rPh sb="1" eb="3">
      <t>ヒョウゲン</t>
    </rPh>
    <rPh sb="5" eb="7">
      <t>カンショウ</t>
    </rPh>
    <phoneticPr fontId="2"/>
  </si>
  <si>
    <t>○</t>
    <phoneticPr fontId="2"/>
  </si>
  <si>
    <t>OKなら○を</t>
    <phoneticPr fontId="2"/>
  </si>
  <si>
    <t>Ａ表現とＢ鑑賞は偏っていない</t>
    <rPh sb="1" eb="3">
      <t>ヒョウゲン</t>
    </rPh>
    <rPh sb="5" eb="7">
      <t>カンショウ</t>
    </rPh>
    <rPh sb="8" eb="9">
      <t>カタヨ</t>
    </rPh>
    <phoneticPr fontId="2"/>
  </si>
  <si>
    <t>次の事項は，学習の中で必ず取り上げる，または取り上げるよう配慮するとされているものです。
シラバス等にも取り扱うことが分かるよう明記し，未履修の疑いを持たれないようにすることが望ましいので，確認願います。</t>
    <rPh sb="22" eb="23">
      <t>ト</t>
    </rPh>
    <rPh sb="24" eb="25">
      <t>ア</t>
    </rPh>
    <rPh sb="29" eb="31">
      <t>ハイリョ</t>
    </rPh>
    <rPh sb="78" eb="79">
      <t>トウ</t>
    </rPh>
    <rPh sb="81" eb="82">
      <t>ト</t>
    </rPh>
    <rPh sb="83" eb="84">
      <t>アツカ</t>
    </rPh>
    <rPh sb="88" eb="89">
      <t>ワメイキミリシュウウタガモノゾ</t>
    </rPh>
    <rPh sb="95" eb="97">
      <t>カクニン</t>
    </rPh>
    <rPh sb="97" eb="98">
      <t>ネガ</t>
    </rPh>
    <phoneticPr fontId="2"/>
  </si>
  <si>
    <t>必ず取り上げなければならない内容等について</t>
    <rPh sb="0" eb="1">
      <t>カナラ</t>
    </rPh>
    <rPh sb="2" eb="3">
      <t>ト</t>
    </rPh>
    <rPh sb="4" eb="5">
      <t>ア</t>
    </rPh>
    <rPh sb="14" eb="16">
      <t>ナイヨウ</t>
    </rPh>
    <rPh sb="16" eb="17">
      <t>トウ</t>
    </rPh>
    <phoneticPr fontId="2"/>
  </si>
  <si>
    <r>
      <t>題材名</t>
    </r>
    <r>
      <rPr>
        <b/>
        <sz val="10"/>
        <color rgb="FFFF0000"/>
        <rFont val="ＭＳ ゴシック"/>
        <family val="3"/>
        <charset val="128"/>
      </rPr>
      <t>（手入力）</t>
    </r>
    <rPh sb="0" eb="2">
      <t>ダイザイ</t>
    </rPh>
    <rPh sb="2" eb="3">
      <t>メイ</t>
    </rPh>
    <rPh sb="4" eb="7">
      <t>テニュウリョク</t>
    </rPh>
    <phoneticPr fontId="2"/>
  </si>
  <si>
    <t>題材</t>
    <rPh sb="0" eb="2">
      <t>ダイザイ</t>
    </rPh>
    <phoneticPr fontId="2"/>
  </si>
  <si>
    <t>Ａ表現とＢ鑑賞は必ず関連させている。
例／Ａ表現とＢ鑑賞の複合計画
例／絵画の鑑賞の後に，絵画の表現がくるように工夫している。</t>
    <rPh sb="1" eb="3">
      <t>ヒョウゲン</t>
    </rPh>
    <rPh sb="5" eb="7">
      <t>カンショウ</t>
    </rPh>
    <rPh sb="8" eb="9">
      <t>カナラ</t>
    </rPh>
    <rPh sb="10" eb="12">
      <t>カンレン</t>
    </rPh>
    <rPh sb="19" eb="20">
      <t>レイ</t>
    </rPh>
    <rPh sb="22" eb="24">
      <t>ヒョウゲン</t>
    </rPh>
    <rPh sb="26" eb="28">
      <t>カンショウ</t>
    </rPh>
    <rPh sb="29" eb="31">
      <t>フクゴウ</t>
    </rPh>
    <rPh sb="31" eb="33">
      <t>ケイカク</t>
    </rPh>
    <rPh sb="34" eb="35">
      <t>レイ</t>
    </rPh>
    <rPh sb="36" eb="38">
      <t>カイガ</t>
    </rPh>
    <rPh sb="39" eb="41">
      <t>カンショウ</t>
    </rPh>
    <rPh sb="42" eb="43">
      <t>アト</t>
    </rPh>
    <rPh sb="45" eb="47">
      <t>カイガ</t>
    </rPh>
    <rPh sb="48" eb="50">
      <t>ヒョウゲン</t>
    </rPh>
    <rPh sb="56" eb="58">
      <t>クフウ</t>
    </rPh>
    <phoneticPr fontId="2"/>
  </si>
  <si>
    <t>Ａ表現の指導には，スケッチやデッサンで，観察力，思考力，描写力を高めている。</t>
    <rPh sb="1" eb="3">
      <t>ヒョウゲン</t>
    </rPh>
    <rPh sb="4" eb="6">
      <t>シドウ</t>
    </rPh>
    <rPh sb="20" eb="23">
      <t>カンサツリョク</t>
    </rPh>
    <rPh sb="24" eb="27">
      <t>シコウリョク</t>
    </rPh>
    <rPh sb="28" eb="31">
      <t>ビョウシャリョク</t>
    </rPh>
    <rPh sb="32" eb="33">
      <t>タカ</t>
    </rPh>
    <phoneticPr fontId="2"/>
  </si>
  <si>
    <t>指導計画の中に，アイディアスケッチで構想を練る活動が入っている。</t>
    <rPh sb="5" eb="6">
      <t>ナカ</t>
    </rPh>
    <rPh sb="18" eb="20">
      <t>コウソウ</t>
    </rPh>
    <rPh sb="21" eb="22">
      <t>ネ</t>
    </rPh>
    <rPh sb="23" eb="25">
      <t>カツドウ</t>
    </rPh>
    <rPh sb="26" eb="27">
      <t>ハイ</t>
    </rPh>
    <phoneticPr fontId="2"/>
  </si>
  <si>
    <t>指導計画の中に，言葉などで考えを整理する活動が入っている。</t>
    <rPh sb="5" eb="6">
      <t>ナカ</t>
    </rPh>
    <rPh sb="8" eb="10">
      <t>コトバ</t>
    </rPh>
    <rPh sb="13" eb="14">
      <t>カンガ</t>
    </rPh>
    <rPh sb="16" eb="18">
      <t>セイリ</t>
    </rPh>
    <rPh sb="20" eb="22">
      <t>カツドウ</t>
    </rPh>
    <rPh sb="23" eb="24">
      <t>ハイ</t>
    </rPh>
    <phoneticPr fontId="2"/>
  </si>
  <si>
    <t>指導計画の中に，作品について批評し合う活動が入っている。</t>
    <rPh sb="5" eb="6">
      <t>ナカ</t>
    </rPh>
    <rPh sb="8" eb="10">
      <t>サクヒン</t>
    </rPh>
    <rPh sb="14" eb="16">
      <t>ヒヒョウ</t>
    </rPh>
    <rPh sb="17" eb="18">
      <t>ア</t>
    </rPh>
    <rPh sb="19" eb="21">
      <t>カツドウ</t>
    </rPh>
    <rPh sb="22" eb="23">
      <t>ハイ</t>
    </rPh>
    <phoneticPr fontId="2"/>
  </si>
  <si>
    <t>取扱う題材NO</t>
    <rPh sb="0" eb="1">
      <t>ト</t>
    </rPh>
    <rPh sb="1" eb="2">
      <t>アツカ</t>
    </rPh>
    <phoneticPr fontId="2"/>
  </si>
  <si>
    <t>美術Ⅰ指導計画表（指導事項入力シート）</t>
    <rPh sb="0" eb="2">
      <t>ビジュツ</t>
    </rPh>
    <rPh sb="9" eb="11">
      <t>シドウ</t>
    </rPh>
    <rPh sb="11" eb="13">
      <t>ジコウ</t>
    </rPh>
    <rPh sb="13" eb="15">
      <t>ニュウリョク</t>
    </rPh>
    <phoneticPr fontId="2"/>
  </si>
  <si>
    <t>「入力①」のシートを印刷し，そこで設定した領域と指導事項をプルダウンから選択していきます。
その際，「入力①」とは観点別の順番が異なりますので，注意してください。
なお，題材名と時数は手入力です。題材名は，ふさわしい名称を考えて入れてください。</t>
    <rPh sb="1" eb="3">
      <t>ニュウリョク</t>
    </rPh>
    <rPh sb="10" eb="12">
      <t>インサツ</t>
    </rPh>
    <rPh sb="17" eb="19">
      <t>セッテイ</t>
    </rPh>
    <rPh sb="21" eb="23">
      <t>リョウイキ</t>
    </rPh>
    <rPh sb="24" eb="26">
      <t>シドウ</t>
    </rPh>
    <rPh sb="26" eb="28">
      <t>ジコウ</t>
    </rPh>
    <rPh sb="36" eb="38">
      <t>センタク</t>
    </rPh>
    <rPh sb="48" eb="49">
      <t>サイ</t>
    </rPh>
    <rPh sb="51" eb="53">
      <t>ニュウリョク</t>
    </rPh>
    <rPh sb="57" eb="59">
      <t>カンテン</t>
    </rPh>
    <rPh sb="59" eb="60">
      <t>ベツ</t>
    </rPh>
    <rPh sb="61" eb="63">
      <t>ジュンバン</t>
    </rPh>
    <rPh sb="64" eb="65">
      <t>コト</t>
    </rPh>
    <rPh sb="72" eb="74">
      <t>チュウイ</t>
    </rPh>
    <rPh sb="89" eb="91">
      <t>ジスウ</t>
    </rPh>
    <rPh sb="92" eb="95">
      <t>テニュウリョク</t>
    </rPh>
    <rPh sb="108" eb="110">
      <t>メイショウ</t>
    </rPh>
    <rPh sb="111" eb="112">
      <t>カンガ</t>
    </rPh>
    <rPh sb="114" eb="115">
      <t>イ</t>
    </rPh>
    <phoneticPr fontId="2"/>
  </si>
  <si>
    <r>
      <t>領域</t>
    </r>
    <r>
      <rPr>
        <b/>
        <sz val="10"/>
        <color rgb="FFFF0000"/>
        <rFont val="ＭＳ ゴシック"/>
        <family val="3"/>
        <charset val="128"/>
      </rPr>
      <t xml:space="preserve">（プルダウン選択）
</t>
    </r>
    <r>
      <rPr>
        <sz val="9"/>
        <color rgb="FF0070C0"/>
        <rFont val="ＭＳ ゴシック"/>
        <family val="3"/>
        <charset val="128"/>
      </rPr>
      <t>※　Ａ表現とＢ鑑賞の複合計画の場合は中段からＡ表現を，下段ではＢ鑑賞を選択。
※　ＡかＢどちら1つの場合は中段のみ使用。</t>
    </r>
    <rPh sb="0" eb="1">
      <t>リョウ</t>
    </rPh>
    <rPh sb="1" eb="2">
      <t>イキ</t>
    </rPh>
    <rPh sb="15" eb="17">
      <t>ヒョウゲン</t>
    </rPh>
    <rPh sb="19" eb="21">
      <t>カンショウ</t>
    </rPh>
    <rPh sb="22" eb="24">
      <t>フクゴウ</t>
    </rPh>
    <rPh sb="24" eb="26">
      <t>ケイカク</t>
    </rPh>
    <rPh sb="27" eb="29">
      <t>バアイ</t>
    </rPh>
    <rPh sb="30" eb="31">
      <t>チュウ</t>
    </rPh>
    <rPh sb="31" eb="32">
      <t>ダン</t>
    </rPh>
    <rPh sb="35" eb="37">
      <t>ヒョウゲン</t>
    </rPh>
    <rPh sb="39" eb="41">
      <t>ゲダン</t>
    </rPh>
    <rPh sb="44" eb="46">
      <t>カンショウ</t>
    </rPh>
    <rPh sb="47" eb="49">
      <t>センタク</t>
    </rPh>
    <rPh sb="62" eb="64">
      <t>バアイ</t>
    </rPh>
    <rPh sb="65" eb="66">
      <t>チュウ</t>
    </rPh>
    <rPh sb="66" eb="67">
      <t>ダン</t>
    </rPh>
    <rPh sb="69" eb="71">
      <t>シヨウ</t>
    </rPh>
    <phoneticPr fontId="2"/>
  </si>
  <si>
    <t>題材No.</t>
    <rPh sb="0" eb="2">
      <t>ダイザイ</t>
    </rPh>
    <phoneticPr fontId="2"/>
  </si>
  <si>
    <r>
      <t>※　観点のうち，設定していない場合があると，</t>
    </r>
    <r>
      <rPr>
        <b/>
        <sz val="10"/>
        <color rgb="FFFF0000"/>
        <rFont val="ＭＳ Ｐゴシック"/>
        <family val="3"/>
        <charset val="128"/>
      </rPr>
      <t>×</t>
    </r>
    <r>
      <rPr>
        <b/>
        <sz val="10"/>
        <color theme="1"/>
        <rFont val="ＭＳ Ｐゴシック"/>
        <family val="3"/>
        <charset val="128"/>
      </rPr>
      <t>が出ます。
その場合，その題材が</t>
    </r>
    <r>
      <rPr>
        <b/>
        <u/>
        <sz val="10"/>
        <color theme="1"/>
        <rFont val="ＭＳ Ｐゴシック"/>
        <family val="3"/>
        <charset val="128"/>
      </rPr>
      <t>「A表現」を含む題材 なら，技能の指導事項を必ず取り扱って</t>
    </r>
    <r>
      <rPr>
        <b/>
        <sz val="10"/>
        <color theme="1"/>
        <rFont val="ＭＳ Ｐゴシック"/>
        <family val="3"/>
        <charset val="128"/>
      </rPr>
      <t>ください。</t>
    </r>
    <rPh sb="2" eb="4">
      <t>カンテン</t>
    </rPh>
    <rPh sb="8" eb="10">
      <t>セッテイ</t>
    </rPh>
    <rPh sb="15" eb="17">
      <t>バアイ</t>
    </rPh>
    <rPh sb="24" eb="25">
      <t>デ</t>
    </rPh>
    <rPh sb="31" eb="33">
      <t>バアイ</t>
    </rPh>
    <rPh sb="36" eb="38">
      <t>ダイザイ</t>
    </rPh>
    <rPh sb="41" eb="43">
      <t>ヒョウゲン</t>
    </rPh>
    <rPh sb="45" eb="46">
      <t>フク</t>
    </rPh>
    <rPh sb="47" eb="49">
      <t>ダイザイ</t>
    </rPh>
    <rPh sb="53" eb="55">
      <t>ギノウ</t>
    </rPh>
    <rPh sb="56" eb="58">
      <t>シドウ</t>
    </rPh>
    <rPh sb="58" eb="60">
      <t>ジコウ</t>
    </rPh>
    <rPh sb="61" eb="62">
      <t>カナラ</t>
    </rPh>
    <rPh sb="63" eb="64">
      <t>ト</t>
    </rPh>
    <rPh sb="65" eb="66">
      <t>アツカ</t>
    </rPh>
    <phoneticPr fontId="2"/>
  </si>
  <si>
    <t>美術Ⅰ　指導計画表Ⅰ（指導事項確認編）</t>
    <rPh sb="0" eb="2">
      <t>ビジュツ</t>
    </rPh>
    <rPh sb="4" eb="6">
      <t>シドウ</t>
    </rPh>
    <rPh sb="6" eb="8">
      <t>ケイカク</t>
    </rPh>
    <rPh sb="8" eb="9">
      <t>ヒョウ</t>
    </rPh>
    <rPh sb="11" eb="13">
      <t>シドウ</t>
    </rPh>
    <rPh sb="13" eb="15">
      <t>ジコウ</t>
    </rPh>
    <rPh sb="15" eb="17">
      <t>カクニン</t>
    </rPh>
    <rPh sb="17" eb="18">
      <t>ヘン</t>
    </rPh>
    <phoneticPr fontId="2"/>
  </si>
  <si>
    <t>題材名</t>
    <rPh sb="0" eb="2">
      <t>ダイザイ</t>
    </rPh>
    <rPh sb="2" eb="3">
      <t>メイ</t>
    </rPh>
    <phoneticPr fontId="2"/>
  </si>
  <si>
    <t>美術Ⅰ　指導計画表Ⅱ（題材目標編）</t>
    <rPh sb="0" eb="2">
      <t>ビジュツ</t>
    </rPh>
    <rPh sb="4" eb="6">
      <t>シドウ</t>
    </rPh>
    <rPh sb="6" eb="8">
      <t>ケイカク</t>
    </rPh>
    <rPh sb="8" eb="9">
      <t>ヒョウ</t>
    </rPh>
    <rPh sb="11" eb="13">
      <t>ダイザイ</t>
    </rPh>
    <rPh sb="13" eb="15">
      <t>モクヒョウ</t>
    </rPh>
    <rPh sb="15" eb="16">
      <t>ヘン</t>
    </rPh>
    <phoneticPr fontId="2"/>
  </si>
  <si>
    <t>題材名</t>
    <phoneticPr fontId="2"/>
  </si>
  <si>
    <r>
      <rPr>
        <b/>
        <sz val="12"/>
        <color rgb="FFFF0000"/>
        <rFont val="HG丸ｺﾞｼｯｸM-PRO"/>
        <family val="3"/>
        <charset val="128"/>
      </rPr>
      <t>４　入力③のシートについて</t>
    </r>
    <r>
      <rPr>
        <sz val="10"/>
        <color theme="1"/>
        <rFont val="ＭＳ ゴシック"/>
        <family val="3"/>
        <charset val="128"/>
      </rPr>
      <t xml:space="preserve">
　このシートは，美術Ⅰでの未履修等を防ぐ確認チェックシートですので，題材の計画やシラバス作成時に活用してください。</t>
    </r>
    <rPh sb="49" eb="51">
      <t>ダイザイ</t>
    </rPh>
    <rPh sb="52" eb="54">
      <t>ケイカク</t>
    </rPh>
    <phoneticPr fontId="2"/>
  </si>
  <si>
    <t>題材目標編</t>
    <rPh sb="0" eb="2">
      <t>ダイザイ</t>
    </rPh>
    <rPh sb="2" eb="4">
      <t>モクヒョウ</t>
    </rPh>
    <rPh sb="4" eb="5">
      <t>ヘン</t>
    </rPh>
    <phoneticPr fontId="2"/>
  </si>
  <si>
    <r>
      <t xml:space="preserve">ﾊﾟﾀｰﾝ1,2以上なのでOK  </t>
    </r>
    <r>
      <rPr>
        <b/>
        <sz val="10"/>
        <color rgb="FF0070C0"/>
        <rFont val="ＭＳ ゴシック"/>
        <family val="3"/>
        <charset val="128"/>
      </rPr>
      <t>入力Ａ</t>
    </r>
    <r>
      <rPr>
        <sz val="10"/>
        <color theme="1"/>
        <rFont val="ＭＳ ゴシック"/>
        <family val="3"/>
        <charset val="128"/>
      </rPr>
      <t>へ進む。</t>
    </r>
    <rPh sb="8" eb="10">
      <t>イジョウ</t>
    </rPh>
    <rPh sb="17" eb="19">
      <t>ニュウリョク</t>
    </rPh>
    <rPh sb="21" eb="22">
      <t>スス</t>
    </rPh>
    <phoneticPr fontId="2"/>
  </si>
  <si>
    <r>
      <t xml:space="preserve">ﾊﾟﾀｰﾝ1,3以上なのでOK  </t>
    </r>
    <r>
      <rPr>
        <b/>
        <sz val="10"/>
        <color rgb="FF0070C0"/>
        <rFont val="ＭＳ ゴシック"/>
        <family val="3"/>
        <charset val="128"/>
      </rPr>
      <t>入力Ａ</t>
    </r>
    <r>
      <rPr>
        <sz val="10"/>
        <color theme="1"/>
        <rFont val="ＭＳ ゴシック"/>
        <family val="3"/>
        <charset val="128"/>
      </rPr>
      <t>か</t>
    </r>
    <r>
      <rPr>
        <b/>
        <sz val="10"/>
        <color rgb="FF0070C0"/>
        <rFont val="ＭＳ ゴシック"/>
        <family val="3"/>
        <charset val="128"/>
      </rPr>
      <t>Ｂ</t>
    </r>
    <r>
      <rPr>
        <sz val="10"/>
        <color theme="1"/>
        <rFont val="ＭＳ ゴシック"/>
        <family val="3"/>
        <charset val="128"/>
      </rPr>
      <t>へ。</t>
    </r>
    <rPh sb="8" eb="10">
      <t>イジョウ</t>
    </rPh>
    <rPh sb="17" eb="19">
      <t>ニュウリョク</t>
    </rPh>
    <phoneticPr fontId="2"/>
  </si>
  <si>
    <t>５</t>
  </si>
  <si>
    <t>単位数</t>
    <rPh sb="0" eb="3">
      <t>タンイスウ</t>
    </rPh>
    <phoneticPr fontId="2"/>
  </si>
  <si>
    <t>８</t>
  </si>
  <si>
    <t>９</t>
  </si>
  <si>
    <t>１０</t>
  </si>
  <si>
    <t>ﾁｪｯｸ</t>
    <phoneticPr fontId="2"/>
  </si>
  <si>
    <t>パターン3or4
をベースにした場合</t>
    <rPh sb="16" eb="18">
      <t>バアイ</t>
    </rPh>
    <phoneticPr fontId="2"/>
  </si>
  <si>
    <t>時間になるよう，計画します。</t>
    <rPh sb="0" eb="2">
      <t>ジカン</t>
    </rPh>
    <rPh sb="8" eb="10">
      <t>ケイカク</t>
    </rPh>
    <phoneticPr fontId="2"/>
  </si>
  <si>
    <t>時数
合計</t>
    <rPh sb="0" eb="2">
      <t>ジスウ</t>
    </rPh>
    <rPh sb="3" eb="5">
      <t>ゴウケイ</t>
    </rPh>
    <phoneticPr fontId="2"/>
  </si>
  <si>
    <t>時間</t>
    <rPh sb="0" eb="2">
      <t>ジカン</t>
    </rPh>
    <phoneticPr fontId="2"/>
  </si>
  <si>
    <t>〔共通事項〕</t>
  </si>
  <si>
    <t>知識</t>
  </si>
  <si>
    <t>技能</t>
  </si>
  <si>
    <t>思判表</t>
  </si>
  <si>
    <t>知識</t>
    <phoneticPr fontId="2"/>
  </si>
  <si>
    <t>思判表</t>
    <phoneticPr fontId="2"/>
  </si>
  <si>
    <t>美術Ⅰ　指導計画表Ⅲ（評価規準編）</t>
    <rPh sb="0" eb="2">
      <t>ビジュツ</t>
    </rPh>
    <rPh sb="4" eb="6">
      <t>シドウ</t>
    </rPh>
    <rPh sb="6" eb="8">
      <t>ケイカク</t>
    </rPh>
    <rPh sb="8" eb="9">
      <t>ヒョウ</t>
    </rPh>
    <rPh sb="11" eb="13">
      <t>ヒョウカ</t>
    </rPh>
    <rPh sb="13" eb="15">
      <t>キジュン</t>
    </rPh>
    <rPh sb="15" eb="16">
      <t>ヘン</t>
    </rPh>
    <phoneticPr fontId="2"/>
  </si>
  <si>
    <t>「美術Ⅰ」指導計画素案</t>
    <rPh sb="1" eb="3">
      <t>ビジュツ</t>
    </rPh>
    <rPh sb="5" eb="7">
      <t>シドウ</t>
    </rPh>
    <rPh sb="7" eb="9">
      <t>ケイカク</t>
    </rPh>
    <rPh sb="9" eb="11">
      <t>ソアン</t>
    </rPh>
    <phoneticPr fontId="2"/>
  </si>
  <si>
    <t>入力Ａ①へ</t>
    <rPh sb="0" eb="2">
      <t>ニュウリョク</t>
    </rPh>
    <phoneticPr fontId="2"/>
  </si>
  <si>
    <t>入力Ｂ①へ</t>
    <rPh sb="0" eb="2">
      <t>ニュウリョク</t>
    </rPh>
    <phoneticPr fontId="2"/>
  </si>
  <si>
    <r>
      <t>指導事項</t>
    </r>
    <r>
      <rPr>
        <b/>
        <sz val="10"/>
        <color rgb="FFFF0000"/>
        <rFont val="ＭＳ ゴシック"/>
        <family val="3"/>
        <charset val="128"/>
      </rPr>
      <t>（プルダウン選択）</t>
    </r>
    <r>
      <rPr>
        <sz val="10"/>
        <color theme="1"/>
        <rFont val="ＭＳ ゴシック"/>
        <family val="3"/>
        <charset val="128"/>
      </rPr>
      <t xml:space="preserve">
</t>
    </r>
    <r>
      <rPr>
        <sz val="9"/>
        <color rgb="FF0070C0"/>
        <rFont val="ＭＳ ゴシック"/>
        <family val="3"/>
        <charset val="128"/>
      </rPr>
      <t xml:space="preserve">※　知識等，２段になっていますが，必ず２段とも埋めるものではありません。入力①の計画とおり，1つ選んだ場合は１つ，２津選んだ場合は２つ選択してください。
※　「学びに…」には指導事項はありませんが，出力シートに関係するので，領域の記号を選んでください。
</t>
    </r>
    <rPh sb="0" eb="4">
      <t>シドウジコウ</t>
    </rPh>
    <rPh sb="10" eb="12">
      <t>センタク</t>
    </rPh>
    <rPh sb="16" eb="18">
      <t>チシキ</t>
    </rPh>
    <rPh sb="18" eb="19">
      <t>トウ</t>
    </rPh>
    <rPh sb="21" eb="22">
      <t>ダン</t>
    </rPh>
    <rPh sb="31" eb="32">
      <t>カナラ</t>
    </rPh>
    <rPh sb="34" eb="35">
      <t>ダン</t>
    </rPh>
    <rPh sb="37" eb="38">
      <t>ウ</t>
    </rPh>
    <rPh sb="50" eb="52">
      <t>ニュウリョク</t>
    </rPh>
    <rPh sb="54" eb="56">
      <t>ケイカク</t>
    </rPh>
    <rPh sb="62" eb="63">
      <t>エラ</t>
    </rPh>
    <rPh sb="65" eb="67">
      <t>バアイ</t>
    </rPh>
    <rPh sb="72" eb="73">
      <t>ツ</t>
    </rPh>
    <rPh sb="73" eb="74">
      <t>エラ</t>
    </rPh>
    <rPh sb="76" eb="78">
      <t>バアイ</t>
    </rPh>
    <rPh sb="81" eb="83">
      <t>センタク</t>
    </rPh>
    <rPh sb="94" eb="95">
      <t>マナ</t>
    </rPh>
    <rPh sb="101" eb="103">
      <t>シドウ</t>
    </rPh>
    <rPh sb="103" eb="105">
      <t>ジコウ</t>
    </rPh>
    <rPh sb="113" eb="115">
      <t>シュツリョク</t>
    </rPh>
    <rPh sb="119" eb="121">
      <t>カンケイ</t>
    </rPh>
    <rPh sb="126" eb="128">
      <t>リョウイキ</t>
    </rPh>
    <rPh sb="129" eb="131">
      <t>キゴウ</t>
    </rPh>
    <rPh sb="132" eb="133">
      <t>エラ</t>
    </rPh>
    <phoneticPr fontId="2"/>
  </si>
  <si>
    <t>主体的に学習に
取り組む態度</t>
    <rPh sb="0" eb="3">
      <t>シュタイテキ</t>
    </rPh>
    <rPh sb="4" eb="6">
      <t>ガクシュウ</t>
    </rPh>
    <rPh sb="8" eb="9">
      <t>ト</t>
    </rPh>
    <rPh sb="10" eb="11">
      <t>ク</t>
    </rPh>
    <rPh sb="12" eb="14">
      <t>タイド</t>
    </rPh>
    <phoneticPr fontId="2"/>
  </si>
  <si>
    <t>時間になるよう，計画してください。</t>
    <rPh sb="0" eb="2">
      <t>ジカン</t>
    </rPh>
    <rPh sb="8" eb="10">
      <t>ケイカク</t>
    </rPh>
    <phoneticPr fontId="2"/>
  </si>
  <si>
    <r>
      <t xml:space="preserve">時数
</t>
    </r>
    <r>
      <rPr>
        <b/>
        <sz val="10"/>
        <color rgb="FFFF0000"/>
        <rFont val="ＭＳ ゴシック"/>
        <family val="3"/>
        <charset val="128"/>
      </rPr>
      <t>（半角数字）</t>
    </r>
    <rPh sb="0" eb="2">
      <t>ジスウ</t>
    </rPh>
    <rPh sb="4" eb="6">
      <t>ハンカク</t>
    </rPh>
    <rPh sb="6" eb="8">
      <t>スウジ</t>
    </rPh>
    <phoneticPr fontId="2"/>
  </si>
  <si>
    <r>
      <rPr>
        <b/>
        <sz val="12"/>
        <color rgb="FFFF0000"/>
        <rFont val="HG丸ｺﾞｼｯｸM-PRO"/>
        <family val="3"/>
        <charset val="128"/>
      </rPr>
      <t>３　入力②のシートについて</t>
    </r>
    <r>
      <rPr>
        <sz val="10"/>
        <color theme="1"/>
        <rFont val="ＭＳ ゴシック"/>
        <family val="3"/>
        <charset val="128"/>
      </rPr>
      <t xml:space="preserve">
　新年度からは，指導と評価の一体化を図り，観点別学習状況評価が本格実施となります。
　観点別評価を実施するためには，題材目標及び評価規準を具体に設定する必要がありますが，この入力②のシートは，それを自動作成するためのものです。
◎手順１
　入力①のシートを印刷してください。
◎手順２
　入力①のシートにを見て，「領域」と「指導事項」をプルダウンから選択していきます。
　そのとき，次のような場合であれば，まず領域は「(1)絵画・彫刻」を選び，赤〇の指導事項であれば，「思･判･表」のプルダウンから，「Ａ(1)ア(ｱ)」を選択します。
　このようにして，入力①のシートの内容をプルダウンで選択して入力してください。
◎手順３　
　プルダウンの選択が終わったら，「題材名」を考えて手入力し，配当「時数」を，半角数字で入力してください。
◎手順４
　全て入力終わったら，シートの一番下の，合計時間数を見てください。
　１単位３５時間ですので，標準単位の２単位であれば，７０時間になっていたらＯＫです。そうでない場合は，時数の入力間違いがないか確認してください。</t>
    </r>
    <rPh sb="16" eb="19">
      <t>シンネンド</t>
    </rPh>
    <rPh sb="23" eb="25">
      <t>シドウ</t>
    </rPh>
    <rPh sb="26" eb="28">
      <t>ヒョウカ</t>
    </rPh>
    <rPh sb="29" eb="32">
      <t>イッタイカ</t>
    </rPh>
    <rPh sb="33" eb="34">
      <t>ハカ</t>
    </rPh>
    <rPh sb="36" eb="38">
      <t>カンテン</t>
    </rPh>
    <rPh sb="38" eb="39">
      <t>ベツ</t>
    </rPh>
    <rPh sb="39" eb="41">
      <t>ガクシュウ</t>
    </rPh>
    <rPh sb="41" eb="43">
      <t>ジョウキョウ</t>
    </rPh>
    <rPh sb="43" eb="45">
      <t>ヒョウカ</t>
    </rPh>
    <rPh sb="46" eb="48">
      <t>ホンカク</t>
    </rPh>
    <rPh sb="48" eb="50">
      <t>ジッシ</t>
    </rPh>
    <rPh sb="58" eb="60">
      <t>カンテン</t>
    </rPh>
    <rPh sb="60" eb="61">
      <t>ベツ</t>
    </rPh>
    <rPh sb="61" eb="63">
      <t>ヒョウカ</t>
    </rPh>
    <rPh sb="64" eb="66">
      <t>ジッシ</t>
    </rPh>
    <rPh sb="73" eb="75">
      <t>ダイザイ</t>
    </rPh>
    <rPh sb="75" eb="77">
      <t>モクヒョウ</t>
    </rPh>
    <rPh sb="77" eb="78">
      <t>オヨ</t>
    </rPh>
    <rPh sb="79" eb="81">
      <t>ヒョウカ</t>
    </rPh>
    <rPh sb="81" eb="83">
      <t>キジュン</t>
    </rPh>
    <rPh sb="84" eb="86">
      <t>グタイ</t>
    </rPh>
    <rPh sb="87" eb="89">
      <t>セッテイ</t>
    </rPh>
    <rPh sb="91" eb="93">
      <t>ヒツヨウ</t>
    </rPh>
    <rPh sb="102" eb="104">
      <t>ニュウリョク</t>
    </rPh>
    <rPh sb="114" eb="116">
      <t>ジドウ</t>
    </rPh>
    <rPh sb="116" eb="118">
      <t>サクセイ</t>
    </rPh>
    <rPh sb="131" eb="133">
      <t>テジュン</t>
    </rPh>
    <rPh sb="136" eb="138">
      <t>ニュウリョク</t>
    </rPh>
    <rPh sb="144" eb="146">
      <t>インサツ</t>
    </rPh>
    <rPh sb="156" eb="158">
      <t>テジュン</t>
    </rPh>
    <rPh sb="161" eb="163">
      <t>ニュウリョク</t>
    </rPh>
    <rPh sb="170" eb="171">
      <t>ミ</t>
    </rPh>
    <rPh sb="174" eb="176">
      <t>リョウイキ</t>
    </rPh>
    <rPh sb="179" eb="181">
      <t>シドウ</t>
    </rPh>
    <rPh sb="181" eb="183">
      <t>ジコウ</t>
    </rPh>
    <rPh sb="192" eb="194">
      <t>センタク</t>
    </rPh>
    <rPh sb="208" eb="209">
      <t>ツギ</t>
    </rPh>
    <rPh sb="213" eb="215">
      <t>バアイ</t>
    </rPh>
    <rPh sb="222" eb="224">
      <t>リョウイキ</t>
    </rPh>
    <rPh sb="229" eb="231">
      <t>カイガ</t>
    </rPh>
    <rPh sb="232" eb="234">
      <t>チョウコク</t>
    </rPh>
    <rPh sb="236" eb="237">
      <t>エラ</t>
    </rPh>
    <rPh sb="278" eb="280">
      <t>センタク</t>
    </rPh>
    <rPh sb="294" eb="296">
      <t>ニュウリョク</t>
    </rPh>
    <rPh sb="302" eb="304">
      <t>ナイヨウ</t>
    </rPh>
    <rPh sb="311" eb="313">
      <t>センタク</t>
    </rPh>
    <rPh sb="315" eb="317">
      <t>ニュウリョク</t>
    </rPh>
    <rPh sb="343" eb="345">
      <t>テジュン</t>
    </rPh>
    <rPh sb="355" eb="357">
      <t>センタク</t>
    </rPh>
    <rPh sb="358" eb="359">
      <t>オ</t>
    </rPh>
    <rPh sb="365" eb="367">
      <t>ダイザイ</t>
    </rPh>
    <rPh sb="367" eb="368">
      <t>メイ</t>
    </rPh>
    <rPh sb="370" eb="371">
      <t>カンガ</t>
    </rPh>
    <rPh sb="373" eb="376">
      <t>テニュウリョク</t>
    </rPh>
    <rPh sb="378" eb="380">
      <t>ハイトウ</t>
    </rPh>
    <rPh sb="381" eb="383">
      <t>ジスウ</t>
    </rPh>
    <rPh sb="386" eb="388">
      <t>ハンカク</t>
    </rPh>
    <rPh sb="388" eb="390">
      <t>スウジ</t>
    </rPh>
    <rPh sb="391" eb="393">
      <t>ニュウリョク</t>
    </rPh>
    <rPh sb="403" eb="405">
      <t>テジュン</t>
    </rPh>
    <rPh sb="408" eb="409">
      <t>スベ</t>
    </rPh>
    <rPh sb="410" eb="412">
      <t>ニュウリョク</t>
    </rPh>
    <rPh sb="412" eb="413">
      <t>オ</t>
    </rPh>
    <rPh sb="422" eb="425">
      <t>イチバンシタ</t>
    </rPh>
    <rPh sb="427" eb="429">
      <t>ゴウケイ</t>
    </rPh>
    <rPh sb="429" eb="432">
      <t>ジカンスウ</t>
    </rPh>
    <rPh sb="433" eb="434">
      <t>ミ</t>
    </rPh>
    <rPh sb="443" eb="445">
      <t>タンイ</t>
    </rPh>
    <rPh sb="447" eb="449">
      <t>ジカン</t>
    </rPh>
    <rPh sb="454" eb="456">
      <t>ヒョウジュン</t>
    </rPh>
    <rPh sb="456" eb="458">
      <t>タンイ</t>
    </rPh>
    <rPh sb="460" eb="462">
      <t>タンイ</t>
    </rPh>
    <rPh sb="469" eb="471">
      <t>ジカン</t>
    </rPh>
    <rPh sb="488" eb="490">
      <t>バアイ</t>
    </rPh>
    <rPh sb="492" eb="494">
      <t>ジスウ</t>
    </rPh>
    <rPh sb="495" eb="497">
      <t>ニュウリョク</t>
    </rPh>
    <rPh sb="497" eb="499">
      <t>マチガ</t>
    </rPh>
    <rPh sb="504" eb="506">
      <t>カクニン</t>
    </rPh>
    <phoneticPr fontId="2"/>
  </si>
  <si>
    <r>
      <rPr>
        <b/>
        <sz val="12"/>
        <color rgb="FF00B050"/>
        <rFont val="HG丸ｺﾞｼｯｸM-PRO"/>
        <family val="3"/>
        <charset val="128"/>
      </rPr>
      <t xml:space="preserve">芸術「音楽Ⅰ」の年間指導計画及び評価規準等の作成が意図的・計画的に行えるよう，Excelファイルを作成しましたので，活用願います。
</t>
    </r>
    <r>
      <rPr>
        <b/>
        <sz val="12"/>
        <color rgb="FFFF0000"/>
        <rFont val="HG丸ｺﾞｼｯｸM-PRO"/>
        <family val="3"/>
        <charset val="128"/>
      </rPr>
      <t xml:space="preserve">
1　入力①のシートについて</t>
    </r>
    <r>
      <rPr>
        <sz val="10.5"/>
        <color theme="1"/>
        <rFont val="ＭＳ ゴシック"/>
        <family val="3"/>
        <charset val="128"/>
      </rPr>
      <t xml:space="preserve">
　美術Ⅰは，「Ａ表現」内容を選択して実施することができ，最低限の内容としては，次の４つのパターンが考えられます。
　なお，</t>
    </r>
    <r>
      <rPr>
        <u/>
        <sz val="10.5"/>
        <color theme="1"/>
        <rFont val="ＭＳ ゴシック"/>
        <family val="3"/>
        <charset val="128"/>
      </rPr>
      <t>この４パターンを上回って設定することは可能</t>
    </r>
    <r>
      <rPr>
        <sz val="10.5"/>
        <color theme="1"/>
        <rFont val="ＭＳ ゴシック"/>
        <family val="3"/>
        <charset val="128"/>
      </rPr>
      <t>（下の【上回って設定する例】を参照）ですが，基となる内容は削ることはできません。削ると，「未履修」（【未履修の例】参照）ということになります。
自校はどのパターンですか？
最低限の内容のパターンを確認してから，入力シート①に進んでください。</t>
    </r>
    <rPh sb="69" eb="71">
      <t>ニュウリョク</t>
    </rPh>
    <rPh sb="83" eb="85">
      <t>ビジュツ</t>
    </rPh>
    <rPh sb="90" eb="92">
      <t>ヒョウゲン</t>
    </rPh>
    <rPh sb="93" eb="95">
      <t>ナイヨウ</t>
    </rPh>
    <rPh sb="96" eb="98">
      <t>センタク</t>
    </rPh>
    <rPh sb="100" eb="102">
      <t>ジッシ</t>
    </rPh>
    <rPh sb="110" eb="113">
      <t>サイテイゲン</t>
    </rPh>
    <rPh sb="114" eb="116">
      <t>ナイヨウ</t>
    </rPh>
    <rPh sb="121" eb="122">
      <t>ツギ</t>
    </rPh>
    <rPh sb="131" eb="132">
      <t>カンガ</t>
    </rPh>
    <rPh sb="147" eb="148">
      <t>モト</t>
    </rPh>
    <rPh sb="151" eb="153">
      <t>ナイヨウ</t>
    </rPh>
    <rPh sb="154" eb="155">
      <t>ケズ</t>
    </rPh>
    <rPh sb="165" eb="166">
      <t>シタ</t>
    </rPh>
    <rPh sb="168" eb="170">
      <t>ウワマワ</t>
    </rPh>
    <rPh sb="172" eb="174">
      <t>セッテイ</t>
    </rPh>
    <rPh sb="176" eb="177">
      <t>レイ</t>
    </rPh>
    <rPh sb="179" eb="181">
      <t>サンショウ</t>
    </rPh>
    <rPh sb="183" eb="184">
      <t>ケズ</t>
    </rPh>
    <rPh sb="188" eb="191">
      <t>ミリシュウ</t>
    </rPh>
    <rPh sb="205" eb="207">
      <t>ジコウ</t>
    </rPh>
    <rPh sb="215" eb="218">
      <t>ミリシュウ</t>
    </rPh>
    <rPh sb="219" eb="220">
      <t>レイ</t>
    </rPh>
    <rPh sb="221" eb="223">
      <t>サンショウ</t>
    </rPh>
    <rPh sb="251" eb="254">
      <t>サイテイゲン</t>
    </rPh>
    <rPh sb="255" eb="257">
      <t>ナイヨウ</t>
    </rPh>
    <rPh sb="263" eb="265">
      <t>カクニン</t>
    </rPh>
    <rPh sb="270" eb="272">
      <t>ニュウリョク</t>
    </rPh>
    <rPh sb="277" eb="278">
      <t>スス</t>
    </rPh>
    <phoneticPr fontId="2"/>
  </si>
  <si>
    <t>造形の要素の働き</t>
    <rPh sb="0" eb="2">
      <t>ゾウケイ</t>
    </rPh>
    <rPh sb="3" eb="5">
      <t>ヨウソ</t>
    </rPh>
    <rPh sb="6" eb="7">
      <t>ハタラ</t>
    </rPh>
    <phoneticPr fontId="2"/>
  </si>
  <si>
    <t>全体のイメージや作風，様式</t>
    <rPh sb="0" eb="2">
      <t>ゼンタイ</t>
    </rPh>
    <rPh sb="8" eb="10">
      <t>サクフウ</t>
    </rPh>
    <rPh sb="11" eb="13">
      <t>ヨウシキ</t>
    </rPh>
    <phoneticPr fontId="2"/>
  </si>
  <si>
    <t>時数
合計</t>
    <phoneticPr fontId="2"/>
  </si>
  <si>
    <t>(1)のみでは未履修</t>
    <rPh sb="7" eb="8">
      <t>ミ</t>
    </rPh>
    <rPh sb="8" eb="10">
      <t>リシュウ</t>
    </rPh>
    <phoneticPr fontId="2"/>
  </si>
  <si>
    <t>「目的や機能」を扱わないと未履修</t>
    <rPh sb="1" eb="3">
      <t>モクテキ</t>
    </rPh>
    <rPh sb="4" eb="6">
      <t>キノウ</t>
    </rPh>
    <rPh sb="8" eb="9">
      <t>アツカ</t>
    </rPh>
    <rPh sb="13" eb="16">
      <t>ミリシュウ</t>
    </rPh>
    <phoneticPr fontId="2"/>
  </si>
  <si>
    <r>
      <rPr>
        <b/>
        <sz val="12"/>
        <color rgb="FFFF0000"/>
        <rFont val="ＭＳ ゴシック"/>
        <family val="3"/>
        <charset val="128"/>
      </rPr>
      <t>２　入力Ａ①又は入力Ｂ①のシートについて</t>
    </r>
    <r>
      <rPr>
        <sz val="10"/>
        <color theme="1"/>
        <rFont val="ＭＳ ゴシック"/>
        <family val="3"/>
        <charset val="128"/>
      </rPr>
      <t xml:space="preserve">
　1年間の指導計画を立てます。
◎手順１
　単位数を半角数字で入力します。
　すると，計画しなければならない合計時数がでます。
◎手順２
　入力シートの表の見方は縦方向です。1つの題材ごとに取り扱う指導事項を選び，「1」を入力していきます。一番下の〔共通事項〕も忘れずに選んでください。
◎手順３
　題材Noの下に，その題材の時数（何時間で実施するのか）を半角数字で入力してください。
●注意点１
　美術では，例えば「(1)絵画・彫刻」の「発想・構想（思･判･表）」には(ｱ)(ｲ)の２つの指導事項がありますが，１つの題材では，１つ選んでも２つとも選んでもかまいません。ただし，１つだけ選んだ場合は，別の題材で必ずもう１つを設定しなければならず，年間の題材数が多くなってしまいますので，注意してください。
●注意点２
　芸術Ⅰでは，Ａ表現とＢ鑑賞を関連させることが重要とされています。もちろん，１つの題材でＡ表現又はＢ鑑賞の一方だけを取り扱うことは可能ですが，年間を通じて偏りなく計画することを考えた場合は，ＡとＢのどちらも盛り込んだ計画のほうが，バランスがよく，学習及び指導にもいいかもしれません。　
●注意点３
　Ｒ列に，「時数が合いません！」と出た場合には，年間時数が３５時間×単位数になっていないので，時数を見直してください。「未履修の恐れ」と出た場合は，年間計画で指導事項を選んでないことになりますので，見直してください。
●注意点４
　全て計画し終えたら，シートの右側の表を確認してください。
　何か設定に不足等がある場合には，赤字で示されます。　
　Ａ表現を含む題材では「思･判･表」「知識」「技能」の指導事項は必須です。
　Ｂ鑑賞単独の題材の場合は，「思･判･表」「知識」だけになります。
　選択漏れがないか，確認表で確かめてください。
　</t>
    </r>
    <rPh sb="6" eb="7">
      <t>マタ</t>
    </rPh>
    <rPh sb="8" eb="10">
      <t>ニュウリョク</t>
    </rPh>
    <rPh sb="221" eb="224">
      <t>チュウイテン</t>
    </rPh>
    <rPh sb="227" eb="229">
      <t>ビジュツ</t>
    </rPh>
    <rPh sb="232" eb="233">
      <t>タト</t>
    </rPh>
    <rPh sb="239" eb="241">
      <t>カイガ</t>
    </rPh>
    <rPh sb="242" eb="244">
      <t>チョウコク</t>
    </rPh>
    <rPh sb="247" eb="249">
      <t>ハッソウ</t>
    </rPh>
    <rPh sb="250" eb="252">
      <t>コウソウ</t>
    </rPh>
    <rPh sb="272" eb="274">
      <t>シドウ</t>
    </rPh>
    <rPh sb="274" eb="276">
      <t>ジコウ</t>
    </rPh>
    <rPh sb="286" eb="288">
      <t>ダイザイ</t>
    </rPh>
    <rPh sb="293" eb="294">
      <t>エラ</t>
    </rPh>
    <rPh sb="301" eb="302">
      <t>エラ</t>
    </rPh>
    <rPh sb="320" eb="321">
      <t>エラ</t>
    </rPh>
    <rPh sb="323" eb="325">
      <t>バアイ</t>
    </rPh>
    <rPh sb="327" eb="328">
      <t>ベツ</t>
    </rPh>
    <rPh sb="329" eb="331">
      <t>ダイザイ</t>
    </rPh>
    <rPh sb="332" eb="333">
      <t>カナラ</t>
    </rPh>
    <rPh sb="339" eb="341">
      <t>セッテイ</t>
    </rPh>
    <rPh sb="350" eb="352">
      <t>ネンカン</t>
    </rPh>
    <rPh sb="353" eb="355">
      <t>ダイザイ</t>
    </rPh>
    <rPh sb="355" eb="356">
      <t>スウ</t>
    </rPh>
    <rPh sb="357" eb="358">
      <t>オオ</t>
    </rPh>
    <rPh sb="370" eb="372">
      <t>チュウイ</t>
    </rPh>
    <rPh sb="382" eb="384">
      <t>チュウイ</t>
    </rPh>
    <rPh sb="384" eb="385">
      <t>テン</t>
    </rPh>
    <rPh sb="388" eb="390">
      <t>ゲイジュツ</t>
    </rPh>
    <rPh sb="395" eb="397">
      <t>ヒョウゲン</t>
    </rPh>
    <rPh sb="399" eb="401">
      <t>カンショウ</t>
    </rPh>
    <rPh sb="402" eb="404">
      <t>カンレン</t>
    </rPh>
    <rPh sb="410" eb="412">
      <t>ジュウヨウ</t>
    </rPh>
    <rPh sb="428" eb="430">
      <t>ダイザイ</t>
    </rPh>
    <rPh sb="432" eb="434">
      <t>ヒョウゲン</t>
    </rPh>
    <rPh sb="434" eb="435">
      <t>マタ</t>
    </rPh>
    <rPh sb="437" eb="439">
      <t>カンショウ</t>
    </rPh>
    <rPh sb="440" eb="442">
      <t>イッポウ</t>
    </rPh>
    <rPh sb="445" eb="446">
      <t>ト</t>
    </rPh>
    <rPh sb="447" eb="448">
      <t>アツカ</t>
    </rPh>
    <rPh sb="452" eb="454">
      <t>カノウ</t>
    </rPh>
    <rPh sb="458" eb="460">
      <t>ネンカン</t>
    </rPh>
    <rPh sb="461" eb="462">
      <t>ツウ</t>
    </rPh>
    <rPh sb="464" eb="465">
      <t>カタヨ</t>
    </rPh>
    <rPh sb="468" eb="470">
      <t>ケイカク</t>
    </rPh>
    <rPh sb="475" eb="476">
      <t>カンガ</t>
    </rPh>
    <rPh sb="478" eb="480">
      <t>バアイ</t>
    </rPh>
    <rPh sb="490" eb="491">
      <t>モ</t>
    </rPh>
    <rPh sb="492" eb="493">
      <t>コ</t>
    </rPh>
    <rPh sb="495" eb="497">
      <t>ケイカク</t>
    </rPh>
    <rPh sb="510" eb="512">
      <t>ガクシュウ</t>
    </rPh>
    <rPh sb="512" eb="513">
      <t>オヨ</t>
    </rPh>
    <rPh sb="514" eb="516">
      <t>シドウ</t>
    </rPh>
    <rPh sb="532" eb="535">
      <t>チュウイテン</t>
    </rPh>
    <rPh sb="601" eb="602">
      <t>オソ</t>
    </rPh>
    <rPh sb="648" eb="650">
      <t>チュウイ</t>
    </rPh>
    <rPh sb="650" eb="651">
      <t>テン</t>
    </rPh>
    <rPh sb="713" eb="715">
      <t>ヒョウゲン</t>
    </rPh>
    <rPh sb="716" eb="717">
      <t>フク</t>
    </rPh>
    <rPh sb="718" eb="720">
      <t>ダイザイ</t>
    </rPh>
    <rPh sb="730" eb="732">
      <t>チシキ</t>
    </rPh>
    <rPh sb="734" eb="736">
      <t>ギノウ</t>
    </rPh>
    <rPh sb="738" eb="740">
      <t>シドウ</t>
    </rPh>
    <rPh sb="740" eb="742">
      <t>ジコウ</t>
    </rPh>
    <rPh sb="743" eb="745">
      <t>ヒッス</t>
    </rPh>
    <rPh sb="751" eb="753">
      <t>カンショウ</t>
    </rPh>
    <rPh sb="753" eb="755">
      <t>タンドク</t>
    </rPh>
    <rPh sb="756" eb="758">
      <t>ダイザイ</t>
    </rPh>
    <rPh sb="759" eb="761">
      <t>バアイ</t>
    </rPh>
    <rPh sb="784" eb="786">
      <t>センタク</t>
    </rPh>
    <rPh sb="786" eb="787">
      <t>モ</t>
    </rPh>
    <rPh sb="793" eb="796">
      <t>カクニンヒョウ</t>
    </rPh>
    <rPh sb="797" eb="798">
      <t>タシ</t>
    </rPh>
    <phoneticPr fontId="2"/>
  </si>
  <si>
    <t>(1)は必ず扱う</t>
    <rPh sb="4" eb="5">
      <t>カナラ</t>
    </rPh>
    <rPh sb="6" eb="7">
      <t>アツカ</t>
    </rPh>
    <phoneticPr fontId="2"/>
  </si>
  <si>
    <r>
      <rPr>
        <b/>
        <sz val="12"/>
        <color rgb="FFFF0000"/>
        <rFont val="HG丸ｺﾞｼｯｸM-PRO"/>
        <family val="3"/>
        <charset val="128"/>
      </rPr>
      <t>４　出力シートについて</t>
    </r>
    <r>
      <rPr>
        <sz val="10"/>
        <color theme="1"/>
        <rFont val="ＭＳ ゴシック"/>
        <family val="3"/>
        <charset val="128"/>
      </rPr>
      <t xml:space="preserve">
　別入力①に基づいて入力②のシートを入力し終えると，次のシートが自動作成されます。
　【作成されるもの】
　◎　出力①指導事項確認表
　◎　出力②題材目標
　◎　出力③評価規準
　ただし，ここで御注意いただきたいのは，「題材目標」と「評価規準」です。
　この出力シートでは，単に指導事項の文言の語尾等を加工したに過ぎません。
　しかし，先生方もよく御存じのように，美術ではしっかりと主題を生成させて表現することが重要ですから，同じ「絵画」の学習でも，その題材の設定はさまざまです。よって，「題材目標」と「評価規準」は，その題材に合わせて文言を具体化していく必要があります。
　でも，御安心を！指導事項を基に題材目標と評価規準が作成されていれば，後は次のように具体化するだけです。具体化の文言は，学習指導要領解説を読むと書いてあります。次の例は，解説のp.111を参考に具体化したものです。
　　</t>
    </r>
    <r>
      <rPr>
        <sz val="9"/>
        <color theme="1"/>
        <rFont val="ＭＳ ゴシック"/>
        <family val="3"/>
        <charset val="128"/>
      </rPr>
      <t>例／表現形式の特性を生かし，形体や色彩，構成などについて考え，創造的な表現の構想を練る。</t>
    </r>
    <r>
      <rPr>
        <sz val="10"/>
        <color theme="1"/>
        <rFont val="ＭＳ ゴシック"/>
        <family val="3"/>
        <charset val="128"/>
      </rPr>
      <t xml:space="preserve">
　　　　↓
　　</t>
    </r>
    <r>
      <rPr>
        <sz val="9"/>
        <color theme="1"/>
        <rFont val="ＭＳ ゴシック"/>
        <family val="3"/>
        <charset val="128"/>
      </rPr>
      <t>　　木彫の特性を生かし，量感や質感などについて考え，創造的な表現の構想を練る。</t>
    </r>
    <r>
      <rPr>
        <sz val="10"/>
        <color theme="1"/>
        <rFont val="ＭＳ ゴシック"/>
        <family val="3"/>
        <charset val="128"/>
      </rPr>
      <t xml:space="preserve">
　ですから，各学校においては，作成した出力シートをコピーし，その後，文言を具体化してからお使いください。
　＜出力シートのコピーの仕方＞
　◎　手順１
　　　このエクセルファイルに「新たなシート」を作る。
　◎　手順２
　　　コピーしたい出力シートを全画面コピーし，「新たなシート」に，ただ「貼り付ける」。
　　　　※このままだと，関数が入っているので，文言修正できません。
　◎　手順３
　　　表の部分を範囲指定して「コピー」し，「コピー」したものを同じ場所に「貼り付けのオプション」の「コピー（値）」を選択して貼り付ける。そうすると，関数ではなく文字が貼り付けられて，その後，加工することができる。
＜注意点＞
　題材目標と評価規準で異なるのは語尾ぐらいです。目標の文言を修正したら，同じ修正を評価規準にもほどこしてください。</t>
    </r>
    <rPh sb="2" eb="4">
      <t>シュツリョク</t>
    </rPh>
    <rPh sb="14" eb="15">
      <t>ベツ</t>
    </rPh>
    <rPh sb="15" eb="17">
      <t>ニュウリョク</t>
    </rPh>
    <rPh sb="19" eb="20">
      <t>モト</t>
    </rPh>
    <rPh sb="23" eb="25">
      <t>ニュウリョク</t>
    </rPh>
    <rPh sb="31" eb="33">
      <t>ニュウリョク</t>
    </rPh>
    <rPh sb="34" eb="35">
      <t>オ</t>
    </rPh>
    <rPh sb="39" eb="40">
      <t>ツギ</t>
    </rPh>
    <rPh sb="45" eb="47">
      <t>ジドウ</t>
    </rPh>
    <rPh sb="47" eb="49">
      <t>サクセイ</t>
    </rPh>
    <rPh sb="58" eb="60">
      <t>サクセイ</t>
    </rPh>
    <rPh sb="70" eb="71">
      <t>シュツ</t>
    </rPh>
    <rPh sb="71" eb="72">
      <t>リョク</t>
    </rPh>
    <rPh sb="73" eb="75">
      <t>シドウ</t>
    </rPh>
    <rPh sb="75" eb="77">
      <t>ジコウ</t>
    </rPh>
    <rPh sb="77" eb="80">
      <t>カクニンヒョウ</t>
    </rPh>
    <rPh sb="84" eb="86">
      <t>シュツリョク</t>
    </rPh>
    <rPh sb="87" eb="89">
      <t>ダイザイ</t>
    </rPh>
    <rPh sb="89" eb="91">
      <t>モクヒョウ</t>
    </rPh>
    <rPh sb="95" eb="97">
      <t>シュツリョク</t>
    </rPh>
    <rPh sb="98" eb="100">
      <t>ヒョウカ</t>
    </rPh>
    <rPh sb="100" eb="102">
      <t>キジュン</t>
    </rPh>
    <rPh sb="112" eb="115">
      <t>ゴチュウイ</t>
    </rPh>
    <rPh sb="125" eb="127">
      <t>ダイザイ</t>
    </rPh>
    <rPh sb="127" eb="129">
      <t>モクヒョウ</t>
    </rPh>
    <rPh sb="132" eb="134">
      <t>ヒョウカ</t>
    </rPh>
    <rPh sb="134" eb="136">
      <t>キジュン</t>
    </rPh>
    <rPh sb="144" eb="146">
      <t>シュツリョク</t>
    </rPh>
    <rPh sb="152" eb="153">
      <t>タン</t>
    </rPh>
    <rPh sb="154" eb="156">
      <t>シドウ</t>
    </rPh>
    <rPh sb="156" eb="158">
      <t>ジコウ</t>
    </rPh>
    <rPh sb="159" eb="161">
      <t>モンゴン</t>
    </rPh>
    <rPh sb="162" eb="164">
      <t>ゴビ</t>
    </rPh>
    <rPh sb="164" eb="165">
      <t>トウ</t>
    </rPh>
    <rPh sb="166" eb="168">
      <t>カコウ</t>
    </rPh>
    <rPh sb="171" eb="172">
      <t>ス</t>
    </rPh>
    <rPh sb="183" eb="186">
      <t>センセイガタ</t>
    </rPh>
    <rPh sb="189" eb="191">
      <t>ゴゾン</t>
    </rPh>
    <rPh sb="197" eb="199">
      <t>ビジュツ</t>
    </rPh>
    <rPh sb="206" eb="208">
      <t>シュダイ</t>
    </rPh>
    <rPh sb="209" eb="211">
      <t>セイセイ</t>
    </rPh>
    <rPh sb="214" eb="216">
      <t>ヒョウゲン</t>
    </rPh>
    <rPh sb="221" eb="223">
      <t>ジュウヨウ</t>
    </rPh>
    <rPh sb="228" eb="229">
      <t>オナ</t>
    </rPh>
    <rPh sb="231" eb="233">
      <t>カイガ</t>
    </rPh>
    <rPh sb="235" eb="237">
      <t>ガクシュウ</t>
    </rPh>
    <rPh sb="242" eb="244">
      <t>ダイザイ</t>
    </rPh>
    <rPh sb="245" eb="247">
      <t>セッテイ</t>
    </rPh>
    <rPh sb="260" eb="262">
      <t>ダイザイ</t>
    </rPh>
    <rPh sb="262" eb="264">
      <t>モクヒョウ</t>
    </rPh>
    <rPh sb="267" eb="269">
      <t>ヒョウカ</t>
    </rPh>
    <rPh sb="269" eb="271">
      <t>キジュン</t>
    </rPh>
    <rPh sb="276" eb="278">
      <t>ダイザイ</t>
    </rPh>
    <rPh sb="279" eb="280">
      <t>ア</t>
    </rPh>
    <rPh sb="283" eb="285">
      <t>モンゴン</t>
    </rPh>
    <rPh sb="286" eb="289">
      <t>グタイカ</t>
    </rPh>
    <rPh sb="293" eb="295">
      <t>ヒツヨウ</t>
    </rPh>
    <rPh sb="306" eb="309">
      <t>ゴアンシン</t>
    </rPh>
    <rPh sb="311" eb="313">
      <t>シドウ</t>
    </rPh>
    <rPh sb="313" eb="315">
      <t>ジコウ</t>
    </rPh>
    <rPh sb="316" eb="317">
      <t>モト</t>
    </rPh>
    <rPh sb="318" eb="320">
      <t>ダイザイ</t>
    </rPh>
    <rPh sb="320" eb="322">
      <t>モクヒョウ</t>
    </rPh>
    <rPh sb="323" eb="325">
      <t>ヒョウカ</t>
    </rPh>
    <rPh sb="325" eb="327">
      <t>キジュン</t>
    </rPh>
    <rPh sb="328" eb="330">
      <t>サクセイ</t>
    </rPh>
    <rPh sb="337" eb="338">
      <t>アト</t>
    </rPh>
    <rPh sb="339" eb="340">
      <t>ツギ</t>
    </rPh>
    <rPh sb="344" eb="347">
      <t>グタイカ</t>
    </rPh>
    <rPh sb="354" eb="357">
      <t>グタイカ</t>
    </rPh>
    <rPh sb="358" eb="360">
      <t>モンゴン</t>
    </rPh>
    <rPh sb="362" eb="364">
      <t>ガクシュウ</t>
    </rPh>
    <rPh sb="364" eb="366">
      <t>シドウ</t>
    </rPh>
    <rPh sb="366" eb="368">
      <t>ヨウリョウ</t>
    </rPh>
    <rPh sb="368" eb="370">
      <t>カイセツ</t>
    </rPh>
    <rPh sb="371" eb="372">
      <t>ヨ</t>
    </rPh>
    <rPh sb="374" eb="375">
      <t>カ</t>
    </rPh>
    <rPh sb="382" eb="383">
      <t>ツギ</t>
    </rPh>
    <rPh sb="384" eb="385">
      <t>レイ</t>
    </rPh>
    <rPh sb="387" eb="389">
      <t>カイセツ</t>
    </rPh>
    <rPh sb="396" eb="398">
      <t>サンコウ</t>
    </rPh>
    <rPh sb="399" eb="402">
      <t>グタイカ</t>
    </rPh>
    <rPh sb="414" eb="415">
      <t>レイ</t>
    </rPh>
    <rPh sb="469" eb="471">
      <t>モクチョウ</t>
    </rPh>
    <rPh sb="472" eb="474">
      <t>トクセイ</t>
    </rPh>
    <rPh sb="475" eb="476">
      <t>イ</t>
    </rPh>
    <rPh sb="479" eb="481">
      <t>リョウカン</t>
    </rPh>
    <rPh sb="482" eb="484">
      <t>シツカン</t>
    </rPh>
    <rPh sb="490" eb="491">
      <t>カンガ</t>
    </rPh>
    <rPh sb="493" eb="496">
      <t>ソウゾウテキ</t>
    </rPh>
    <rPh sb="497" eb="499">
      <t>ヒョウゲン</t>
    </rPh>
    <rPh sb="500" eb="502">
      <t>コウソウ</t>
    </rPh>
    <rPh sb="503" eb="504">
      <t>ネ</t>
    </rPh>
    <rPh sb="514" eb="517">
      <t>カクガッコウ</t>
    </rPh>
    <rPh sb="523" eb="525">
      <t>サクセイ</t>
    </rPh>
    <rPh sb="527" eb="529">
      <t>シュツリョク</t>
    </rPh>
    <rPh sb="540" eb="541">
      <t>ゴ</t>
    </rPh>
    <rPh sb="542" eb="544">
      <t>モンゴン</t>
    </rPh>
    <rPh sb="545" eb="548">
      <t>グタイカ</t>
    </rPh>
    <rPh sb="553" eb="554">
      <t>ツカ</t>
    </rPh>
    <rPh sb="564" eb="566">
      <t>シュツリョク</t>
    </rPh>
    <rPh sb="574" eb="576">
      <t>シカタ</t>
    </rPh>
    <rPh sb="581" eb="583">
      <t>テジュン</t>
    </rPh>
    <rPh sb="600" eb="601">
      <t>アラ</t>
    </rPh>
    <rPh sb="608" eb="609">
      <t>ツク</t>
    </rPh>
    <rPh sb="615" eb="617">
      <t>テジュン</t>
    </rPh>
    <rPh sb="628" eb="630">
      <t>シュツリョク</t>
    </rPh>
    <rPh sb="634" eb="637">
      <t>ゼンガメン</t>
    </rPh>
    <rPh sb="643" eb="644">
      <t>アラ</t>
    </rPh>
    <rPh sb="655" eb="656">
      <t>ハ</t>
    </rPh>
    <rPh sb="657" eb="658">
      <t>ツ</t>
    </rPh>
    <rPh sb="675" eb="677">
      <t>カンスウ</t>
    </rPh>
    <rPh sb="678" eb="679">
      <t>ハイ</t>
    </rPh>
    <rPh sb="686" eb="688">
      <t>モンゴン</t>
    </rPh>
    <rPh sb="688" eb="690">
      <t>シュウセイ</t>
    </rPh>
    <rPh sb="700" eb="702">
      <t>テジュン</t>
    </rPh>
    <rPh sb="707" eb="708">
      <t>ヒョウ</t>
    </rPh>
    <rPh sb="709" eb="711">
      <t>ブブン</t>
    </rPh>
    <rPh sb="712" eb="714">
      <t>ハンイ</t>
    </rPh>
    <rPh sb="714" eb="716">
      <t>シテイ</t>
    </rPh>
    <rPh sb="741" eb="742">
      <t>ハ</t>
    </rPh>
    <rPh sb="743" eb="744">
      <t>ツ</t>
    </rPh>
    <rPh sb="762" eb="764">
      <t>センタク</t>
    </rPh>
    <rPh sb="766" eb="767">
      <t>ハ</t>
    </rPh>
    <rPh sb="768" eb="769">
      <t>ツ</t>
    </rPh>
    <rPh sb="778" eb="780">
      <t>カンスウ</t>
    </rPh>
    <rPh sb="784" eb="786">
      <t>モジ</t>
    </rPh>
    <rPh sb="787" eb="788">
      <t>ハ</t>
    </rPh>
    <rPh sb="789" eb="790">
      <t>ツ</t>
    </rPh>
    <rPh sb="797" eb="798">
      <t>アト</t>
    </rPh>
    <rPh sb="799" eb="801">
      <t>カコウ</t>
    </rPh>
    <rPh sb="816" eb="819">
      <t>チュウイテン</t>
    </rPh>
    <rPh sb="822" eb="824">
      <t>ダイザイ</t>
    </rPh>
    <rPh sb="824" eb="826">
      <t>モクヒョウ</t>
    </rPh>
    <rPh sb="827" eb="829">
      <t>ヒョウカ</t>
    </rPh>
    <rPh sb="829" eb="831">
      <t>キジュン</t>
    </rPh>
    <rPh sb="832" eb="833">
      <t>コト</t>
    </rPh>
    <rPh sb="837" eb="839">
      <t>ゴビ</t>
    </rPh>
    <rPh sb="845" eb="847">
      <t>モクヒョウ</t>
    </rPh>
    <rPh sb="848" eb="850">
      <t>モンゴン</t>
    </rPh>
    <rPh sb="851" eb="853">
      <t>シュウセイ</t>
    </rPh>
    <rPh sb="857" eb="858">
      <t>オナ</t>
    </rPh>
    <rPh sb="859" eb="861">
      <t>シュウセイ</t>
    </rPh>
    <rPh sb="862" eb="864">
      <t>ヒョウカ</t>
    </rPh>
    <rPh sb="864" eb="866">
      <t>キジュン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</si>
</sst>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6">
    <font>
      <sz val="11"/>
      <color theme="1"/>
      <name val="游ゴシック"/>
      <family val="2"/>
      <charset val="128"/>
      <scheme val="minor"/>
    </font>
    <font>
      <sz val="9"/>
      <color theme="1"/>
      <name val="ＭＳ Ｐゴシック"/>
      <family val="3"/>
      <charset val="128"/>
    </font>
    <font>
      <sz val="6"/>
      <name val="游ゴシック"/>
      <family val="2"/>
      <charset val="128"/>
      <scheme val="minor"/>
    </font>
    <font>
      <sz val="16"/>
      <color theme="1"/>
      <name val="HG正楷書体-PRO"/>
      <family val="4"/>
      <charset val="128"/>
    </font>
    <font>
      <sz val="9"/>
      <color rgb="FFFF0000"/>
      <name val="ＭＳ Ｐゴシック"/>
      <family val="3"/>
      <charset val="128"/>
    </font>
    <font>
      <sz val="8"/>
      <color theme="1"/>
      <name val="ＭＳ Ｐゴシック"/>
      <family val="3"/>
      <charset val="128"/>
    </font>
    <font>
      <b/>
      <sz val="9"/>
      <color indexed="81"/>
      <name val="MS P ゴシック"/>
      <family val="3"/>
      <charset val="128"/>
    </font>
    <font>
      <sz val="14"/>
      <color theme="1"/>
      <name val="ＭＳ ゴシック"/>
      <family val="3"/>
      <charset val="128"/>
    </font>
    <font>
      <sz val="10"/>
      <color theme="1"/>
      <name val="ＭＳ Ｐゴシック"/>
      <family val="3"/>
      <charset val="128"/>
    </font>
    <font>
      <sz val="10"/>
      <color theme="1"/>
      <name val="ＭＳ ゴシック"/>
      <family val="3"/>
      <charset val="128"/>
    </font>
    <font>
      <sz val="9"/>
      <color theme="1"/>
      <name val="ＭＳ ゴシック"/>
      <family val="3"/>
      <charset val="128"/>
    </font>
    <font>
      <b/>
      <sz val="10"/>
      <color rgb="FFFF0000"/>
      <name val="ＭＳ ゴシック"/>
      <family val="3"/>
      <charset val="128"/>
    </font>
    <font>
      <sz val="11"/>
      <color theme="1"/>
      <name val="ＭＳ ゴシック"/>
      <family val="3"/>
      <charset val="128"/>
    </font>
    <font>
      <sz val="6"/>
      <color theme="1"/>
      <name val="ＭＳ ゴシック"/>
      <family val="3"/>
      <charset val="128"/>
    </font>
    <font>
      <sz val="12"/>
      <color theme="1"/>
      <name val="ＭＳ ゴシック"/>
      <family val="3"/>
      <charset val="128"/>
    </font>
    <font>
      <b/>
      <sz val="12"/>
      <color theme="1"/>
      <name val="HG丸ｺﾞｼｯｸM-PRO"/>
      <family val="3"/>
      <charset val="128"/>
    </font>
    <font>
      <sz val="11"/>
      <color rgb="FFFF0000"/>
      <name val="ＭＳ ゴシック"/>
      <family val="3"/>
      <charset val="128"/>
    </font>
    <font>
      <b/>
      <sz val="10"/>
      <color rgb="FF0070C0"/>
      <name val="ＭＳ ゴシック"/>
      <family val="3"/>
      <charset val="128"/>
    </font>
    <font>
      <sz val="10.5"/>
      <color theme="1"/>
      <name val="ＭＳ ゴシック"/>
      <family val="3"/>
      <charset val="128"/>
    </font>
    <font>
      <u/>
      <sz val="10.5"/>
      <color theme="1"/>
      <name val="ＭＳ ゴシック"/>
      <family val="3"/>
      <charset val="128"/>
    </font>
    <font>
      <b/>
      <sz val="16"/>
      <color theme="1"/>
      <name val="HG丸ｺﾞｼｯｸM-PRO"/>
      <family val="3"/>
      <charset val="128"/>
    </font>
    <font>
      <sz val="9"/>
      <name val="ＭＳ Ｐゴシック"/>
      <family val="3"/>
      <charset val="128"/>
    </font>
    <font>
      <b/>
      <sz val="9"/>
      <color rgb="FF00B050"/>
      <name val="ＭＳ Ｐゴシック"/>
      <family val="3"/>
      <charset val="128"/>
    </font>
    <font>
      <b/>
      <sz val="9"/>
      <color rgb="FFC00000"/>
      <name val="ＭＳ Ｐゴシック"/>
      <family val="3"/>
      <charset val="128"/>
    </font>
    <font>
      <b/>
      <sz val="9"/>
      <color rgb="FF0070C0"/>
      <name val="ＭＳ Ｐゴシック"/>
      <family val="3"/>
      <charset val="128"/>
    </font>
    <font>
      <sz val="11"/>
      <color theme="1"/>
      <name val="ＭＳ Ｐゴシック"/>
      <family val="3"/>
      <charset val="128"/>
    </font>
    <font>
      <b/>
      <sz val="11"/>
      <color theme="1"/>
      <name val="ＭＳ Ｐゴシック"/>
      <family val="3"/>
      <charset val="128"/>
    </font>
    <font>
      <b/>
      <sz val="11"/>
      <color theme="1"/>
      <name val="HGS創英角ﾎﾟｯﾌﾟ体"/>
      <family val="3"/>
      <charset val="128"/>
    </font>
    <font>
      <b/>
      <sz val="10"/>
      <color rgb="FFFF0000"/>
      <name val="ＭＳ Ｐゴシック"/>
      <family val="3"/>
      <charset val="128"/>
    </font>
    <font>
      <b/>
      <sz val="16"/>
      <color rgb="FFFF0000"/>
      <name val="HG創英角ﾎﾟｯﾌﾟ体"/>
      <family val="3"/>
      <charset val="128"/>
    </font>
    <font>
      <sz val="10"/>
      <name val="ＭＳ ゴシック"/>
      <family val="3"/>
      <charset val="128"/>
    </font>
    <font>
      <sz val="16"/>
      <color rgb="FFFF0000"/>
      <name val="HG創英角ﾎﾟｯﾌﾟ体"/>
      <family val="3"/>
      <charset val="128"/>
    </font>
    <font>
      <sz val="9"/>
      <color rgb="FF0070C0"/>
      <name val="ＭＳ ゴシック"/>
      <family val="3"/>
      <charset val="128"/>
    </font>
    <font>
      <b/>
      <sz val="14"/>
      <color rgb="FF00B050"/>
      <name val="HG丸ｺﾞｼｯｸM-PRO"/>
      <family val="3"/>
      <charset val="128"/>
    </font>
    <font>
      <b/>
      <sz val="10"/>
      <color theme="1"/>
      <name val="ＭＳ Ｐゴシック"/>
      <family val="3"/>
      <charset val="128"/>
    </font>
    <font>
      <b/>
      <u/>
      <sz val="10"/>
      <color theme="1"/>
      <name val="ＭＳ Ｐゴシック"/>
      <family val="3"/>
      <charset val="128"/>
    </font>
    <font>
      <b/>
      <sz val="12"/>
      <color rgb="FFFF0000"/>
      <name val="HG丸ｺﾞｼｯｸM-PRO"/>
      <family val="3"/>
      <charset val="128"/>
    </font>
    <font>
      <b/>
      <sz val="9"/>
      <color rgb="FFFF0000"/>
      <name val="ＭＳ Ｐゴシック"/>
      <family val="3"/>
      <charset val="128"/>
    </font>
    <font>
      <b/>
      <sz val="11"/>
      <color rgb="FFFF0000"/>
      <name val="HGS創英角ﾎﾟｯﾌﾟ体"/>
      <family val="3"/>
      <charset val="128"/>
    </font>
    <font>
      <sz val="14"/>
      <color theme="1"/>
      <name val="ＭＳ Ｐゴシック"/>
      <family val="3"/>
      <charset val="128"/>
    </font>
    <font>
      <b/>
      <sz val="12"/>
      <color rgb="FFFF0000"/>
      <name val="ＭＳ ゴシック"/>
      <family val="3"/>
      <charset val="128"/>
    </font>
    <font>
      <b/>
      <sz val="11"/>
      <color rgb="FF0070C0"/>
      <name val="HG創英角ｺﾞｼｯｸUB"/>
      <family val="3"/>
      <charset val="128"/>
    </font>
    <font>
      <b/>
      <sz val="12"/>
      <color theme="1"/>
      <name val="ＭＳ Ｐゴシック"/>
      <family val="3"/>
      <charset val="128"/>
    </font>
    <font>
      <b/>
      <sz val="12"/>
      <color rgb="FF00B050"/>
      <name val="HG丸ｺﾞｼｯｸM-PRO"/>
      <family val="3"/>
      <charset val="128"/>
    </font>
    <font>
      <b/>
      <sz val="9"/>
      <color rgb="FFFF0000"/>
      <name val="ＭＳ ゴシック"/>
      <family val="3"/>
      <charset val="128"/>
    </font>
    <font>
      <sz val="8"/>
      <color rgb="FFFF0000"/>
      <name val="ＭＳ Ｐゴシック"/>
      <family val="3"/>
      <charset val="128"/>
    </font>
  </fonts>
  <fills count="9">
    <fill>
      <patternFill patternType="none"/>
    </fill>
    <fill>
      <patternFill patternType="gray125"/>
    </fill>
    <fill>
      <patternFill patternType="solid">
        <fgColor rgb="FFFF0000"/>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rgb="FFFFFF00"/>
        <bgColor indexed="64"/>
      </patternFill>
    </fill>
    <fill>
      <patternFill patternType="solid">
        <fgColor theme="9" tint="0.59999389629810485"/>
        <bgColor indexed="64"/>
      </patternFill>
    </fill>
    <fill>
      <patternFill patternType="solid">
        <fgColor theme="4" tint="0.79998168889431442"/>
        <bgColor indexed="64"/>
      </patternFill>
    </fill>
    <fill>
      <patternFill patternType="solid">
        <fgColor rgb="FFFEC2FA"/>
        <bgColor indexed="64"/>
      </patternFill>
    </fill>
  </fills>
  <borders count="84">
    <border>
      <left/>
      <right/>
      <top/>
      <bottom/>
      <diagonal/>
    </border>
    <border>
      <left style="medium">
        <color indexed="64"/>
      </left>
      <right style="thin">
        <color auto="1"/>
      </right>
      <top style="medium">
        <color indexed="64"/>
      </top>
      <bottom/>
      <diagonal/>
    </border>
    <border>
      <left style="thin">
        <color auto="1"/>
      </left>
      <right style="thin">
        <color auto="1"/>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thin">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right style="medium">
        <color indexed="64"/>
      </right>
      <top style="medium">
        <color indexed="64"/>
      </top>
      <bottom style="thin">
        <color auto="1"/>
      </bottom>
      <diagonal/>
    </border>
    <border>
      <left style="medium">
        <color indexed="64"/>
      </left>
      <right style="medium">
        <color indexed="64"/>
      </right>
      <top style="thin">
        <color auto="1"/>
      </top>
      <bottom style="thin">
        <color auto="1"/>
      </bottom>
      <diagonal/>
    </border>
    <border>
      <left style="medium">
        <color indexed="64"/>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style="medium">
        <color indexed="64"/>
      </right>
      <top style="thin">
        <color auto="1"/>
      </top>
      <bottom style="thin">
        <color auto="1"/>
      </bottom>
      <diagonal/>
    </border>
    <border>
      <left style="thin">
        <color auto="1"/>
      </left>
      <right style="thin">
        <color auto="1"/>
      </right>
      <top style="thin">
        <color auto="1"/>
      </top>
      <bottom style="medium">
        <color indexed="64"/>
      </bottom>
      <diagonal/>
    </border>
    <border>
      <left/>
      <right style="medium">
        <color indexed="64"/>
      </right>
      <top style="thin">
        <color auto="1"/>
      </top>
      <bottom style="medium">
        <color indexed="64"/>
      </bottom>
      <diagonal/>
    </border>
    <border>
      <left style="medium">
        <color indexed="64"/>
      </left>
      <right style="medium">
        <color indexed="64"/>
      </right>
      <top style="thin">
        <color auto="1"/>
      </top>
      <bottom style="medium">
        <color indexed="64"/>
      </bottom>
      <diagonal/>
    </border>
    <border>
      <left/>
      <right style="thin">
        <color auto="1"/>
      </right>
      <top style="medium">
        <color indexed="64"/>
      </top>
      <bottom style="thin">
        <color auto="1"/>
      </bottom>
      <diagonal/>
    </border>
    <border>
      <left/>
      <right style="thin">
        <color auto="1"/>
      </right>
      <top style="thin">
        <color auto="1"/>
      </top>
      <bottom style="thin">
        <color auto="1"/>
      </bottom>
      <diagonal/>
    </border>
    <border>
      <left/>
      <right style="thin">
        <color auto="1"/>
      </right>
      <top style="thin">
        <color auto="1"/>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hair">
        <color auto="1"/>
      </left>
      <right style="medium">
        <color indexed="64"/>
      </right>
      <top style="medium">
        <color indexed="64"/>
      </top>
      <bottom style="hair">
        <color auto="1"/>
      </bottom>
      <diagonal/>
    </border>
    <border>
      <left style="medium">
        <color indexed="64"/>
      </left>
      <right style="thin">
        <color auto="1"/>
      </right>
      <top/>
      <bottom/>
      <diagonal/>
    </border>
    <border>
      <left style="thin">
        <color auto="1"/>
      </left>
      <right style="thin">
        <color auto="1"/>
      </right>
      <top/>
      <bottom/>
      <diagonal/>
    </border>
    <border>
      <left style="hair">
        <color auto="1"/>
      </left>
      <right style="medium">
        <color indexed="64"/>
      </right>
      <top style="hair">
        <color auto="1"/>
      </top>
      <bottom style="thin">
        <color indexed="64"/>
      </bottom>
      <diagonal/>
    </border>
    <border>
      <left style="thin">
        <color auto="1"/>
      </left>
      <right style="thin">
        <color auto="1"/>
      </right>
      <top/>
      <bottom style="thin">
        <color auto="1"/>
      </bottom>
      <diagonal/>
    </border>
    <border>
      <left style="thin">
        <color indexed="64"/>
      </left>
      <right style="hair">
        <color auto="1"/>
      </right>
      <top style="thin">
        <color indexed="64"/>
      </top>
      <bottom style="thin">
        <color indexed="64"/>
      </bottom>
      <diagonal/>
    </border>
    <border>
      <left style="hair">
        <color auto="1"/>
      </left>
      <right style="medium">
        <color indexed="64"/>
      </right>
      <top style="thin">
        <color indexed="64"/>
      </top>
      <bottom style="thin">
        <color indexed="64"/>
      </bottom>
      <diagonal/>
    </border>
    <border>
      <left style="thin">
        <color auto="1"/>
      </left>
      <right style="thin">
        <color auto="1"/>
      </right>
      <top style="thin">
        <color auto="1"/>
      </top>
      <bottom/>
      <diagonal/>
    </border>
    <border>
      <left style="hair">
        <color auto="1"/>
      </left>
      <right style="medium">
        <color indexed="64"/>
      </right>
      <top style="thin">
        <color indexed="64"/>
      </top>
      <bottom style="hair">
        <color auto="1"/>
      </bottom>
      <diagonal/>
    </border>
    <border>
      <left style="medium">
        <color indexed="64"/>
      </left>
      <right style="thin">
        <color auto="1"/>
      </right>
      <top/>
      <bottom style="medium">
        <color indexed="64"/>
      </bottom>
      <diagonal/>
    </border>
    <border>
      <left style="thin">
        <color auto="1"/>
      </left>
      <right style="thin">
        <color auto="1"/>
      </right>
      <top/>
      <bottom style="medium">
        <color indexed="64"/>
      </bottom>
      <diagonal/>
    </border>
    <border>
      <left style="thin">
        <color indexed="64"/>
      </left>
      <right style="hair">
        <color auto="1"/>
      </right>
      <top style="thin">
        <color indexed="64"/>
      </top>
      <bottom style="medium">
        <color indexed="64"/>
      </bottom>
      <diagonal/>
    </border>
    <border>
      <left style="hair">
        <color auto="1"/>
      </left>
      <right style="medium">
        <color indexed="64"/>
      </right>
      <top style="thin">
        <color indexed="64"/>
      </top>
      <bottom style="medium">
        <color indexed="64"/>
      </bottom>
      <diagonal/>
    </border>
    <border>
      <left/>
      <right style="thin">
        <color auto="1"/>
      </right>
      <top/>
      <bottom/>
      <diagonal/>
    </border>
    <border>
      <left style="medium">
        <color indexed="64"/>
      </left>
      <right style="medium">
        <color indexed="64"/>
      </right>
      <top style="medium">
        <color indexed="64"/>
      </top>
      <bottom style="medium">
        <color indexed="64"/>
      </bottom>
      <diagonal/>
    </border>
    <border>
      <left style="thin">
        <color auto="1"/>
      </left>
      <right style="medium">
        <color indexed="64"/>
      </right>
      <top style="medium">
        <color indexed="64"/>
      </top>
      <bottom style="thin">
        <color auto="1"/>
      </bottom>
      <diagonal/>
    </border>
    <border>
      <left style="thin">
        <color auto="1"/>
      </left>
      <right style="medium">
        <color indexed="64"/>
      </right>
      <top style="thin">
        <color auto="1"/>
      </top>
      <bottom style="thin">
        <color auto="1"/>
      </bottom>
      <diagonal/>
    </border>
    <border>
      <left style="thin">
        <color auto="1"/>
      </left>
      <right style="medium">
        <color indexed="64"/>
      </right>
      <top style="thin">
        <color auto="1"/>
      </top>
      <bottom style="medium">
        <color indexed="64"/>
      </bottom>
      <diagonal/>
    </border>
    <border>
      <left style="thin">
        <color auto="1"/>
      </left>
      <right/>
      <top/>
      <bottom/>
      <diagonal/>
    </border>
    <border>
      <left style="thin">
        <color auto="1"/>
      </left>
      <right/>
      <top/>
      <bottom style="thin">
        <color auto="1"/>
      </bottom>
      <diagonal/>
    </border>
    <border>
      <left style="thin">
        <color auto="1"/>
      </left>
      <right/>
      <top style="thin">
        <color auto="1"/>
      </top>
      <bottom/>
      <diagonal/>
    </border>
    <border>
      <left style="thin">
        <color auto="1"/>
      </left>
      <right/>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style="medium">
        <color indexed="64"/>
      </bottom>
      <diagonal/>
    </border>
    <border>
      <left/>
      <right/>
      <top/>
      <bottom style="medium">
        <color indexed="64"/>
      </bottom>
      <diagonal/>
    </border>
    <border>
      <left style="medium">
        <color indexed="64"/>
      </left>
      <right/>
      <top/>
      <bottom/>
      <diagonal/>
    </border>
    <border>
      <left style="medium">
        <color indexed="64"/>
      </left>
      <right style="medium">
        <color indexed="64"/>
      </right>
      <top/>
      <bottom style="thin">
        <color auto="1"/>
      </bottom>
      <diagonal/>
    </border>
    <border>
      <left/>
      <right style="medium">
        <color indexed="64"/>
      </right>
      <top/>
      <bottom style="thin">
        <color auto="1"/>
      </bottom>
      <diagonal/>
    </border>
    <border>
      <left style="medium">
        <color indexed="64"/>
      </left>
      <right/>
      <top style="medium">
        <color indexed="64"/>
      </top>
      <bottom/>
      <diagonal/>
    </border>
    <border>
      <left/>
      <right/>
      <top style="medium">
        <color indexed="64"/>
      </top>
      <bottom/>
      <diagonal/>
    </border>
    <border>
      <left/>
      <right style="thin">
        <color auto="1"/>
      </right>
      <top style="medium">
        <color indexed="64"/>
      </top>
      <bottom/>
      <diagonal/>
    </border>
    <border>
      <left style="medium">
        <color indexed="64"/>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hair">
        <color auto="1"/>
      </right>
      <top/>
      <bottom/>
      <diagonal/>
    </border>
    <border>
      <left style="hair">
        <color auto="1"/>
      </left>
      <right style="medium">
        <color indexed="64"/>
      </right>
      <top/>
      <bottom/>
      <diagonal/>
    </border>
    <border>
      <left style="thin">
        <color indexed="64"/>
      </left>
      <right style="hair">
        <color auto="1"/>
      </right>
      <top/>
      <bottom style="thin">
        <color indexed="64"/>
      </bottom>
      <diagonal/>
    </border>
    <border>
      <left style="thin">
        <color indexed="64"/>
      </left>
      <right style="hair">
        <color auto="1"/>
      </right>
      <top style="medium">
        <color indexed="64"/>
      </top>
      <bottom/>
      <diagonal/>
    </border>
    <border>
      <left style="thin">
        <color auto="1"/>
      </left>
      <right style="hair">
        <color auto="1"/>
      </right>
      <top style="thin">
        <color indexed="64"/>
      </top>
      <bottom/>
      <diagonal/>
    </border>
    <border>
      <left style="hair">
        <color auto="1"/>
      </left>
      <right style="medium">
        <color indexed="64"/>
      </right>
      <top/>
      <bottom style="hair">
        <color auto="1"/>
      </bottom>
      <diagonal/>
    </border>
    <border>
      <left style="thin">
        <color auto="1"/>
      </left>
      <right/>
      <top style="medium">
        <color indexed="64"/>
      </top>
      <bottom style="thin">
        <color indexed="64"/>
      </bottom>
      <diagonal/>
    </border>
    <border>
      <left/>
      <right/>
      <top style="thin">
        <color indexed="64"/>
      </top>
      <bottom style="double">
        <color indexed="64"/>
      </bottom>
      <diagonal/>
    </border>
    <border>
      <left style="thin">
        <color auto="1"/>
      </left>
      <right/>
      <top style="hair">
        <color auto="1"/>
      </top>
      <bottom style="thin">
        <color indexed="64"/>
      </bottom>
      <diagonal/>
    </border>
    <border>
      <left/>
      <right/>
      <top style="hair">
        <color auto="1"/>
      </top>
      <bottom style="thin">
        <color indexed="64"/>
      </bottom>
      <diagonal/>
    </border>
    <border>
      <left/>
      <right style="medium">
        <color indexed="64"/>
      </right>
      <top style="hair">
        <color auto="1"/>
      </top>
      <bottom style="thin">
        <color indexed="64"/>
      </bottom>
      <diagonal/>
    </border>
    <border>
      <left style="thin">
        <color auto="1"/>
      </left>
      <right/>
      <top style="thin">
        <color indexed="64"/>
      </top>
      <bottom style="hair">
        <color auto="1"/>
      </bottom>
      <diagonal/>
    </border>
    <border>
      <left/>
      <right/>
      <top style="thin">
        <color indexed="64"/>
      </top>
      <bottom style="hair">
        <color auto="1"/>
      </bottom>
      <diagonal/>
    </border>
    <border>
      <left/>
      <right style="medium">
        <color indexed="64"/>
      </right>
      <top style="thin">
        <color indexed="64"/>
      </top>
      <bottom style="hair">
        <color auto="1"/>
      </bottom>
      <diagonal/>
    </border>
    <border>
      <left style="thin">
        <color auto="1"/>
      </left>
      <right/>
      <top style="thin">
        <color auto="1"/>
      </top>
      <bottom style="medium">
        <color indexed="64"/>
      </bottom>
      <diagonal/>
    </border>
    <border>
      <left/>
      <right/>
      <top style="thin">
        <color auto="1"/>
      </top>
      <bottom style="medium">
        <color indexed="64"/>
      </bottom>
      <diagonal/>
    </border>
    <border>
      <left style="medium">
        <color indexed="64"/>
      </left>
      <right style="thin">
        <color auto="1"/>
      </right>
      <top style="thin">
        <color auto="1"/>
      </top>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style="thin">
        <color auto="1"/>
      </left>
      <right style="medium">
        <color indexed="64"/>
      </right>
      <top/>
      <bottom style="thin">
        <color auto="1"/>
      </bottom>
      <diagonal/>
    </border>
    <border>
      <left style="medium">
        <color indexed="64"/>
      </left>
      <right/>
      <top style="thin">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bottom style="double">
        <color indexed="64"/>
      </bottom>
      <diagonal/>
    </border>
    <border>
      <left style="thin">
        <color indexed="64"/>
      </left>
      <right style="hair">
        <color auto="1"/>
      </right>
      <top/>
      <bottom style="medium">
        <color indexed="64"/>
      </bottom>
      <diagonal/>
    </border>
    <border>
      <left style="hair">
        <color auto="1"/>
      </left>
      <right style="medium">
        <color indexed="64"/>
      </right>
      <top/>
      <bottom style="medium">
        <color indexed="64"/>
      </bottom>
      <diagonal/>
    </border>
    <border>
      <left style="hair">
        <color auto="1"/>
      </left>
      <right style="medium">
        <color indexed="64"/>
      </right>
      <top style="hair">
        <color auto="1"/>
      </top>
      <bottom style="medium">
        <color indexed="64"/>
      </bottom>
      <diagonal/>
    </border>
  </borders>
  <cellStyleXfs count="1">
    <xf numFmtId="0" fontId="0" fillId="0" borderId="0">
      <alignment vertical="center"/>
    </xf>
  </cellStyleXfs>
  <cellXfs count="265">
    <xf numFmtId="0" fontId="0" fillId="0" borderId="0" xfId="0">
      <alignment vertical="center"/>
    </xf>
    <xf numFmtId="0" fontId="1" fillId="3" borderId="6" xfId="0" applyFont="1" applyFill="1" applyBorder="1" applyAlignment="1" applyProtection="1">
      <alignment horizontal="center" vertical="center"/>
      <protection locked="0"/>
    </xf>
    <xf numFmtId="0" fontId="1" fillId="3" borderId="10" xfId="0" applyFont="1" applyFill="1" applyBorder="1" applyAlignment="1" applyProtection="1">
      <alignment horizontal="center" vertical="center"/>
      <protection locked="0"/>
    </xf>
    <xf numFmtId="0" fontId="1" fillId="3" borderId="12" xfId="0" applyFont="1" applyFill="1" applyBorder="1" applyAlignment="1" applyProtection="1">
      <alignment horizontal="center" vertical="center"/>
      <protection locked="0"/>
    </xf>
    <xf numFmtId="0" fontId="1" fillId="3" borderId="10" xfId="0" applyFont="1" applyFill="1" applyBorder="1" applyAlignment="1" applyProtection="1">
      <alignment horizontal="center" vertical="center" wrapText="1"/>
      <protection locked="0"/>
    </xf>
    <xf numFmtId="0" fontId="9" fillId="0" borderId="0" xfId="0" applyFont="1">
      <alignment vertical="center"/>
    </xf>
    <xf numFmtId="0" fontId="10" fillId="4" borderId="21" xfId="0" applyFont="1" applyFill="1" applyBorder="1" applyAlignment="1" applyProtection="1">
      <alignment vertical="center" wrapText="1"/>
      <protection locked="0"/>
    </xf>
    <xf numFmtId="0" fontId="10" fillId="4" borderId="24" xfId="0" applyFont="1" applyFill="1" applyBorder="1" applyAlignment="1" applyProtection="1">
      <alignment vertical="center" wrapText="1"/>
      <protection locked="0"/>
    </xf>
    <xf numFmtId="0" fontId="10" fillId="4" borderId="27" xfId="0" applyFont="1" applyFill="1" applyBorder="1" applyAlignment="1" applyProtection="1">
      <alignment vertical="center" wrapText="1"/>
      <protection locked="0"/>
    </xf>
    <xf numFmtId="0" fontId="10" fillId="4" borderId="29" xfId="0" applyFont="1" applyFill="1" applyBorder="1" applyAlignment="1" applyProtection="1">
      <alignment vertical="center" wrapText="1"/>
      <protection locked="0"/>
    </xf>
    <xf numFmtId="0" fontId="10" fillId="4" borderId="33" xfId="0" applyFont="1" applyFill="1" applyBorder="1" applyAlignment="1" applyProtection="1">
      <alignment vertical="center" wrapText="1"/>
      <protection locked="0"/>
    </xf>
    <xf numFmtId="0" fontId="10" fillId="0" borderId="0" xfId="0" applyFont="1" applyAlignment="1">
      <alignment vertical="center" wrapText="1"/>
    </xf>
    <xf numFmtId="0" fontId="10" fillId="2" borderId="0" xfId="0" applyFont="1" applyFill="1" applyAlignment="1">
      <alignment vertical="center" wrapText="1"/>
    </xf>
    <xf numFmtId="0" fontId="3" fillId="0" borderId="0" xfId="0" applyFont="1" applyProtection="1">
      <alignment vertical="center"/>
    </xf>
    <xf numFmtId="0" fontId="0" fillId="0" borderId="0" xfId="0" applyProtection="1">
      <alignment vertical="center"/>
    </xf>
    <xf numFmtId="0" fontId="8" fillId="0" borderId="0" xfId="0" applyFont="1" applyProtection="1">
      <alignment vertical="center"/>
    </xf>
    <xf numFmtId="0" fontId="9" fillId="0" borderId="0" xfId="0" applyFont="1" applyProtection="1">
      <alignment vertical="center"/>
    </xf>
    <xf numFmtId="0" fontId="0" fillId="0" borderId="5" xfId="0" applyBorder="1" applyProtection="1">
      <alignment vertical="center"/>
    </xf>
    <xf numFmtId="0" fontId="0" fillId="0" borderId="6" xfId="0" applyBorder="1" applyAlignment="1" applyProtection="1">
      <alignment horizontal="center" vertical="center"/>
    </xf>
    <xf numFmtId="0" fontId="9" fillId="0" borderId="6" xfId="0" applyFont="1" applyBorder="1" applyAlignment="1" applyProtection="1">
      <alignment horizontal="center" vertical="center"/>
    </xf>
    <xf numFmtId="0" fontId="0" fillId="0" borderId="36" xfId="0" applyBorder="1" applyAlignment="1" applyProtection="1">
      <alignment horizontal="center" vertical="center"/>
    </xf>
    <xf numFmtId="0" fontId="13" fillId="0" borderId="16" xfId="0" applyFont="1" applyBorder="1" applyAlignment="1" applyProtection="1">
      <alignment horizontal="center" vertical="center" wrapText="1"/>
    </xf>
    <xf numFmtId="0" fontId="13" fillId="0" borderId="17" xfId="0" applyFont="1" applyBorder="1" applyAlignment="1" applyProtection="1">
      <alignment horizontal="center" vertical="center" wrapText="1"/>
    </xf>
    <xf numFmtId="0" fontId="7" fillId="0" borderId="0" xfId="0" applyFont="1" applyProtection="1">
      <alignment vertical="center"/>
    </xf>
    <xf numFmtId="0" fontId="9" fillId="0" borderId="18" xfId="0" applyFont="1" applyBorder="1" applyAlignment="1" applyProtection="1">
      <alignment horizontal="center" vertical="center"/>
    </xf>
    <xf numFmtId="0" fontId="9" fillId="0" borderId="19" xfId="0" applyFont="1" applyBorder="1" applyAlignment="1" applyProtection="1">
      <alignment horizontal="center" vertical="center"/>
    </xf>
    <xf numFmtId="0" fontId="9" fillId="0" borderId="20" xfId="0" applyFont="1" applyBorder="1" applyAlignment="1" applyProtection="1">
      <alignment horizontal="center" vertical="center"/>
    </xf>
    <xf numFmtId="0" fontId="9" fillId="0" borderId="0" xfId="0" applyFont="1" applyAlignment="1" applyProtection="1">
      <alignment horizontal="center" vertical="center"/>
    </xf>
    <xf numFmtId="0" fontId="12" fillId="0" borderId="36" xfId="0" applyFont="1" applyBorder="1" applyProtection="1">
      <alignment vertical="center"/>
      <protection locked="0"/>
    </xf>
    <xf numFmtId="0" fontId="12" fillId="0" borderId="37" xfId="0" applyFont="1" applyBorder="1" applyProtection="1">
      <alignment vertical="center"/>
      <protection locked="0"/>
    </xf>
    <xf numFmtId="0" fontId="12" fillId="0" borderId="38" xfId="0" applyFont="1" applyBorder="1" applyProtection="1">
      <alignment vertical="center"/>
      <protection locked="0"/>
    </xf>
    <xf numFmtId="0" fontId="1" fillId="0" borderId="10" xfId="0" applyFont="1" applyBorder="1" applyAlignment="1">
      <alignment horizontal="center" vertical="center"/>
    </xf>
    <xf numFmtId="0" fontId="1" fillId="3" borderId="25" xfId="0" applyFont="1" applyFill="1" applyBorder="1" applyAlignment="1" applyProtection="1">
      <alignment horizontal="center" vertical="center"/>
      <protection locked="0"/>
    </xf>
    <xf numFmtId="0" fontId="10" fillId="5" borderId="0" xfId="0" applyFont="1" applyFill="1" applyAlignment="1">
      <alignment vertical="center" wrapText="1"/>
    </xf>
    <xf numFmtId="49" fontId="10" fillId="5" borderId="0" xfId="0" applyNumberFormat="1" applyFont="1" applyFill="1" applyAlignment="1">
      <alignment vertical="center" wrapText="1"/>
    </xf>
    <xf numFmtId="0" fontId="9" fillId="0" borderId="10" xfId="0" applyFont="1" applyBorder="1" applyAlignment="1">
      <alignment horizontal="center" vertical="center"/>
    </xf>
    <xf numFmtId="0" fontId="9" fillId="4" borderId="10" xfId="0" applyFont="1" applyFill="1" applyBorder="1" applyAlignment="1">
      <alignment horizontal="center" vertical="center"/>
    </xf>
    <xf numFmtId="0" fontId="10" fillId="0" borderId="10" xfId="0" applyFont="1" applyBorder="1" applyAlignment="1">
      <alignment horizontal="center" vertical="center"/>
    </xf>
    <xf numFmtId="0" fontId="9" fillId="0" borderId="0" xfId="0" applyFont="1" applyBorder="1" applyAlignment="1">
      <alignment horizontal="center" vertical="center"/>
    </xf>
    <xf numFmtId="0" fontId="14" fillId="0" borderId="0" xfId="0" applyFont="1" applyAlignment="1">
      <alignment horizontal="center" vertical="center"/>
    </xf>
    <xf numFmtId="0" fontId="20" fillId="0" borderId="0" xfId="0" applyFont="1">
      <alignment vertical="center"/>
    </xf>
    <xf numFmtId="0" fontId="10" fillId="4" borderId="61" xfId="0" applyFont="1" applyFill="1" applyBorder="1" applyAlignment="1" applyProtection="1">
      <alignment vertical="center" wrapText="1"/>
      <protection locked="0"/>
    </xf>
    <xf numFmtId="0" fontId="10" fillId="4" borderId="21" xfId="0" applyFont="1" applyFill="1" applyBorder="1" applyAlignment="1" applyProtection="1">
      <alignment horizontal="left" vertical="center" wrapText="1"/>
    </xf>
    <xf numFmtId="0" fontId="10" fillId="4" borderId="24" xfId="0" applyFont="1" applyFill="1" applyBorder="1" applyAlignment="1" applyProtection="1">
      <alignment horizontal="left" vertical="center" wrapText="1"/>
    </xf>
    <xf numFmtId="0" fontId="10" fillId="4" borderId="57" xfId="0" applyFont="1" applyFill="1" applyBorder="1" applyAlignment="1" applyProtection="1">
      <alignment horizontal="left" vertical="center" wrapText="1"/>
    </xf>
    <xf numFmtId="0" fontId="10" fillId="4" borderId="61" xfId="0" applyFont="1" applyFill="1" applyBorder="1" applyAlignment="1" applyProtection="1">
      <alignment horizontal="left" vertical="center" wrapText="1"/>
    </xf>
    <xf numFmtId="0" fontId="12" fillId="0" borderId="73" xfId="0" applyFont="1" applyBorder="1" applyProtection="1">
      <alignment vertical="center"/>
      <protection locked="0"/>
    </xf>
    <xf numFmtId="0" fontId="12" fillId="0" borderId="76" xfId="0" applyFont="1" applyBorder="1" applyProtection="1">
      <alignment vertical="center"/>
      <protection locked="0"/>
    </xf>
    <xf numFmtId="0" fontId="12" fillId="0" borderId="20" xfId="0" applyFont="1" applyBorder="1" applyAlignment="1" applyProtection="1">
      <alignment horizontal="center" vertical="center"/>
      <protection locked="0"/>
    </xf>
    <xf numFmtId="0" fontId="8" fillId="0" borderId="0" xfId="0" applyFont="1" applyAlignment="1" applyProtection="1">
      <alignment horizontal="center" vertical="center"/>
    </xf>
    <xf numFmtId="0" fontId="10" fillId="0" borderId="26" xfId="0" applyFont="1" applyBorder="1" applyAlignment="1" applyProtection="1">
      <alignment horizontal="center" vertical="center"/>
    </xf>
    <xf numFmtId="0" fontId="10" fillId="0" borderId="32" xfId="0" applyFont="1" applyBorder="1" applyAlignment="1" applyProtection="1">
      <alignment horizontal="center" vertical="center"/>
    </xf>
    <xf numFmtId="0" fontId="9" fillId="0" borderId="0" xfId="0" applyFont="1" applyAlignment="1" applyProtection="1">
      <alignment horizontal="right" vertical="center"/>
    </xf>
    <xf numFmtId="0" fontId="7" fillId="0" borderId="63" xfId="0" applyFont="1" applyBorder="1" applyAlignment="1" applyProtection="1">
      <alignment horizontal="center" vertical="center"/>
    </xf>
    <xf numFmtId="0" fontId="9" fillId="0" borderId="20" xfId="0" applyFont="1" applyBorder="1" applyAlignment="1" applyProtection="1">
      <alignment horizontal="left" vertical="top" wrapText="1"/>
    </xf>
    <xf numFmtId="0" fontId="9" fillId="0" borderId="19" xfId="0" applyFont="1" applyBorder="1" applyAlignment="1" applyProtection="1">
      <alignment horizontal="left" vertical="top" wrapText="1"/>
    </xf>
    <xf numFmtId="0" fontId="15" fillId="0" borderId="0" xfId="0" applyFont="1" applyProtection="1">
      <alignment vertical="center"/>
    </xf>
    <xf numFmtId="0" fontId="12" fillId="0" borderId="0" xfId="0" applyFont="1" applyProtection="1">
      <alignment vertical="center"/>
    </xf>
    <xf numFmtId="0" fontId="10" fillId="0" borderId="35" xfId="0" applyFont="1" applyBorder="1" applyAlignment="1" applyProtection="1">
      <alignment horizontal="center" vertical="center" wrapText="1"/>
    </xf>
    <xf numFmtId="0" fontId="11" fillId="0" borderId="0" xfId="0" applyFont="1" applyProtection="1">
      <alignment vertical="center"/>
    </xf>
    <xf numFmtId="0" fontId="12" fillId="0" borderId="0" xfId="0" applyFont="1" applyAlignment="1" applyProtection="1">
      <alignment horizontal="center" vertical="center"/>
    </xf>
    <xf numFmtId="0" fontId="12" fillId="0" borderId="46" xfId="0" applyFont="1" applyBorder="1" applyProtection="1">
      <alignment vertical="center"/>
    </xf>
    <xf numFmtId="0" fontId="16" fillId="0" borderId="0" xfId="0" applyFont="1" applyProtection="1">
      <alignment vertical="center"/>
    </xf>
    <xf numFmtId="0" fontId="9" fillId="0" borderId="62" xfId="0" applyFont="1" applyFill="1" applyBorder="1" applyProtection="1">
      <alignment vertical="center"/>
    </xf>
    <xf numFmtId="0" fontId="9" fillId="0" borderId="42" xfId="0" applyFont="1" applyBorder="1" applyProtection="1">
      <alignment vertical="center"/>
    </xf>
    <xf numFmtId="0" fontId="10" fillId="0" borderId="4" xfId="0" applyFont="1" applyBorder="1" applyAlignment="1" applyProtection="1">
      <alignment horizontal="center" vertical="center" wrapText="1"/>
      <protection locked="0"/>
    </xf>
    <xf numFmtId="0" fontId="33" fillId="0" borderId="0" xfId="0" applyFont="1" applyProtection="1">
      <alignment vertical="center"/>
    </xf>
    <xf numFmtId="0" fontId="1" fillId="0" borderId="0" xfId="0" applyFont="1" applyProtection="1">
      <alignment vertical="center"/>
    </xf>
    <xf numFmtId="0" fontId="1" fillId="0" borderId="0" xfId="0" applyFont="1" applyAlignment="1" applyProtection="1">
      <alignment horizontal="center" vertical="center"/>
    </xf>
    <xf numFmtId="0" fontId="4" fillId="0" borderId="0" xfId="0" applyFont="1" applyProtection="1">
      <alignment vertical="center"/>
    </xf>
    <xf numFmtId="0" fontId="1" fillId="0" borderId="0" xfId="0" applyFont="1" applyAlignment="1" applyProtection="1">
      <alignment horizontal="right" vertical="center"/>
    </xf>
    <xf numFmtId="49" fontId="1" fillId="0" borderId="1" xfId="0" applyNumberFormat="1" applyFont="1" applyBorder="1" applyAlignment="1" applyProtection="1">
      <alignment horizontal="center" vertical="center"/>
    </xf>
    <xf numFmtId="49" fontId="1" fillId="0" borderId="2" xfId="0" applyNumberFormat="1" applyFont="1" applyBorder="1" applyAlignment="1" applyProtection="1">
      <alignment horizontal="center" vertical="center"/>
    </xf>
    <xf numFmtId="0" fontId="1" fillId="0" borderId="3" xfId="0" applyFont="1" applyBorder="1" applyAlignment="1" applyProtection="1">
      <alignment horizontal="center" vertical="center" wrapText="1"/>
    </xf>
    <xf numFmtId="0" fontId="21" fillId="2" borderId="0" xfId="0" applyFont="1" applyFill="1" applyProtection="1">
      <alignment vertical="center"/>
    </xf>
    <xf numFmtId="0" fontId="21" fillId="2" borderId="0" xfId="0" applyFont="1" applyFill="1" applyAlignment="1" applyProtection="1">
      <alignment horizontal="center" vertical="center"/>
    </xf>
    <xf numFmtId="0" fontId="1" fillId="0" borderId="6" xfId="0" applyFont="1" applyBorder="1" applyAlignment="1" applyProtection="1">
      <alignment horizontal="center" vertical="center" wrapText="1"/>
    </xf>
    <xf numFmtId="0" fontId="1" fillId="0" borderId="6" xfId="0" applyFont="1" applyBorder="1" applyAlignment="1" applyProtection="1">
      <alignment vertical="center" wrapText="1"/>
    </xf>
    <xf numFmtId="0" fontId="1" fillId="0" borderId="7" xfId="0" applyFont="1" applyBorder="1" applyProtection="1">
      <alignment vertical="center"/>
    </xf>
    <xf numFmtId="0" fontId="1" fillId="0" borderId="10" xfId="0" applyFont="1" applyBorder="1" applyAlignment="1" applyProtection="1">
      <alignment horizontal="center" vertical="center" wrapText="1"/>
    </xf>
    <xf numFmtId="0" fontId="1" fillId="0" borderId="10" xfId="0" applyFont="1" applyBorder="1" applyAlignment="1" applyProtection="1">
      <alignment vertical="center" wrapText="1"/>
    </xf>
    <xf numFmtId="0" fontId="1" fillId="0" borderId="11" xfId="0" applyFont="1" applyBorder="1" applyProtection="1">
      <alignment vertical="center"/>
    </xf>
    <xf numFmtId="0" fontId="5" fillId="0" borderId="6" xfId="0" applyFont="1" applyBorder="1" applyAlignment="1" applyProtection="1">
      <alignment vertical="center" wrapText="1"/>
    </xf>
    <xf numFmtId="0" fontId="1" fillId="0" borderId="25" xfId="0" applyFont="1" applyBorder="1" applyAlignment="1" applyProtection="1">
      <alignment horizontal="center" vertical="center" wrapText="1"/>
    </xf>
    <xf numFmtId="0" fontId="1" fillId="0" borderId="25" xfId="0" applyFont="1" applyBorder="1" applyAlignment="1" applyProtection="1">
      <alignment vertical="center" wrapText="1"/>
    </xf>
    <xf numFmtId="0" fontId="1" fillId="0" borderId="49" xfId="0" applyFont="1" applyBorder="1" applyProtection="1">
      <alignment vertical="center"/>
    </xf>
    <xf numFmtId="0" fontId="1" fillId="0" borderId="12" xfId="0" applyFont="1" applyBorder="1" applyAlignment="1" applyProtection="1">
      <alignment horizontal="center" vertical="center" wrapText="1"/>
    </xf>
    <xf numFmtId="0" fontId="1" fillId="0" borderId="12" xfId="0" applyFont="1" applyBorder="1" applyAlignment="1" applyProtection="1">
      <alignment vertical="center" wrapText="1"/>
    </xf>
    <xf numFmtId="0" fontId="1" fillId="0" borderId="13" xfId="0" applyFont="1" applyBorder="1" applyProtection="1">
      <alignment vertical="center"/>
    </xf>
    <xf numFmtId="0" fontId="1" fillId="0" borderId="6" xfId="0" applyFont="1" applyBorder="1" applyProtection="1">
      <alignment vertical="center"/>
    </xf>
    <xf numFmtId="0" fontId="1" fillId="0" borderId="0" xfId="0" applyFont="1" applyAlignment="1" applyProtection="1">
      <alignment vertical="center" textRotation="255"/>
    </xf>
    <xf numFmtId="0" fontId="24" fillId="0" borderId="10" xfId="0" applyFont="1" applyBorder="1" applyAlignment="1" applyProtection="1">
      <alignment horizontal="center" vertical="center"/>
    </xf>
    <xf numFmtId="0" fontId="28" fillId="0" borderId="10" xfId="0" applyFont="1" applyBorder="1" applyAlignment="1" applyProtection="1">
      <alignment horizontal="center" vertical="center"/>
    </xf>
    <xf numFmtId="0" fontId="22" fillId="0" borderId="25" xfId="0" applyFont="1" applyBorder="1" applyAlignment="1" applyProtection="1">
      <alignment horizontal="center" vertical="center"/>
    </xf>
    <xf numFmtId="0" fontId="1" fillId="0" borderId="10" xfId="0" applyFont="1" applyBorder="1" applyAlignment="1" applyProtection="1">
      <alignment horizontal="right" vertical="center"/>
    </xf>
    <xf numFmtId="0" fontId="1" fillId="0" borderId="6" xfId="0" applyFont="1" applyBorder="1" applyAlignment="1" applyProtection="1">
      <alignment horizontal="center" vertical="center" wrapText="1"/>
    </xf>
    <xf numFmtId="0" fontId="1" fillId="0" borderId="10" xfId="0" applyFont="1" applyBorder="1" applyAlignment="1" applyProtection="1">
      <alignment horizontal="center" vertical="center" wrapText="1"/>
    </xf>
    <xf numFmtId="0" fontId="1" fillId="0" borderId="10" xfId="0" applyFont="1" applyBorder="1" applyAlignment="1" applyProtection="1">
      <alignment horizontal="center" vertical="center"/>
    </xf>
    <xf numFmtId="0" fontId="1" fillId="0" borderId="25" xfId="0" applyFont="1" applyBorder="1" applyAlignment="1" applyProtection="1">
      <alignment horizontal="center" vertical="center" wrapText="1"/>
    </xf>
    <xf numFmtId="0" fontId="4" fillId="0" borderId="0" xfId="0" applyFont="1" applyBorder="1" applyAlignment="1" applyProtection="1">
      <alignment horizontal="center" vertical="center"/>
    </xf>
    <xf numFmtId="0" fontId="26" fillId="0" borderId="0" xfId="0" applyFont="1" applyBorder="1" applyAlignment="1" applyProtection="1">
      <alignment horizontal="center" vertical="center" wrapText="1"/>
    </xf>
    <xf numFmtId="0" fontId="26" fillId="0" borderId="0" xfId="0" applyFont="1" applyBorder="1" applyAlignment="1" applyProtection="1">
      <alignment horizontal="center" vertical="center"/>
    </xf>
    <xf numFmtId="0" fontId="3" fillId="0" borderId="0" xfId="0" applyFont="1" applyAlignment="1" applyProtection="1">
      <alignment vertical="center"/>
    </xf>
    <xf numFmtId="0" fontId="1" fillId="0" borderId="0" xfId="0" applyFont="1" applyFill="1" applyProtection="1">
      <alignment vertical="center"/>
    </xf>
    <xf numFmtId="0" fontId="3" fillId="0" borderId="0" xfId="0" applyFont="1" applyFill="1" applyAlignment="1" applyProtection="1">
      <alignment horizontal="left" vertical="center"/>
    </xf>
    <xf numFmtId="0" fontId="1" fillId="0" borderId="0" xfId="0" applyFont="1" applyFill="1" applyAlignment="1" applyProtection="1">
      <alignment horizontal="center" vertical="center"/>
    </xf>
    <xf numFmtId="0" fontId="27" fillId="0" borderId="0" xfId="0" applyFont="1" applyFill="1" applyBorder="1" applyAlignment="1" applyProtection="1">
      <alignment horizontal="center" vertical="center" wrapText="1"/>
    </xf>
    <xf numFmtId="0" fontId="27" fillId="0" borderId="0" xfId="0" applyFont="1" applyFill="1" applyBorder="1" applyAlignment="1" applyProtection="1">
      <alignment horizontal="center" vertical="center"/>
    </xf>
    <xf numFmtId="0" fontId="4" fillId="0" borderId="0" xfId="0" applyFont="1" applyFill="1" applyProtection="1">
      <alignment vertical="center"/>
    </xf>
    <xf numFmtId="0" fontId="29" fillId="0" borderId="0" xfId="0" applyFont="1" applyFill="1" applyAlignment="1" applyProtection="1">
      <alignment horizontal="center" vertical="center"/>
    </xf>
    <xf numFmtId="0" fontId="1" fillId="0" borderId="0" xfId="0" applyFont="1" applyAlignment="1" applyProtection="1">
      <alignment horizontal="left" vertical="center"/>
    </xf>
    <xf numFmtId="0" fontId="38" fillId="0" borderId="0" xfId="0" applyFont="1" applyFill="1" applyAlignment="1" applyProtection="1">
      <alignment horizontal="left" vertical="center"/>
    </xf>
    <xf numFmtId="0" fontId="4" fillId="0" borderId="0" xfId="0" applyFont="1" applyAlignment="1" applyProtection="1">
      <alignment vertical="center" wrapText="1"/>
    </xf>
    <xf numFmtId="0" fontId="26" fillId="8" borderId="0" xfId="0" applyFont="1" applyFill="1" applyAlignment="1" applyProtection="1">
      <alignment horizontal="center" vertical="center"/>
    </xf>
    <xf numFmtId="0" fontId="31" fillId="0" borderId="0" xfId="0" applyFont="1" applyAlignment="1" applyProtection="1">
      <alignment vertical="center" textRotation="255" wrapText="1"/>
    </xf>
    <xf numFmtId="0" fontId="23" fillId="0" borderId="10" xfId="0" applyFont="1" applyBorder="1" applyAlignment="1" applyProtection="1">
      <alignment horizontal="center" vertical="center"/>
    </xf>
    <xf numFmtId="0" fontId="41" fillId="0" borderId="0" xfId="0" applyFont="1">
      <alignment vertical="center"/>
    </xf>
    <xf numFmtId="0" fontId="9" fillId="0" borderId="80" xfId="0" applyFont="1" applyBorder="1" applyProtection="1">
      <alignment vertical="center"/>
    </xf>
    <xf numFmtId="0" fontId="10" fillId="4" borderId="82" xfId="0" applyFont="1" applyFill="1" applyBorder="1" applyAlignment="1" applyProtection="1">
      <alignment horizontal="left" vertical="center" wrapText="1"/>
    </xf>
    <xf numFmtId="0" fontId="10" fillId="4" borderId="83" xfId="0" applyFont="1" applyFill="1" applyBorder="1" applyAlignment="1" applyProtection="1">
      <alignment horizontal="left" vertical="center" wrapText="1"/>
    </xf>
    <xf numFmtId="0" fontId="37" fillId="0" borderId="0" xfId="0" applyFont="1" applyProtection="1">
      <alignment vertical="center"/>
    </xf>
    <xf numFmtId="0" fontId="42" fillId="0" borderId="0" xfId="0" applyFont="1" applyProtection="1">
      <alignment vertical="center"/>
    </xf>
    <xf numFmtId="0" fontId="9" fillId="0" borderId="19" xfId="0" applyFont="1" applyBorder="1" applyAlignment="1" applyProtection="1">
      <alignment horizontal="center" vertical="center" wrapText="1"/>
    </xf>
    <xf numFmtId="0" fontId="25" fillId="0" borderId="18" xfId="0" applyNumberFormat="1" applyFont="1" applyBorder="1" applyAlignment="1" applyProtection="1">
      <alignment horizontal="center" vertical="center"/>
      <protection locked="0"/>
    </xf>
    <xf numFmtId="0" fontId="25" fillId="0" borderId="19" xfId="0" applyNumberFormat="1" applyFont="1" applyBorder="1" applyAlignment="1" applyProtection="1">
      <alignment horizontal="center" vertical="center"/>
      <protection locked="0"/>
    </xf>
    <xf numFmtId="0" fontId="25" fillId="0" borderId="78" xfId="0" applyNumberFormat="1" applyFont="1" applyBorder="1" applyAlignment="1" applyProtection="1">
      <alignment horizontal="center" vertical="center" wrapText="1"/>
    </xf>
    <xf numFmtId="0" fontId="45" fillId="0" borderId="0" xfId="0" applyFont="1" applyProtection="1">
      <alignment vertical="center"/>
    </xf>
    <xf numFmtId="0" fontId="11" fillId="0" borderId="39" xfId="0" applyFont="1" applyBorder="1" applyAlignment="1">
      <alignment horizontal="left" vertical="center"/>
    </xf>
    <xf numFmtId="0" fontId="11" fillId="0" borderId="0" xfId="0" applyFont="1" applyAlignment="1">
      <alignment horizontal="left" vertical="center"/>
    </xf>
    <xf numFmtId="0" fontId="9" fillId="7" borderId="10" xfId="0" applyFont="1" applyFill="1" applyBorder="1" applyAlignment="1">
      <alignment horizontal="center" vertical="center"/>
    </xf>
    <xf numFmtId="0" fontId="9" fillId="0" borderId="28" xfId="0" applyFont="1" applyBorder="1" applyAlignment="1">
      <alignment horizontal="center" vertical="center"/>
    </xf>
    <xf numFmtId="0" fontId="9" fillId="0" borderId="25" xfId="0" applyFont="1" applyBorder="1" applyAlignment="1">
      <alignment horizontal="center" vertical="center"/>
    </xf>
    <xf numFmtId="0" fontId="9" fillId="0" borderId="0" xfId="0" applyFont="1" applyBorder="1" applyAlignment="1">
      <alignment horizontal="center" vertical="center"/>
    </xf>
    <xf numFmtId="0" fontId="9" fillId="0" borderId="0" xfId="0" applyFont="1" applyAlignment="1">
      <alignment horizontal="left" vertical="top" wrapText="1"/>
    </xf>
    <xf numFmtId="0" fontId="9" fillId="0" borderId="39" xfId="0" applyFont="1" applyBorder="1" applyAlignment="1">
      <alignment horizontal="left" vertical="center" wrapText="1"/>
    </xf>
    <xf numFmtId="0" fontId="9" fillId="0" borderId="0" xfId="0" applyFont="1" applyAlignment="1">
      <alignment horizontal="left" vertical="center" wrapText="1"/>
    </xf>
    <xf numFmtId="0" fontId="9" fillId="6" borderId="10" xfId="0" applyFont="1" applyFill="1" applyBorder="1" applyAlignment="1">
      <alignment horizontal="center" vertical="center"/>
    </xf>
    <xf numFmtId="0" fontId="9" fillId="0" borderId="0" xfId="0" applyFont="1" applyAlignment="1">
      <alignment horizontal="left" vertical="center"/>
    </xf>
    <xf numFmtId="0" fontId="18" fillId="0" borderId="0" xfId="0" applyFont="1" applyAlignment="1">
      <alignment horizontal="left" vertical="top" wrapText="1"/>
    </xf>
    <xf numFmtId="0" fontId="44" fillId="0" borderId="39" xfId="0" applyFont="1" applyBorder="1" applyAlignment="1">
      <alignment horizontal="left" vertical="center" wrapText="1"/>
    </xf>
    <xf numFmtId="0" fontId="44" fillId="0" borderId="0" xfId="0" applyFont="1" applyAlignment="1">
      <alignment horizontal="left" vertical="center" wrapText="1"/>
    </xf>
    <xf numFmtId="0" fontId="39" fillId="3" borderId="79" xfId="0" applyFont="1" applyFill="1" applyBorder="1" applyAlignment="1" applyProtection="1">
      <alignment horizontal="center" vertical="center"/>
      <protection locked="0"/>
    </xf>
    <xf numFmtId="0" fontId="39" fillId="3" borderId="78" xfId="0" applyFont="1" applyFill="1" applyBorder="1" applyAlignment="1" applyProtection="1">
      <alignment horizontal="center" vertical="center"/>
      <protection locked="0"/>
    </xf>
    <xf numFmtId="0" fontId="34" fillId="0" borderId="0" xfId="0" applyFont="1" applyBorder="1" applyAlignment="1" applyProtection="1">
      <alignment horizontal="left" vertical="center" wrapText="1"/>
    </xf>
    <xf numFmtId="0" fontId="31" fillId="0" borderId="0" xfId="0" applyFont="1" applyAlignment="1" applyProtection="1">
      <alignment horizontal="center" vertical="center" textRotation="255" wrapText="1"/>
    </xf>
    <xf numFmtId="0" fontId="29" fillId="0" borderId="0" xfId="0" applyFont="1" applyAlignment="1" applyProtection="1">
      <alignment horizontal="center" vertical="center"/>
    </xf>
    <xf numFmtId="0" fontId="4" fillId="0" borderId="47" xfId="0" applyFont="1" applyBorder="1" applyAlignment="1" applyProtection="1">
      <alignment horizontal="center" vertical="center"/>
    </xf>
    <xf numFmtId="0" fontId="1" fillId="0" borderId="10" xfId="0" applyFont="1" applyBorder="1" applyAlignment="1" applyProtection="1">
      <alignment horizontal="center" vertical="center" wrapText="1"/>
    </xf>
    <xf numFmtId="0" fontId="1" fillId="0" borderId="10" xfId="0" applyFont="1" applyBorder="1" applyAlignment="1" applyProtection="1">
      <alignment horizontal="center" vertical="center"/>
    </xf>
    <xf numFmtId="0" fontId="37" fillId="0" borderId="10" xfId="0" applyFont="1" applyBorder="1" applyAlignment="1" applyProtection="1">
      <alignment horizontal="center" vertical="center" wrapText="1"/>
    </xf>
    <xf numFmtId="0" fontId="26" fillId="0" borderId="0" xfId="0" applyFont="1" applyBorder="1" applyAlignment="1" applyProtection="1">
      <alignment horizontal="center" vertical="center" wrapText="1"/>
    </xf>
    <xf numFmtId="0" fontId="26" fillId="0" borderId="0" xfId="0" applyFont="1" applyBorder="1" applyAlignment="1" applyProtection="1">
      <alignment horizontal="center" vertical="center"/>
    </xf>
    <xf numFmtId="0" fontId="3" fillId="0" borderId="0" xfId="0" applyFont="1" applyAlignment="1" applyProtection="1">
      <alignment horizontal="left" vertical="center"/>
    </xf>
    <xf numFmtId="0" fontId="27" fillId="8" borderId="54" xfId="0" applyFont="1" applyFill="1" applyBorder="1" applyAlignment="1" applyProtection="1">
      <alignment horizontal="center" vertical="center" wrapText="1"/>
    </xf>
    <xf numFmtId="0" fontId="27" fillId="8" borderId="55" xfId="0" applyFont="1" applyFill="1" applyBorder="1" applyAlignment="1" applyProtection="1">
      <alignment horizontal="center" vertical="center" wrapText="1"/>
    </xf>
    <xf numFmtId="0" fontId="27" fillId="8" borderId="55" xfId="0" applyFont="1" applyFill="1" applyBorder="1" applyAlignment="1" applyProtection="1">
      <alignment horizontal="center" vertical="center"/>
    </xf>
    <xf numFmtId="0" fontId="27" fillId="8" borderId="16" xfId="0" applyFont="1" applyFill="1" applyBorder="1" applyAlignment="1" applyProtection="1">
      <alignment horizontal="center" vertical="center"/>
    </xf>
    <xf numFmtId="0" fontId="1" fillId="0" borderId="4" xfId="0" applyFont="1" applyBorder="1" applyAlignment="1" applyProtection="1">
      <alignment horizontal="center" vertical="center" textRotation="255"/>
    </xf>
    <xf numFmtId="0" fontId="1" fillId="0" borderId="8" xfId="0" applyFont="1" applyBorder="1" applyAlignment="1" applyProtection="1">
      <alignment horizontal="center" vertical="center" textRotation="255"/>
    </xf>
    <xf numFmtId="0" fontId="1" fillId="0" borderId="5" xfId="0" applyFont="1" applyBorder="1" applyAlignment="1" applyProtection="1">
      <alignment horizontal="center" vertical="center" textRotation="255"/>
    </xf>
    <xf numFmtId="0" fontId="1" fillId="0" borderId="9" xfId="0" applyFont="1" applyBorder="1" applyAlignment="1" applyProtection="1">
      <alignment horizontal="center" vertical="center" textRotation="255"/>
    </xf>
    <xf numFmtId="0" fontId="1" fillId="0" borderId="6" xfId="0" applyFont="1" applyBorder="1" applyAlignment="1" applyProtection="1">
      <alignment horizontal="center" vertical="center" wrapText="1"/>
    </xf>
    <xf numFmtId="0" fontId="5" fillId="0" borderId="5" xfId="0" applyFont="1" applyBorder="1" applyAlignment="1" applyProtection="1">
      <alignment horizontal="center" vertical="center" textRotation="255"/>
    </xf>
    <xf numFmtId="0" fontId="5" fillId="0" borderId="9" xfId="0" applyFont="1" applyBorder="1" applyAlignment="1" applyProtection="1">
      <alignment horizontal="center" vertical="center" textRotation="255"/>
    </xf>
    <xf numFmtId="0" fontId="1" fillId="0" borderId="12" xfId="0" applyFont="1" applyBorder="1" applyAlignment="1" applyProtection="1">
      <alignment horizontal="center" vertical="center"/>
    </xf>
    <xf numFmtId="0" fontId="1" fillId="0" borderId="50" xfId="0" applyFont="1" applyBorder="1" applyAlignment="1" applyProtection="1">
      <alignment horizontal="center" vertical="center"/>
    </xf>
    <xf numFmtId="0" fontId="1" fillId="0" borderId="51" xfId="0" applyFont="1" applyBorder="1" applyAlignment="1" applyProtection="1">
      <alignment horizontal="center" vertical="center"/>
    </xf>
    <xf numFmtId="0" fontId="1" fillId="0" borderId="52" xfId="0" applyFont="1" applyBorder="1" applyAlignment="1" applyProtection="1">
      <alignment horizontal="center" vertical="center"/>
    </xf>
    <xf numFmtId="0" fontId="1" fillId="0" borderId="53" xfId="0" applyFont="1" applyBorder="1" applyAlignment="1" applyProtection="1">
      <alignment horizontal="center" vertical="center"/>
    </xf>
    <xf numFmtId="0" fontId="1" fillId="0" borderId="46" xfId="0" applyFont="1" applyBorder="1" applyAlignment="1" applyProtection="1">
      <alignment horizontal="center" vertical="center"/>
    </xf>
    <xf numFmtId="0" fontId="1" fillId="0" borderId="45" xfId="0" applyFont="1" applyBorder="1" applyAlignment="1" applyProtection="1">
      <alignment horizontal="center" vertical="center"/>
    </xf>
    <xf numFmtId="0" fontId="1" fillId="0" borderId="28" xfId="0" applyFont="1" applyBorder="1" applyAlignment="1" applyProtection="1">
      <alignment horizontal="center" vertical="center" wrapText="1"/>
    </xf>
    <xf numFmtId="0" fontId="1" fillId="0" borderId="31" xfId="0" applyFont="1" applyBorder="1" applyAlignment="1" applyProtection="1">
      <alignment horizontal="center" vertical="center" wrapText="1"/>
    </xf>
    <xf numFmtId="0" fontId="1" fillId="0" borderId="48" xfId="0" applyFont="1" applyBorder="1" applyAlignment="1" applyProtection="1">
      <alignment horizontal="center" vertical="center" textRotation="255"/>
    </xf>
    <xf numFmtId="0" fontId="1" fillId="0" borderId="14" xfId="0" applyFont="1" applyBorder="1" applyAlignment="1" applyProtection="1">
      <alignment horizontal="center" vertical="center" textRotation="255"/>
    </xf>
    <xf numFmtId="0" fontId="1" fillId="0" borderId="15" xfId="0" applyFont="1" applyBorder="1" applyAlignment="1" applyProtection="1">
      <alignment horizontal="center" vertical="center" textRotation="255"/>
    </xf>
    <xf numFmtId="0" fontId="1" fillId="0" borderId="44" xfId="0" applyFont="1" applyBorder="1" applyAlignment="1" applyProtection="1">
      <alignment horizontal="center" vertical="center" textRotation="255"/>
    </xf>
    <xf numFmtId="0" fontId="1" fillId="0" borderId="17" xfId="0" applyFont="1" applyBorder="1" applyAlignment="1" applyProtection="1">
      <alignment horizontal="center" vertical="center" textRotation="255"/>
    </xf>
    <xf numFmtId="0" fontId="1" fillId="0" borderId="2" xfId="0" applyFont="1" applyBorder="1" applyAlignment="1" applyProtection="1">
      <alignment horizontal="center" vertical="center" wrapText="1"/>
    </xf>
    <xf numFmtId="0" fontId="1" fillId="0" borderId="23" xfId="0" applyFont="1" applyBorder="1" applyAlignment="1" applyProtection="1">
      <alignment horizontal="center" vertical="center" wrapText="1"/>
    </xf>
    <xf numFmtId="0" fontId="1" fillId="0" borderId="25" xfId="0" applyFont="1" applyBorder="1" applyAlignment="1" applyProtection="1">
      <alignment horizontal="center" vertical="center" wrapText="1"/>
    </xf>
    <xf numFmtId="0" fontId="37" fillId="0" borderId="54" xfId="0" applyFont="1" applyBorder="1" applyAlignment="1" applyProtection="1">
      <alignment horizontal="center" vertical="center" wrapText="1"/>
    </xf>
    <xf numFmtId="0" fontId="37" fillId="0" borderId="55" xfId="0" applyFont="1" applyBorder="1" applyAlignment="1" applyProtection="1">
      <alignment horizontal="center" vertical="center" wrapText="1"/>
    </xf>
    <xf numFmtId="0" fontId="37" fillId="0" borderId="16" xfId="0" applyFont="1" applyBorder="1" applyAlignment="1" applyProtection="1">
      <alignment horizontal="center" vertical="center" wrapText="1"/>
    </xf>
    <xf numFmtId="0" fontId="1" fillId="0" borderId="54" xfId="0" applyFont="1" applyBorder="1" applyAlignment="1" applyProtection="1">
      <alignment horizontal="center" vertical="center" wrapText="1"/>
    </xf>
    <xf numFmtId="0" fontId="1" fillId="0" borderId="16" xfId="0" applyFont="1" applyBorder="1" applyAlignment="1" applyProtection="1">
      <alignment horizontal="center" vertical="center"/>
    </xf>
    <xf numFmtId="0" fontId="10" fillId="0" borderId="59" xfId="0" applyFont="1" applyBorder="1" applyAlignment="1" applyProtection="1">
      <alignment horizontal="center" vertical="center"/>
    </xf>
    <xf numFmtId="0" fontId="10" fillId="0" borderId="58" xfId="0" applyFont="1" applyBorder="1" applyAlignment="1" applyProtection="1">
      <alignment horizontal="center" vertical="center"/>
    </xf>
    <xf numFmtId="0" fontId="10" fillId="0" borderId="60" xfId="0" applyFont="1" applyBorder="1" applyAlignment="1" applyProtection="1">
      <alignment horizontal="center" vertical="center"/>
    </xf>
    <xf numFmtId="0" fontId="8" fillId="4" borderId="28" xfId="0" applyFont="1" applyFill="1" applyBorder="1" applyAlignment="1" applyProtection="1">
      <alignment horizontal="center" vertical="center"/>
      <protection locked="0"/>
    </xf>
    <xf numFmtId="0" fontId="8" fillId="4" borderId="23" xfId="0" applyFont="1" applyFill="1" applyBorder="1" applyAlignment="1" applyProtection="1">
      <alignment horizontal="center" vertical="center"/>
      <protection locked="0"/>
    </xf>
    <xf numFmtId="0" fontId="8" fillId="4" borderId="31" xfId="0" applyFont="1" applyFill="1" applyBorder="1" applyAlignment="1" applyProtection="1">
      <alignment horizontal="center" vertical="center"/>
      <protection locked="0"/>
    </xf>
    <xf numFmtId="0" fontId="9" fillId="0" borderId="1" xfId="0" applyFont="1" applyBorder="1" applyAlignment="1" applyProtection="1">
      <alignment horizontal="center" vertical="center"/>
    </xf>
    <xf numFmtId="0" fontId="9" fillId="0" borderId="22" xfId="0" applyFont="1" applyBorder="1" applyAlignment="1" applyProtection="1">
      <alignment horizontal="center" vertical="center"/>
    </xf>
    <xf numFmtId="0" fontId="9" fillId="0" borderId="30" xfId="0" applyFont="1" applyBorder="1" applyAlignment="1" applyProtection="1">
      <alignment horizontal="center" vertical="center"/>
    </xf>
    <xf numFmtId="0" fontId="9" fillId="3" borderId="2" xfId="0" applyFont="1" applyFill="1" applyBorder="1" applyAlignment="1" applyProtection="1">
      <alignment horizontal="left" vertical="center" wrapText="1"/>
      <protection locked="0"/>
    </xf>
    <xf numFmtId="0" fontId="9" fillId="3" borderId="23" xfId="0" applyFont="1" applyFill="1" applyBorder="1" applyAlignment="1" applyProtection="1">
      <alignment horizontal="left" vertical="center" wrapText="1"/>
      <protection locked="0"/>
    </xf>
    <xf numFmtId="0" fontId="9" fillId="3" borderId="31" xfId="0" applyFont="1" applyFill="1" applyBorder="1" applyAlignment="1" applyProtection="1">
      <alignment horizontal="left" vertical="center" wrapText="1"/>
      <protection locked="0"/>
    </xf>
    <xf numFmtId="0" fontId="9" fillId="3" borderId="2" xfId="0" applyFont="1" applyFill="1" applyBorder="1" applyAlignment="1" applyProtection="1">
      <alignment horizontal="center" vertical="center"/>
      <protection locked="0"/>
    </xf>
    <xf numFmtId="0" fontId="9" fillId="3" borderId="23" xfId="0" applyFont="1" applyFill="1" applyBorder="1" applyAlignment="1" applyProtection="1">
      <alignment horizontal="center" vertical="center"/>
      <protection locked="0"/>
    </xf>
    <xf numFmtId="0" fontId="8" fillId="0" borderId="28" xfId="0" applyFont="1" applyFill="1" applyBorder="1" applyAlignment="1" applyProtection="1">
      <alignment horizontal="center" vertical="center"/>
    </xf>
    <xf numFmtId="0" fontId="8" fillId="0" borderId="25" xfId="0" applyFont="1" applyFill="1" applyBorder="1" applyAlignment="1" applyProtection="1">
      <alignment horizontal="center" vertical="center"/>
    </xf>
    <xf numFmtId="0" fontId="8" fillId="4" borderId="25" xfId="0" applyFont="1" applyFill="1" applyBorder="1" applyAlignment="1" applyProtection="1">
      <alignment horizontal="center" vertical="center"/>
      <protection locked="0"/>
    </xf>
    <xf numFmtId="0" fontId="10" fillId="0" borderId="56" xfId="0" applyFont="1" applyBorder="1" applyAlignment="1" applyProtection="1">
      <alignment horizontal="center" vertical="center"/>
    </xf>
    <xf numFmtId="0" fontId="9" fillId="3" borderId="31" xfId="0" applyFont="1" applyFill="1" applyBorder="1" applyAlignment="1" applyProtection="1">
      <alignment horizontal="center" vertical="center"/>
      <protection locked="0"/>
    </xf>
    <xf numFmtId="0" fontId="9" fillId="0" borderId="0" xfId="0" applyFont="1" applyAlignment="1" applyProtection="1">
      <alignment horizontal="left" vertical="center" wrapText="1"/>
    </xf>
    <xf numFmtId="0" fontId="9" fillId="0" borderId="0" xfId="0" applyFont="1" applyAlignment="1" applyProtection="1">
      <alignment horizontal="left" vertical="center"/>
    </xf>
    <xf numFmtId="0" fontId="11" fillId="0" borderId="47" xfId="0" applyFont="1" applyBorder="1" applyAlignment="1" applyProtection="1">
      <alignment horizontal="left" vertical="center"/>
    </xf>
    <xf numFmtId="0" fontId="11" fillId="0" borderId="0" xfId="0" applyFont="1" applyBorder="1" applyAlignment="1" applyProtection="1">
      <alignment horizontal="left" vertical="center"/>
    </xf>
    <xf numFmtId="0" fontId="12" fillId="0" borderId="1" xfId="0" applyFont="1" applyBorder="1" applyAlignment="1" applyProtection="1">
      <alignment horizontal="center" vertical="center"/>
    </xf>
    <xf numFmtId="0" fontId="12" fillId="0" borderId="30" xfId="0" applyFont="1" applyBorder="1" applyAlignment="1" applyProtection="1">
      <alignment horizontal="center" vertical="center"/>
    </xf>
    <xf numFmtId="0" fontId="9" fillId="0" borderId="18" xfId="0" applyFont="1" applyBorder="1" applyAlignment="1" applyProtection="1">
      <alignment horizontal="left" vertical="center" wrapText="1"/>
    </xf>
    <xf numFmtId="0" fontId="9" fillId="0" borderId="19" xfId="0" applyFont="1" applyBorder="1" applyAlignment="1" applyProtection="1">
      <alignment horizontal="left" vertical="center" wrapText="1"/>
    </xf>
    <xf numFmtId="0" fontId="9" fillId="0" borderId="74" xfId="0" applyFont="1" applyBorder="1" applyAlignment="1" applyProtection="1">
      <alignment horizontal="left" vertical="center" wrapText="1"/>
    </xf>
    <xf numFmtId="0" fontId="9" fillId="0" borderId="15" xfId="0" applyFont="1" applyBorder="1" applyAlignment="1" applyProtection="1">
      <alignment horizontal="left" vertical="center" wrapText="1"/>
    </xf>
    <xf numFmtId="0" fontId="9" fillId="0" borderId="75" xfId="0" applyFont="1" applyBorder="1" applyAlignment="1" applyProtection="1">
      <alignment horizontal="left" vertical="center" wrapText="1"/>
    </xf>
    <xf numFmtId="0" fontId="9" fillId="0" borderId="43" xfId="0" applyFont="1" applyBorder="1" applyAlignment="1" applyProtection="1">
      <alignment horizontal="left" vertical="center" wrapText="1"/>
    </xf>
    <xf numFmtId="0" fontId="9" fillId="0" borderId="77" xfId="0" applyFont="1" applyBorder="1" applyAlignment="1" applyProtection="1">
      <alignment horizontal="left" vertical="center" wrapText="1"/>
    </xf>
    <xf numFmtId="0" fontId="9" fillId="0" borderId="17" xfId="0" applyFont="1" applyBorder="1" applyAlignment="1" applyProtection="1">
      <alignment horizontal="left" vertical="center" wrapText="1"/>
    </xf>
    <xf numFmtId="0" fontId="9" fillId="0" borderId="2" xfId="0" applyFont="1" applyFill="1" applyBorder="1" applyAlignment="1" applyProtection="1">
      <alignment horizontal="left" vertical="center" wrapText="1"/>
    </xf>
    <xf numFmtId="0" fontId="9" fillId="0" borderId="23" xfId="0" applyFont="1" applyFill="1" applyBorder="1" applyAlignment="1" applyProtection="1">
      <alignment horizontal="left" vertical="center" wrapText="1"/>
    </xf>
    <xf numFmtId="0" fontId="9" fillId="0" borderId="31" xfId="0" applyFont="1" applyFill="1" applyBorder="1" applyAlignment="1" applyProtection="1">
      <alignment horizontal="left" vertical="center" wrapText="1"/>
    </xf>
    <xf numFmtId="0" fontId="9" fillId="0" borderId="2" xfId="0" applyFont="1" applyFill="1" applyBorder="1" applyAlignment="1" applyProtection="1">
      <alignment horizontal="center" vertical="center"/>
    </xf>
    <xf numFmtId="0" fontId="9" fillId="0" borderId="23" xfId="0" applyFont="1" applyFill="1" applyBorder="1" applyAlignment="1" applyProtection="1">
      <alignment horizontal="center" vertical="center"/>
    </xf>
    <xf numFmtId="0" fontId="9" fillId="0" borderId="31" xfId="0" applyFont="1" applyFill="1" applyBorder="1" applyAlignment="1" applyProtection="1">
      <alignment horizontal="center" vertical="center"/>
    </xf>
    <xf numFmtId="0" fontId="8" fillId="0" borderId="2" xfId="0" applyFont="1" applyFill="1" applyBorder="1" applyAlignment="1" applyProtection="1">
      <alignment horizontal="center" vertical="center" shrinkToFit="1"/>
    </xf>
    <xf numFmtId="0" fontId="8" fillId="0" borderId="25" xfId="0" applyFont="1" applyFill="1" applyBorder="1" applyAlignment="1" applyProtection="1">
      <alignment horizontal="center" vertical="center" shrinkToFit="1"/>
    </xf>
    <xf numFmtId="0" fontId="9" fillId="0" borderId="59" xfId="0" applyFont="1" applyBorder="1" applyAlignment="1" applyProtection="1">
      <alignment horizontal="center" vertical="center"/>
    </xf>
    <xf numFmtId="0" fontId="9" fillId="0" borderId="58" xfId="0" applyFont="1" applyBorder="1" applyAlignment="1" applyProtection="1">
      <alignment horizontal="center" vertical="center"/>
    </xf>
    <xf numFmtId="0" fontId="8" fillId="4" borderId="28" xfId="0" applyFont="1" applyFill="1" applyBorder="1" applyAlignment="1" applyProtection="1">
      <alignment horizontal="center" vertical="center" wrapText="1" shrinkToFit="1"/>
    </xf>
    <xf numFmtId="0" fontId="8" fillId="4" borderId="23" xfId="0" applyFont="1" applyFill="1" applyBorder="1" applyAlignment="1" applyProtection="1">
      <alignment horizontal="center" vertical="center" wrapText="1" shrinkToFit="1"/>
    </xf>
    <xf numFmtId="0" fontId="8" fillId="4" borderId="25" xfId="0" applyFont="1" applyFill="1" applyBorder="1" applyAlignment="1" applyProtection="1">
      <alignment horizontal="center" vertical="center" wrapText="1" shrinkToFit="1"/>
    </xf>
    <xf numFmtId="0" fontId="9" fillId="0" borderId="56" xfId="0" applyFont="1" applyBorder="1" applyAlignment="1" applyProtection="1">
      <alignment horizontal="center" vertical="center"/>
    </xf>
    <xf numFmtId="0" fontId="9" fillId="0" borderId="60" xfId="0" applyFont="1" applyBorder="1" applyAlignment="1" applyProtection="1">
      <alignment horizontal="center" vertical="center"/>
    </xf>
    <xf numFmtId="0" fontId="8" fillId="4" borderId="23" xfId="0" applyFont="1" applyFill="1" applyBorder="1" applyAlignment="1" applyProtection="1">
      <alignment horizontal="center" vertical="center" shrinkToFit="1"/>
    </xf>
    <xf numFmtId="0" fontId="8" fillId="4" borderId="31" xfId="0" applyFont="1" applyFill="1" applyBorder="1" applyAlignment="1" applyProtection="1">
      <alignment horizontal="center" vertical="center" shrinkToFit="1"/>
    </xf>
    <xf numFmtId="0" fontId="9" fillId="0" borderId="81" xfId="0" applyFont="1" applyBorder="1" applyAlignment="1" applyProtection="1">
      <alignment horizontal="center" vertical="center"/>
    </xf>
    <xf numFmtId="0" fontId="9" fillId="0" borderId="6" xfId="0" applyFont="1" applyBorder="1" applyAlignment="1" applyProtection="1">
      <alignment horizontal="left" vertical="center"/>
    </xf>
    <xf numFmtId="0" fontId="1" fillId="4" borderId="67" xfId="0" applyFont="1" applyFill="1" applyBorder="1" applyAlignment="1" applyProtection="1">
      <alignment horizontal="left" vertical="center" wrapText="1"/>
    </xf>
    <xf numFmtId="0" fontId="1" fillId="4" borderId="68" xfId="0" applyFont="1" applyFill="1" applyBorder="1" applyAlignment="1" applyProtection="1">
      <alignment horizontal="left" vertical="center" wrapText="1"/>
    </xf>
    <xf numFmtId="0" fontId="1" fillId="4" borderId="69" xfId="0" applyFont="1" applyFill="1" applyBorder="1" applyAlignment="1" applyProtection="1">
      <alignment horizontal="left" vertical="center" wrapText="1"/>
    </xf>
    <xf numFmtId="0" fontId="8" fillId="0" borderId="22" xfId="0" applyFont="1" applyBorder="1" applyAlignment="1" applyProtection="1">
      <alignment horizontal="center" vertical="center" textRotation="255"/>
    </xf>
    <xf numFmtId="0" fontId="8" fillId="0" borderId="30" xfId="0" applyFont="1" applyBorder="1" applyAlignment="1" applyProtection="1">
      <alignment horizontal="center" vertical="center" textRotation="255"/>
    </xf>
    <xf numFmtId="0" fontId="8" fillId="0" borderId="41" xfId="0" applyFont="1" applyBorder="1" applyAlignment="1" applyProtection="1">
      <alignment horizontal="center" vertical="center" wrapText="1" shrinkToFit="1"/>
    </xf>
    <xf numFmtId="0" fontId="8" fillId="0" borderId="43" xfId="0" applyFont="1" applyBorder="1" applyAlignment="1" applyProtection="1">
      <alignment horizontal="center" vertical="center" wrapText="1" shrinkToFit="1"/>
    </xf>
    <xf numFmtId="0" fontId="8" fillId="0" borderId="40" xfId="0" applyFont="1" applyBorder="1" applyAlignment="1" applyProtection="1">
      <alignment horizontal="center" vertical="center" wrapText="1" shrinkToFit="1"/>
    </xf>
    <xf numFmtId="0" fontId="8" fillId="0" borderId="44" xfId="0" applyFont="1" applyBorder="1" applyAlignment="1" applyProtection="1">
      <alignment horizontal="center" vertical="center" wrapText="1" shrinkToFit="1"/>
    </xf>
    <xf numFmtId="0" fontId="8" fillId="0" borderId="39" xfId="0" applyFont="1" applyBorder="1" applyAlignment="1" applyProtection="1">
      <alignment horizontal="center" vertical="center" wrapText="1" shrinkToFit="1"/>
    </xf>
    <xf numFmtId="0" fontId="8" fillId="0" borderId="34" xfId="0" applyFont="1" applyBorder="1" applyAlignment="1" applyProtection="1">
      <alignment horizontal="center" vertical="center" wrapText="1" shrinkToFit="1"/>
    </xf>
    <xf numFmtId="0" fontId="1" fillId="4" borderId="54" xfId="0" applyFont="1" applyFill="1" applyBorder="1" applyAlignment="1" applyProtection="1">
      <alignment horizontal="left" vertical="center" wrapText="1"/>
    </xf>
    <xf numFmtId="0" fontId="1" fillId="4" borderId="55" xfId="0" applyFont="1" applyFill="1" applyBorder="1" applyAlignment="1" applyProtection="1">
      <alignment horizontal="left" vertical="center" wrapText="1"/>
    </xf>
    <xf numFmtId="0" fontId="1" fillId="4" borderId="11" xfId="0" applyFont="1" applyFill="1" applyBorder="1" applyAlignment="1" applyProtection="1">
      <alignment horizontal="left" vertical="center" wrapText="1"/>
    </xf>
    <xf numFmtId="0" fontId="9" fillId="0" borderId="28" xfId="0" applyFont="1" applyBorder="1" applyAlignment="1" applyProtection="1">
      <alignment horizontal="center" vertical="center"/>
    </xf>
    <xf numFmtId="0" fontId="9" fillId="0" borderId="25" xfId="0" applyFont="1" applyBorder="1" applyAlignment="1" applyProtection="1">
      <alignment horizontal="center" vertical="center"/>
    </xf>
    <xf numFmtId="0" fontId="8" fillId="0" borderId="42" xfId="0" applyFont="1" applyBorder="1" applyAlignment="1" applyProtection="1">
      <alignment horizontal="center" vertical="center" wrapText="1" shrinkToFit="1"/>
    </xf>
    <xf numFmtId="0" fontId="8" fillId="0" borderId="45" xfId="0" applyFont="1" applyBorder="1" applyAlignment="1" applyProtection="1">
      <alignment horizontal="center" vertical="center" wrapText="1" shrinkToFit="1"/>
    </xf>
    <xf numFmtId="0" fontId="1" fillId="4" borderId="64" xfId="0" applyFont="1" applyFill="1" applyBorder="1" applyAlignment="1" applyProtection="1">
      <alignment horizontal="left" vertical="center" wrapText="1"/>
    </xf>
    <xf numFmtId="0" fontId="1" fillId="4" borderId="65" xfId="0" applyFont="1" applyFill="1" applyBorder="1" applyAlignment="1" applyProtection="1">
      <alignment horizontal="left" vertical="center" wrapText="1"/>
    </xf>
    <xf numFmtId="0" fontId="1" fillId="4" borderId="66" xfId="0" applyFont="1" applyFill="1" applyBorder="1" applyAlignment="1" applyProtection="1">
      <alignment horizontal="left" vertical="center" wrapText="1"/>
    </xf>
    <xf numFmtId="0" fontId="1" fillId="4" borderId="70" xfId="0" applyFont="1" applyFill="1" applyBorder="1" applyAlignment="1" applyProtection="1">
      <alignment horizontal="left" vertical="center" wrapText="1"/>
    </xf>
    <xf numFmtId="0" fontId="1" fillId="4" borderId="71"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9" fillId="0" borderId="62" xfId="0" applyFont="1" applyBorder="1" applyAlignment="1" applyProtection="1">
      <alignment horizontal="left" vertical="center"/>
    </xf>
    <xf numFmtId="0" fontId="9" fillId="0" borderId="15" xfId="0" applyFont="1" applyBorder="1" applyAlignment="1" applyProtection="1">
      <alignment horizontal="left" vertical="center"/>
    </xf>
    <xf numFmtId="0" fontId="8" fillId="0" borderId="72" xfId="0" applyFont="1" applyBorder="1" applyAlignment="1" applyProtection="1">
      <alignment horizontal="center" vertical="center" textRotation="255"/>
    </xf>
  </cellXfs>
  <cellStyles count="1">
    <cellStyle name="標準" xfId="0" builtinId="0"/>
  </cellStyles>
  <dxfs count="0"/>
  <tableStyles count="0" defaultTableStyle="TableStyleMedium2" defaultPivotStyle="PivotStyleLight16"/>
  <colors>
    <mruColors>
      <color rgb="FFFEC2FA"/>
      <color rgb="FFFEFA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9</xdr:col>
      <xdr:colOff>317500</xdr:colOff>
      <xdr:row>4</xdr:row>
      <xdr:rowOff>203200</xdr:rowOff>
    </xdr:from>
    <xdr:to>
      <xdr:col>9</xdr:col>
      <xdr:colOff>4381500</xdr:colOff>
      <xdr:row>13</xdr:row>
      <xdr:rowOff>152400</xdr:rowOff>
    </xdr:to>
    <xdr:pic>
      <xdr:nvPicPr>
        <xdr:cNvPr id="4" name="図 3">
          <a:extLst>
            <a:ext uri="{FF2B5EF4-FFF2-40B4-BE49-F238E27FC236}">
              <a16:creationId xmlns:a16="http://schemas.microsoft.com/office/drawing/2014/main" id="{D31CE177-B353-4BB5-A28B-82C813A70BAC}"/>
            </a:ext>
          </a:extLst>
        </xdr:cNvPr>
        <xdr:cNvPicPr/>
      </xdr:nvPicPr>
      <xdr:blipFill rotWithShape="1">
        <a:blip xmlns:r="http://schemas.openxmlformats.org/officeDocument/2006/relationships" r:embed="rId1"/>
        <a:srcRect l="3528" t="45493" r="60313" b="17486"/>
        <a:stretch/>
      </xdr:blipFill>
      <xdr:spPr bwMode="auto">
        <a:xfrm>
          <a:off x="12065000" y="3022600"/>
          <a:ext cx="4064000" cy="2044700"/>
        </a:xfrm>
        <a:prstGeom prst="rect">
          <a:avLst/>
        </a:prstGeom>
        <a:ln>
          <a:solidFill>
            <a:schemeClr val="tx1"/>
          </a:solidFill>
        </a:ln>
        <a:extLst>
          <a:ext uri="{53640926-AAD7-44D8-BBD7-CCE9431645EC}">
            <a14:shadowObscured xmlns:a14="http://schemas.microsoft.com/office/drawing/2010/main"/>
          </a:ext>
        </a:extLst>
      </xdr:spPr>
    </xdr:pic>
    <xdr:clientData/>
  </xdr:twoCellAnchor>
  <xdr:twoCellAnchor>
    <xdr:from>
      <xdr:col>9</xdr:col>
      <xdr:colOff>2838451</xdr:colOff>
      <xdr:row>7</xdr:row>
      <xdr:rowOff>177799</xdr:rowOff>
    </xdr:from>
    <xdr:to>
      <xdr:col>9</xdr:col>
      <xdr:colOff>3105151</xdr:colOff>
      <xdr:row>9</xdr:row>
      <xdr:rowOff>31749</xdr:rowOff>
    </xdr:to>
    <xdr:sp macro="" textlink="">
      <xdr:nvSpPr>
        <xdr:cNvPr id="3" name="楕円 2">
          <a:extLst>
            <a:ext uri="{FF2B5EF4-FFF2-40B4-BE49-F238E27FC236}">
              <a16:creationId xmlns:a16="http://schemas.microsoft.com/office/drawing/2014/main" id="{C2786254-5C85-4F5E-972A-3B4CF5BA11E9}"/>
            </a:ext>
          </a:extLst>
        </xdr:cNvPr>
        <xdr:cNvSpPr/>
      </xdr:nvSpPr>
      <xdr:spPr>
        <a:xfrm>
          <a:off x="14585951" y="3721099"/>
          <a:ext cx="266700" cy="336550"/>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18318gwn\Desktop\&#26360;&#36947;&#25351;&#23566;&#20107;&#38917;%20(version2%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①（指導事項確認）"/>
      <sheetName val="入力②"/>
      <sheetName val="指導事項"/>
      <sheetName val="内容確認表"/>
      <sheetName val="触らない"/>
      <sheetName val="保険"/>
    </sheetNames>
    <sheetDataSet>
      <sheetData sheetId="0"/>
      <sheetData sheetId="1"/>
      <sheetData sheetId="2"/>
      <sheetData sheetId="3"/>
      <sheetData sheetId="4">
        <row r="5">
          <cell r="N5" t="str">
            <v>A(1)イ(ｱ)用具・用材の特徴と表現効果との関わりについて理解する。</v>
          </cell>
          <cell r="O5" t="str">
            <v>A(1)(ｱ)目的や用途に即した効果的な表現の技能を身に付ける。</v>
          </cell>
          <cell r="Q5" t="str">
            <v>A(1)自身の表現の意図に基づく表現，漢字仮名交じりの書の特質に基づく表現をする幅広い表現の学 習活動に主体的に取り組み，書に対する感性を豊かにし，書を愛好する心情を養う。</v>
          </cell>
        </row>
        <row r="6">
          <cell r="N6" t="str">
            <v>A(1)イ(ｲ)名筆や現代の書の表現と用筆・運筆との関わりについて理解する。</v>
          </cell>
          <cell r="O6" t="str">
            <v>A(1)(ｲ)漢字と仮名の調和した線質による表現の技能を身に付ける。</v>
          </cell>
          <cell r="Q6" t="str">
            <v>A(2)自身の表現の意図に基づく表現，漢字の書の特質に基づく表現をする幅広い表現の学 習活動に主体的に取り組み，書に対する感性を豊かにし，書を愛好する心情を養う。</v>
          </cell>
        </row>
        <row r="7">
          <cell r="N7" t="str">
            <v>A(2)(ｱ)用具・用材の特徴と表現効果との関わりについて理解する。</v>
          </cell>
          <cell r="O7" t="str">
            <v>A(2)(ｱ)古典に基づく基本的な用筆・運筆の技能を身に付ける。</v>
          </cell>
          <cell r="Q7" t="str">
            <v>A(3)自身の表現の意図に基づく表現，仮名の書の特質に基づく表現をする幅広い表現の学 習活動に主体的に取り組み，書に対する感性を豊かにし，書を愛好する心情を養う。</v>
          </cell>
        </row>
        <row r="8">
          <cell r="N8" t="str">
            <v>A(2)イ(ｲ)書体や書風と用筆・運筆との関わりについて理解する。</v>
          </cell>
          <cell r="O8" t="str">
            <v>A(2)(ｲ)古典の線質，字形や構成を生かした表現の技能を身に付ける。</v>
          </cell>
          <cell r="Q8" t="str">
            <v>B(1)書のよさや美しさを感受し，作品や書の意味や価値について考えながら，幅広い鑑賞の学習活動に主体的に取り組み，書に対する感性を豊かにし，書を愛好する心情を養う。</v>
          </cell>
        </row>
        <row r="9">
          <cell r="N9" t="str">
            <v>A(3)イ(ｱ)用具・用材の特徴と表現効果との関わりについて理解する。</v>
          </cell>
          <cell r="O9" t="str">
            <v>A(3)(ｱ)古典に基づく基本的な用筆・運筆の技能を身に付ける。</v>
          </cell>
        </row>
        <row r="10">
          <cell r="N10" t="str">
            <v>A(3)イ(ｲ)線質や書風と用筆・運筆との関わりについて理解する。</v>
          </cell>
          <cell r="O10" t="str">
            <v>A(3)(ｲ)連綿と単体，線質や字形を生かした表現の技能を身に付ける。</v>
          </cell>
        </row>
        <row r="11">
          <cell r="N11" t="str">
            <v>B(1)イ(ｱ)線質，字形，構成等の要素と表現効果や風趣との関わりについて理解する。</v>
          </cell>
        </row>
        <row r="12">
          <cell r="N12" t="str">
            <v>B(1)イ(ｲ)日本及び中国等の文字と書の伝統と文化について理解する。</v>
          </cell>
        </row>
        <row r="13">
          <cell r="N13" t="str">
            <v>B(1)イ(ｳ)漢字の書体の変遷，仮名の成立等について理解する。</v>
          </cell>
        </row>
        <row r="14">
          <cell r="N14" t="str">
            <v>B(1)イ(ｴ)書の伝統的な鑑賞の方法や形態について理解する。</v>
          </cell>
        </row>
      </sheetData>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5"/>
  <sheetViews>
    <sheetView tabSelected="1" view="pageBreakPreview" topLeftCell="J1" zoomScaleNormal="100" zoomScaleSheetLayoutView="100" workbookViewId="0">
      <selection activeCell="K3" sqref="K3:K24"/>
    </sheetView>
  </sheetViews>
  <sheetFormatPr defaultRowHeight="16.5" customHeight="1"/>
  <cols>
    <col min="1" max="1" width="5.875" style="5" customWidth="1"/>
    <col min="2" max="6" width="10.375" style="5" customWidth="1"/>
    <col min="7" max="7" width="4.5" style="5" customWidth="1"/>
    <col min="8" max="8" width="13.375" style="5" customWidth="1"/>
    <col min="9" max="9" width="78.875" style="5" customWidth="1"/>
    <col min="10" max="11" width="78.625" style="5" customWidth="1"/>
    <col min="12" max="16384" width="9" style="5"/>
  </cols>
  <sheetData>
    <row r="1" spans="1:11" ht="23.25" customHeight="1">
      <c r="A1" s="40" t="s">
        <v>100</v>
      </c>
    </row>
    <row r="2" spans="1:11" ht="23.25" customHeight="1">
      <c r="A2" s="138" t="s">
        <v>244</v>
      </c>
      <c r="B2" s="138"/>
      <c r="C2" s="138"/>
      <c r="D2" s="138"/>
      <c r="E2" s="138"/>
      <c r="F2" s="138"/>
      <c r="G2" s="138"/>
      <c r="H2" s="138"/>
    </row>
    <row r="3" spans="1:11" ht="159" customHeight="1">
      <c r="A3" s="138"/>
      <c r="B3" s="138"/>
      <c r="C3" s="138"/>
      <c r="D3" s="138"/>
      <c r="E3" s="138"/>
      <c r="F3" s="138"/>
      <c r="G3" s="138"/>
      <c r="H3" s="138"/>
      <c r="I3" s="133" t="s">
        <v>250</v>
      </c>
      <c r="J3" s="133" t="s">
        <v>243</v>
      </c>
      <c r="K3" s="133" t="s">
        <v>252</v>
      </c>
    </row>
    <row r="4" spans="1:11" ht="16.5" customHeight="1">
      <c r="I4" s="133"/>
      <c r="J4" s="133"/>
      <c r="K4" s="133"/>
    </row>
    <row r="5" spans="1:11" ht="18.75" customHeight="1">
      <c r="A5" s="130" t="s">
        <v>91</v>
      </c>
      <c r="B5" s="136" t="s">
        <v>88</v>
      </c>
      <c r="C5" s="136"/>
      <c r="D5" s="36" t="s">
        <v>89</v>
      </c>
      <c r="E5" s="129" t="s">
        <v>90</v>
      </c>
      <c r="F5" s="129"/>
      <c r="I5" s="133"/>
      <c r="J5" s="133"/>
      <c r="K5" s="133"/>
    </row>
    <row r="6" spans="1:11" ht="18.75" customHeight="1">
      <c r="A6" s="131"/>
      <c r="B6" s="37" t="s">
        <v>92</v>
      </c>
      <c r="C6" s="37" t="s">
        <v>93</v>
      </c>
      <c r="D6" s="31" t="s">
        <v>95</v>
      </c>
      <c r="E6" s="31" t="s">
        <v>94</v>
      </c>
      <c r="F6" s="31" t="s">
        <v>95</v>
      </c>
      <c r="I6" s="133"/>
      <c r="J6" s="133"/>
      <c r="K6" s="133"/>
    </row>
    <row r="7" spans="1:11" ht="18.75" customHeight="1">
      <c r="A7" s="35">
        <v>1</v>
      </c>
      <c r="B7" s="35" t="s">
        <v>96</v>
      </c>
      <c r="C7" s="35"/>
      <c r="D7" s="35" t="s">
        <v>96</v>
      </c>
      <c r="E7" s="35"/>
      <c r="F7" s="35"/>
      <c r="G7" s="39" t="s">
        <v>99</v>
      </c>
      <c r="H7" s="116" t="s">
        <v>237</v>
      </c>
      <c r="I7" s="133"/>
      <c r="J7" s="133"/>
      <c r="K7" s="133"/>
    </row>
    <row r="8" spans="1:11" ht="18.75" customHeight="1">
      <c r="A8" s="35">
        <v>2</v>
      </c>
      <c r="B8" s="35"/>
      <c r="C8" s="35" t="s">
        <v>96</v>
      </c>
      <c r="D8" s="35" t="s">
        <v>96</v>
      </c>
      <c r="E8" s="35"/>
      <c r="F8" s="35"/>
      <c r="G8" s="39" t="s">
        <v>99</v>
      </c>
      <c r="H8" s="116" t="s">
        <v>237</v>
      </c>
      <c r="I8" s="133"/>
      <c r="J8" s="133"/>
      <c r="K8" s="133"/>
    </row>
    <row r="9" spans="1:11" ht="18.75" customHeight="1">
      <c r="A9" s="35">
        <v>3</v>
      </c>
      <c r="B9" s="35" t="s">
        <v>96</v>
      </c>
      <c r="C9" s="35"/>
      <c r="D9" s="35"/>
      <c r="E9" s="35"/>
      <c r="F9" s="35" t="s">
        <v>96</v>
      </c>
      <c r="G9" s="39" t="s">
        <v>99</v>
      </c>
      <c r="H9" s="116" t="s">
        <v>238</v>
      </c>
      <c r="I9" s="133"/>
      <c r="J9" s="133"/>
      <c r="K9" s="133"/>
    </row>
    <row r="10" spans="1:11" ht="18.75" customHeight="1">
      <c r="A10" s="35">
        <v>4</v>
      </c>
      <c r="B10" s="35"/>
      <c r="C10" s="35" t="s">
        <v>96</v>
      </c>
      <c r="D10" s="35"/>
      <c r="E10" s="35"/>
      <c r="F10" s="35" t="s">
        <v>96</v>
      </c>
      <c r="G10" s="39" t="s">
        <v>99</v>
      </c>
      <c r="H10" s="116" t="s">
        <v>238</v>
      </c>
      <c r="I10" s="133"/>
      <c r="J10" s="133"/>
      <c r="K10" s="133"/>
    </row>
    <row r="11" spans="1:11" ht="16.5" customHeight="1">
      <c r="I11" s="133"/>
      <c r="J11" s="133"/>
      <c r="K11" s="133"/>
    </row>
    <row r="12" spans="1:11" ht="16.5" customHeight="1">
      <c r="I12" s="133"/>
      <c r="J12" s="133"/>
      <c r="K12" s="133"/>
    </row>
    <row r="13" spans="1:11" ht="16.5" customHeight="1">
      <c r="A13" s="5" t="s">
        <v>97</v>
      </c>
      <c r="I13" s="133"/>
      <c r="J13" s="133"/>
      <c r="K13" s="133"/>
    </row>
    <row r="14" spans="1:11" ht="16.5" customHeight="1">
      <c r="A14" s="132"/>
      <c r="B14" s="136" t="s">
        <v>88</v>
      </c>
      <c r="C14" s="136"/>
      <c r="D14" s="36" t="s">
        <v>89</v>
      </c>
      <c r="E14" s="129" t="s">
        <v>90</v>
      </c>
      <c r="F14" s="129"/>
      <c r="I14" s="133"/>
      <c r="J14" s="133"/>
      <c r="K14" s="133"/>
    </row>
    <row r="15" spans="1:11" ht="16.5" customHeight="1">
      <c r="A15" s="132"/>
      <c r="B15" s="37" t="s">
        <v>92</v>
      </c>
      <c r="C15" s="37" t="s">
        <v>93</v>
      </c>
      <c r="D15" s="31" t="s">
        <v>95</v>
      </c>
      <c r="E15" s="31" t="s">
        <v>94</v>
      </c>
      <c r="F15" s="31" t="s">
        <v>95</v>
      </c>
      <c r="I15" s="133"/>
      <c r="J15" s="133"/>
      <c r="K15" s="133"/>
    </row>
    <row r="16" spans="1:11" ht="27" customHeight="1">
      <c r="A16" s="38"/>
      <c r="B16" s="35" t="s">
        <v>96</v>
      </c>
      <c r="C16" s="35" t="s">
        <v>96</v>
      </c>
      <c r="D16" s="35"/>
      <c r="E16" s="35"/>
      <c r="F16" s="35"/>
      <c r="G16" s="127" t="s">
        <v>248</v>
      </c>
      <c r="H16" s="128"/>
      <c r="I16" s="133"/>
      <c r="J16" s="133"/>
      <c r="K16" s="133"/>
    </row>
    <row r="17" spans="1:11" ht="27" customHeight="1">
      <c r="A17" s="38"/>
      <c r="B17" s="35"/>
      <c r="C17" s="35" t="s">
        <v>96</v>
      </c>
      <c r="D17" s="35"/>
      <c r="E17" s="35" t="s">
        <v>96</v>
      </c>
      <c r="F17" s="35"/>
      <c r="G17" s="139" t="s">
        <v>249</v>
      </c>
      <c r="H17" s="140"/>
      <c r="I17" s="133"/>
      <c r="J17" s="133"/>
      <c r="K17" s="133"/>
    </row>
    <row r="18" spans="1:11" ht="27" customHeight="1">
      <c r="A18" s="38"/>
      <c r="B18" s="35"/>
      <c r="C18" s="35"/>
      <c r="D18" s="35" t="s">
        <v>96</v>
      </c>
      <c r="E18" s="35" t="s">
        <v>96</v>
      </c>
      <c r="F18" s="35" t="s">
        <v>96</v>
      </c>
      <c r="G18" s="127" t="s">
        <v>251</v>
      </c>
      <c r="H18" s="128"/>
      <c r="I18" s="133"/>
      <c r="J18" s="133"/>
      <c r="K18" s="133"/>
    </row>
    <row r="19" spans="1:11" ht="16.5" customHeight="1">
      <c r="I19" s="133"/>
      <c r="J19" s="133"/>
      <c r="K19" s="133"/>
    </row>
    <row r="20" spans="1:11" ht="16.5" customHeight="1">
      <c r="A20" s="5" t="s">
        <v>98</v>
      </c>
      <c r="I20" s="133"/>
      <c r="J20" s="133"/>
      <c r="K20" s="133"/>
    </row>
    <row r="21" spans="1:11" ht="16.5" customHeight="1">
      <c r="A21" s="132"/>
      <c r="B21" s="136" t="s">
        <v>88</v>
      </c>
      <c r="C21" s="136"/>
      <c r="D21" s="36" t="s">
        <v>89</v>
      </c>
      <c r="E21" s="129" t="s">
        <v>90</v>
      </c>
      <c r="F21" s="129"/>
      <c r="I21" s="133"/>
      <c r="J21" s="133"/>
      <c r="K21" s="133"/>
    </row>
    <row r="22" spans="1:11" ht="16.5" customHeight="1">
      <c r="A22" s="132"/>
      <c r="B22" s="37" t="s">
        <v>92</v>
      </c>
      <c r="C22" s="37" t="s">
        <v>93</v>
      </c>
      <c r="D22" s="31" t="s">
        <v>95</v>
      </c>
      <c r="E22" s="31" t="s">
        <v>94</v>
      </c>
      <c r="F22" s="31" t="s">
        <v>95</v>
      </c>
      <c r="I22" s="133"/>
      <c r="J22" s="133"/>
      <c r="K22" s="133"/>
    </row>
    <row r="23" spans="1:11" ht="34.5" customHeight="1">
      <c r="A23" s="38"/>
      <c r="B23" s="35" t="s">
        <v>96</v>
      </c>
      <c r="C23" s="35" t="s">
        <v>96</v>
      </c>
      <c r="D23" s="35" t="s">
        <v>96</v>
      </c>
      <c r="E23" s="35"/>
      <c r="F23" s="35"/>
      <c r="G23" s="134" t="s">
        <v>217</v>
      </c>
      <c r="H23" s="135"/>
      <c r="I23" s="133"/>
      <c r="J23" s="133"/>
      <c r="K23" s="133"/>
    </row>
    <row r="24" spans="1:11" ht="34.5" customHeight="1">
      <c r="A24" s="38"/>
      <c r="B24" s="35" t="s">
        <v>96</v>
      </c>
      <c r="C24" s="35"/>
      <c r="D24" s="35" t="s">
        <v>96</v>
      </c>
      <c r="E24" s="35"/>
      <c r="F24" s="35" t="s">
        <v>96</v>
      </c>
      <c r="G24" s="134" t="s">
        <v>218</v>
      </c>
      <c r="H24" s="137"/>
      <c r="J24" s="133" t="s">
        <v>215</v>
      </c>
      <c r="K24" s="133"/>
    </row>
    <row r="25" spans="1:11" ht="34.5" customHeight="1">
      <c r="A25" s="38"/>
      <c r="B25" s="35" t="s">
        <v>96</v>
      </c>
      <c r="C25" s="35" t="s">
        <v>96</v>
      </c>
      <c r="D25" s="35" t="s">
        <v>96</v>
      </c>
      <c r="E25" s="35" t="s">
        <v>96</v>
      </c>
      <c r="F25" s="35" t="s">
        <v>96</v>
      </c>
      <c r="G25" s="134" t="s">
        <v>109</v>
      </c>
      <c r="H25" s="137"/>
      <c r="J25" s="133"/>
    </row>
  </sheetData>
  <sheetProtection sheet="1" objects="1" scenarios="1"/>
  <mergeCells count="20">
    <mergeCell ref="A21:A22"/>
    <mergeCell ref="B21:C21"/>
    <mergeCell ref="G17:H17"/>
    <mergeCell ref="G18:H18"/>
    <mergeCell ref="G16:H16"/>
    <mergeCell ref="E21:F21"/>
    <mergeCell ref="A5:A6"/>
    <mergeCell ref="A14:A15"/>
    <mergeCell ref="K3:K24"/>
    <mergeCell ref="J3:J23"/>
    <mergeCell ref="J24:J25"/>
    <mergeCell ref="G23:H23"/>
    <mergeCell ref="B5:C5"/>
    <mergeCell ref="E5:F5"/>
    <mergeCell ref="B14:C14"/>
    <mergeCell ref="E14:F14"/>
    <mergeCell ref="G24:H24"/>
    <mergeCell ref="G25:H25"/>
    <mergeCell ref="I3:I23"/>
    <mergeCell ref="A2:H3"/>
  </mergeCells>
  <phoneticPr fontId="2"/>
  <pageMargins left="0.7" right="0.7" top="0.75" bottom="0.75" header="0.3" footer="0.3"/>
  <pageSetup paperSize="9" orientation="portrait" r:id="rId1"/>
  <colBreaks count="3" manualBreakCount="3">
    <brk id="8" max="24" man="1"/>
    <brk id="9" max="24" man="1"/>
    <brk id="10" max="24" man="1"/>
  </col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S25"/>
  <sheetViews>
    <sheetView view="pageBreakPreview" topLeftCell="A14" zoomScaleNormal="100" zoomScaleSheetLayoutView="100" workbookViewId="0">
      <selection activeCell="J15" sqref="J15"/>
    </sheetView>
  </sheetViews>
  <sheetFormatPr defaultRowHeight="32.25" customHeight="1"/>
  <cols>
    <col min="1" max="1" width="2.875" style="67" customWidth="1"/>
    <col min="2" max="2" width="2.875" style="90" customWidth="1"/>
    <col min="3" max="3" width="2.875" style="67" customWidth="1"/>
    <col min="4" max="4" width="8.875" style="67" customWidth="1"/>
    <col min="5" max="5" width="2.625" style="68" customWidth="1"/>
    <col min="6" max="6" width="20.75" style="67" customWidth="1"/>
    <col min="7" max="16" width="3.25" style="68" customWidth="1"/>
    <col min="17" max="17" width="4.75" style="67" customWidth="1"/>
    <col min="18" max="21" width="8.875" style="69" customWidth="1"/>
    <col min="22" max="31" width="4.5" style="69" customWidth="1"/>
    <col min="32" max="33" width="8.875" style="69" customWidth="1"/>
    <col min="34" max="35" width="9" style="67"/>
    <col min="36" max="42" width="4.375" style="68" customWidth="1"/>
    <col min="43" max="45" width="4.375" style="67" customWidth="1"/>
    <col min="46" max="16384" width="9" style="67"/>
  </cols>
  <sheetData>
    <row r="1" spans="1:45" ht="32.25" customHeight="1">
      <c r="B1" s="152" t="s">
        <v>236</v>
      </c>
      <c r="C1" s="152"/>
      <c r="D1" s="152"/>
      <c r="E1" s="152"/>
      <c r="F1" s="152"/>
      <c r="J1" s="153" t="s">
        <v>110</v>
      </c>
      <c r="K1" s="154"/>
      <c r="L1" s="154"/>
      <c r="M1" s="154"/>
      <c r="N1" s="155"/>
      <c r="O1" s="155"/>
      <c r="P1" s="155"/>
      <c r="Q1" s="156"/>
      <c r="S1" s="120"/>
      <c r="AJ1" s="67"/>
      <c r="AK1" s="67"/>
      <c r="AL1" s="67"/>
      <c r="AM1" s="67"/>
    </row>
    <row r="2" spans="1:45" s="103" customFormat="1" ht="32.25" customHeight="1" thickBot="1">
      <c r="B2" s="104"/>
      <c r="C2" s="104"/>
      <c r="D2" s="104"/>
      <c r="E2" s="104"/>
      <c r="F2" s="104"/>
      <c r="G2" s="105"/>
      <c r="H2" s="111" t="str">
        <f>IF(G3=0,"↓単位数を入力してください！","")</f>
        <v>↓単位数を入力してください！</v>
      </c>
      <c r="I2" s="105"/>
      <c r="J2" s="106"/>
      <c r="K2" s="106"/>
      <c r="L2" s="106"/>
      <c r="M2" s="106"/>
      <c r="N2" s="107"/>
      <c r="O2" s="107"/>
      <c r="P2" s="107"/>
      <c r="Q2" s="107"/>
      <c r="R2" s="108"/>
      <c r="S2" s="108"/>
      <c r="T2" s="108"/>
      <c r="U2" s="108"/>
      <c r="V2" s="108"/>
      <c r="W2" s="108"/>
      <c r="X2" s="108"/>
      <c r="Y2" s="108"/>
      <c r="Z2" s="108"/>
      <c r="AA2" s="108"/>
      <c r="AB2" s="108"/>
      <c r="AC2" s="108"/>
      <c r="AD2" s="108"/>
      <c r="AE2" s="108"/>
      <c r="AF2" s="108"/>
      <c r="AG2" s="108"/>
      <c r="AI2" s="109"/>
      <c r="AJ2" s="109"/>
      <c r="AK2" s="109"/>
      <c r="AL2" s="109"/>
      <c r="AM2" s="109"/>
      <c r="AN2" s="105"/>
      <c r="AO2" s="105"/>
      <c r="AP2" s="105"/>
    </row>
    <row r="3" spans="1:45" ht="28.5" customHeight="1" thickBot="1">
      <c r="B3" s="102"/>
      <c r="C3" s="102"/>
      <c r="D3" s="102"/>
      <c r="E3" s="102"/>
      <c r="F3" s="70" t="s">
        <v>220</v>
      </c>
      <c r="G3" s="141"/>
      <c r="H3" s="142"/>
      <c r="J3" s="113">
        <f>G3*35</f>
        <v>0</v>
      </c>
      <c r="K3" s="110" t="s">
        <v>241</v>
      </c>
      <c r="AI3" s="145" t="s">
        <v>108</v>
      </c>
      <c r="AJ3" s="145"/>
      <c r="AK3" s="145"/>
      <c r="AL3" s="145"/>
      <c r="AM3" s="145"/>
    </row>
    <row r="4" spans="1:45" ht="32.25" customHeight="1" thickBot="1">
      <c r="A4" s="150"/>
      <c r="B4" s="151"/>
      <c r="C4" s="151"/>
      <c r="D4" s="151"/>
      <c r="E4" s="151"/>
      <c r="F4" s="70" t="s">
        <v>199</v>
      </c>
      <c r="G4" s="71" t="s">
        <v>24</v>
      </c>
      <c r="H4" s="72" t="s">
        <v>25</v>
      </c>
      <c r="I4" s="72" t="s">
        <v>26</v>
      </c>
      <c r="J4" s="72" t="s">
        <v>27</v>
      </c>
      <c r="K4" s="72" t="s">
        <v>219</v>
      </c>
      <c r="L4" s="72" t="s">
        <v>28</v>
      </c>
      <c r="M4" s="72" t="s">
        <v>29</v>
      </c>
      <c r="N4" s="72" t="s">
        <v>221</v>
      </c>
      <c r="O4" s="72" t="s">
        <v>222</v>
      </c>
      <c r="P4" s="72" t="s">
        <v>223</v>
      </c>
      <c r="Q4" s="73" t="s">
        <v>224</v>
      </c>
      <c r="AI4" s="74"/>
      <c r="AJ4" s="75">
        <v>1</v>
      </c>
      <c r="AK4" s="75">
        <v>2</v>
      </c>
      <c r="AL4" s="75">
        <v>3</v>
      </c>
      <c r="AM4" s="75">
        <v>4</v>
      </c>
      <c r="AN4" s="75">
        <v>5</v>
      </c>
      <c r="AO4" s="75">
        <v>6</v>
      </c>
      <c r="AP4" s="75">
        <v>7</v>
      </c>
      <c r="AQ4" s="75">
        <v>8</v>
      </c>
      <c r="AR4" s="75">
        <v>9</v>
      </c>
      <c r="AS4" s="75">
        <v>10</v>
      </c>
    </row>
    <row r="5" spans="1:45" ht="32.25" customHeight="1" thickBot="1">
      <c r="A5" s="100"/>
      <c r="B5" s="101"/>
      <c r="C5" s="101"/>
      <c r="D5" s="101"/>
      <c r="E5" s="101"/>
      <c r="F5" s="70" t="s">
        <v>38</v>
      </c>
      <c r="G5" s="123"/>
      <c r="H5" s="124"/>
      <c r="I5" s="124"/>
      <c r="J5" s="124"/>
      <c r="K5" s="124"/>
      <c r="L5" s="124"/>
      <c r="M5" s="124"/>
      <c r="N5" s="124"/>
      <c r="O5" s="124"/>
      <c r="P5" s="124"/>
      <c r="Q5" s="125">
        <f t="shared" ref="Q5:Q24" si="0">SUM(G5:P5)</f>
        <v>0</v>
      </c>
      <c r="R5" s="112" t="str">
        <f>IF(Q5=J3,"","時数が合いません！")</f>
        <v/>
      </c>
      <c r="T5" s="90"/>
      <c r="U5" s="121" t="s">
        <v>107</v>
      </c>
      <c r="V5" s="68"/>
      <c r="W5" s="68"/>
      <c r="X5" s="68"/>
      <c r="Y5" s="68"/>
      <c r="Z5" s="68"/>
      <c r="AA5" s="147" t="s">
        <v>247</v>
      </c>
      <c r="AB5" s="148"/>
      <c r="AC5" s="149" t="str">
        <f>IF(Q5=J3,"OK","35時間×単位数になってません")</f>
        <v>OK</v>
      </c>
      <c r="AD5" s="149"/>
      <c r="AE5" s="149"/>
      <c r="AF5" s="67"/>
      <c r="AI5" s="74" t="s">
        <v>3</v>
      </c>
      <c r="AJ5" s="75">
        <f t="shared" ref="AJ5:AS5" si="1">G6+G7+G10+G11+G14+G15+G18+G19+G20+G21+G22</f>
        <v>0</v>
      </c>
      <c r="AK5" s="75">
        <f t="shared" si="1"/>
        <v>0</v>
      </c>
      <c r="AL5" s="75">
        <f t="shared" si="1"/>
        <v>0</v>
      </c>
      <c r="AM5" s="75">
        <f t="shared" si="1"/>
        <v>0</v>
      </c>
      <c r="AN5" s="75">
        <f t="shared" si="1"/>
        <v>0</v>
      </c>
      <c r="AO5" s="75">
        <f t="shared" si="1"/>
        <v>0</v>
      </c>
      <c r="AP5" s="75">
        <f t="shared" si="1"/>
        <v>0</v>
      </c>
      <c r="AQ5" s="75">
        <f t="shared" si="1"/>
        <v>0</v>
      </c>
      <c r="AR5" s="75">
        <f t="shared" si="1"/>
        <v>0</v>
      </c>
      <c r="AS5" s="75">
        <f t="shared" si="1"/>
        <v>0</v>
      </c>
    </row>
    <row r="6" spans="1:45" ht="28.5" customHeight="1">
      <c r="A6" s="157" t="s">
        <v>30</v>
      </c>
      <c r="B6" s="159" t="s">
        <v>57</v>
      </c>
      <c r="C6" s="161" t="s">
        <v>31</v>
      </c>
      <c r="D6" s="161" t="s">
        <v>105</v>
      </c>
      <c r="E6" s="76" t="s">
        <v>32</v>
      </c>
      <c r="F6" s="77" t="s">
        <v>64</v>
      </c>
      <c r="G6" s="1"/>
      <c r="H6" s="1"/>
      <c r="I6" s="1"/>
      <c r="J6" s="1"/>
      <c r="K6" s="1"/>
      <c r="L6" s="1"/>
      <c r="M6" s="1"/>
      <c r="N6" s="1"/>
      <c r="O6" s="1"/>
      <c r="P6" s="1"/>
      <c r="Q6" s="78">
        <f t="shared" si="0"/>
        <v>0</v>
      </c>
      <c r="R6" s="126" t="str">
        <f>IF(Q6=0,"未履修の恐れ","　")</f>
        <v>未履修の恐れ</v>
      </c>
      <c r="T6" s="144" t="s">
        <v>111</v>
      </c>
      <c r="U6" s="94" t="s">
        <v>209</v>
      </c>
      <c r="V6" s="97">
        <v>1</v>
      </c>
      <c r="W6" s="97">
        <v>2</v>
      </c>
      <c r="X6" s="97">
        <v>3</v>
      </c>
      <c r="Y6" s="97">
        <v>4</v>
      </c>
      <c r="Z6" s="97">
        <v>5</v>
      </c>
      <c r="AA6" s="97">
        <v>6</v>
      </c>
      <c r="AB6" s="97">
        <v>7</v>
      </c>
      <c r="AC6" s="97">
        <v>8</v>
      </c>
      <c r="AD6" s="97">
        <v>9</v>
      </c>
      <c r="AE6" s="97">
        <v>10</v>
      </c>
      <c r="AF6" s="67"/>
      <c r="AI6" s="74" t="s">
        <v>2</v>
      </c>
      <c r="AJ6" s="75">
        <f t="shared" ref="AJ6:AS6" si="2">G8+G9+G12+G13+G16+G17</f>
        <v>0</v>
      </c>
      <c r="AK6" s="75">
        <f t="shared" si="2"/>
        <v>0</v>
      </c>
      <c r="AL6" s="75">
        <f t="shared" si="2"/>
        <v>0</v>
      </c>
      <c r="AM6" s="75">
        <f t="shared" si="2"/>
        <v>0</v>
      </c>
      <c r="AN6" s="75">
        <f t="shared" si="2"/>
        <v>0</v>
      </c>
      <c r="AO6" s="75">
        <f t="shared" si="2"/>
        <v>0</v>
      </c>
      <c r="AP6" s="75">
        <f t="shared" si="2"/>
        <v>0</v>
      </c>
      <c r="AQ6" s="75">
        <f t="shared" si="2"/>
        <v>0</v>
      </c>
      <c r="AR6" s="75">
        <f t="shared" si="2"/>
        <v>0</v>
      </c>
      <c r="AS6" s="75">
        <f t="shared" si="2"/>
        <v>0</v>
      </c>
    </row>
    <row r="7" spans="1:45" ht="28.5" customHeight="1">
      <c r="A7" s="158"/>
      <c r="B7" s="160"/>
      <c r="C7" s="147"/>
      <c r="D7" s="147"/>
      <c r="E7" s="79" t="s">
        <v>33</v>
      </c>
      <c r="F7" s="80" t="s">
        <v>65</v>
      </c>
      <c r="G7" s="2"/>
      <c r="H7" s="2"/>
      <c r="I7" s="2"/>
      <c r="J7" s="2"/>
      <c r="K7" s="2"/>
      <c r="L7" s="2"/>
      <c r="M7" s="2"/>
      <c r="N7" s="2"/>
      <c r="O7" s="2"/>
      <c r="P7" s="2"/>
      <c r="Q7" s="81">
        <f t="shared" si="0"/>
        <v>0</v>
      </c>
      <c r="R7" s="126" t="str">
        <f t="shared" ref="R7:R22" si="3">IF(Q7=0,"未履修の恐れ","　")</f>
        <v>未履修の恐れ</v>
      </c>
      <c r="T7" s="144"/>
      <c r="U7" s="91" t="s">
        <v>112</v>
      </c>
      <c r="V7" s="92" t="str">
        <f>IF(AJ5=0,"×","　")</f>
        <v>×</v>
      </c>
      <c r="W7" s="92" t="str">
        <f t="shared" ref="W7:AE9" si="4">IF(AK5=0,"×","　")</f>
        <v>×</v>
      </c>
      <c r="X7" s="92" t="str">
        <f t="shared" si="4"/>
        <v>×</v>
      </c>
      <c r="Y7" s="92" t="str">
        <f t="shared" si="4"/>
        <v>×</v>
      </c>
      <c r="Z7" s="92" t="str">
        <f t="shared" si="4"/>
        <v>×</v>
      </c>
      <c r="AA7" s="92" t="str">
        <f t="shared" si="4"/>
        <v>×</v>
      </c>
      <c r="AB7" s="92" t="str">
        <f t="shared" si="4"/>
        <v>×</v>
      </c>
      <c r="AC7" s="92" t="str">
        <f t="shared" si="4"/>
        <v>×</v>
      </c>
      <c r="AD7" s="92" t="str">
        <f t="shared" si="4"/>
        <v>×</v>
      </c>
      <c r="AE7" s="92" t="str">
        <f t="shared" si="4"/>
        <v>×</v>
      </c>
      <c r="AF7" s="67"/>
      <c r="AI7" s="74" t="s">
        <v>1</v>
      </c>
      <c r="AJ7" s="75">
        <f>G23+G24</f>
        <v>0</v>
      </c>
      <c r="AK7" s="75">
        <f t="shared" ref="AK7:AQ7" si="5">H23+H24</f>
        <v>0</v>
      </c>
      <c r="AL7" s="75">
        <f t="shared" si="5"/>
        <v>0</v>
      </c>
      <c r="AM7" s="75">
        <f t="shared" si="5"/>
        <v>0</v>
      </c>
      <c r="AN7" s="75">
        <f t="shared" si="5"/>
        <v>0</v>
      </c>
      <c r="AO7" s="75">
        <f t="shared" si="5"/>
        <v>0</v>
      </c>
      <c r="AP7" s="75">
        <f t="shared" si="5"/>
        <v>0</v>
      </c>
      <c r="AQ7" s="75">
        <f t="shared" si="5"/>
        <v>0</v>
      </c>
      <c r="AR7" s="75">
        <f>O23+O24</f>
        <v>0</v>
      </c>
      <c r="AS7" s="75">
        <f t="shared" ref="AS7" si="6">P23+P24</f>
        <v>0</v>
      </c>
    </row>
    <row r="8" spans="1:45" ht="28.5" customHeight="1">
      <c r="A8" s="158"/>
      <c r="B8" s="160"/>
      <c r="C8" s="147" t="s">
        <v>34</v>
      </c>
      <c r="D8" s="147" t="s">
        <v>106</v>
      </c>
      <c r="E8" s="79" t="s">
        <v>32</v>
      </c>
      <c r="F8" s="80" t="s">
        <v>66</v>
      </c>
      <c r="G8" s="2"/>
      <c r="H8" s="2"/>
      <c r="I8" s="2"/>
      <c r="J8" s="2"/>
      <c r="K8" s="2"/>
      <c r="L8" s="2"/>
      <c r="M8" s="2"/>
      <c r="N8" s="2"/>
      <c r="O8" s="2"/>
      <c r="P8" s="2"/>
      <c r="Q8" s="81">
        <f t="shared" si="0"/>
        <v>0</v>
      </c>
      <c r="R8" s="126" t="str">
        <f t="shared" si="3"/>
        <v>未履修の恐れ</v>
      </c>
      <c r="T8" s="144"/>
      <c r="U8" s="115" t="s">
        <v>2</v>
      </c>
      <c r="V8" s="92" t="str">
        <f t="shared" ref="V8:V9" si="7">IF(AJ6=0,"×","　")</f>
        <v>×</v>
      </c>
      <c r="W8" s="92" t="str">
        <f t="shared" si="4"/>
        <v>×</v>
      </c>
      <c r="X8" s="92" t="str">
        <f t="shared" si="4"/>
        <v>×</v>
      </c>
      <c r="Y8" s="92" t="str">
        <f t="shared" si="4"/>
        <v>×</v>
      </c>
      <c r="Z8" s="92" t="str">
        <f t="shared" si="4"/>
        <v>×</v>
      </c>
      <c r="AA8" s="92" t="str">
        <f t="shared" si="4"/>
        <v>×</v>
      </c>
      <c r="AB8" s="92" t="str">
        <f t="shared" si="4"/>
        <v>×</v>
      </c>
      <c r="AC8" s="92" t="str">
        <f t="shared" si="4"/>
        <v>×</v>
      </c>
      <c r="AD8" s="92" t="str">
        <f t="shared" si="4"/>
        <v>×</v>
      </c>
      <c r="AE8" s="92" t="str">
        <f t="shared" si="4"/>
        <v>×</v>
      </c>
      <c r="AF8" s="67"/>
      <c r="AJ8" s="67"/>
      <c r="AK8" s="67"/>
      <c r="AL8" s="67"/>
      <c r="AM8" s="67"/>
      <c r="AN8" s="67"/>
      <c r="AO8" s="67"/>
      <c r="AP8" s="67"/>
    </row>
    <row r="9" spans="1:45" ht="28.5" customHeight="1" thickBot="1">
      <c r="A9" s="158"/>
      <c r="B9" s="160"/>
      <c r="C9" s="147"/>
      <c r="D9" s="147"/>
      <c r="E9" s="79" t="s">
        <v>33</v>
      </c>
      <c r="F9" s="80" t="s">
        <v>67</v>
      </c>
      <c r="G9" s="2"/>
      <c r="H9" s="2"/>
      <c r="I9" s="2"/>
      <c r="J9" s="2"/>
      <c r="K9" s="2"/>
      <c r="L9" s="2"/>
      <c r="M9" s="2"/>
      <c r="N9" s="2"/>
      <c r="O9" s="2"/>
      <c r="P9" s="2"/>
      <c r="Q9" s="81">
        <f t="shared" si="0"/>
        <v>0</v>
      </c>
      <c r="R9" s="126" t="str">
        <f t="shared" si="3"/>
        <v>未履修の恐れ</v>
      </c>
      <c r="T9" s="144"/>
      <c r="U9" s="93" t="s">
        <v>1</v>
      </c>
      <c r="V9" s="92" t="str">
        <f t="shared" si="7"/>
        <v>×</v>
      </c>
      <c r="W9" s="92" t="str">
        <f t="shared" si="4"/>
        <v>×</v>
      </c>
      <c r="X9" s="92" t="str">
        <f t="shared" si="4"/>
        <v>×</v>
      </c>
      <c r="Y9" s="92" t="str">
        <f t="shared" si="4"/>
        <v>×</v>
      </c>
      <c r="Z9" s="92" t="str">
        <f t="shared" si="4"/>
        <v>×</v>
      </c>
      <c r="AA9" s="92" t="str">
        <f t="shared" si="4"/>
        <v>×</v>
      </c>
      <c r="AB9" s="92" t="str">
        <f t="shared" si="4"/>
        <v>×</v>
      </c>
      <c r="AC9" s="92" t="str">
        <f t="shared" si="4"/>
        <v>×</v>
      </c>
      <c r="AD9" s="92" t="str">
        <f t="shared" si="4"/>
        <v>×</v>
      </c>
      <c r="AE9" s="92" t="str">
        <f t="shared" si="4"/>
        <v>×</v>
      </c>
      <c r="AF9" s="67"/>
    </row>
    <row r="10" spans="1:45" ht="28.5" customHeight="1">
      <c r="A10" s="158"/>
      <c r="B10" s="159" t="s">
        <v>58</v>
      </c>
      <c r="C10" s="161" t="s">
        <v>31</v>
      </c>
      <c r="D10" s="161" t="s">
        <v>104</v>
      </c>
      <c r="E10" s="76" t="s">
        <v>32</v>
      </c>
      <c r="F10" s="77" t="s">
        <v>64</v>
      </c>
      <c r="G10" s="1"/>
      <c r="H10" s="1"/>
      <c r="I10" s="1"/>
      <c r="J10" s="1"/>
      <c r="K10" s="1"/>
      <c r="L10" s="1"/>
      <c r="M10" s="1"/>
      <c r="N10" s="1"/>
      <c r="O10" s="1"/>
      <c r="P10" s="1"/>
      <c r="Q10" s="78">
        <f t="shared" si="0"/>
        <v>0</v>
      </c>
      <c r="R10" s="126" t="str">
        <f t="shared" si="3"/>
        <v>未履修の恐れ</v>
      </c>
      <c r="T10" s="114"/>
      <c r="U10" s="143" t="s">
        <v>210</v>
      </c>
      <c r="V10" s="143"/>
      <c r="W10" s="143"/>
      <c r="X10" s="143"/>
      <c r="Y10" s="143"/>
      <c r="Z10" s="143"/>
      <c r="AA10" s="143"/>
      <c r="AB10" s="143"/>
      <c r="AC10" s="143"/>
      <c r="AD10" s="143"/>
      <c r="AE10" s="143"/>
      <c r="AF10" s="143"/>
    </row>
    <row r="11" spans="1:45" ht="28.5" customHeight="1">
      <c r="A11" s="158"/>
      <c r="B11" s="160"/>
      <c r="C11" s="148"/>
      <c r="D11" s="147"/>
      <c r="E11" s="79" t="s">
        <v>33</v>
      </c>
      <c r="F11" s="80" t="s">
        <v>65</v>
      </c>
      <c r="G11" s="2"/>
      <c r="H11" s="2"/>
      <c r="I11" s="2"/>
      <c r="J11" s="2"/>
      <c r="K11" s="2"/>
      <c r="L11" s="2"/>
      <c r="M11" s="2"/>
      <c r="N11" s="2"/>
      <c r="O11" s="2"/>
      <c r="P11" s="2"/>
      <c r="Q11" s="81">
        <f t="shared" si="0"/>
        <v>0</v>
      </c>
      <c r="R11" s="126" t="str">
        <f t="shared" si="3"/>
        <v>未履修の恐れ</v>
      </c>
      <c r="U11" s="143"/>
      <c r="V11" s="143"/>
      <c r="W11" s="143"/>
      <c r="X11" s="143"/>
      <c r="Y11" s="143"/>
      <c r="Z11" s="143"/>
      <c r="AA11" s="143"/>
      <c r="AB11" s="143"/>
      <c r="AC11" s="143"/>
      <c r="AD11" s="143"/>
      <c r="AE11" s="143"/>
      <c r="AF11" s="143"/>
    </row>
    <row r="12" spans="1:45" ht="28.5" customHeight="1">
      <c r="A12" s="158"/>
      <c r="B12" s="160"/>
      <c r="C12" s="147" t="s">
        <v>34</v>
      </c>
      <c r="D12" s="147" t="s">
        <v>106</v>
      </c>
      <c r="E12" s="79" t="s">
        <v>32</v>
      </c>
      <c r="F12" s="80" t="s">
        <v>66</v>
      </c>
      <c r="G12" s="2"/>
      <c r="H12" s="4"/>
      <c r="I12" s="2"/>
      <c r="J12" s="2"/>
      <c r="K12" s="2"/>
      <c r="L12" s="2"/>
      <c r="M12" s="2"/>
      <c r="N12" s="2"/>
      <c r="O12" s="2"/>
      <c r="P12" s="2"/>
      <c r="Q12" s="81">
        <f t="shared" si="0"/>
        <v>0</v>
      </c>
      <c r="R12" s="126" t="str">
        <f t="shared" si="3"/>
        <v>未履修の恐れ</v>
      </c>
    </row>
    <row r="13" spans="1:45" ht="28.5" customHeight="1" thickBot="1">
      <c r="A13" s="158"/>
      <c r="B13" s="160"/>
      <c r="C13" s="147"/>
      <c r="D13" s="147"/>
      <c r="E13" s="79" t="s">
        <v>33</v>
      </c>
      <c r="F13" s="80" t="s">
        <v>67</v>
      </c>
      <c r="G13" s="2"/>
      <c r="H13" s="2"/>
      <c r="I13" s="2"/>
      <c r="J13" s="2"/>
      <c r="K13" s="2"/>
      <c r="L13" s="2"/>
      <c r="M13" s="2"/>
      <c r="N13" s="2"/>
      <c r="O13" s="2"/>
      <c r="P13" s="2"/>
      <c r="Q13" s="81">
        <f t="shared" si="0"/>
        <v>0</v>
      </c>
      <c r="R13" s="126" t="str">
        <f t="shared" si="3"/>
        <v>未履修の恐れ</v>
      </c>
    </row>
    <row r="14" spans="1:45" ht="28.5" customHeight="1">
      <c r="A14" s="158"/>
      <c r="B14" s="162" t="s">
        <v>59</v>
      </c>
      <c r="C14" s="161" t="s">
        <v>31</v>
      </c>
      <c r="D14" s="161" t="s">
        <v>104</v>
      </c>
      <c r="E14" s="76" t="s">
        <v>32</v>
      </c>
      <c r="F14" s="77" t="s">
        <v>64</v>
      </c>
      <c r="G14" s="1"/>
      <c r="H14" s="1"/>
      <c r="I14" s="1"/>
      <c r="J14" s="1"/>
      <c r="K14" s="1"/>
      <c r="L14" s="1"/>
      <c r="M14" s="1"/>
      <c r="N14" s="1"/>
      <c r="O14" s="1"/>
      <c r="P14" s="1"/>
      <c r="Q14" s="78">
        <f t="shared" si="0"/>
        <v>0</v>
      </c>
      <c r="R14" s="126"/>
    </row>
    <row r="15" spans="1:45" ht="28.5" customHeight="1">
      <c r="A15" s="158"/>
      <c r="B15" s="163"/>
      <c r="C15" s="148"/>
      <c r="D15" s="147"/>
      <c r="E15" s="79" t="s">
        <v>33</v>
      </c>
      <c r="F15" s="80" t="s">
        <v>65</v>
      </c>
      <c r="G15" s="2"/>
      <c r="H15" s="2"/>
      <c r="I15" s="2"/>
      <c r="J15" s="2"/>
      <c r="K15" s="2"/>
      <c r="L15" s="2"/>
      <c r="M15" s="2"/>
      <c r="N15" s="2"/>
      <c r="O15" s="2"/>
      <c r="P15" s="2"/>
      <c r="Q15" s="81">
        <f t="shared" si="0"/>
        <v>0</v>
      </c>
      <c r="R15" s="126"/>
    </row>
    <row r="16" spans="1:45" ht="28.5" customHeight="1">
      <c r="A16" s="158"/>
      <c r="B16" s="163"/>
      <c r="C16" s="147" t="s">
        <v>34</v>
      </c>
      <c r="D16" s="147" t="s">
        <v>106</v>
      </c>
      <c r="E16" s="79" t="s">
        <v>32</v>
      </c>
      <c r="F16" s="80" t="s">
        <v>68</v>
      </c>
      <c r="G16" s="2"/>
      <c r="H16" s="2"/>
      <c r="I16" s="2"/>
      <c r="J16" s="2"/>
      <c r="K16" s="2"/>
      <c r="L16" s="2"/>
      <c r="M16" s="2"/>
      <c r="N16" s="2"/>
      <c r="O16" s="2"/>
      <c r="P16" s="2"/>
      <c r="Q16" s="81">
        <f t="shared" si="0"/>
        <v>0</v>
      </c>
      <c r="R16" s="126"/>
    </row>
    <row r="17" spans="1:33" ht="28.5" customHeight="1" thickBot="1">
      <c r="A17" s="158"/>
      <c r="B17" s="163"/>
      <c r="C17" s="147"/>
      <c r="D17" s="147"/>
      <c r="E17" s="79" t="s">
        <v>33</v>
      </c>
      <c r="F17" s="80" t="s">
        <v>69</v>
      </c>
      <c r="G17" s="2"/>
      <c r="H17" s="2"/>
      <c r="I17" s="2"/>
      <c r="J17" s="2"/>
      <c r="K17" s="2"/>
      <c r="L17" s="2"/>
      <c r="M17" s="2"/>
      <c r="N17" s="2"/>
      <c r="O17" s="2"/>
      <c r="P17" s="2"/>
      <c r="Q17" s="81">
        <f t="shared" si="0"/>
        <v>0</v>
      </c>
      <c r="R17" s="126"/>
    </row>
    <row r="18" spans="1:33" ht="28.5" customHeight="1">
      <c r="A18" s="157" t="s">
        <v>35</v>
      </c>
      <c r="B18" s="175" t="s">
        <v>36</v>
      </c>
      <c r="C18" s="178" t="s">
        <v>31</v>
      </c>
      <c r="D18" s="178" t="s">
        <v>102</v>
      </c>
      <c r="E18" s="76" t="s">
        <v>60</v>
      </c>
      <c r="F18" s="82" t="s">
        <v>70</v>
      </c>
      <c r="G18" s="1"/>
      <c r="H18" s="1"/>
      <c r="I18" s="1"/>
      <c r="J18" s="1"/>
      <c r="K18" s="1"/>
      <c r="L18" s="1"/>
      <c r="M18" s="1"/>
      <c r="N18" s="1"/>
      <c r="O18" s="1"/>
      <c r="P18" s="1"/>
      <c r="Q18" s="78">
        <f t="shared" si="0"/>
        <v>0</v>
      </c>
      <c r="R18" s="126" t="str">
        <f t="shared" si="3"/>
        <v>未履修の恐れ</v>
      </c>
    </row>
    <row r="19" spans="1:33" ht="28.5" customHeight="1">
      <c r="A19" s="173"/>
      <c r="B19" s="176"/>
      <c r="C19" s="179"/>
      <c r="D19" s="179"/>
      <c r="E19" s="83" t="s">
        <v>61</v>
      </c>
      <c r="F19" s="84" t="s">
        <v>71</v>
      </c>
      <c r="G19" s="32"/>
      <c r="H19" s="32"/>
      <c r="I19" s="32"/>
      <c r="J19" s="32"/>
      <c r="K19" s="32"/>
      <c r="L19" s="32"/>
      <c r="M19" s="32"/>
      <c r="N19" s="32"/>
      <c r="O19" s="32"/>
      <c r="P19" s="32"/>
      <c r="Q19" s="85">
        <f t="shared" si="0"/>
        <v>0</v>
      </c>
      <c r="R19" s="126" t="str">
        <f t="shared" si="3"/>
        <v>未履修の恐れ</v>
      </c>
    </row>
    <row r="20" spans="1:33" ht="28.5" customHeight="1">
      <c r="A20" s="173"/>
      <c r="B20" s="176"/>
      <c r="C20" s="180"/>
      <c r="D20" s="180"/>
      <c r="E20" s="83" t="s">
        <v>62</v>
      </c>
      <c r="F20" s="84" t="s">
        <v>72</v>
      </c>
      <c r="G20" s="32"/>
      <c r="H20" s="32"/>
      <c r="I20" s="32"/>
      <c r="J20" s="32"/>
      <c r="K20" s="32"/>
      <c r="L20" s="32"/>
      <c r="M20" s="32"/>
      <c r="N20" s="32"/>
      <c r="O20" s="32"/>
      <c r="P20" s="32"/>
      <c r="Q20" s="85">
        <f t="shared" si="0"/>
        <v>0</v>
      </c>
      <c r="R20" s="126" t="str">
        <f t="shared" si="3"/>
        <v>未履修の恐れ</v>
      </c>
    </row>
    <row r="21" spans="1:33" ht="28.5" customHeight="1">
      <c r="A21" s="173"/>
      <c r="B21" s="176"/>
      <c r="C21" s="171" t="s">
        <v>34</v>
      </c>
      <c r="D21" s="171" t="s">
        <v>103</v>
      </c>
      <c r="E21" s="83" t="s">
        <v>60</v>
      </c>
      <c r="F21" s="84" t="s">
        <v>73</v>
      </c>
      <c r="G21" s="32"/>
      <c r="H21" s="32"/>
      <c r="I21" s="32"/>
      <c r="J21" s="32"/>
      <c r="K21" s="32"/>
      <c r="L21" s="32"/>
      <c r="M21" s="32"/>
      <c r="N21" s="32"/>
      <c r="O21" s="32"/>
      <c r="P21" s="32"/>
      <c r="Q21" s="85">
        <f t="shared" si="0"/>
        <v>0</v>
      </c>
      <c r="R21" s="126" t="str">
        <f t="shared" si="3"/>
        <v>未履修の恐れ</v>
      </c>
    </row>
    <row r="22" spans="1:33" ht="28.5" customHeight="1" thickBot="1">
      <c r="A22" s="174"/>
      <c r="B22" s="177"/>
      <c r="C22" s="172"/>
      <c r="D22" s="172"/>
      <c r="E22" s="86" t="s">
        <v>61</v>
      </c>
      <c r="F22" s="87" t="s">
        <v>74</v>
      </c>
      <c r="G22" s="3"/>
      <c r="H22" s="3"/>
      <c r="I22" s="3"/>
      <c r="J22" s="3"/>
      <c r="K22" s="3"/>
      <c r="L22" s="3"/>
      <c r="M22" s="3"/>
      <c r="N22" s="3"/>
      <c r="O22" s="3"/>
      <c r="P22" s="3"/>
      <c r="Q22" s="88">
        <f t="shared" si="0"/>
        <v>0</v>
      </c>
      <c r="R22" s="126" t="str">
        <f t="shared" si="3"/>
        <v>未履修の恐れ</v>
      </c>
    </row>
    <row r="23" spans="1:33" ht="28.5" customHeight="1">
      <c r="A23" s="165" t="s">
        <v>63</v>
      </c>
      <c r="B23" s="166"/>
      <c r="C23" s="167"/>
      <c r="D23" s="161" t="s">
        <v>101</v>
      </c>
      <c r="E23" s="76" t="s">
        <v>31</v>
      </c>
      <c r="F23" s="89" t="s">
        <v>245</v>
      </c>
      <c r="G23" s="1"/>
      <c r="H23" s="1"/>
      <c r="I23" s="1"/>
      <c r="J23" s="1"/>
      <c r="K23" s="1"/>
      <c r="L23" s="1"/>
      <c r="M23" s="1"/>
      <c r="N23" s="1"/>
      <c r="O23" s="1"/>
      <c r="P23" s="1"/>
      <c r="Q23" s="78">
        <f t="shared" si="0"/>
        <v>0</v>
      </c>
      <c r="R23" s="146"/>
      <c r="S23" s="99"/>
      <c r="T23" s="99"/>
      <c r="U23" s="99"/>
      <c r="V23" s="99"/>
      <c r="W23" s="99"/>
      <c r="X23" s="99"/>
      <c r="Y23" s="99"/>
      <c r="Z23" s="99"/>
      <c r="AA23" s="99"/>
      <c r="AB23" s="99"/>
      <c r="AC23" s="99"/>
      <c r="AD23" s="99"/>
      <c r="AE23" s="99"/>
      <c r="AF23" s="99"/>
      <c r="AG23" s="99"/>
    </row>
    <row r="24" spans="1:33" ht="28.5" customHeight="1" thickBot="1">
      <c r="A24" s="168"/>
      <c r="B24" s="169"/>
      <c r="C24" s="170"/>
      <c r="D24" s="164"/>
      <c r="E24" s="86" t="s">
        <v>34</v>
      </c>
      <c r="F24" s="87" t="s">
        <v>246</v>
      </c>
      <c r="G24" s="3"/>
      <c r="H24" s="3"/>
      <c r="I24" s="3"/>
      <c r="J24" s="3"/>
      <c r="K24" s="3"/>
      <c r="L24" s="3"/>
      <c r="M24" s="3"/>
      <c r="N24" s="3"/>
      <c r="O24" s="3"/>
      <c r="P24" s="3"/>
      <c r="Q24" s="88">
        <f t="shared" si="0"/>
        <v>0</v>
      </c>
      <c r="R24" s="146"/>
      <c r="S24" s="99"/>
      <c r="T24" s="99"/>
      <c r="U24" s="99"/>
      <c r="V24" s="99"/>
      <c r="W24" s="99"/>
      <c r="X24" s="99"/>
      <c r="Y24" s="99"/>
      <c r="Z24" s="99"/>
      <c r="AA24" s="99"/>
      <c r="AB24" s="99"/>
      <c r="AC24" s="99"/>
      <c r="AD24" s="99"/>
      <c r="AE24" s="99"/>
      <c r="AF24" s="99"/>
      <c r="AG24" s="99"/>
    </row>
    <row r="25" spans="1:33" ht="15.75" customHeight="1"/>
  </sheetData>
  <sheetProtection sheet="1" objects="1" scenarios="1"/>
  <mergeCells count="34">
    <mergeCell ref="D14:D15"/>
    <mergeCell ref="C16:C17"/>
    <mergeCell ref="D16:D17"/>
    <mergeCell ref="D23:D24"/>
    <mergeCell ref="A23:C24"/>
    <mergeCell ref="D21:D22"/>
    <mergeCell ref="C21:C22"/>
    <mergeCell ref="A18:A22"/>
    <mergeCell ref="B18:B22"/>
    <mergeCell ref="D18:D20"/>
    <mergeCell ref="C18:C20"/>
    <mergeCell ref="A4:E4"/>
    <mergeCell ref="B1:F1"/>
    <mergeCell ref="J1:Q1"/>
    <mergeCell ref="A6:A17"/>
    <mergeCell ref="B6:B9"/>
    <mergeCell ref="C6:C7"/>
    <mergeCell ref="D6:D7"/>
    <mergeCell ref="C8:C9"/>
    <mergeCell ref="D8:D9"/>
    <mergeCell ref="B10:B13"/>
    <mergeCell ref="C10:C11"/>
    <mergeCell ref="D10:D11"/>
    <mergeCell ref="C12:C13"/>
    <mergeCell ref="D12:D13"/>
    <mergeCell ref="B14:B17"/>
    <mergeCell ref="C14:C15"/>
    <mergeCell ref="G3:H3"/>
    <mergeCell ref="U10:AF11"/>
    <mergeCell ref="T6:T9"/>
    <mergeCell ref="AI3:AM3"/>
    <mergeCell ref="R23:R24"/>
    <mergeCell ref="AA5:AB5"/>
    <mergeCell ref="AC5:AE5"/>
  </mergeCells>
  <phoneticPr fontId="2"/>
  <pageMargins left="0.7" right="0.7" top="0.75" bottom="0.75" header="0.3" footer="0.3"/>
  <pageSetup paperSize="9" scale="91" orientation="portrait" r:id="rId1"/>
  <colBreaks count="1" manualBreakCount="1">
    <brk id="18" max="24" man="1"/>
  </colBreak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S31"/>
  <sheetViews>
    <sheetView view="pageBreakPreview" topLeftCell="A16" zoomScaleNormal="100" zoomScaleSheetLayoutView="100" workbookViewId="0">
      <selection activeCell="S13" sqref="S13"/>
    </sheetView>
  </sheetViews>
  <sheetFormatPr defaultRowHeight="11.25"/>
  <cols>
    <col min="1" max="1" width="2.875" style="67" customWidth="1"/>
    <col min="2" max="2" width="2.875" style="90" customWidth="1"/>
    <col min="3" max="3" width="2.875" style="67" customWidth="1"/>
    <col min="4" max="4" width="8.875" style="67" customWidth="1"/>
    <col min="5" max="5" width="2.625" style="68" customWidth="1"/>
    <col min="6" max="6" width="20.75" style="67" customWidth="1"/>
    <col min="7" max="16" width="3.25" style="68" customWidth="1"/>
    <col min="17" max="17" width="4.75" style="67" customWidth="1"/>
    <col min="18" max="21" width="8.875" style="69" customWidth="1"/>
    <col min="22" max="31" width="4.5" style="69" customWidth="1"/>
    <col min="32" max="33" width="8.875" style="69" customWidth="1"/>
    <col min="34" max="35" width="9" style="67"/>
    <col min="36" max="42" width="4.375" style="68" customWidth="1"/>
    <col min="43" max="45" width="4.375" style="67" customWidth="1"/>
    <col min="46" max="16384" width="9" style="67"/>
  </cols>
  <sheetData>
    <row r="1" spans="1:45" ht="32.25" customHeight="1">
      <c r="B1" s="152" t="s">
        <v>236</v>
      </c>
      <c r="C1" s="152"/>
      <c r="D1" s="152"/>
      <c r="E1" s="152"/>
      <c r="F1" s="152"/>
      <c r="J1" s="153" t="s">
        <v>225</v>
      </c>
      <c r="K1" s="154"/>
      <c r="L1" s="154"/>
      <c r="M1" s="154"/>
      <c r="N1" s="155"/>
      <c r="O1" s="155"/>
      <c r="P1" s="155"/>
      <c r="Q1" s="156"/>
      <c r="AJ1" s="67"/>
      <c r="AK1" s="67"/>
      <c r="AL1" s="67"/>
      <c r="AM1" s="67"/>
    </row>
    <row r="2" spans="1:45" s="103" customFormat="1" ht="32.25" customHeight="1" thickBot="1">
      <c r="B2" s="104"/>
      <c r="C2" s="104"/>
      <c r="D2" s="104"/>
      <c r="E2" s="104"/>
      <c r="F2" s="104"/>
      <c r="G2" s="105"/>
      <c r="H2" s="111" t="str">
        <f>IF(G3=0,"↓単位数を入力してください！","")</f>
        <v>↓単位数を入力してください！</v>
      </c>
      <c r="I2" s="105"/>
      <c r="J2" s="106"/>
      <c r="K2" s="106"/>
      <c r="L2" s="106"/>
      <c r="M2" s="106"/>
      <c r="N2" s="107"/>
      <c r="O2" s="107"/>
      <c r="P2" s="107"/>
      <c r="Q2" s="107"/>
      <c r="R2" s="108"/>
      <c r="S2" s="108"/>
      <c r="T2" s="108"/>
      <c r="U2" s="108"/>
      <c r="V2" s="108"/>
      <c r="W2" s="108"/>
      <c r="X2" s="108"/>
      <c r="Y2" s="108"/>
      <c r="Z2" s="108"/>
      <c r="AA2" s="108"/>
      <c r="AB2" s="108"/>
      <c r="AC2" s="108"/>
      <c r="AD2" s="108"/>
      <c r="AE2" s="108"/>
      <c r="AF2" s="108"/>
      <c r="AG2" s="108"/>
      <c r="AI2" s="109"/>
      <c r="AJ2" s="109"/>
      <c r="AK2" s="109"/>
      <c r="AL2" s="109"/>
      <c r="AM2" s="109"/>
      <c r="AN2" s="105"/>
      <c r="AO2" s="105"/>
      <c r="AP2" s="105"/>
    </row>
    <row r="3" spans="1:45" ht="28.5" customHeight="1" thickBot="1">
      <c r="B3" s="102"/>
      <c r="C3" s="102"/>
      <c r="D3" s="102"/>
      <c r="E3" s="102"/>
      <c r="F3" s="70" t="s">
        <v>220</v>
      </c>
      <c r="G3" s="141"/>
      <c r="H3" s="142"/>
      <c r="J3" s="113">
        <f>G3*35</f>
        <v>0</v>
      </c>
      <c r="K3" s="110" t="s">
        <v>226</v>
      </c>
      <c r="AI3" s="145" t="s">
        <v>108</v>
      </c>
      <c r="AJ3" s="145"/>
      <c r="AK3" s="145"/>
      <c r="AL3" s="145"/>
      <c r="AM3" s="145"/>
    </row>
    <row r="4" spans="1:45" ht="32.25" customHeight="1" thickBot="1">
      <c r="A4" s="150"/>
      <c r="B4" s="151"/>
      <c r="C4" s="151"/>
      <c r="D4" s="151"/>
      <c r="E4" s="151"/>
      <c r="F4" s="70" t="s">
        <v>199</v>
      </c>
      <c r="G4" s="71" t="s">
        <v>24</v>
      </c>
      <c r="H4" s="72" t="s">
        <v>25</v>
      </c>
      <c r="I4" s="72" t="s">
        <v>26</v>
      </c>
      <c r="J4" s="72" t="s">
        <v>27</v>
      </c>
      <c r="K4" s="72" t="s">
        <v>219</v>
      </c>
      <c r="L4" s="72" t="s">
        <v>28</v>
      </c>
      <c r="M4" s="72" t="s">
        <v>29</v>
      </c>
      <c r="N4" s="72" t="s">
        <v>221</v>
      </c>
      <c r="O4" s="72" t="s">
        <v>222</v>
      </c>
      <c r="P4" s="72" t="s">
        <v>223</v>
      </c>
      <c r="Q4" s="73" t="s">
        <v>224</v>
      </c>
      <c r="AI4" s="74"/>
      <c r="AJ4" s="75">
        <v>1</v>
      </c>
      <c r="AK4" s="75">
        <v>2</v>
      </c>
      <c r="AL4" s="75">
        <v>3</v>
      </c>
      <c r="AM4" s="75">
        <v>4</v>
      </c>
      <c r="AN4" s="75">
        <v>5</v>
      </c>
      <c r="AO4" s="75">
        <v>6</v>
      </c>
      <c r="AP4" s="75">
        <v>7</v>
      </c>
      <c r="AQ4" s="75">
        <v>8</v>
      </c>
      <c r="AR4" s="75">
        <v>9</v>
      </c>
      <c r="AS4" s="75">
        <v>10</v>
      </c>
    </row>
    <row r="5" spans="1:45" ht="32.25" customHeight="1" thickBot="1">
      <c r="A5" s="100"/>
      <c r="B5" s="101"/>
      <c r="C5" s="101"/>
      <c r="D5" s="101"/>
      <c r="E5" s="101"/>
      <c r="F5" s="70" t="s">
        <v>38</v>
      </c>
      <c r="G5" s="123"/>
      <c r="H5" s="124"/>
      <c r="I5" s="124"/>
      <c r="J5" s="124"/>
      <c r="K5" s="124"/>
      <c r="L5" s="124"/>
      <c r="M5" s="124"/>
      <c r="N5" s="124"/>
      <c r="O5" s="124"/>
      <c r="P5" s="124"/>
      <c r="Q5" s="125">
        <f t="shared" ref="Q5:Q24" si="0">SUM(G5:P5)</f>
        <v>0</v>
      </c>
      <c r="R5" s="112" t="str">
        <f>IF(Q5=J3,"","時数が合いません！")</f>
        <v/>
      </c>
      <c r="T5" s="90"/>
      <c r="U5" s="121" t="s">
        <v>107</v>
      </c>
      <c r="V5" s="68"/>
      <c r="W5" s="68"/>
      <c r="X5" s="68"/>
      <c r="Y5" s="68"/>
      <c r="Z5" s="68"/>
      <c r="AA5" s="184" t="s">
        <v>227</v>
      </c>
      <c r="AB5" s="185"/>
      <c r="AC5" s="181" t="str">
        <f>IF(Q5=J3,"OK","35時間×単位数になってません")</f>
        <v>OK</v>
      </c>
      <c r="AD5" s="182"/>
      <c r="AE5" s="183"/>
      <c r="AF5" s="67"/>
      <c r="AI5" s="74" t="s">
        <v>3</v>
      </c>
      <c r="AJ5" s="75">
        <f t="shared" ref="AJ5:AS5" si="1">G6+G7+G10+G11+G14+G15+G18+G19+G20+G21+G22</f>
        <v>0</v>
      </c>
      <c r="AK5" s="75">
        <f t="shared" si="1"/>
        <v>0</v>
      </c>
      <c r="AL5" s="75">
        <f t="shared" si="1"/>
        <v>0</v>
      </c>
      <c r="AM5" s="75">
        <f t="shared" si="1"/>
        <v>0</v>
      </c>
      <c r="AN5" s="75">
        <f t="shared" si="1"/>
        <v>0</v>
      </c>
      <c r="AO5" s="75">
        <f t="shared" si="1"/>
        <v>0</v>
      </c>
      <c r="AP5" s="75">
        <f t="shared" si="1"/>
        <v>0</v>
      </c>
      <c r="AQ5" s="75">
        <f t="shared" si="1"/>
        <v>0</v>
      </c>
      <c r="AR5" s="75">
        <f t="shared" si="1"/>
        <v>0</v>
      </c>
      <c r="AS5" s="75">
        <f t="shared" si="1"/>
        <v>0</v>
      </c>
    </row>
    <row r="6" spans="1:45" ht="28.5" customHeight="1">
      <c r="A6" s="157" t="s">
        <v>30</v>
      </c>
      <c r="B6" s="159" t="s">
        <v>57</v>
      </c>
      <c r="C6" s="161" t="s">
        <v>31</v>
      </c>
      <c r="D6" s="161" t="s">
        <v>105</v>
      </c>
      <c r="E6" s="95" t="s">
        <v>32</v>
      </c>
      <c r="F6" s="77" t="s">
        <v>64</v>
      </c>
      <c r="G6" s="1"/>
      <c r="H6" s="1"/>
      <c r="I6" s="1"/>
      <c r="J6" s="1"/>
      <c r="K6" s="1"/>
      <c r="L6" s="1"/>
      <c r="M6" s="1"/>
      <c r="N6" s="1"/>
      <c r="O6" s="1"/>
      <c r="P6" s="1"/>
      <c r="Q6" s="78">
        <f t="shared" si="0"/>
        <v>0</v>
      </c>
      <c r="R6" s="126" t="str">
        <f>IF(Q6=0,"未履修の恐れ","　")</f>
        <v>未履修の恐れ</v>
      </c>
      <c r="T6" s="144" t="s">
        <v>111</v>
      </c>
      <c r="U6" s="94" t="s">
        <v>209</v>
      </c>
      <c r="V6" s="97">
        <v>1</v>
      </c>
      <c r="W6" s="97">
        <v>2</v>
      </c>
      <c r="X6" s="97">
        <v>3</v>
      </c>
      <c r="Y6" s="97">
        <v>4</v>
      </c>
      <c r="Z6" s="97">
        <v>5</v>
      </c>
      <c r="AA6" s="97">
        <v>6</v>
      </c>
      <c r="AB6" s="97">
        <v>7</v>
      </c>
      <c r="AC6" s="97">
        <v>8</v>
      </c>
      <c r="AD6" s="97">
        <v>9</v>
      </c>
      <c r="AE6" s="97">
        <v>10</v>
      </c>
      <c r="AF6" s="67"/>
      <c r="AI6" s="74" t="s">
        <v>2</v>
      </c>
      <c r="AJ6" s="75">
        <f t="shared" ref="AJ6:AS6" si="2">G8+G9+G12+G13+G16+G17</f>
        <v>0</v>
      </c>
      <c r="AK6" s="75">
        <f t="shared" si="2"/>
        <v>0</v>
      </c>
      <c r="AL6" s="75">
        <f t="shared" si="2"/>
        <v>0</v>
      </c>
      <c r="AM6" s="75">
        <f t="shared" si="2"/>
        <v>0</v>
      </c>
      <c r="AN6" s="75">
        <f t="shared" si="2"/>
        <v>0</v>
      </c>
      <c r="AO6" s="75">
        <f t="shared" si="2"/>
        <v>0</v>
      </c>
      <c r="AP6" s="75">
        <f t="shared" si="2"/>
        <v>0</v>
      </c>
      <c r="AQ6" s="75">
        <f t="shared" si="2"/>
        <v>0</v>
      </c>
      <c r="AR6" s="75">
        <f t="shared" si="2"/>
        <v>0</v>
      </c>
      <c r="AS6" s="75">
        <f t="shared" si="2"/>
        <v>0</v>
      </c>
    </row>
    <row r="7" spans="1:45" ht="28.5" customHeight="1">
      <c r="A7" s="158"/>
      <c r="B7" s="160"/>
      <c r="C7" s="147"/>
      <c r="D7" s="147"/>
      <c r="E7" s="96" t="s">
        <v>33</v>
      </c>
      <c r="F7" s="80" t="s">
        <v>65</v>
      </c>
      <c r="G7" s="2"/>
      <c r="H7" s="2"/>
      <c r="I7" s="2"/>
      <c r="J7" s="2"/>
      <c r="K7" s="2"/>
      <c r="L7" s="2"/>
      <c r="M7" s="2"/>
      <c r="N7" s="2"/>
      <c r="O7" s="2"/>
      <c r="P7" s="2"/>
      <c r="Q7" s="81">
        <f t="shared" si="0"/>
        <v>0</v>
      </c>
      <c r="R7" s="126" t="str">
        <f t="shared" ref="R7:R22" si="3">IF(Q7=0,"未履修の恐れ","　")</f>
        <v>未履修の恐れ</v>
      </c>
      <c r="T7" s="144"/>
      <c r="U7" s="91" t="s">
        <v>112</v>
      </c>
      <c r="V7" s="92" t="str">
        <f>IF(AJ5=0,"×","　")</f>
        <v>×</v>
      </c>
      <c r="W7" s="92" t="str">
        <f t="shared" ref="W7:AE9" si="4">IF(AK5=0,"×","　")</f>
        <v>×</v>
      </c>
      <c r="X7" s="92" t="str">
        <f t="shared" si="4"/>
        <v>×</v>
      </c>
      <c r="Y7" s="92" t="str">
        <f t="shared" si="4"/>
        <v>×</v>
      </c>
      <c r="Z7" s="92" t="str">
        <f t="shared" si="4"/>
        <v>×</v>
      </c>
      <c r="AA7" s="92" t="str">
        <f t="shared" si="4"/>
        <v>×</v>
      </c>
      <c r="AB7" s="92" t="str">
        <f t="shared" si="4"/>
        <v>×</v>
      </c>
      <c r="AC7" s="92" t="str">
        <f t="shared" si="4"/>
        <v>×</v>
      </c>
      <c r="AD7" s="92" t="str">
        <f t="shared" si="4"/>
        <v>×</v>
      </c>
      <c r="AE7" s="92" t="str">
        <f t="shared" si="4"/>
        <v>×</v>
      </c>
      <c r="AF7" s="67"/>
      <c r="AI7" s="74" t="s">
        <v>1</v>
      </c>
      <c r="AJ7" s="75">
        <f>G23+G24</f>
        <v>0</v>
      </c>
      <c r="AK7" s="75">
        <f t="shared" ref="AK7:AQ7" si="5">H23+H24</f>
        <v>0</v>
      </c>
      <c r="AL7" s="75">
        <f t="shared" si="5"/>
        <v>0</v>
      </c>
      <c r="AM7" s="75">
        <f t="shared" si="5"/>
        <v>0</v>
      </c>
      <c r="AN7" s="75">
        <f t="shared" si="5"/>
        <v>0</v>
      </c>
      <c r="AO7" s="75">
        <f t="shared" si="5"/>
        <v>0</v>
      </c>
      <c r="AP7" s="75">
        <f t="shared" si="5"/>
        <v>0</v>
      </c>
      <c r="AQ7" s="75">
        <f t="shared" si="5"/>
        <v>0</v>
      </c>
      <c r="AR7" s="75">
        <f>O23+O24</f>
        <v>0</v>
      </c>
      <c r="AS7" s="75">
        <f t="shared" ref="AS7" si="6">P23+P24</f>
        <v>0</v>
      </c>
    </row>
    <row r="8" spans="1:45" ht="28.5" customHeight="1">
      <c r="A8" s="158"/>
      <c r="B8" s="160"/>
      <c r="C8" s="147" t="s">
        <v>34</v>
      </c>
      <c r="D8" s="147" t="s">
        <v>106</v>
      </c>
      <c r="E8" s="96" t="s">
        <v>32</v>
      </c>
      <c r="F8" s="80" t="s">
        <v>66</v>
      </c>
      <c r="G8" s="2"/>
      <c r="H8" s="2"/>
      <c r="I8" s="2"/>
      <c r="J8" s="2"/>
      <c r="K8" s="2"/>
      <c r="L8" s="2"/>
      <c r="M8" s="2"/>
      <c r="N8" s="2"/>
      <c r="O8" s="2"/>
      <c r="P8" s="2"/>
      <c r="Q8" s="81">
        <f t="shared" si="0"/>
        <v>0</v>
      </c>
      <c r="R8" s="126" t="str">
        <f t="shared" si="3"/>
        <v>未履修の恐れ</v>
      </c>
      <c r="T8" s="144"/>
      <c r="U8" s="115" t="s">
        <v>2</v>
      </c>
      <c r="V8" s="92" t="str">
        <f t="shared" ref="V8:V9" si="7">IF(AJ6=0,"×","　")</f>
        <v>×</v>
      </c>
      <c r="W8" s="92" t="str">
        <f t="shared" si="4"/>
        <v>×</v>
      </c>
      <c r="X8" s="92" t="str">
        <f t="shared" si="4"/>
        <v>×</v>
      </c>
      <c r="Y8" s="92" t="str">
        <f t="shared" si="4"/>
        <v>×</v>
      </c>
      <c r="Z8" s="92" t="str">
        <f t="shared" si="4"/>
        <v>×</v>
      </c>
      <c r="AA8" s="92" t="str">
        <f t="shared" si="4"/>
        <v>×</v>
      </c>
      <c r="AB8" s="92" t="str">
        <f t="shared" si="4"/>
        <v>×</v>
      </c>
      <c r="AC8" s="92" t="str">
        <f t="shared" si="4"/>
        <v>×</v>
      </c>
      <c r="AD8" s="92" t="str">
        <f t="shared" si="4"/>
        <v>×</v>
      </c>
      <c r="AE8" s="92" t="str">
        <f t="shared" si="4"/>
        <v>×</v>
      </c>
      <c r="AF8" s="67"/>
      <c r="AJ8" s="67"/>
      <c r="AK8" s="67"/>
      <c r="AL8" s="67"/>
      <c r="AM8" s="67"/>
      <c r="AN8" s="67"/>
      <c r="AO8" s="67"/>
      <c r="AP8" s="67"/>
    </row>
    <row r="9" spans="1:45" ht="28.5" customHeight="1" thickBot="1">
      <c r="A9" s="158"/>
      <c r="B9" s="160"/>
      <c r="C9" s="147"/>
      <c r="D9" s="147"/>
      <c r="E9" s="96" t="s">
        <v>33</v>
      </c>
      <c r="F9" s="80" t="s">
        <v>67</v>
      </c>
      <c r="G9" s="2"/>
      <c r="H9" s="2"/>
      <c r="I9" s="2"/>
      <c r="J9" s="2"/>
      <c r="K9" s="2"/>
      <c r="L9" s="2"/>
      <c r="M9" s="2"/>
      <c r="N9" s="2"/>
      <c r="O9" s="2"/>
      <c r="P9" s="2"/>
      <c r="Q9" s="81">
        <f t="shared" si="0"/>
        <v>0</v>
      </c>
      <c r="R9" s="126" t="str">
        <f t="shared" si="3"/>
        <v>未履修の恐れ</v>
      </c>
      <c r="T9" s="144"/>
      <c r="U9" s="93" t="s">
        <v>1</v>
      </c>
      <c r="V9" s="92" t="str">
        <f t="shared" si="7"/>
        <v>×</v>
      </c>
      <c r="W9" s="92" t="str">
        <f t="shared" si="4"/>
        <v>×</v>
      </c>
      <c r="X9" s="92" t="str">
        <f t="shared" si="4"/>
        <v>×</v>
      </c>
      <c r="Y9" s="92" t="str">
        <f t="shared" si="4"/>
        <v>×</v>
      </c>
      <c r="Z9" s="92" t="str">
        <f t="shared" si="4"/>
        <v>×</v>
      </c>
      <c r="AA9" s="92" t="str">
        <f t="shared" si="4"/>
        <v>×</v>
      </c>
      <c r="AB9" s="92" t="str">
        <f t="shared" si="4"/>
        <v>×</v>
      </c>
      <c r="AC9" s="92" t="str">
        <f t="shared" si="4"/>
        <v>×</v>
      </c>
      <c r="AD9" s="92" t="str">
        <f t="shared" si="4"/>
        <v>×</v>
      </c>
      <c r="AE9" s="92" t="str">
        <f t="shared" si="4"/>
        <v>×</v>
      </c>
      <c r="AF9" s="67"/>
    </row>
    <row r="10" spans="1:45" ht="28.5" customHeight="1">
      <c r="A10" s="158"/>
      <c r="B10" s="159" t="s">
        <v>58</v>
      </c>
      <c r="C10" s="161" t="s">
        <v>31</v>
      </c>
      <c r="D10" s="161" t="s">
        <v>104</v>
      </c>
      <c r="E10" s="95" t="s">
        <v>32</v>
      </c>
      <c r="F10" s="77" t="s">
        <v>64</v>
      </c>
      <c r="G10" s="1"/>
      <c r="H10" s="1"/>
      <c r="I10" s="1"/>
      <c r="J10" s="1"/>
      <c r="K10" s="1"/>
      <c r="L10" s="1"/>
      <c r="M10" s="1"/>
      <c r="N10" s="1"/>
      <c r="O10" s="1"/>
      <c r="P10" s="1"/>
      <c r="Q10" s="78">
        <f t="shared" si="0"/>
        <v>0</v>
      </c>
      <c r="R10" s="126"/>
      <c r="T10" s="114"/>
      <c r="U10" s="143" t="s">
        <v>210</v>
      </c>
      <c r="V10" s="143"/>
      <c r="W10" s="143"/>
      <c r="X10" s="143"/>
      <c r="Y10" s="143"/>
      <c r="Z10" s="143"/>
      <c r="AA10" s="143"/>
      <c r="AB10" s="143"/>
      <c r="AC10" s="143"/>
      <c r="AD10" s="143"/>
      <c r="AE10" s="143"/>
      <c r="AF10" s="143"/>
    </row>
    <row r="11" spans="1:45" ht="28.5" customHeight="1">
      <c r="A11" s="158"/>
      <c r="B11" s="160"/>
      <c r="C11" s="148"/>
      <c r="D11" s="147"/>
      <c r="E11" s="96" t="s">
        <v>33</v>
      </c>
      <c r="F11" s="80" t="s">
        <v>65</v>
      </c>
      <c r="G11" s="2"/>
      <c r="H11" s="2"/>
      <c r="I11" s="2"/>
      <c r="J11" s="2"/>
      <c r="K11" s="2"/>
      <c r="L11" s="2"/>
      <c r="M11" s="2"/>
      <c r="N11" s="2"/>
      <c r="O11" s="2"/>
      <c r="P11" s="2"/>
      <c r="Q11" s="81">
        <f t="shared" si="0"/>
        <v>0</v>
      </c>
      <c r="R11" s="126"/>
      <c r="U11" s="143"/>
      <c r="V11" s="143"/>
      <c r="W11" s="143"/>
      <c r="X11" s="143"/>
      <c r="Y11" s="143"/>
      <c r="Z11" s="143"/>
      <c r="AA11" s="143"/>
      <c r="AB11" s="143"/>
      <c r="AC11" s="143"/>
      <c r="AD11" s="143"/>
      <c r="AE11" s="143"/>
      <c r="AF11" s="143"/>
    </row>
    <row r="12" spans="1:45" ht="28.5" customHeight="1">
      <c r="A12" s="158"/>
      <c r="B12" s="160"/>
      <c r="C12" s="147" t="s">
        <v>34</v>
      </c>
      <c r="D12" s="147" t="s">
        <v>106</v>
      </c>
      <c r="E12" s="96" t="s">
        <v>32</v>
      </c>
      <c r="F12" s="80" t="s">
        <v>66</v>
      </c>
      <c r="G12" s="2"/>
      <c r="H12" s="4"/>
      <c r="I12" s="2"/>
      <c r="J12" s="2"/>
      <c r="K12" s="2"/>
      <c r="L12" s="2"/>
      <c r="M12" s="2"/>
      <c r="N12" s="2"/>
      <c r="O12" s="2"/>
      <c r="P12" s="2"/>
      <c r="Q12" s="81">
        <f t="shared" si="0"/>
        <v>0</v>
      </c>
      <c r="R12" s="126"/>
    </row>
    <row r="13" spans="1:45" ht="28.5" customHeight="1" thickBot="1">
      <c r="A13" s="158"/>
      <c r="B13" s="160"/>
      <c r="C13" s="147"/>
      <c r="D13" s="147"/>
      <c r="E13" s="96" t="s">
        <v>33</v>
      </c>
      <c r="F13" s="80" t="s">
        <v>67</v>
      </c>
      <c r="G13" s="2"/>
      <c r="H13" s="2"/>
      <c r="I13" s="2"/>
      <c r="J13" s="2"/>
      <c r="K13" s="2"/>
      <c r="L13" s="2"/>
      <c r="M13" s="2"/>
      <c r="N13" s="2"/>
      <c r="O13" s="2"/>
      <c r="P13" s="2"/>
      <c r="Q13" s="81">
        <f t="shared" si="0"/>
        <v>0</v>
      </c>
      <c r="R13" s="126"/>
    </row>
    <row r="14" spans="1:45" ht="28.5" customHeight="1">
      <c r="A14" s="158"/>
      <c r="B14" s="162" t="s">
        <v>59</v>
      </c>
      <c r="C14" s="161" t="s">
        <v>31</v>
      </c>
      <c r="D14" s="161" t="s">
        <v>104</v>
      </c>
      <c r="E14" s="95" t="s">
        <v>32</v>
      </c>
      <c r="F14" s="77" t="s">
        <v>64</v>
      </c>
      <c r="G14" s="1"/>
      <c r="H14" s="1"/>
      <c r="I14" s="1"/>
      <c r="J14" s="1"/>
      <c r="K14" s="1"/>
      <c r="L14" s="1"/>
      <c r="M14" s="1"/>
      <c r="N14" s="1"/>
      <c r="O14" s="1"/>
      <c r="P14" s="1"/>
      <c r="Q14" s="78">
        <f t="shared" si="0"/>
        <v>0</v>
      </c>
      <c r="R14" s="126" t="str">
        <f t="shared" si="3"/>
        <v>未履修の恐れ</v>
      </c>
    </row>
    <row r="15" spans="1:45" ht="28.5" customHeight="1">
      <c r="A15" s="158"/>
      <c r="B15" s="163"/>
      <c r="C15" s="148"/>
      <c r="D15" s="147"/>
      <c r="E15" s="96" t="s">
        <v>33</v>
      </c>
      <c r="F15" s="80" t="s">
        <v>65</v>
      </c>
      <c r="G15" s="2"/>
      <c r="H15" s="2"/>
      <c r="I15" s="2"/>
      <c r="J15" s="2"/>
      <c r="K15" s="2"/>
      <c r="L15" s="2"/>
      <c r="M15" s="2"/>
      <c r="N15" s="2"/>
      <c r="O15" s="2"/>
      <c r="P15" s="2"/>
      <c r="Q15" s="81">
        <f t="shared" si="0"/>
        <v>0</v>
      </c>
      <c r="R15" s="126" t="str">
        <f t="shared" si="3"/>
        <v>未履修の恐れ</v>
      </c>
    </row>
    <row r="16" spans="1:45" ht="28.5" customHeight="1">
      <c r="A16" s="158"/>
      <c r="B16" s="163"/>
      <c r="C16" s="147" t="s">
        <v>34</v>
      </c>
      <c r="D16" s="147" t="s">
        <v>106</v>
      </c>
      <c r="E16" s="96" t="s">
        <v>32</v>
      </c>
      <c r="F16" s="80" t="s">
        <v>68</v>
      </c>
      <c r="G16" s="2"/>
      <c r="H16" s="2"/>
      <c r="I16" s="2"/>
      <c r="J16" s="2"/>
      <c r="K16" s="2"/>
      <c r="L16" s="2"/>
      <c r="M16" s="2"/>
      <c r="N16" s="2"/>
      <c r="O16" s="2"/>
      <c r="P16" s="2"/>
      <c r="Q16" s="81">
        <f t="shared" si="0"/>
        <v>0</v>
      </c>
      <c r="R16" s="126" t="str">
        <f t="shared" si="3"/>
        <v>未履修の恐れ</v>
      </c>
    </row>
    <row r="17" spans="1:33" ht="28.5" customHeight="1" thickBot="1">
      <c r="A17" s="158"/>
      <c r="B17" s="163"/>
      <c r="C17" s="147"/>
      <c r="D17" s="147"/>
      <c r="E17" s="96" t="s">
        <v>33</v>
      </c>
      <c r="F17" s="80" t="s">
        <v>69</v>
      </c>
      <c r="G17" s="2"/>
      <c r="H17" s="2"/>
      <c r="I17" s="2"/>
      <c r="J17" s="2"/>
      <c r="K17" s="2"/>
      <c r="L17" s="2"/>
      <c r="M17" s="2"/>
      <c r="N17" s="2"/>
      <c r="O17" s="2"/>
      <c r="P17" s="2"/>
      <c r="Q17" s="81">
        <f t="shared" si="0"/>
        <v>0</v>
      </c>
      <c r="R17" s="126" t="str">
        <f t="shared" si="3"/>
        <v>未履修の恐れ</v>
      </c>
    </row>
    <row r="18" spans="1:33" ht="28.5" customHeight="1">
      <c r="A18" s="157" t="s">
        <v>35</v>
      </c>
      <c r="B18" s="175" t="s">
        <v>36</v>
      </c>
      <c r="C18" s="178" t="s">
        <v>31</v>
      </c>
      <c r="D18" s="178" t="s">
        <v>102</v>
      </c>
      <c r="E18" s="95" t="s">
        <v>60</v>
      </c>
      <c r="F18" s="82" t="s">
        <v>70</v>
      </c>
      <c r="G18" s="1"/>
      <c r="H18" s="1"/>
      <c r="I18" s="1"/>
      <c r="J18" s="1"/>
      <c r="K18" s="1"/>
      <c r="L18" s="1"/>
      <c r="M18" s="1"/>
      <c r="N18" s="1"/>
      <c r="O18" s="1"/>
      <c r="P18" s="1"/>
      <c r="Q18" s="78">
        <f t="shared" si="0"/>
        <v>0</v>
      </c>
      <c r="R18" s="126" t="str">
        <f t="shared" si="3"/>
        <v>未履修の恐れ</v>
      </c>
    </row>
    <row r="19" spans="1:33" ht="28.5" customHeight="1">
      <c r="A19" s="173"/>
      <c r="B19" s="176"/>
      <c r="C19" s="179"/>
      <c r="D19" s="179"/>
      <c r="E19" s="98" t="s">
        <v>61</v>
      </c>
      <c r="F19" s="84" t="s">
        <v>71</v>
      </c>
      <c r="G19" s="32"/>
      <c r="H19" s="32"/>
      <c r="I19" s="32"/>
      <c r="J19" s="32"/>
      <c r="K19" s="32"/>
      <c r="L19" s="32"/>
      <c r="M19" s="32"/>
      <c r="N19" s="32"/>
      <c r="O19" s="32"/>
      <c r="P19" s="32"/>
      <c r="Q19" s="85">
        <f t="shared" si="0"/>
        <v>0</v>
      </c>
      <c r="R19" s="126" t="str">
        <f t="shared" si="3"/>
        <v>未履修の恐れ</v>
      </c>
    </row>
    <row r="20" spans="1:33" ht="28.5" customHeight="1">
      <c r="A20" s="173"/>
      <c r="B20" s="176"/>
      <c r="C20" s="180"/>
      <c r="D20" s="180"/>
      <c r="E20" s="98" t="s">
        <v>62</v>
      </c>
      <c r="F20" s="84" t="s">
        <v>72</v>
      </c>
      <c r="G20" s="32"/>
      <c r="H20" s="32"/>
      <c r="I20" s="32"/>
      <c r="J20" s="32"/>
      <c r="K20" s="32"/>
      <c r="L20" s="32"/>
      <c r="M20" s="32"/>
      <c r="N20" s="32"/>
      <c r="O20" s="32"/>
      <c r="P20" s="32"/>
      <c r="Q20" s="85">
        <f t="shared" si="0"/>
        <v>0</v>
      </c>
      <c r="R20" s="126" t="str">
        <f t="shared" si="3"/>
        <v>未履修の恐れ</v>
      </c>
    </row>
    <row r="21" spans="1:33" ht="28.5" customHeight="1">
      <c r="A21" s="173"/>
      <c r="B21" s="176"/>
      <c r="C21" s="171" t="s">
        <v>34</v>
      </c>
      <c r="D21" s="171" t="s">
        <v>103</v>
      </c>
      <c r="E21" s="98" t="s">
        <v>60</v>
      </c>
      <c r="F21" s="84" t="s">
        <v>73</v>
      </c>
      <c r="G21" s="32"/>
      <c r="H21" s="32"/>
      <c r="I21" s="32"/>
      <c r="J21" s="32"/>
      <c r="K21" s="32"/>
      <c r="L21" s="32"/>
      <c r="M21" s="32"/>
      <c r="N21" s="32"/>
      <c r="O21" s="32"/>
      <c r="P21" s="32"/>
      <c r="Q21" s="85">
        <f t="shared" si="0"/>
        <v>0</v>
      </c>
      <c r="R21" s="126" t="str">
        <f t="shared" si="3"/>
        <v>未履修の恐れ</v>
      </c>
    </row>
    <row r="22" spans="1:33" ht="28.5" customHeight="1" thickBot="1">
      <c r="A22" s="174"/>
      <c r="B22" s="177"/>
      <c r="C22" s="172"/>
      <c r="D22" s="172"/>
      <c r="E22" s="86" t="s">
        <v>61</v>
      </c>
      <c r="F22" s="87" t="s">
        <v>74</v>
      </c>
      <c r="G22" s="3"/>
      <c r="H22" s="3"/>
      <c r="I22" s="3"/>
      <c r="J22" s="3"/>
      <c r="K22" s="3"/>
      <c r="L22" s="3"/>
      <c r="M22" s="3"/>
      <c r="N22" s="3"/>
      <c r="O22" s="3"/>
      <c r="P22" s="3"/>
      <c r="Q22" s="88">
        <f t="shared" si="0"/>
        <v>0</v>
      </c>
      <c r="R22" s="126" t="str">
        <f t="shared" si="3"/>
        <v>未履修の恐れ</v>
      </c>
    </row>
    <row r="23" spans="1:33" ht="28.5" customHeight="1">
      <c r="A23" s="165" t="s">
        <v>63</v>
      </c>
      <c r="B23" s="166"/>
      <c r="C23" s="167"/>
      <c r="D23" s="161" t="s">
        <v>101</v>
      </c>
      <c r="E23" s="95" t="s">
        <v>31</v>
      </c>
      <c r="F23" s="89" t="s">
        <v>245</v>
      </c>
      <c r="G23" s="1"/>
      <c r="H23" s="1"/>
      <c r="I23" s="1"/>
      <c r="J23" s="1"/>
      <c r="K23" s="1"/>
      <c r="L23" s="1"/>
      <c r="M23" s="1"/>
      <c r="N23" s="1"/>
      <c r="O23" s="1"/>
      <c r="P23" s="1"/>
      <c r="Q23" s="78">
        <f t="shared" si="0"/>
        <v>0</v>
      </c>
      <c r="R23" s="146"/>
      <c r="S23" s="99"/>
      <c r="T23" s="99"/>
      <c r="U23" s="99"/>
      <c r="V23" s="99"/>
      <c r="W23" s="99"/>
      <c r="X23" s="99"/>
      <c r="Y23" s="99"/>
      <c r="Z23" s="99"/>
      <c r="AA23" s="99"/>
      <c r="AB23" s="99"/>
      <c r="AC23" s="99"/>
      <c r="AD23" s="99"/>
      <c r="AE23" s="99"/>
      <c r="AF23" s="99"/>
      <c r="AG23" s="99"/>
    </row>
    <row r="24" spans="1:33" ht="28.5" customHeight="1" thickBot="1">
      <c r="A24" s="168"/>
      <c r="B24" s="169"/>
      <c r="C24" s="170"/>
      <c r="D24" s="164"/>
      <c r="E24" s="86" t="s">
        <v>34</v>
      </c>
      <c r="F24" s="87" t="s">
        <v>246</v>
      </c>
      <c r="G24" s="3"/>
      <c r="H24" s="3"/>
      <c r="I24" s="3"/>
      <c r="J24" s="3"/>
      <c r="K24" s="3"/>
      <c r="L24" s="3"/>
      <c r="M24" s="3"/>
      <c r="N24" s="3"/>
      <c r="O24" s="3"/>
      <c r="P24" s="3"/>
      <c r="Q24" s="88">
        <f t="shared" si="0"/>
        <v>0</v>
      </c>
      <c r="R24" s="146"/>
      <c r="S24" s="99"/>
      <c r="T24" s="99"/>
      <c r="U24" s="99"/>
      <c r="V24" s="99"/>
      <c r="W24" s="99"/>
      <c r="X24" s="99"/>
      <c r="Y24" s="99"/>
      <c r="Z24" s="99"/>
      <c r="AA24" s="99"/>
      <c r="AB24" s="99"/>
      <c r="AC24" s="99"/>
      <c r="AD24" s="99"/>
      <c r="AE24" s="99"/>
      <c r="AF24" s="99"/>
      <c r="AG24" s="99"/>
    </row>
    <row r="25" spans="1:33" ht="15.75" customHeight="1"/>
    <row r="26" spans="1:33" ht="32.25" customHeight="1"/>
    <row r="27" spans="1:33" ht="32.25" customHeight="1"/>
    <row r="28" spans="1:33" ht="32.25" customHeight="1"/>
    <row r="29" spans="1:33" ht="32.25" customHeight="1"/>
    <row r="30" spans="1:33" ht="32.25" customHeight="1"/>
    <row r="31" spans="1:33" ht="32.25" customHeight="1"/>
  </sheetData>
  <sheetProtection sheet="1" objects="1" scenarios="1"/>
  <mergeCells count="34">
    <mergeCell ref="AI3:AM3"/>
    <mergeCell ref="A4:E4"/>
    <mergeCell ref="A6:A17"/>
    <mergeCell ref="B6:B9"/>
    <mergeCell ref="C6:C7"/>
    <mergeCell ref="D6:D7"/>
    <mergeCell ref="T6:T9"/>
    <mergeCell ref="U10:AF11"/>
    <mergeCell ref="C12:C13"/>
    <mergeCell ref="D12:D13"/>
    <mergeCell ref="B10:B13"/>
    <mergeCell ref="C10:C11"/>
    <mergeCell ref="D10:D11"/>
    <mergeCell ref="B1:F1"/>
    <mergeCell ref="J1:Q1"/>
    <mergeCell ref="G3:H3"/>
    <mergeCell ref="C8:C9"/>
    <mergeCell ref="D8:D9"/>
    <mergeCell ref="D21:D22"/>
    <mergeCell ref="A23:C24"/>
    <mergeCell ref="D23:D24"/>
    <mergeCell ref="R23:R24"/>
    <mergeCell ref="AC5:AE5"/>
    <mergeCell ref="AA5:AB5"/>
    <mergeCell ref="B14:B17"/>
    <mergeCell ref="C14:C15"/>
    <mergeCell ref="D14:D15"/>
    <mergeCell ref="C16:C17"/>
    <mergeCell ref="D16:D17"/>
    <mergeCell ref="A18:A22"/>
    <mergeCell ref="B18:B22"/>
    <mergeCell ref="C18:C20"/>
    <mergeCell ref="D18:D20"/>
    <mergeCell ref="C21:C22"/>
  </mergeCells>
  <phoneticPr fontId="2"/>
  <pageMargins left="0.7" right="0.7" top="0.75" bottom="0.75" header="0.3" footer="0.3"/>
  <pageSetup paperSize="9" scale="92" orientation="portrait" r:id="rId1"/>
  <colBreaks count="1" manualBreakCount="1">
    <brk id="18" max="24" man="1"/>
  </colBreak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6"/>
  <sheetViews>
    <sheetView view="pageBreakPreview" topLeftCell="A19" zoomScaleNormal="100" zoomScaleSheetLayoutView="100" workbookViewId="0">
      <selection activeCell="J9" sqref="J9"/>
    </sheetView>
  </sheetViews>
  <sheetFormatPr defaultRowHeight="12"/>
  <cols>
    <col min="1" max="1" width="2.625" style="16" customWidth="1"/>
    <col min="2" max="2" width="19.25" style="16" customWidth="1"/>
    <col min="3" max="3" width="13.125" style="16" customWidth="1"/>
    <col min="4" max="4" width="22.375" style="15" customWidth="1"/>
    <col min="5" max="5" width="6.125" style="27" customWidth="1"/>
    <col min="6" max="6" width="24.625" style="16" customWidth="1"/>
    <col min="7" max="9" width="9" style="16"/>
    <col min="10" max="10" width="21.875" style="16" customWidth="1"/>
    <col min="11" max="16384" width="9" style="16"/>
  </cols>
  <sheetData>
    <row r="1" spans="1:6" ht="24.75" customHeight="1">
      <c r="A1" s="13" t="s">
        <v>206</v>
      </c>
      <c r="B1" s="23"/>
      <c r="C1" s="23"/>
    </row>
    <row r="2" spans="1:6" ht="48" customHeight="1">
      <c r="A2" s="205" t="s">
        <v>207</v>
      </c>
      <c r="B2" s="206"/>
      <c r="C2" s="206"/>
      <c r="D2" s="206"/>
      <c r="E2" s="206"/>
      <c r="F2" s="206"/>
    </row>
    <row r="3" spans="1:6" ht="9.75" customHeight="1" thickBot="1">
      <c r="D3" s="49"/>
    </row>
    <row r="4" spans="1:6" s="27" customFormat="1" ht="123" customHeight="1" thickBot="1">
      <c r="A4" s="24" t="s">
        <v>37</v>
      </c>
      <c r="B4" s="25" t="s">
        <v>198</v>
      </c>
      <c r="C4" s="122" t="s">
        <v>242</v>
      </c>
      <c r="D4" s="55" t="s">
        <v>208</v>
      </c>
      <c r="E4" s="25" t="s">
        <v>40</v>
      </c>
      <c r="F4" s="54" t="s">
        <v>239</v>
      </c>
    </row>
    <row r="5" spans="1:6" ht="12" customHeight="1">
      <c r="A5" s="192">
        <v>1</v>
      </c>
      <c r="B5" s="195"/>
      <c r="C5" s="198"/>
      <c r="D5" s="200" t="s">
        <v>63</v>
      </c>
      <c r="E5" s="186" t="s">
        <v>1</v>
      </c>
      <c r="F5" s="6"/>
    </row>
    <row r="6" spans="1:6" ht="12" customHeight="1">
      <c r="A6" s="193"/>
      <c r="B6" s="196"/>
      <c r="C6" s="199"/>
      <c r="D6" s="201"/>
      <c r="E6" s="187"/>
      <c r="F6" s="41"/>
    </row>
    <row r="7" spans="1:6" ht="12" customHeight="1">
      <c r="A7" s="193"/>
      <c r="B7" s="196"/>
      <c r="C7" s="199"/>
      <c r="D7" s="189"/>
      <c r="E7" s="188" t="s">
        <v>2</v>
      </c>
      <c r="F7" s="9"/>
    </row>
    <row r="8" spans="1:6" ht="12" customHeight="1">
      <c r="A8" s="193"/>
      <c r="B8" s="196"/>
      <c r="C8" s="199"/>
      <c r="D8" s="190"/>
      <c r="E8" s="187"/>
      <c r="F8" s="7"/>
    </row>
    <row r="9" spans="1:6" ht="12" customHeight="1">
      <c r="A9" s="193"/>
      <c r="B9" s="196"/>
      <c r="C9" s="199"/>
      <c r="D9" s="190"/>
      <c r="E9" s="188" t="s">
        <v>41</v>
      </c>
      <c r="F9" s="9"/>
    </row>
    <row r="10" spans="1:6" ht="12" customHeight="1">
      <c r="A10" s="193"/>
      <c r="B10" s="196"/>
      <c r="C10" s="199"/>
      <c r="D10" s="190"/>
      <c r="E10" s="187"/>
      <c r="F10" s="7"/>
    </row>
    <row r="11" spans="1:6" ht="12" customHeight="1">
      <c r="A11" s="193"/>
      <c r="B11" s="196"/>
      <c r="C11" s="199"/>
      <c r="D11" s="202"/>
      <c r="E11" s="50" t="s">
        <v>4</v>
      </c>
      <c r="F11" s="8"/>
    </row>
    <row r="12" spans="1:6" ht="12" customHeight="1">
      <c r="A12" s="193"/>
      <c r="B12" s="196"/>
      <c r="C12" s="199"/>
      <c r="D12" s="189"/>
      <c r="E12" s="203" t="s">
        <v>41</v>
      </c>
      <c r="F12" s="41"/>
    </row>
    <row r="13" spans="1:6" ht="12" customHeight="1">
      <c r="A13" s="193"/>
      <c r="B13" s="196"/>
      <c r="C13" s="199"/>
      <c r="D13" s="190"/>
      <c r="E13" s="203"/>
      <c r="F13" s="41"/>
    </row>
    <row r="14" spans="1:6" ht="12" customHeight="1" thickBot="1">
      <c r="A14" s="194"/>
      <c r="B14" s="197"/>
      <c r="C14" s="204"/>
      <c r="D14" s="191"/>
      <c r="E14" s="51" t="s">
        <v>4</v>
      </c>
      <c r="F14" s="10"/>
    </row>
    <row r="15" spans="1:6" ht="12" customHeight="1">
      <c r="A15" s="192">
        <v>2</v>
      </c>
      <c r="B15" s="195"/>
      <c r="C15" s="198"/>
      <c r="D15" s="200" t="s">
        <v>63</v>
      </c>
      <c r="E15" s="186" t="s">
        <v>1</v>
      </c>
      <c r="F15" s="6"/>
    </row>
    <row r="16" spans="1:6" ht="12" customHeight="1">
      <c r="A16" s="193"/>
      <c r="B16" s="196"/>
      <c r="C16" s="199"/>
      <c r="D16" s="201"/>
      <c r="E16" s="187"/>
      <c r="F16" s="41"/>
    </row>
    <row r="17" spans="1:6" ht="12" customHeight="1">
      <c r="A17" s="193"/>
      <c r="B17" s="196"/>
      <c r="C17" s="199"/>
      <c r="D17" s="189"/>
      <c r="E17" s="188" t="s">
        <v>2</v>
      </c>
      <c r="F17" s="9"/>
    </row>
    <row r="18" spans="1:6" ht="12" customHeight="1">
      <c r="A18" s="193"/>
      <c r="B18" s="196"/>
      <c r="C18" s="199"/>
      <c r="D18" s="190"/>
      <c r="E18" s="187"/>
      <c r="F18" s="7"/>
    </row>
    <row r="19" spans="1:6" ht="12" customHeight="1">
      <c r="A19" s="193"/>
      <c r="B19" s="196"/>
      <c r="C19" s="199"/>
      <c r="D19" s="190"/>
      <c r="E19" s="188" t="s">
        <v>41</v>
      </c>
      <c r="F19" s="9"/>
    </row>
    <row r="20" spans="1:6" ht="12" customHeight="1">
      <c r="A20" s="193"/>
      <c r="B20" s="196"/>
      <c r="C20" s="199"/>
      <c r="D20" s="190"/>
      <c r="E20" s="187"/>
      <c r="F20" s="7"/>
    </row>
    <row r="21" spans="1:6" ht="12" customHeight="1">
      <c r="A21" s="193"/>
      <c r="B21" s="196"/>
      <c r="C21" s="199"/>
      <c r="D21" s="202"/>
      <c r="E21" s="50" t="s">
        <v>4</v>
      </c>
      <c r="F21" s="8"/>
    </row>
    <row r="22" spans="1:6" ht="12" customHeight="1">
      <c r="A22" s="193"/>
      <c r="B22" s="196"/>
      <c r="C22" s="199"/>
      <c r="D22" s="189"/>
      <c r="E22" s="203" t="s">
        <v>41</v>
      </c>
      <c r="F22" s="41"/>
    </row>
    <row r="23" spans="1:6" ht="12" customHeight="1">
      <c r="A23" s="193"/>
      <c r="B23" s="196"/>
      <c r="C23" s="199"/>
      <c r="D23" s="190"/>
      <c r="E23" s="203"/>
      <c r="F23" s="41"/>
    </row>
    <row r="24" spans="1:6" ht="12" customHeight="1" thickBot="1">
      <c r="A24" s="194"/>
      <c r="B24" s="197"/>
      <c r="C24" s="204"/>
      <c r="D24" s="191"/>
      <c r="E24" s="51" t="s">
        <v>4</v>
      </c>
      <c r="F24" s="10"/>
    </row>
    <row r="25" spans="1:6" ht="12" customHeight="1">
      <c r="A25" s="192">
        <v>3</v>
      </c>
      <c r="B25" s="195"/>
      <c r="C25" s="198"/>
      <c r="D25" s="200" t="s">
        <v>63</v>
      </c>
      <c r="E25" s="186" t="s">
        <v>1</v>
      </c>
      <c r="F25" s="6"/>
    </row>
    <row r="26" spans="1:6" ht="12" customHeight="1">
      <c r="A26" s="193"/>
      <c r="B26" s="196"/>
      <c r="C26" s="199"/>
      <c r="D26" s="201"/>
      <c r="E26" s="187"/>
      <c r="F26" s="41"/>
    </row>
    <row r="27" spans="1:6" ht="12" customHeight="1">
      <c r="A27" s="193"/>
      <c r="B27" s="196"/>
      <c r="C27" s="199"/>
      <c r="D27" s="189"/>
      <c r="E27" s="188" t="s">
        <v>2</v>
      </c>
      <c r="F27" s="9"/>
    </row>
    <row r="28" spans="1:6" ht="12" customHeight="1">
      <c r="A28" s="193"/>
      <c r="B28" s="196"/>
      <c r="C28" s="199"/>
      <c r="D28" s="190"/>
      <c r="E28" s="187"/>
      <c r="F28" s="7"/>
    </row>
    <row r="29" spans="1:6" ht="12" customHeight="1">
      <c r="A29" s="193"/>
      <c r="B29" s="196"/>
      <c r="C29" s="199"/>
      <c r="D29" s="190"/>
      <c r="E29" s="188" t="s">
        <v>41</v>
      </c>
      <c r="F29" s="9"/>
    </row>
    <row r="30" spans="1:6" ht="12" customHeight="1">
      <c r="A30" s="193"/>
      <c r="B30" s="196"/>
      <c r="C30" s="199"/>
      <c r="D30" s="190"/>
      <c r="E30" s="187"/>
      <c r="F30" s="7"/>
    </row>
    <row r="31" spans="1:6" ht="12" customHeight="1">
      <c r="A31" s="193"/>
      <c r="B31" s="196"/>
      <c r="C31" s="199"/>
      <c r="D31" s="202"/>
      <c r="E31" s="50" t="s">
        <v>4</v>
      </c>
      <c r="F31" s="8"/>
    </row>
    <row r="32" spans="1:6" ht="12" customHeight="1">
      <c r="A32" s="193"/>
      <c r="B32" s="196"/>
      <c r="C32" s="199"/>
      <c r="D32" s="189"/>
      <c r="E32" s="203" t="s">
        <v>41</v>
      </c>
      <c r="F32" s="41"/>
    </row>
    <row r="33" spans="1:6" ht="12" customHeight="1">
      <c r="A33" s="193"/>
      <c r="B33" s="196"/>
      <c r="C33" s="199"/>
      <c r="D33" s="190"/>
      <c r="E33" s="203"/>
      <c r="F33" s="41"/>
    </row>
    <row r="34" spans="1:6" ht="12" customHeight="1" thickBot="1">
      <c r="A34" s="194"/>
      <c r="B34" s="197"/>
      <c r="C34" s="204"/>
      <c r="D34" s="191"/>
      <c r="E34" s="51" t="s">
        <v>4</v>
      </c>
      <c r="F34" s="10"/>
    </row>
    <row r="35" spans="1:6" ht="12" customHeight="1">
      <c r="A35" s="192">
        <v>4</v>
      </c>
      <c r="B35" s="195"/>
      <c r="C35" s="198"/>
      <c r="D35" s="200" t="s">
        <v>63</v>
      </c>
      <c r="E35" s="186" t="s">
        <v>1</v>
      </c>
      <c r="F35" s="6"/>
    </row>
    <row r="36" spans="1:6" ht="12" customHeight="1">
      <c r="A36" s="193"/>
      <c r="B36" s="196"/>
      <c r="C36" s="199"/>
      <c r="D36" s="201"/>
      <c r="E36" s="187"/>
      <c r="F36" s="41"/>
    </row>
    <row r="37" spans="1:6" ht="12" customHeight="1">
      <c r="A37" s="193"/>
      <c r="B37" s="196"/>
      <c r="C37" s="199"/>
      <c r="D37" s="189"/>
      <c r="E37" s="188" t="s">
        <v>2</v>
      </c>
      <c r="F37" s="9"/>
    </row>
    <row r="38" spans="1:6" ht="12" customHeight="1">
      <c r="A38" s="193"/>
      <c r="B38" s="196"/>
      <c r="C38" s="199"/>
      <c r="D38" s="190"/>
      <c r="E38" s="187"/>
      <c r="F38" s="7"/>
    </row>
    <row r="39" spans="1:6" ht="12" customHeight="1">
      <c r="A39" s="193"/>
      <c r="B39" s="196"/>
      <c r="C39" s="199"/>
      <c r="D39" s="190"/>
      <c r="E39" s="188" t="s">
        <v>41</v>
      </c>
      <c r="F39" s="9"/>
    </row>
    <row r="40" spans="1:6" ht="12" customHeight="1">
      <c r="A40" s="193"/>
      <c r="B40" s="196"/>
      <c r="C40" s="199"/>
      <c r="D40" s="190"/>
      <c r="E40" s="187"/>
      <c r="F40" s="7"/>
    </row>
    <row r="41" spans="1:6" ht="12" customHeight="1">
      <c r="A41" s="193"/>
      <c r="B41" s="196"/>
      <c r="C41" s="199"/>
      <c r="D41" s="202"/>
      <c r="E41" s="50" t="s">
        <v>4</v>
      </c>
      <c r="F41" s="8"/>
    </row>
    <row r="42" spans="1:6" ht="12" customHeight="1">
      <c r="A42" s="193"/>
      <c r="B42" s="196"/>
      <c r="C42" s="199"/>
      <c r="D42" s="189"/>
      <c r="E42" s="203" t="s">
        <v>41</v>
      </c>
      <c r="F42" s="41"/>
    </row>
    <row r="43" spans="1:6" ht="12" customHeight="1">
      <c r="A43" s="193"/>
      <c r="B43" s="196"/>
      <c r="C43" s="199"/>
      <c r="D43" s="190"/>
      <c r="E43" s="203"/>
      <c r="F43" s="41"/>
    </row>
    <row r="44" spans="1:6" ht="12" customHeight="1" thickBot="1">
      <c r="A44" s="194"/>
      <c r="B44" s="197"/>
      <c r="C44" s="204"/>
      <c r="D44" s="191"/>
      <c r="E44" s="51" t="s">
        <v>4</v>
      </c>
      <c r="F44" s="10"/>
    </row>
    <row r="45" spans="1:6" ht="12" customHeight="1">
      <c r="A45" s="192">
        <v>5</v>
      </c>
      <c r="B45" s="195"/>
      <c r="C45" s="198"/>
      <c r="D45" s="200" t="s">
        <v>63</v>
      </c>
      <c r="E45" s="186" t="s">
        <v>1</v>
      </c>
      <c r="F45" s="6"/>
    </row>
    <row r="46" spans="1:6" ht="12" customHeight="1">
      <c r="A46" s="193"/>
      <c r="B46" s="196"/>
      <c r="C46" s="199"/>
      <c r="D46" s="201"/>
      <c r="E46" s="187"/>
      <c r="F46" s="41"/>
    </row>
    <row r="47" spans="1:6" ht="12" customHeight="1">
      <c r="A47" s="193"/>
      <c r="B47" s="196"/>
      <c r="C47" s="199"/>
      <c r="D47" s="189"/>
      <c r="E47" s="188" t="s">
        <v>2</v>
      </c>
      <c r="F47" s="9"/>
    </row>
    <row r="48" spans="1:6" ht="12" customHeight="1">
      <c r="A48" s="193"/>
      <c r="B48" s="196"/>
      <c r="C48" s="199"/>
      <c r="D48" s="190"/>
      <c r="E48" s="187"/>
      <c r="F48" s="7"/>
    </row>
    <row r="49" spans="1:6" ht="12" customHeight="1">
      <c r="A49" s="193"/>
      <c r="B49" s="196"/>
      <c r="C49" s="199"/>
      <c r="D49" s="190"/>
      <c r="E49" s="188" t="s">
        <v>41</v>
      </c>
      <c r="F49" s="9"/>
    </row>
    <row r="50" spans="1:6" ht="12" customHeight="1">
      <c r="A50" s="193"/>
      <c r="B50" s="196"/>
      <c r="C50" s="199"/>
      <c r="D50" s="190"/>
      <c r="E50" s="187"/>
      <c r="F50" s="7"/>
    </row>
    <row r="51" spans="1:6" ht="12" customHeight="1">
      <c r="A51" s="193"/>
      <c r="B51" s="196"/>
      <c r="C51" s="199"/>
      <c r="D51" s="202"/>
      <c r="E51" s="50" t="s">
        <v>4</v>
      </c>
      <c r="F51" s="8"/>
    </row>
    <row r="52" spans="1:6" ht="12" customHeight="1">
      <c r="A52" s="193"/>
      <c r="B52" s="196"/>
      <c r="C52" s="199"/>
      <c r="D52" s="189"/>
      <c r="E52" s="203" t="s">
        <v>41</v>
      </c>
      <c r="F52" s="41"/>
    </row>
    <row r="53" spans="1:6" ht="12" customHeight="1">
      <c r="A53" s="193"/>
      <c r="B53" s="196"/>
      <c r="C53" s="199"/>
      <c r="D53" s="190"/>
      <c r="E53" s="203"/>
      <c r="F53" s="41"/>
    </row>
    <row r="54" spans="1:6" ht="12" customHeight="1" thickBot="1">
      <c r="A54" s="194"/>
      <c r="B54" s="197"/>
      <c r="C54" s="204"/>
      <c r="D54" s="191"/>
      <c r="E54" s="51" t="s">
        <v>4</v>
      </c>
      <c r="F54" s="10"/>
    </row>
    <row r="55" spans="1:6" ht="12" customHeight="1">
      <c r="A55" s="192">
        <v>6</v>
      </c>
      <c r="B55" s="195"/>
      <c r="C55" s="198"/>
      <c r="D55" s="200" t="s">
        <v>63</v>
      </c>
      <c r="E55" s="186" t="s">
        <v>1</v>
      </c>
      <c r="F55" s="6"/>
    </row>
    <row r="56" spans="1:6" ht="12" customHeight="1">
      <c r="A56" s="193"/>
      <c r="B56" s="196"/>
      <c r="C56" s="199"/>
      <c r="D56" s="201"/>
      <c r="E56" s="187"/>
      <c r="F56" s="41"/>
    </row>
    <row r="57" spans="1:6" ht="12" customHeight="1">
      <c r="A57" s="193"/>
      <c r="B57" s="196"/>
      <c r="C57" s="199"/>
      <c r="D57" s="189"/>
      <c r="E57" s="188" t="s">
        <v>2</v>
      </c>
      <c r="F57" s="9"/>
    </row>
    <row r="58" spans="1:6" ht="12" customHeight="1">
      <c r="A58" s="193"/>
      <c r="B58" s="196"/>
      <c r="C58" s="199"/>
      <c r="D58" s="190"/>
      <c r="E58" s="187"/>
      <c r="F58" s="7"/>
    </row>
    <row r="59" spans="1:6" ht="12" customHeight="1">
      <c r="A59" s="193"/>
      <c r="B59" s="196"/>
      <c r="C59" s="199"/>
      <c r="D59" s="190"/>
      <c r="E59" s="188" t="s">
        <v>41</v>
      </c>
      <c r="F59" s="9"/>
    </row>
    <row r="60" spans="1:6" ht="12" customHeight="1">
      <c r="A60" s="193"/>
      <c r="B60" s="196"/>
      <c r="C60" s="199"/>
      <c r="D60" s="190"/>
      <c r="E60" s="187"/>
      <c r="F60" s="7"/>
    </row>
    <row r="61" spans="1:6" ht="12" customHeight="1">
      <c r="A61" s="193"/>
      <c r="B61" s="196"/>
      <c r="C61" s="199"/>
      <c r="D61" s="202"/>
      <c r="E61" s="50" t="s">
        <v>4</v>
      </c>
      <c r="F61" s="8"/>
    </row>
    <row r="62" spans="1:6" ht="12" customHeight="1">
      <c r="A62" s="193"/>
      <c r="B62" s="196"/>
      <c r="C62" s="199"/>
      <c r="D62" s="189"/>
      <c r="E62" s="203" t="s">
        <v>41</v>
      </c>
      <c r="F62" s="41"/>
    </row>
    <row r="63" spans="1:6" ht="12" customHeight="1">
      <c r="A63" s="193"/>
      <c r="B63" s="196"/>
      <c r="C63" s="199"/>
      <c r="D63" s="190"/>
      <c r="E63" s="203"/>
      <c r="F63" s="41"/>
    </row>
    <row r="64" spans="1:6" ht="12" customHeight="1" thickBot="1">
      <c r="A64" s="194"/>
      <c r="B64" s="197"/>
      <c r="C64" s="204"/>
      <c r="D64" s="191"/>
      <c r="E64" s="51" t="s">
        <v>4</v>
      </c>
      <c r="F64" s="10"/>
    </row>
    <row r="65" spans="1:6" ht="12" customHeight="1">
      <c r="A65" s="192">
        <v>7</v>
      </c>
      <c r="B65" s="195"/>
      <c r="C65" s="198"/>
      <c r="D65" s="200" t="s">
        <v>63</v>
      </c>
      <c r="E65" s="186" t="s">
        <v>1</v>
      </c>
      <c r="F65" s="6"/>
    </row>
    <row r="66" spans="1:6" ht="12" customHeight="1">
      <c r="A66" s="193"/>
      <c r="B66" s="196"/>
      <c r="C66" s="199"/>
      <c r="D66" s="201"/>
      <c r="E66" s="187"/>
      <c r="F66" s="41"/>
    </row>
    <row r="67" spans="1:6" ht="12" customHeight="1">
      <c r="A67" s="193"/>
      <c r="B67" s="196"/>
      <c r="C67" s="199"/>
      <c r="D67" s="189"/>
      <c r="E67" s="188" t="s">
        <v>2</v>
      </c>
      <c r="F67" s="9"/>
    </row>
    <row r="68" spans="1:6" ht="12" customHeight="1">
      <c r="A68" s="193"/>
      <c r="B68" s="196"/>
      <c r="C68" s="199"/>
      <c r="D68" s="190"/>
      <c r="E68" s="187"/>
      <c r="F68" s="7"/>
    </row>
    <row r="69" spans="1:6" ht="12" customHeight="1">
      <c r="A69" s="193"/>
      <c r="B69" s="196"/>
      <c r="C69" s="199"/>
      <c r="D69" s="190"/>
      <c r="E69" s="188" t="s">
        <v>41</v>
      </c>
      <c r="F69" s="9"/>
    </row>
    <row r="70" spans="1:6" ht="12" customHeight="1">
      <c r="A70" s="193"/>
      <c r="B70" s="196"/>
      <c r="C70" s="199"/>
      <c r="D70" s="190"/>
      <c r="E70" s="187"/>
      <c r="F70" s="7"/>
    </row>
    <row r="71" spans="1:6" ht="12" customHeight="1">
      <c r="A71" s="193"/>
      <c r="B71" s="196"/>
      <c r="C71" s="199"/>
      <c r="D71" s="202"/>
      <c r="E71" s="50" t="s">
        <v>4</v>
      </c>
      <c r="F71" s="8"/>
    </row>
    <row r="72" spans="1:6" ht="12" customHeight="1">
      <c r="A72" s="193"/>
      <c r="B72" s="196"/>
      <c r="C72" s="199"/>
      <c r="D72" s="189"/>
      <c r="E72" s="203" t="s">
        <v>41</v>
      </c>
      <c r="F72" s="41"/>
    </row>
    <row r="73" spans="1:6" ht="12" customHeight="1">
      <c r="A73" s="193"/>
      <c r="B73" s="196"/>
      <c r="C73" s="199"/>
      <c r="D73" s="190"/>
      <c r="E73" s="203"/>
      <c r="F73" s="41"/>
    </row>
    <row r="74" spans="1:6" ht="12" customHeight="1" thickBot="1">
      <c r="A74" s="194"/>
      <c r="B74" s="197"/>
      <c r="C74" s="204"/>
      <c r="D74" s="191"/>
      <c r="E74" s="51" t="s">
        <v>4</v>
      </c>
      <c r="F74" s="10"/>
    </row>
    <row r="75" spans="1:6" ht="12" customHeight="1">
      <c r="A75" s="192">
        <v>8</v>
      </c>
      <c r="B75" s="195"/>
      <c r="C75" s="198"/>
      <c r="D75" s="200" t="s">
        <v>63</v>
      </c>
      <c r="E75" s="186" t="s">
        <v>1</v>
      </c>
      <c r="F75" s="6"/>
    </row>
    <row r="76" spans="1:6" ht="12" customHeight="1">
      <c r="A76" s="193"/>
      <c r="B76" s="196"/>
      <c r="C76" s="199"/>
      <c r="D76" s="201"/>
      <c r="E76" s="187"/>
      <c r="F76" s="41"/>
    </row>
    <row r="77" spans="1:6" ht="12" customHeight="1">
      <c r="A77" s="193"/>
      <c r="B77" s="196"/>
      <c r="C77" s="199"/>
      <c r="D77" s="189"/>
      <c r="E77" s="188" t="s">
        <v>2</v>
      </c>
      <c r="F77" s="9"/>
    </row>
    <row r="78" spans="1:6" ht="12" customHeight="1">
      <c r="A78" s="193"/>
      <c r="B78" s="196"/>
      <c r="C78" s="199"/>
      <c r="D78" s="190"/>
      <c r="E78" s="187"/>
      <c r="F78" s="7"/>
    </row>
    <row r="79" spans="1:6" ht="12" customHeight="1">
      <c r="A79" s="193"/>
      <c r="B79" s="196"/>
      <c r="C79" s="199"/>
      <c r="D79" s="190"/>
      <c r="E79" s="188" t="s">
        <v>41</v>
      </c>
      <c r="F79" s="9"/>
    </row>
    <row r="80" spans="1:6" ht="12" customHeight="1">
      <c r="A80" s="193"/>
      <c r="B80" s="196"/>
      <c r="C80" s="199"/>
      <c r="D80" s="190"/>
      <c r="E80" s="187"/>
      <c r="F80" s="7"/>
    </row>
    <row r="81" spans="1:6" ht="12" customHeight="1">
      <c r="A81" s="193"/>
      <c r="B81" s="196"/>
      <c r="C81" s="199"/>
      <c r="D81" s="202"/>
      <c r="E81" s="50" t="s">
        <v>4</v>
      </c>
      <c r="F81" s="8"/>
    </row>
    <row r="82" spans="1:6" ht="12" customHeight="1">
      <c r="A82" s="193"/>
      <c r="B82" s="196"/>
      <c r="C82" s="199"/>
      <c r="D82" s="189"/>
      <c r="E82" s="203" t="s">
        <v>41</v>
      </c>
      <c r="F82" s="41"/>
    </row>
    <row r="83" spans="1:6" ht="12" customHeight="1">
      <c r="A83" s="193"/>
      <c r="B83" s="196"/>
      <c r="C83" s="199"/>
      <c r="D83" s="190"/>
      <c r="E83" s="203"/>
      <c r="F83" s="41"/>
    </row>
    <row r="84" spans="1:6" ht="12" customHeight="1" thickBot="1">
      <c r="A84" s="194"/>
      <c r="B84" s="197"/>
      <c r="C84" s="204"/>
      <c r="D84" s="191"/>
      <c r="E84" s="51" t="s">
        <v>4</v>
      </c>
      <c r="F84" s="10"/>
    </row>
    <row r="85" spans="1:6" ht="12" customHeight="1">
      <c r="A85" s="192">
        <v>9</v>
      </c>
      <c r="B85" s="195"/>
      <c r="C85" s="198"/>
      <c r="D85" s="200" t="s">
        <v>63</v>
      </c>
      <c r="E85" s="186" t="s">
        <v>1</v>
      </c>
      <c r="F85" s="6"/>
    </row>
    <row r="86" spans="1:6" ht="12" customHeight="1">
      <c r="A86" s="193"/>
      <c r="B86" s="196"/>
      <c r="C86" s="199"/>
      <c r="D86" s="201"/>
      <c r="E86" s="187"/>
      <c r="F86" s="41"/>
    </row>
    <row r="87" spans="1:6" ht="12" customHeight="1">
      <c r="A87" s="193"/>
      <c r="B87" s="196"/>
      <c r="C87" s="199"/>
      <c r="D87" s="189"/>
      <c r="E87" s="188" t="s">
        <v>2</v>
      </c>
      <c r="F87" s="9"/>
    </row>
    <row r="88" spans="1:6" ht="12" customHeight="1">
      <c r="A88" s="193"/>
      <c r="B88" s="196"/>
      <c r="C88" s="199"/>
      <c r="D88" s="190"/>
      <c r="E88" s="187"/>
      <c r="F88" s="7"/>
    </row>
    <row r="89" spans="1:6" ht="12" customHeight="1">
      <c r="A89" s="193"/>
      <c r="B89" s="196"/>
      <c r="C89" s="199"/>
      <c r="D89" s="190"/>
      <c r="E89" s="188" t="s">
        <v>41</v>
      </c>
      <c r="F89" s="9"/>
    </row>
    <row r="90" spans="1:6" ht="12" customHeight="1">
      <c r="A90" s="193"/>
      <c r="B90" s="196"/>
      <c r="C90" s="199"/>
      <c r="D90" s="190"/>
      <c r="E90" s="187"/>
      <c r="F90" s="7"/>
    </row>
    <row r="91" spans="1:6" ht="12" customHeight="1">
      <c r="A91" s="193"/>
      <c r="B91" s="196"/>
      <c r="C91" s="199"/>
      <c r="D91" s="202"/>
      <c r="E91" s="50" t="s">
        <v>4</v>
      </c>
      <c r="F91" s="8"/>
    </row>
    <row r="92" spans="1:6" ht="12" customHeight="1">
      <c r="A92" s="193"/>
      <c r="B92" s="196"/>
      <c r="C92" s="199"/>
      <c r="D92" s="189"/>
      <c r="E92" s="203" t="s">
        <v>41</v>
      </c>
      <c r="F92" s="41"/>
    </row>
    <row r="93" spans="1:6" ht="12" customHeight="1">
      <c r="A93" s="193"/>
      <c r="B93" s="196"/>
      <c r="C93" s="199"/>
      <c r="D93" s="190"/>
      <c r="E93" s="203"/>
      <c r="F93" s="41"/>
    </row>
    <row r="94" spans="1:6" ht="12" customHeight="1" thickBot="1">
      <c r="A94" s="194"/>
      <c r="B94" s="197"/>
      <c r="C94" s="204"/>
      <c r="D94" s="191"/>
      <c r="E94" s="51" t="s">
        <v>4</v>
      </c>
      <c r="F94" s="10"/>
    </row>
    <row r="95" spans="1:6" ht="12" customHeight="1">
      <c r="A95" s="192">
        <v>10</v>
      </c>
      <c r="B95" s="195"/>
      <c r="C95" s="198"/>
      <c r="D95" s="200" t="s">
        <v>63</v>
      </c>
      <c r="E95" s="186" t="s">
        <v>1</v>
      </c>
      <c r="F95" s="6"/>
    </row>
    <row r="96" spans="1:6" ht="12" customHeight="1">
      <c r="A96" s="193"/>
      <c r="B96" s="196"/>
      <c r="C96" s="199"/>
      <c r="D96" s="201"/>
      <c r="E96" s="187"/>
      <c r="F96" s="41"/>
    </row>
    <row r="97" spans="1:6" ht="12" customHeight="1">
      <c r="A97" s="193"/>
      <c r="B97" s="196"/>
      <c r="C97" s="199"/>
      <c r="D97" s="189"/>
      <c r="E97" s="188" t="s">
        <v>2</v>
      </c>
      <c r="F97" s="9"/>
    </row>
    <row r="98" spans="1:6" ht="12" customHeight="1">
      <c r="A98" s="193"/>
      <c r="B98" s="196"/>
      <c r="C98" s="199"/>
      <c r="D98" s="190"/>
      <c r="E98" s="187"/>
      <c r="F98" s="7"/>
    </row>
    <row r="99" spans="1:6" ht="12" customHeight="1">
      <c r="A99" s="193"/>
      <c r="B99" s="196"/>
      <c r="C99" s="199"/>
      <c r="D99" s="190"/>
      <c r="E99" s="188" t="s">
        <v>41</v>
      </c>
      <c r="F99" s="9"/>
    </row>
    <row r="100" spans="1:6" ht="12" customHeight="1">
      <c r="A100" s="193"/>
      <c r="B100" s="196"/>
      <c r="C100" s="199"/>
      <c r="D100" s="190"/>
      <c r="E100" s="187"/>
      <c r="F100" s="7"/>
    </row>
    <row r="101" spans="1:6" ht="12" customHeight="1">
      <c r="A101" s="193"/>
      <c r="B101" s="196"/>
      <c r="C101" s="199"/>
      <c r="D101" s="202"/>
      <c r="E101" s="50" t="s">
        <v>4</v>
      </c>
      <c r="F101" s="8"/>
    </row>
    <row r="102" spans="1:6" ht="12" customHeight="1">
      <c r="A102" s="193"/>
      <c r="B102" s="196"/>
      <c r="C102" s="199"/>
      <c r="D102" s="189" t="s">
        <v>13</v>
      </c>
      <c r="E102" s="203" t="s">
        <v>41</v>
      </c>
      <c r="F102" s="41"/>
    </row>
    <row r="103" spans="1:6" ht="12" customHeight="1">
      <c r="A103" s="193"/>
      <c r="B103" s="196"/>
      <c r="C103" s="199"/>
      <c r="D103" s="190"/>
      <c r="E103" s="203"/>
      <c r="F103" s="41"/>
    </row>
    <row r="104" spans="1:6" ht="12" customHeight="1" thickBot="1">
      <c r="A104" s="194"/>
      <c r="B104" s="197"/>
      <c r="C104" s="199"/>
      <c r="D104" s="191"/>
      <c r="E104" s="51" t="s">
        <v>4</v>
      </c>
      <c r="F104" s="10" t="s">
        <v>16</v>
      </c>
    </row>
    <row r="105" spans="1:6" ht="18" thickBot="1">
      <c r="B105" s="52" t="s">
        <v>42</v>
      </c>
      <c r="C105" s="53">
        <f>SUM(C5:C104)</f>
        <v>0</v>
      </c>
      <c r="D105" s="15" t="s">
        <v>126</v>
      </c>
    </row>
    <row r="106" spans="1:6" ht="12.75" thickTop="1"/>
  </sheetData>
  <sheetProtection sheet="1" objects="1" scenarios="1"/>
  <mergeCells count="101">
    <mergeCell ref="A85:A94"/>
    <mergeCell ref="B85:B94"/>
    <mergeCell ref="C85:C94"/>
    <mergeCell ref="D85:D86"/>
    <mergeCell ref="E85:E86"/>
    <mergeCell ref="D87:D91"/>
    <mergeCell ref="E87:E88"/>
    <mergeCell ref="E89:E90"/>
    <mergeCell ref="D92:D94"/>
    <mergeCell ref="E92:E93"/>
    <mergeCell ref="D62:D64"/>
    <mergeCell ref="A75:A84"/>
    <mergeCell ref="B75:B84"/>
    <mergeCell ref="C75:C84"/>
    <mergeCell ref="D75:D76"/>
    <mergeCell ref="E75:E76"/>
    <mergeCell ref="D77:D81"/>
    <mergeCell ref="E77:E78"/>
    <mergeCell ref="E79:E80"/>
    <mergeCell ref="D82:D84"/>
    <mergeCell ref="E82:E83"/>
    <mergeCell ref="A65:A74"/>
    <mergeCell ref="B65:B74"/>
    <mergeCell ref="C65:C74"/>
    <mergeCell ref="D65:D66"/>
    <mergeCell ref="E65:E66"/>
    <mergeCell ref="D67:D71"/>
    <mergeCell ref="E67:E68"/>
    <mergeCell ref="E69:E70"/>
    <mergeCell ref="D72:D74"/>
    <mergeCell ref="E72:E73"/>
    <mergeCell ref="E62:E63"/>
    <mergeCell ref="A55:A64"/>
    <mergeCell ref="B55:B64"/>
    <mergeCell ref="D45:D46"/>
    <mergeCell ref="E45:E46"/>
    <mergeCell ref="E57:E58"/>
    <mergeCell ref="E55:E56"/>
    <mergeCell ref="D47:D51"/>
    <mergeCell ref="E47:E48"/>
    <mergeCell ref="E49:E50"/>
    <mergeCell ref="D52:D54"/>
    <mergeCell ref="E52:E53"/>
    <mergeCell ref="A2:F2"/>
    <mergeCell ref="A35:A44"/>
    <mergeCell ref="B35:B44"/>
    <mergeCell ref="C35:C44"/>
    <mergeCell ref="A45:A54"/>
    <mergeCell ref="B45:B54"/>
    <mergeCell ref="C45:C54"/>
    <mergeCell ref="E5:E6"/>
    <mergeCell ref="E7:E8"/>
    <mergeCell ref="E9:E10"/>
    <mergeCell ref="E12:E13"/>
    <mergeCell ref="A25:A34"/>
    <mergeCell ref="B25:B34"/>
    <mergeCell ref="C25:C34"/>
    <mergeCell ref="A5:A14"/>
    <mergeCell ref="B5:B14"/>
    <mergeCell ref="D35:D36"/>
    <mergeCell ref="E35:E36"/>
    <mergeCell ref="E15:E16"/>
    <mergeCell ref="E17:E18"/>
    <mergeCell ref="E19:E20"/>
    <mergeCell ref="E22:E23"/>
    <mergeCell ref="D25:D26"/>
    <mergeCell ref="E37:E38"/>
    <mergeCell ref="D12:D14"/>
    <mergeCell ref="A15:A24"/>
    <mergeCell ref="B15:B24"/>
    <mergeCell ref="C15:C24"/>
    <mergeCell ref="D15:D16"/>
    <mergeCell ref="D17:D21"/>
    <mergeCell ref="D22:D24"/>
    <mergeCell ref="C5:C14"/>
    <mergeCell ref="D5:D6"/>
    <mergeCell ref="D7:D11"/>
    <mergeCell ref="E25:E26"/>
    <mergeCell ref="E99:E100"/>
    <mergeCell ref="D102:D104"/>
    <mergeCell ref="A95:A104"/>
    <mergeCell ref="B95:B104"/>
    <mergeCell ref="C95:C104"/>
    <mergeCell ref="D95:D96"/>
    <mergeCell ref="D97:D101"/>
    <mergeCell ref="E95:E96"/>
    <mergeCell ref="E97:E98"/>
    <mergeCell ref="E102:E103"/>
    <mergeCell ref="C55:C64"/>
    <mergeCell ref="E27:E28"/>
    <mergeCell ref="E29:E30"/>
    <mergeCell ref="D27:D31"/>
    <mergeCell ref="D32:D34"/>
    <mergeCell ref="E32:E33"/>
    <mergeCell ref="D55:D56"/>
    <mergeCell ref="D57:D61"/>
    <mergeCell ref="E39:E40"/>
    <mergeCell ref="D37:D41"/>
    <mergeCell ref="E59:E60"/>
    <mergeCell ref="D42:D44"/>
    <mergeCell ref="E42:E43"/>
  </mergeCells>
  <phoneticPr fontId="2"/>
  <pageMargins left="0.7" right="0.7" top="0.75" bottom="0.75" header="0.3" footer="0.3"/>
  <pageSetup paperSize="9" scale="82" orientation="portrait" r:id="rId1"/>
  <rowBreaks count="1" manualBreakCount="1">
    <brk id="94" max="16383" man="1"/>
  </rowBreaks>
  <extLst>
    <ext xmlns:x14="http://schemas.microsoft.com/office/spreadsheetml/2009/9/main" uri="{CCE6A557-97BC-4b89-ADB6-D9C93CAAB3DF}">
      <x14:dataValidations xmlns:xm="http://schemas.microsoft.com/office/excel/2006/main" disablePrompts="1" count="8">
        <x14:dataValidation type="list" allowBlank="1" showInputMessage="1" showErrorMessage="1">
          <x14:formula1>
            <xm:f>触らない!$G$4:$G$7</xm:f>
          </x14:formula1>
          <xm:sqref>F11 F21 F31 F41 F51 F61 F101 F71 F81 F91</xm:sqref>
        </x14:dataValidation>
        <x14:dataValidation type="list" allowBlank="1" showInputMessage="1" showErrorMessage="1">
          <x14:formula1>
            <xm:f>触らない!$G$7</xm:f>
          </x14:formula1>
          <xm:sqref>F14 F24 F34 F44 F54 F104 F64 F74 F84 F94</xm:sqref>
        </x14:dataValidation>
        <x14:dataValidation type="list" allowBlank="1" showInputMessage="1" showErrorMessage="1">
          <x14:formula1>
            <xm:f>触らない!$E$4:$E$10</xm:f>
          </x14:formula1>
          <xm:sqref>F7:F8 F17:F18 F27:F28 F37:F38 F47:F48 F57:F58 F97:F98 F67:F68 F77:F78 F87:F88</xm:sqref>
        </x14:dataValidation>
        <x14:dataValidation type="list" allowBlank="1" showInputMessage="1" showErrorMessage="1">
          <x14:formula1>
            <xm:f>触らない!$B$4:$B$7</xm:f>
          </x14:formula1>
          <xm:sqref>D7 D17 D27 D37 D47 D57 D97 D67 D77 D87</xm:sqref>
        </x14:dataValidation>
        <x14:dataValidation type="list" allowBlank="1" showInputMessage="1" showErrorMessage="1">
          <x14:formula1>
            <xm:f>触らない!$B$7</xm:f>
          </x14:formula1>
          <xm:sqref>D12 D22 D32 D42 D52 D62 D102 D72 D82 D92</xm:sqref>
        </x14:dataValidation>
        <x14:dataValidation type="list" allowBlank="1" showInputMessage="1" showErrorMessage="1">
          <x14:formula1>
            <xm:f>触らない!$D$4:$D$9</xm:f>
          </x14:formula1>
          <xm:sqref>F5:F6 F15:F16 F25:F26 F35:F36 F45:F46 F55:F56 F95:F96 F65:F66 F75:F76 F85:F86</xm:sqref>
        </x14:dataValidation>
        <x14:dataValidation type="list" allowBlank="1" showInputMessage="1" showErrorMessage="1">
          <x14:formula1>
            <xm:f>触らない!$F$4:$F$14</xm:f>
          </x14:formula1>
          <xm:sqref>F9:F10 F19:F20 F29:F30 F39:F40 F49:F50 F59:F60 F99:F100 F69:F70 F79:F80 F89:F90</xm:sqref>
        </x14:dataValidation>
        <x14:dataValidation type="list" allowBlank="1" showInputMessage="1" showErrorMessage="1">
          <x14:formula1>
            <xm:f>触らない!$F$10:$F$14</xm:f>
          </x14:formula1>
          <xm:sqref>F12:F13 F22:F23 F32:F33 F42:F43 F52:F53 F62:F63 F102:F103 F72:F73 F82:F83 F92:F93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19"/>
  <sheetViews>
    <sheetView view="pageBreakPreview" topLeftCell="A13" zoomScaleNormal="100" zoomScaleSheetLayoutView="100" workbookViewId="0">
      <selection activeCell="D19" sqref="D19:F19"/>
    </sheetView>
  </sheetViews>
  <sheetFormatPr defaultRowHeight="15.75" customHeight="1"/>
  <cols>
    <col min="1" max="1" width="12.625" style="57" customWidth="1"/>
    <col min="2" max="2" width="25.25" style="57" customWidth="1"/>
    <col min="3" max="3" width="10" style="57" customWidth="1"/>
    <col min="4" max="4" width="16.875" style="57" customWidth="1"/>
    <col min="5" max="5" width="2" style="57" customWidth="1"/>
    <col min="6" max="16384" width="9" style="57"/>
  </cols>
  <sheetData>
    <row r="2" spans="1:8" ht="20.25" customHeight="1">
      <c r="A2" s="66" t="s">
        <v>197</v>
      </c>
    </row>
    <row r="3" spans="1:8" ht="57" customHeight="1">
      <c r="A3" s="205" t="s">
        <v>196</v>
      </c>
      <c r="B3" s="205"/>
      <c r="C3" s="205"/>
      <c r="D3" s="205"/>
      <c r="E3" s="205"/>
      <c r="F3" s="205"/>
    </row>
    <row r="4" spans="1:8" ht="15.75" customHeight="1" thickBot="1"/>
    <row r="5" spans="1:8" ht="15.75" customHeight="1" thickBot="1">
      <c r="A5" s="56" t="s">
        <v>192</v>
      </c>
      <c r="C5" s="58" t="s">
        <v>194</v>
      </c>
      <c r="H5" s="57" t="s">
        <v>193</v>
      </c>
    </row>
    <row r="6" spans="1:8" ht="21" customHeight="1">
      <c r="A6" s="213" t="s">
        <v>195</v>
      </c>
      <c r="B6" s="214"/>
      <c r="C6" s="28"/>
      <c r="D6" s="59" t="str">
        <f>IF(C6=0,"偏らないように調整を！"," ")</f>
        <v>偏らないように調整を！</v>
      </c>
    </row>
    <row r="7" spans="1:8" ht="60" customHeight="1">
      <c r="A7" s="215" t="s">
        <v>200</v>
      </c>
      <c r="B7" s="216"/>
      <c r="C7" s="29"/>
      <c r="D7" s="59" t="str">
        <f>IF(C7=0,"相互に関連させて！"," ")</f>
        <v>相互に関連させて！</v>
      </c>
    </row>
    <row r="8" spans="1:8" ht="28.5" customHeight="1">
      <c r="A8" s="215" t="s">
        <v>201</v>
      </c>
      <c r="B8" s="216"/>
      <c r="C8" s="29"/>
      <c r="D8" s="59" t="str">
        <f>IF(C8=0,"取り入れてください！！"," ")</f>
        <v>取り入れてください！！</v>
      </c>
    </row>
    <row r="9" spans="1:8" ht="28.5" customHeight="1">
      <c r="A9" s="215" t="s">
        <v>202</v>
      </c>
      <c r="B9" s="216"/>
      <c r="C9" s="29"/>
      <c r="D9" s="59" t="str">
        <f t="shared" ref="D9:D11" si="0">IF(C9=0,"取り入れてください！！"," ")</f>
        <v>取り入れてください！！</v>
      </c>
    </row>
    <row r="10" spans="1:8" ht="28.5" customHeight="1">
      <c r="A10" s="215" t="s">
        <v>203</v>
      </c>
      <c r="B10" s="216"/>
      <c r="C10" s="47"/>
      <c r="D10" s="59" t="str">
        <f t="shared" si="0"/>
        <v>取り入れてください！！</v>
      </c>
    </row>
    <row r="11" spans="1:8" ht="28.5" customHeight="1" thickBot="1">
      <c r="A11" s="217" t="s">
        <v>204</v>
      </c>
      <c r="B11" s="218"/>
      <c r="C11" s="30"/>
      <c r="D11" s="59" t="str">
        <f t="shared" si="0"/>
        <v>取り入れてください！！</v>
      </c>
    </row>
    <row r="12" spans="1:8" ht="15.75" customHeight="1" thickBot="1">
      <c r="A12" s="60"/>
      <c r="B12" s="60"/>
      <c r="C12" s="61"/>
      <c r="D12" s="62"/>
    </row>
    <row r="13" spans="1:8" ht="15.75" customHeight="1" thickBot="1">
      <c r="A13" s="56" t="s">
        <v>54</v>
      </c>
      <c r="C13" s="58" t="s">
        <v>205</v>
      </c>
    </row>
    <row r="14" spans="1:8" ht="21" customHeight="1">
      <c r="A14" s="209" t="s">
        <v>55</v>
      </c>
      <c r="B14" s="63" t="s">
        <v>189</v>
      </c>
      <c r="C14" s="65"/>
      <c r="D14" s="59" t="str">
        <f t="shared" ref="D14:D15" si="1">IF(C14=0,"未履修！"," ")</f>
        <v>未履修！</v>
      </c>
    </row>
    <row r="15" spans="1:8" ht="21" customHeight="1" thickBot="1">
      <c r="A15" s="210"/>
      <c r="B15" s="64" t="s">
        <v>190</v>
      </c>
      <c r="C15" s="46"/>
      <c r="D15" s="59" t="str">
        <f t="shared" si="1"/>
        <v>未履修！</v>
      </c>
    </row>
    <row r="17" spans="1:6" ht="15.75" customHeight="1" thickBot="1"/>
    <row r="18" spans="1:6" ht="15.75" customHeight="1" thickBot="1">
      <c r="A18" s="56" t="s">
        <v>56</v>
      </c>
      <c r="C18" s="58" t="s">
        <v>205</v>
      </c>
    </row>
    <row r="19" spans="1:6" ht="21" customHeight="1" thickBot="1">
      <c r="A19" s="211" t="s">
        <v>191</v>
      </c>
      <c r="B19" s="212"/>
      <c r="C19" s="48"/>
      <c r="D19" s="207" t="str">
        <f>IF(C19=0,"絶対でないけれど入れて！"," ")</f>
        <v>絶対でないけれど入れて！</v>
      </c>
      <c r="E19" s="208"/>
      <c r="F19" s="208"/>
    </row>
  </sheetData>
  <mergeCells count="10">
    <mergeCell ref="D19:F19"/>
    <mergeCell ref="A14:A15"/>
    <mergeCell ref="A3:F3"/>
    <mergeCell ref="A19:B19"/>
    <mergeCell ref="A6:B6"/>
    <mergeCell ref="A7:B7"/>
    <mergeCell ref="A8:B8"/>
    <mergeCell ref="A9:B9"/>
    <mergeCell ref="A10:B10"/>
    <mergeCell ref="A11:B11"/>
  </mergeCells>
  <phoneticPr fontId="2"/>
  <dataValidations count="1">
    <dataValidation type="list" allowBlank="1" showInputMessage="1" showErrorMessage="1" sqref="C6:C7 C8 C9 C10 C11">
      <formula1>$H$5:$H$6</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4"/>
  <sheetViews>
    <sheetView view="pageBreakPreview" topLeftCell="A76" zoomScaleNormal="100" zoomScaleSheetLayoutView="100" workbookViewId="0">
      <selection activeCell="D69" sqref="D69:D72"/>
    </sheetView>
  </sheetViews>
  <sheetFormatPr defaultRowHeight="12"/>
  <cols>
    <col min="1" max="1" width="2.625" style="16" customWidth="1"/>
    <col min="2" max="2" width="13.625" style="16" customWidth="1"/>
    <col min="3" max="3" width="3.625" style="16" customWidth="1"/>
    <col min="4" max="4" width="9.875" style="15" customWidth="1"/>
    <col min="5" max="5" width="6.125" style="27" customWidth="1"/>
    <col min="6" max="6" width="45.875" style="16" customWidth="1"/>
    <col min="7" max="9" width="9" style="16"/>
    <col min="10" max="10" width="21.875" style="16" customWidth="1"/>
    <col min="11" max="16384" width="9" style="16"/>
  </cols>
  <sheetData>
    <row r="1" spans="1:6" ht="21" customHeight="1" thickBot="1">
      <c r="A1" s="13" t="s">
        <v>211</v>
      </c>
      <c r="B1" s="23"/>
      <c r="C1" s="23"/>
    </row>
    <row r="2" spans="1:6" s="27" customFormat="1" ht="15" customHeight="1" thickBot="1">
      <c r="A2" s="24" t="s">
        <v>37</v>
      </c>
      <c r="B2" s="25" t="s">
        <v>212</v>
      </c>
      <c r="C2" s="25" t="s">
        <v>38</v>
      </c>
      <c r="D2" s="25" t="s">
        <v>39</v>
      </c>
      <c r="E2" s="25" t="s">
        <v>40</v>
      </c>
      <c r="F2" s="26" t="s">
        <v>43</v>
      </c>
    </row>
    <row r="3" spans="1:6" ht="24" customHeight="1">
      <c r="A3" s="192">
        <v>1</v>
      </c>
      <c r="B3" s="219" t="str">
        <f>IF(入力②!B5=0,"",入力②!B5)</f>
        <v/>
      </c>
      <c r="C3" s="222" t="str">
        <f>IF(入力②!C5=0,"",入力②!C5)</f>
        <v/>
      </c>
      <c r="D3" s="225" t="s">
        <v>63</v>
      </c>
      <c r="E3" s="227" t="s">
        <v>1</v>
      </c>
      <c r="F3" s="42" t="str">
        <f>IFERROR(VLOOKUP(入力②!F5,触らない!$I$4:$J$9,2,FALSE),"")</f>
        <v/>
      </c>
    </row>
    <row r="4" spans="1:6" ht="24" customHeight="1">
      <c r="A4" s="193"/>
      <c r="B4" s="220"/>
      <c r="C4" s="223"/>
      <c r="D4" s="226"/>
      <c r="E4" s="228"/>
      <c r="F4" s="43" t="str">
        <f>IFERROR(VLOOKUP(入力②!F6,触らない!$I$4:$J$9,2,FALSE),"")</f>
        <v/>
      </c>
    </row>
    <row r="5" spans="1:6" ht="24" customHeight="1">
      <c r="A5" s="193"/>
      <c r="B5" s="220"/>
      <c r="C5" s="223"/>
      <c r="D5" s="229" t="str">
        <f>IF(入力②!D7=0,"",入力②!D7)</f>
        <v/>
      </c>
      <c r="E5" s="232" t="s">
        <v>2</v>
      </c>
      <c r="F5" s="44" t="str">
        <f>IFERROR(VLOOKUP(入力②!F7,触らない!$K$4:$L$9,2,FALSE),"")</f>
        <v/>
      </c>
    </row>
    <row r="6" spans="1:6" ht="24" customHeight="1">
      <c r="A6" s="193"/>
      <c r="B6" s="220"/>
      <c r="C6" s="223"/>
      <c r="D6" s="230"/>
      <c r="E6" s="228"/>
      <c r="F6" s="43" t="str">
        <f>IFERROR(VLOOKUP(入力②!F8,触らない!$K$4:$L$9,2,FALSE),"")</f>
        <v/>
      </c>
    </row>
    <row r="7" spans="1:6" ht="35.25" customHeight="1">
      <c r="A7" s="193"/>
      <c r="B7" s="220"/>
      <c r="C7" s="223"/>
      <c r="D7" s="230"/>
      <c r="E7" s="233" t="s">
        <v>41</v>
      </c>
      <c r="F7" s="45" t="str">
        <f>IFERROR(VLOOKUP(入力②!F9,触らない!$M$4:$N$14,2,FALSE),"")</f>
        <v/>
      </c>
    </row>
    <row r="8" spans="1:6" ht="35.25" customHeight="1">
      <c r="A8" s="193"/>
      <c r="B8" s="220"/>
      <c r="C8" s="223"/>
      <c r="D8" s="231"/>
      <c r="E8" s="228"/>
      <c r="F8" s="43" t="str">
        <f>IFERROR(VLOOKUP(入力②!F10,触らない!$M$4:$N$14,2,FALSE),"")</f>
        <v/>
      </c>
    </row>
    <row r="9" spans="1:6" ht="35.25" customHeight="1">
      <c r="A9" s="193"/>
      <c r="B9" s="220"/>
      <c r="C9" s="223"/>
      <c r="D9" s="234" t="str">
        <f>IF(入力②!D12=0,"",入力②!D12)</f>
        <v/>
      </c>
      <c r="E9" s="232" t="s">
        <v>41</v>
      </c>
      <c r="F9" s="45" t="str">
        <f>IFERROR(VLOOKUP(入力②!F12,触らない!$M$4:$N$14,2,FALSE),"")</f>
        <v/>
      </c>
    </row>
    <row r="10" spans="1:6" ht="35.25" customHeight="1" thickBot="1">
      <c r="A10" s="194"/>
      <c r="B10" s="221"/>
      <c r="C10" s="224"/>
      <c r="D10" s="235"/>
      <c r="E10" s="236"/>
      <c r="F10" s="118" t="str">
        <f>IFERROR(VLOOKUP(入力②!F13,触らない!$M$4:$N$14,2,FALSE),"")</f>
        <v/>
      </c>
    </row>
    <row r="11" spans="1:6" ht="24" customHeight="1">
      <c r="A11" s="192">
        <v>2</v>
      </c>
      <c r="B11" s="219" t="str">
        <f>IF(入力②!B15=0,"",入力②!B15)</f>
        <v/>
      </c>
      <c r="C11" s="222" t="str">
        <f>IF(入力②!C15=0,"",入力②!C15)</f>
        <v/>
      </c>
      <c r="D11" s="225" t="s">
        <v>63</v>
      </c>
      <c r="E11" s="227" t="s">
        <v>1</v>
      </c>
      <c r="F11" s="42" t="str">
        <f>IFERROR(VLOOKUP(入力②!F15,触らない!$I$4:$J$9,2,FALSE),"")</f>
        <v/>
      </c>
    </row>
    <row r="12" spans="1:6" ht="24" customHeight="1">
      <c r="A12" s="193"/>
      <c r="B12" s="220"/>
      <c r="C12" s="223"/>
      <c r="D12" s="226"/>
      <c r="E12" s="228"/>
      <c r="F12" s="43" t="str">
        <f>IFERROR(VLOOKUP(入力②!F16,触らない!$I$4:$J$9,2,FALSE),"")</f>
        <v/>
      </c>
    </row>
    <row r="13" spans="1:6" ht="24" customHeight="1">
      <c r="A13" s="193"/>
      <c r="B13" s="220"/>
      <c r="C13" s="223"/>
      <c r="D13" s="229" t="str">
        <f>IF(入力②!D17=0,"",入力②!D17)</f>
        <v/>
      </c>
      <c r="E13" s="232" t="s">
        <v>2</v>
      </c>
      <c r="F13" s="44" t="str">
        <f>IFERROR(VLOOKUP(入力②!F17,触らない!$K$4:$L$9,2,FALSE),"")</f>
        <v/>
      </c>
    </row>
    <row r="14" spans="1:6" ht="24" customHeight="1">
      <c r="A14" s="193"/>
      <c r="B14" s="220"/>
      <c r="C14" s="223"/>
      <c r="D14" s="230"/>
      <c r="E14" s="228"/>
      <c r="F14" s="43" t="str">
        <f>IFERROR(VLOOKUP(入力②!F18,触らない!$K$4:$L$9,2,FALSE),"")</f>
        <v/>
      </c>
    </row>
    <row r="15" spans="1:6" ht="35.25" customHeight="1">
      <c r="A15" s="193"/>
      <c r="B15" s="220"/>
      <c r="C15" s="223"/>
      <c r="D15" s="230"/>
      <c r="E15" s="233" t="s">
        <v>41</v>
      </c>
      <c r="F15" s="45" t="str">
        <f>IFERROR(VLOOKUP(入力②!F19,触らない!$M$4:$N$14,2,FALSE),"")</f>
        <v/>
      </c>
    </row>
    <row r="16" spans="1:6" ht="35.25" customHeight="1">
      <c r="A16" s="193"/>
      <c r="B16" s="220"/>
      <c r="C16" s="223"/>
      <c r="D16" s="231"/>
      <c r="E16" s="228"/>
      <c r="F16" s="43" t="str">
        <f>IFERROR(VLOOKUP(入力②!F20,触らない!$M$4:$N$14,2,FALSE),"")</f>
        <v/>
      </c>
    </row>
    <row r="17" spans="1:6" ht="35.25" customHeight="1">
      <c r="A17" s="193"/>
      <c r="B17" s="220"/>
      <c r="C17" s="223"/>
      <c r="D17" s="234" t="str">
        <f>IF(入力②!D22=0,"",入力②!D22)</f>
        <v/>
      </c>
      <c r="E17" s="232" t="s">
        <v>41</v>
      </c>
      <c r="F17" s="45" t="str">
        <f>IFERROR(VLOOKUP(入力②!F22,触らない!$M$4:$N$14,2,FALSE),"")</f>
        <v/>
      </c>
    </row>
    <row r="18" spans="1:6" ht="35.25" customHeight="1" thickBot="1">
      <c r="A18" s="194"/>
      <c r="B18" s="221"/>
      <c r="C18" s="224"/>
      <c r="D18" s="235"/>
      <c r="E18" s="236"/>
      <c r="F18" s="118" t="str">
        <f>IFERROR(VLOOKUP(入力②!F23,触らない!$M$4:$N$14,2,FALSE),"")</f>
        <v/>
      </c>
    </row>
    <row r="19" spans="1:6" ht="24" customHeight="1">
      <c r="A19" s="192">
        <v>3</v>
      </c>
      <c r="B19" s="219" t="str">
        <f>IF(入力②!B25=0,"",入力②!B25)</f>
        <v/>
      </c>
      <c r="C19" s="222" t="str">
        <f>IF(入力②!C25=0,"",入力②!C25)</f>
        <v/>
      </c>
      <c r="D19" s="225" t="s">
        <v>63</v>
      </c>
      <c r="E19" s="227" t="s">
        <v>1</v>
      </c>
      <c r="F19" s="42" t="str">
        <f>IFERROR(VLOOKUP(入力②!F25,触らない!$I$4:$J$9,2,FALSE),"")</f>
        <v/>
      </c>
    </row>
    <row r="20" spans="1:6" ht="24" customHeight="1">
      <c r="A20" s="193"/>
      <c r="B20" s="220"/>
      <c r="C20" s="223"/>
      <c r="D20" s="226"/>
      <c r="E20" s="228"/>
      <c r="F20" s="43" t="str">
        <f>IFERROR(VLOOKUP(入力②!F26,触らない!$I$4:$J$9,2,FALSE),"")</f>
        <v/>
      </c>
    </row>
    <row r="21" spans="1:6" ht="24" customHeight="1">
      <c r="A21" s="193"/>
      <c r="B21" s="220"/>
      <c r="C21" s="223"/>
      <c r="D21" s="229" t="str">
        <f>IF(入力②!D27=0,"",入力②!D27)</f>
        <v/>
      </c>
      <c r="E21" s="232" t="s">
        <v>2</v>
      </c>
      <c r="F21" s="44" t="str">
        <f>IFERROR(VLOOKUP(入力②!F27,触らない!$K$4:$L$9,2,FALSE),"")</f>
        <v/>
      </c>
    </row>
    <row r="22" spans="1:6" ht="24" customHeight="1">
      <c r="A22" s="193"/>
      <c r="B22" s="220"/>
      <c r="C22" s="223"/>
      <c r="D22" s="230"/>
      <c r="E22" s="228"/>
      <c r="F22" s="43" t="str">
        <f>IFERROR(VLOOKUP(入力②!F28,触らない!$K$4:$L$9,2,FALSE),"")</f>
        <v/>
      </c>
    </row>
    <row r="23" spans="1:6" ht="35.25" customHeight="1">
      <c r="A23" s="193"/>
      <c r="B23" s="220"/>
      <c r="C23" s="223"/>
      <c r="D23" s="230"/>
      <c r="E23" s="233" t="s">
        <v>41</v>
      </c>
      <c r="F23" s="45" t="str">
        <f>IFERROR(VLOOKUP(入力②!F29,触らない!$M$4:$N$14,2,FALSE),"")</f>
        <v/>
      </c>
    </row>
    <row r="24" spans="1:6" ht="35.25" customHeight="1">
      <c r="A24" s="193"/>
      <c r="B24" s="220"/>
      <c r="C24" s="223"/>
      <c r="D24" s="231"/>
      <c r="E24" s="228"/>
      <c r="F24" s="43" t="str">
        <f>IFERROR(VLOOKUP(入力②!F30,触らない!$M$4:$N$14,2,FALSE),"")</f>
        <v/>
      </c>
    </row>
    <row r="25" spans="1:6" ht="35.25" customHeight="1">
      <c r="A25" s="193"/>
      <c r="B25" s="220"/>
      <c r="C25" s="223"/>
      <c r="D25" s="234" t="str">
        <f>IF(入力②!D32=0,"",入力②!D32)</f>
        <v/>
      </c>
      <c r="E25" s="232" t="s">
        <v>41</v>
      </c>
      <c r="F25" s="45" t="str">
        <f>IFERROR(VLOOKUP(入力②!F32,触らない!$M$4:$N$14,2,FALSE),"")</f>
        <v/>
      </c>
    </row>
    <row r="26" spans="1:6" ht="35.25" customHeight="1" thickBot="1">
      <c r="A26" s="194"/>
      <c r="B26" s="221"/>
      <c r="C26" s="224"/>
      <c r="D26" s="235"/>
      <c r="E26" s="236"/>
      <c r="F26" s="118" t="str">
        <f>IFERROR(VLOOKUP(入力②!F33,触らない!$M$4:$N$14,2,FALSE),"")</f>
        <v/>
      </c>
    </row>
    <row r="27" spans="1:6" ht="24" customHeight="1">
      <c r="A27" s="192">
        <v>4</v>
      </c>
      <c r="B27" s="219" t="str">
        <f>IF(入力②!B35=0,"",入力②!B35)</f>
        <v/>
      </c>
      <c r="C27" s="222" t="str">
        <f>IF(入力②!C35=0,"",入力②!C35)</f>
        <v/>
      </c>
      <c r="D27" s="225" t="s">
        <v>63</v>
      </c>
      <c r="E27" s="227" t="s">
        <v>1</v>
      </c>
      <c r="F27" s="42" t="str">
        <f>IFERROR(VLOOKUP(入力②!F35,触らない!$I$4:$J$9,2,FALSE),"")</f>
        <v/>
      </c>
    </row>
    <row r="28" spans="1:6" ht="24" customHeight="1">
      <c r="A28" s="193"/>
      <c r="B28" s="220"/>
      <c r="C28" s="223"/>
      <c r="D28" s="226"/>
      <c r="E28" s="228"/>
      <c r="F28" s="43" t="str">
        <f>IFERROR(VLOOKUP(入力②!F36,触らない!$I$4:$J$9,2,FALSE),"")</f>
        <v/>
      </c>
    </row>
    <row r="29" spans="1:6" ht="24" customHeight="1">
      <c r="A29" s="193"/>
      <c r="B29" s="220"/>
      <c r="C29" s="223"/>
      <c r="D29" s="229" t="str">
        <f>IF(入力②!D37=0,"",入力②!D37)</f>
        <v/>
      </c>
      <c r="E29" s="232" t="s">
        <v>2</v>
      </c>
      <c r="F29" s="44" t="str">
        <f>IFERROR(VLOOKUP(入力②!F37,触らない!$K$4:$L$9,2,FALSE),"")</f>
        <v/>
      </c>
    </row>
    <row r="30" spans="1:6" ht="24" customHeight="1">
      <c r="A30" s="193"/>
      <c r="B30" s="220"/>
      <c r="C30" s="223"/>
      <c r="D30" s="230"/>
      <c r="E30" s="228"/>
      <c r="F30" s="43" t="str">
        <f>IFERROR(VLOOKUP(入力②!F38,触らない!$K$4:$L$9,2,FALSE),"")</f>
        <v/>
      </c>
    </row>
    <row r="31" spans="1:6" ht="35.25" customHeight="1">
      <c r="A31" s="193"/>
      <c r="B31" s="220"/>
      <c r="C31" s="223"/>
      <c r="D31" s="230"/>
      <c r="E31" s="233" t="s">
        <v>41</v>
      </c>
      <c r="F31" s="45" t="str">
        <f>IFERROR(VLOOKUP(入力②!F39,触らない!$M$4:$N$14,2,FALSE),"")</f>
        <v/>
      </c>
    </row>
    <row r="32" spans="1:6" ht="35.25" customHeight="1">
      <c r="A32" s="193"/>
      <c r="B32" s="220"/>
      <c r="C32" s="223"/>
      <c r="D32" s="231"/>
      <c r="E32" s="228"/>
      <c r="F32" s="43" t="str">
        <f>IFERROR(VLOOKUP(入力②!F40,触らない!$M$4:$N$14,2,FALSE),"")</f>
        <v/>
      </c>
    </row>
    <row r="33" spans="1:6" ht="35.25" customHeight="1">
      <c r="A33" s="193"/>
      <c r="B33" s="220"/>
      <c r="C33" s="223"/>
      <c r="D33" s="234" t="str">
        <f>IF(入力②!D42=0,"",入力②!D42)</f>
        <v/>
      </c>
      <c r="E33" s="232" t="s">
        <v>41</v>
      </c>
      <c r="F33" s="45" t="str">
        <f>IFERROR(VLOOKUP(入力②!F42,触らない!$M$4:$N$14,2,FALSE),"")</f>
        <v/>
      </c>
    </row>
    <row r="34" spans="1:6" ht="35.25" customHeight="1" thickBot="1">
      <c r="A34" s="194"/>
      <c r="B34" s="221"/>
      <c r="C34" s="224"/>
      <c r="D34" s="235"/>
      <c r="E34" s="236"/>
      <c r="F34" s="118" t="str">
        <f>IFERROR(VLOOKUP(入力②!F43,触らない!$M$4:$N$14,2,FALSE),"")</f>
        <v/>
      </c>
    </row>
    <row r="35" spans="1:6" ht="24" customHeight="1">
      <c r="A35" s="192">
        <v>5</v>
      </c>
      <c r="B35" s="219" t="str">
        <f>IF(入力②!B45=0,"",入力②!B45)</f>
        <v/>
      </c>
      <c r="C35" s="222" t="str">
        <f>IF(入力②!C45=0,"",入力②!C45)</f>
        <v/>
      </c>
      <c r="D35" s="225" t="s">
        <v>63</v>
      </c>
      <c r="E35" s="227" t="s">
        <v>1</v>
      </c>
      <c r="F35" s="42" t="str">
        <f>IFERROR(VLOOKUP(入力②!F45,触らない!$I$4:$J$9,2,FALSE),"")</f>
        <v/>
      </c>
    </row>
    <row r="36" spans="1:6" ht="24" customHeight="1">
      <c r="A36" s="193"/>
      <c r="B36" s="220"/>
      <c r="C36" s="223"/>
      <c r="D36" s="226"/>
      <c r="E36" s="228"/>
      <c r="F36" s="43" t="str">
        <f>IFERROR(VLOOKUP(入力②!F46,触らない!$I$4:$J$9,2,FALSE),"")</f>
        <v/>
      </c>
    </row>
    <row r="37" spans="1:6" ht="24" customHeight="1">
      <c r="A37" s="193"/>
      <c r="B37" s="220"/>
      <c r="C37" s="223"/>
      <c r="D37" s="229" t="str">
        <f>IF(入力②!D47=0,"",入力②!D47)</f>
        <v/>
      </c>
      <c r="E37" s="232" t="s">
        <v>2</v>
      </c>
      <c r="F37" s="44" t="str">
        <f>IFERROR(VLOOKUP(入力②!F47,触らない!$K$4:$L$9,2,FALSE),"")</f>
        <v/>
      </c>
    </row>
    <row r="38" spans="1:6" ht="24" customHeight="1">
      <c r="A38" s="193"/>
      <c r="B38" s="220"/>
      <c r="C38" s="223"/>
      <c r="D38" s="230"/>
      <c r="E38" s="228"/>
      <c r="F38" s="43" t="str">
        <f>IFERROR(VLOOKUP(入力②!F48,触らない!$K$4:$L$9,2,FALSE),"")</f>
        <v/>
      </c>
    </row>
    <row r="39" spans="1:6" ht="35.25" customHeight="1">
      <c r="A39" s="193"/>
      <c r="B39" s="220"/>
      <c r="C39" s="223"/>
      <c r="D39" s="230"/>
      <c r="E39" s="233" t="s">
        <v>41</v>
      </c>
      <c r="F39" s="45" t="str">
        <f>IFERROR(VLOOKUP(入力②!F49,触らない!$M$4:$N$14,2,FALSE),"")</f>
        <v/>
      </c>
    </row>
    <row r="40" spans="1:6" ht="35.25" customHeight="1">
      <c r="A40" s="193"/>
      <c r="B40" s="220"/>
      <c r="C40" s="223"/>
      <c r="D40" s="231"/>
      <c r="E40" s="228"/>
      <c r="F40" s="43" t="str">
        <f>IFERROR(VLOOKUP(入力②!F50,触らない!$M$4:$N$14,2,FALSE),"")</f>
        <v/>
      </c>
    </row>
    <row r="41" spans="1:6" ht="35.25" customHeight="1">
      <c r="A41" s="193"/>
      <c r="B41" s="220"/>
      <c r="C41" s="223"/>
      <c r="D41" s="234" t="str">
        <f>IF(入力②!D52=0,"",入力②!D52)</f>
        <v/>
      </c>
      <c r="E41" s="232" t="s">
        <v>41</v>
      </c>
      <c r="F41" s="45" t="str">
        <f>IFERROR(VLOOKUP(入力②!F52,触らない!$M$4:$N$14,2,FALSE),"")</f>
        <v/>
      </c>
    </row>
    <row r="42" spans="1:6" ht="35.25" customHeight="1" thickBot="1">
      <c r="A42" s="194"/>
      <c r="B42" s="221"/>
      <c r="C42" s="224"/>
      <c r="D42" s="235"/>
      <c r="E42" s="236"/>
      <c r="F42" s="118" t="str">
        <f>IFERROR(VLOOKUP(入力②!F53,触らない!$M$4:$N$14,2,FALSE),"")</f>
        <v/>
      </c>
    </row>
    <row r="43" spans="1:6" ht="24" customHeight="1">
      <c r="A43" s="192">
        <v>6</v>
      </c>
      <c r="B43" s="219" t="str">
        <f>IF(入力②!B55=0,"",入力②!B55)</f>
        <v/>
      </c>
      <c r="C43" s="222" t="str">
        <f>IF(入力②!C55=0,"",入力②!C55)</f>
        <v/>
      </c>
      <c r="D43" s="225" t="s">
        <v>63</v>
      </c>
      <c r="E43" s="227" t="s">
        <v>1</v>
      </c>
      <c r="F43" s="42" t="str">
        <f>IFERROR(VLOOKUP(入力②!F55,触らない!$I$4:$J$9,2,FALSE),"")</f>
        <v/>
      </c>
    </row>
    <row r="44" spans="1:6" ht="24" customHeight="1">
      <c r="A44" s="193"/>
      <c r="B44" s="220"/>
      <c r="C44" s="223"/>
      <c r="D44" s="226"/>
      <c r="E44" s="228"/>
      <c r="F44" s="43" t="str">
        <f>IFERROR(VLOOKUP(入力②!F56,触らない!$I$4:$J$9,2,FALSE),"")</f>
        <v/>
      </c>
    </row>
    <row r="45" spans="1:6" ht="24" customHeight="1">
      <c r="A45" s="193"/>
      <c r="B45" s="220"/>
      <c r="C45" s="223"/>
      <c r="D45" s="229" t="str">
        <f>IF(入力②!D57=0,"",入力②!D57)</f>
        <v/>
      </c>
      <c r="E45" s="232" t="s">
        <v>2</v>
      </c>
      <c r="F45" s="44" t="str">
        <f>IFERROR(VLOOKUP(入力②!F57,触らない!$K$4:$L$9,2,FALSE),"")</f>
        <v/>
      </c>
    </row>
    <row r="46" spans="1:6" ht="24" customHeight="1">
      <c r="A46" s="193"/>
      <c r="B46" s="220"/>
      <c r="C46" s="223"/>
      <c r="D46" s="230"/>
      <c r="E46" s="228"/>
      <c r="F46" s="43" t="str">
        <f>IFERROR(VLOOKUP(入力②!F58,触らない!$K$4:$L$9,2,FALSE),"")</f>
        <v/>
      </c>
    </row>
    <row r="47" spans="1:6" ht="35.25" customHeight="1">
      <c r="A47" s="193"/>
      <c r="B47" s="220"/>
      <c r="C47" s="223"/>
      <c r="D47" s="230"/>
      <c r="E47" s="233" t="s">
        <v>41</v>
      </c>
      <c r="F47" s="45" t="str">
        <f>IFERROR(VLOOKUP(入力②!F59,触らない!$M$4:$N$14,2,FALSE),"")</f>
        <v/>
      </c>
    </row>
    <row r="48" spans="1:6" ht="35.25" customHeight="1">
      <c r="A48" s="193"/>
      <c r="B48" s="220"/>
      <c r="C48" s="223"/>
      <c r="D48" s="231"/>
      <c r="E48" s="228"/>
      <c r="F48" s="43" t="str">
        <f>IFERROR(VLOOKUP(入力②!F60,触らない!$M$4:$N$14,2,FALSE),"")</f>
        <v/>
      </c>
    </row>
    <row r="49" spans="1:6" ht="35.25" customHeight="1">
      <c r="A49" s="193"/>
      <c r="B49" s="220"/>
      <c r="C49" s="223"/>
      <c r="D49" s="234" t="str">
        <f>IF(入力②!D62=0,"",入力②!D62)</f>
        <v/>
      </c>
      <c r="E49" s="232" t="s">
        <v>41</v>
      </c>
      <c r="F49" s="45" t="str">
        <f>IFERROR(VLOOKUP(入力②!F62,触らない!$M$4:$N$14,2,FALSE),"")</f>
        <v/>
      </c>
    </row>
    <row r="50" spans="1:6" ht="35.25" customHeight="1" thickBot="1">
      <c r="A50" s="194"/>
      <c r="B50" s="221"/>
      <c r="C50" s="224"/>
      <c r="D50" s="235"/>
      <c r="E50" s="236"/>
      <c r="F50" s="119" t="str">
        <f>IFERROR(VLOOKUP(入力②!F63,触らない!$M$4:$N$14,2,FALSE),"")</f>
        <v/>
      </c>
    </row>
    <row r="51" spans="1:6" ht="24" customHeight="1">
      <c r="A51" s="192">
        <v>7</v>
      </c>
      <c r="B51" s="219" t="str">
        <f>IF(入力②!B65=0,"",入力②!B65)</f>
        <v/>
      </c>
      <c r="C51" s="222" t="str">
        <f>IF(入力②!C65=0,"",入力②!C65)</f>
        <v/>
      </c>
      <c r="D51" s="225" t="s">
        <v>229</v>
      </c>
      <c r="E51" s="227" t="s">
        <v>230</v>
      </c>
      <c r="F51" s="42" t="str">
        <f>IFERROR(VLOOKUP(入力②!F65,触らない!$I$4:$J$9,2,FALSE),"")</f>
        <v/>
      </c>
    </row>
    <row r="52" spans="1:6" ht="24" customHeight="1">
      <c r="A52" s="193"/>
      <c r="B52" s="220"/>
      <c r="C52" s="223"/>
      <c r="D52" s="226"/>
      <c r="E52" s="228"/>
      <c r="F52" s="43" t="str">
        <f>IFERROR(VLOOKUP(入力②!F66,触らない!$I$4:$J$9,2,FALSE),"")</f>
        <v/>
      </c>
    </row>
    <row r="53" spans="1:6" ht="24" customHeight="1">
      <c r="A53" s="193"/>
      <c r="B53" s="220"/>
      <c r="C53" s="223"/>
      <c r="D53" s="229" t="str">
        <f>IF(入力②!D67=0,"",入力②!D67)</f>
        <v/>
      </c>
      <c r="E53" s="232" t="s">
        <v>231</v>
      </c>
      <c r="F53" s="44" t="str">
        <f>IFERROR(VLOOKUP(入力②!F67,触らない!$K$4:$L$9,2,FALSE),"")</f>
        <v/>
      </c>
    </row>
    <row r="54" spans="1:6" ht="24" customHeight="1">
      <c r="A54" s="193"/>
      <c r="B54" s="220"/>
      <c r="C54" s="223"/>
      <c r="D54" s="230"/>
      <c r="E54" s="228"/>
      <c r="F54" s="43" t="str">
        <f>IFERROR(VLOOKUP(入力②!F68,触らない!$K$4:$L$9,2,FALSE),"")</f>
        <v/>
      </c>
    </row>
    <row r="55" spans="1:6" ht="35.25" customHeight="1">
      <c r="A55" s="193"/>
      <c r="B55" s="220"/>
      <c r="C55" s="223"/>
      <c r="D55" s="230"/>
      <c r="E55" s="233" t="s">
        <v>232</v>
      </c>
      <c r="F55" s="45" t="str">
        <f>IFERROR(VLOOKUP(入力②!F69,触らない!$M$4:$N$14,2,FALSE),"")</f>
        <v/>
      </c>
    </row>
    <row r="56" spans="1:6" ht="35.25" customHeight="1">
      <c r="A56" s="193"/>
      <c r="B56" s="220"/>
      <c r="C56" s="223"/>
      <c r="D56" s="231"/>
      <c r="E56" s="228"/>
      <c r="F56" s="43" t="str">
        <f>IFERROR(VLOOKUP(入力②!F70,触らない!$M$4:$N$14,2,FALSE),"")</f>
        <v/>
      </c>
    </row>
    <row r="57" spans="1:6" ht="35.25" customHeight="1">
      <c r="A57" s="193"/>
      <c r="B57" s="220"/>
      <c r="C57" s="223"/>
      <c r="D57" s="234" t="str">
        <f>IF(入力②!D72=0,"",入力②!D72)</f>
        <v/>
      </c>
      <c r="E57" s="232" t="s">
        <v>232</v>
      </c>
      <c r="F57" s="45" t="str">
        <f>IFERROR(VLOOKUP(入力②!F72,触らない!$M$4:$N$14,2,FALSE),"")</f>
        <v/>
      </c>
    </row>
    <row r="58" spans="1:6" ht="35.25" customHeight="1" thickBot="1">
      <c r="A58" s="194"/>
      <c r="B58" s="221"/>
      <c r="C58" s="224"/>
      <c r="D58" s="235"/>
      <c r="E58" s="236"/>
      <c r="F58" s="118" t="str">
        <f>IFERROR(VLOOKUP(入力②!F73,触らない!$M$4:$N$14,2,FALSE),"")</f>
        <v/>
      </c>
    </row>
    <row r="59" spans="1:6" ht="24" customHeight="1">
      <c r="A59" s="192">
        <v>8</v>
      </c>
      <c r="B59" s="219" t="str">
        <f>IF(入力②!B75=0,"",入力②!B75)</f>
        <v/>
      </c>
      <c r="C59" s="222" t="str">
        <f>IF(入力②!C75=0,"",入力②!C75)</f>
        <v/>
      </c>
      <c r="D59" s="225" t="s">
        <v>130</v>
      </c>
      <c r="E59" s="227" t="s">
        <v>233</v>
      </c>
      <c r="F59" s="42" t="str">
        <f>IFERROR(VLOOKUP(入力②!F75,触らない!$I$4:$J$9,2,FALSE),"")</f>
        <v/>
      </c>
    </row>
    <row r="60" spans="1:6" ht="24" customHeight="1">
      <c r="A60" s="193"/>
      <c r="B60" s="220"/>
      <c r="C60" s="223"/>
      <c r="D60" s="226"/>
      <c r="E60" s="228"/>
      <c r="F60" s="43" t="str">
        <f>IFERROR(VLOOKUP(入力②!F76,触らない!$I$4:$J$9,2,FALSE),"")</f>
        <v/>
      </c>
    </row>
    <row r="61" spans="1:6" ht="24" customHeight="1">
      <c r="A61" s="193"/>
      <c r="B61" s="220"/>
      <c r="C61" s="223"/>
      <c r="D61" s="229" t="str">
        <f>IF(入力②!D77=0,"",入力②!D77)</f>
        <v/>
      </c>
      <c r="E61" s="232" t="s">
        <v>231</v>
      </c>
      <c r="F61" s="44" t="str">
        <f>IFERROR(VLOOKUP(入力②!F77,触らない!$K$4:$L$9,2,FALSE),"")</f>
        <v/>
      </c>
    </row>
    <row r="62" spans="1:6" ht="24" customHeight="1">
      <c r="A62" s="193"/>
      <c r="B62" s="220"/>
      <c r="C62" s="223"/>
      <c r="D62" s="230"/>
      <c r="E62" s="228"/>
      <c r="F62" s="43" t="str">
        <f>IFERROR(VLOOKUP(入力②!F78,触らない!$K$4:$L$9,2,FALSE),"")</f>
        <v/>
      </c>
    </row>
    <row r="63" spans="1:6" ht="35.25" customHeight="1">
      <c r="A63" s="193"/>
      <c r="B63" s="220"/>
      <c r="C63" s="223"/>
      <c r="D63" s="230"/>
      <c r="E63" s="233" t="s">
        <v>232</v>
      </c>
      <c r="F63" s="45" t="str">
        <f>IFERROR(VLOOKUP(入力②!F79,触らない!$M$4:$N$14,2,FALSE),"")</f>
        <v/>
      </c>
    </row>
    <row r="64" spans="1:6" ht="35.25" customHeight="1">
      <c r="A64" s="193"/>
      <c r="B64" s="220"/>
      <c r="C64" s="223"/>
      <c r="D64" s="231"/>
      <c r="E64" s="228"/>
      <c r="F64" s="43" t="str">
        <f>IFERROR(VLOOKUP(入力②!F80,触らない!$M$4:$N$14,2,FALSE),"")</f>
        <v/>
      </c>
    </row>
    <row r="65" spans="1:6" ht="35.25" customHeight="1">
      <c r="A65" s="193"/>
      <c r="B65" s="220"/>
      <c r="C65" s="223"/>
      <c r="D65" s="234" t="str">
        <f>IF(入力②!D82=0,"",入力②!D82)</f>
        <v/>
      </c>
      <c r="E65" s="232" t="s">
        <v>234</v>
      </c>
      <c r="F65" s="45" t="str">
        <f>IFERROR(VLOOKUP(入力②!F82,触らない!$M$4:$N$14,2,FALSE),"")</f>
        <v/>
      </c>
    </row>
    <row r="66" spans="1:6" ht="35.25" customHeight="1" thickBot="1">
      <c r="A66" s="194"/>
      <c r="B66" s="221"/>
      <c r="C66" s="224"/>
      <c r="D66" s="235"/>
      <c r="E66" s="236"/>
      <c r="F66" s="118" t="str">
        <f>IFERROR(VLOOKUP(入力②!F83,触らない!$M$4:$N$14,2,FALSE),"")</f>
        <v/>
      </c>
    </row>
    <row r="67" spans="1:6" ht="24" customHeight="1">
      <c r="A67" s="192">
        <v>9</v>
      </c>
      <c r="B67" s="219" t="str">
        <f>IF(入力②!B85=0,"",入力②!B85)</f>
        <v/>
      </c>
      <c r="C67" s="222" t="str">
        <f>IF(入力②!C85=0,"",入力②!C85)</f>
        <v/>
      </c>
      <c r="D67" s="225" t="s">
        <v>130</v>
      </c>
      <c r="E67" s="227" t="s">
        <v>233</v>
      </c>
      <c r="F67" s="42" t="str">
        <f>IFERROR(VLOOKUP(入力②!F85,触らない!$I$4:$J$9,2,FALSE),"")</f>
        <v/>
      </c>
    </row>
    <row r="68" spans="1:6" ht="24" customHeight="1">
      <c r="A68" s="193"/>
      <c r="B68" s="220"/>
      <c r="C68" s="223"/>
      <c r="D68" s="226"/>
      <c r="E68" s="228"/>
      <c r="F68" s="43" t="str">
        <f>IFERROR(VLOOKUP(入力②!F86,触らない!$I$4:$J$9,2,FALSE),"")</f>
        <v/>
      </c>
    </row>
    <row r="69" spans="1:6" ht="24" customHeight="1">
      <c r="A69" s="193"/>
      <c r="B69" s="220"/>
      <c r="C69" s="223"/>
      <c r="D69" s="229" t="str">
        <f>IF(入力②!D87=0,"",入力②!D87)</f>
        <v/>
      </c>
      <c r="E69" s="232" t="s">
        <v>231</v>
      </c>
      <c r="F69" s="44" t="str">
        <f>IFERROR(VLOOKUP(入力②!F87,触らない!$K$4:$L$9,2,FALSE),"")</f>
        <v/>
      </c>
    </row>
    <row r="70" spans="1:6" ht="24" customHeight="1">
      <c r="A70" s="193"/>
      <c r="B70" s="220"/>
      <c r="C70" s="223"/>
      <c r="D70" s="230"/>
      <c r="E70" s="228"/>
      <c r="F70" s="43" t="str">
        <f>IFERROR(VLOOKUP(入力②!F88,触らない!$K$4:$L$9,2,FALSE),"")</f>
        <v/>
      </c>
    </row>
    <row r="71" spans="1:6" ht="35.25" customHeight="1">
      <c r="A71" s="193"/>
      <c r="B71" s="220"/>
      <c r="C71" s="223"/>
      <c r="D71" s="230"/>
      <c r="E71" s="233" t="s">
        <v>232</v>
      </c>
      <c r="F71" s="45" t="str">
        <f>IFERROR(VLOOKUP(入力②!F89,触らない!$M$4:$N$14,2,FALSE),"")</f>
        <v/>
      </c>
    </row>
    <row r="72" spans="1:6" ht="35.25" customHeight="1">
      <c r="A72" s="193"/>
      <c r="B72" s="220"/>
      <c r="C72" s="223"/>
      <c r="D72" s="231"/>
      <c r="E72" s="228"/>
      <c r="F72" s="43" t="str">
        <f>IFERROR(VLOOKUP(入力②!F90,触らない!$M$4:$N$14,2,FALSE),"")</f>
        <v/>
      </c>
    </row>
    <row r="73" spans="1:6" ht="35.25" customHeight="1">
      <c r="A73" s="193"/>
      <c r="B73" s="220"/>
      <c r="C73" s="223"/>
      <c r="D73" s="234" t="str">
        <f>IF(入力②!D92=0,"",入力②!D92)</f>
        <v/>
      </c>
      <c r="E73" s="232" t="s">
        <v>234</v>
      </c>
      <c r="F73" s="45" t="str">
        <f>IFERROR(VLOOKUP(入力②!F92,触らない!$M$4:$N$14,2,FALSE),"")</f>
        <v/>
      </c>
    </row>
    <row r="74" spans="1:6" ht="35.25" customHeight="1" thickBot="1">
      <c r="A74" s="194"/>
      <c r="B74" s="221"/>
      <c r="C74" s="224"/>
      <c r="D74" s="235"/>
      <c r="E74" s="236"/>
      <c r="F74" s="118" t="str">
        <f>IFERROR(VLOOKUP(入力②!F93,触らない!$M$4:$N$14,2,FALSE),"")</f>
        <v/>
      </c>
    </row>
    <row r="75" spans="1:6" ht="24" customHeight="1">
      <c r="A75" s="192">
        <v>10</v>
      </c>
      <c r="B75" s="219" t="str">
        <f>IF(入力②!B95=0,"",入力②!B95)</f>
        <v/>
      </c>
      <c r="C75" s="222" t="str">
        <f>IF(入力②!C95=0,"",入力②!C95)</f>
        <v/>
      </c>
      <c r="D75" s="225" t="s">
        <v>130</v>
      </c>
      <c r="E75" s="227" t="s">
        <v>233</v>
      </c>
      <c r="F75" s="42" t="str">
        <f>IFERROR(VLOOKUP(入力②!F95,触らない!$I$4:$J$9,2,FALSE),"")</f>
        <v/>
      </c>
    </row>
    <row r="76" spans="1:6" ht="24" customHeight="1">
      <c r="A76" s="193"/>
      <c r="B76" s="220"/>
      <c r="C76" s="223"/>
      <c r="D76" s="226"/>
      <c r="E76" s="228"/>
      <c r="F76" s="43" t="str">
        <f>IFERROR(VLOOKUP(入力②!F96,触らない!$I$4:$J$9,2,FALSE),"")</f>
        <v/>
      </c>
    </row>
    <row r="77" spans="1:6" ht="24" customHeight="1">
      <c r="A77" s="193"/>
      <c r="B77" s="220"/>
      <c r="C77" s="223"/>
      <c r="D77" s="230" t="str">
        <f>IF(入力②!D97=0,"",入力②!D97)</f>
        <v/>
      </c>
      <c r="E77" s="232" t="s">
        <v>231</v>
      </c>
      <c r="F77" s="44" t="str">
        <f>IFERROR(VLOOKUP(入力②!F97,触らない!$K$4:$L$9,2,FALSE),"")</f>
        <v/>
      </c>
    </row>
    <row r="78" spans="1:6" ht="24" customHeight="1">
      <c r="A78" s="193"/>
      <c r="B78" s="220"/>
      <c r="C78" s="223"/>
      <c r="D78" s="230"/>
      <c r="E78" s="228"/>
      <c r="F78" s="43" t="str">
        <f>IFERROR(VLOOKUP(入力②!F98,触らない!$K$4:$L$9,2,FALSE),"")</f>
        <v/>
      </c>
    </row>
    <row r="79" spans="1:6" ht="35.25" customHeight="1">
      <c r="A79" s="193"/>
      <c r="B79" s="220"/>
      <c r="C79" s="223"/>
      <c r="D79" s="230"/>
      <c r="E79" s="233" t="s">
        <v>232</v>
      </c>
      <c r="F79" s="45" t="str">
        <f>IFERROR(VLOOKUP(入力②!F99,触らない!$M$4:$N$14,2,FALSE),"")</f>
        <v/>
      </c>
    </row>
    <row r="80" spans="1:6" ht="35.25" customHeight="1">
      <c r="A80" s="193"/>
      <c r="B80" s="220"/>
      <c r="C80" s="223"/>
      <c r="D80" s="230"/>
      <c r="E80" s="228"/>
      <c r="F80" s="43" t="str">
        <f>IFERROR(VLOOKUP(入力②!F100,触らない!$M$4:$N$14,2,FALSE),"")</f>
        <v/>
      </c>
    </row>
    <row r="81" spans="1:6" ht="35.25" customHeight="1">
      <c r="A81" s="193"/>
      <c r="B81" s="220"/>
      <c r="C81" s="223"/>
      <c r="D81" s="234" t="str">
        <f>IF(入力②!D102=0,"",入力②!D102)</f>
        <v>B(1)鑑賞</v>
      </c>
      <c r="E81" s="232" t="s">
        <v>234</v>
      </c>
      <c r="F81" s="45" t="str">
        <f>IFERROR(VLOOKUP(入力②!F102,触らない!$M$4:$N$14,2,FALSE),"")</f>
        <v/>
      </c>
    </row>
    <row r="82" spans="1:6" ht="35.25" customHeight="1" thickBot="1">
      <c r="A82" s="194"/>
      <c r="B82" s="221"/>
      <c r="C82" s="224"/>
      <c r="D82" s="235"/>
      <c r="E82" s="236"/>
      <c r="F82" s="118" t="str">
        <f>IFERROR(VLOOKUP(入力②!F103,触らない!$M$4:$N$14,2,FALSE),"")</f>
        <v/>
      </c>
    </row>
    <row r="83" spans="1:6" ht="21" customHeight="1" thickBot="1">
      <c r="B83" s="27" t="s">
        <v>42</v>
      </c>
      <c r="C83" s="117"/>
      <c r="D83" s="15" t="s">
        <v>228</v>
      </c>
    </row>
    <row r="84" spans="1:6" ht="12.75" thickTop="1"/>
  </sheetData>
  <sheetProtection sheet="1" objects="1" scenarios="1"/>
  <mergeCells count="100">
    <mergeCell ref="A75:A82"/>
    <mergeCell ref="B75:B82"/>
    <mergeCell ref="C75:C82"/>
    <mergeCell ref="D75:D76"/>
    <mergeCell ref="E75:E76"/>
    <mergeCell ref="D77:D80"/>
    <mergeCell ref="E77:E78"/>
    <mergeCell ref="E79:E80"/>
    <mergeCell ref="D81:D82"/>
    <mergeCell ref="E81:E82"/>
    <mergeCell ref="A67:A74"/>
    <mergeCell ref="B67:B74"/>
    <mergeCell ref="C67:C74"/>
    <mergeCell ref="D67:D68"/>
    <mergeCell ref="E67:E68"/>
    <mergeCell ref="D69:D72"/>
    <mergeCell ref="E69:E70"/>
    <mergeCell ref="E71:E72"/>
    <mergeCell ref="D73:D74"/>
    <mergeCell ref="E73:E74"/>
    <mergeCell ref="A59:A66"/>
    <mergeCell ref="B59:B66"/>
    <mergeCell ref="C59:C66"/>
    <mergeCell ref="D59:D60"/>
    <mergeCell ref="E59:E60"/>
    <mergeCell ref="D61:D64"/>
    <mergeCell ref="E61:E62"/>
    <mergeCell ref="E63:E64"/>
    <mergeCell ref="D65:D66"/>
    <mergeCell ref="E65:E66"/>
    <mergeCell ref="A43:A50"/>
    <mergeCell ref="B43:B50"/>
    <mergeCell ref="C43:C50"/>
    <mergeCell ref="D43:D44"/>
    <mergeCell ref="A27:A34"/>
    <mergeCell ref="B27:B34"/>
    <mergeCell ref="C27:C34"/>
    <mergeCell ref="D27:D28"/>
    <mergeCell ref="A35:A42"/>
    <mergeCell ref="B35:B42"/>
    <mergeCell ref="C35:C42"/>
    <mergeCell ref="D35:D36"/>
    <mergeCell ref="A11:A18"/>
    <mergeCell ref="B11:B18"/>
    <mergeCell ref="C11:C18"/>
    <mergeCell ref="D11:D12"/>
    <mergeCell ref="A19:A26"/>
    <mergeCell ref="B19:B26"/>
    <mergeCell ref="C19:C26"/>
    <mergeCell ref="D19:D20"/>
    <mergeCell ref="A3:A10"/>
    <mergeCell ref="B3:B10"/>
    <mergeCell ref="C3:C10"/>
    <mergeCell ref="D5:D8"/>
    <mergeCell ref="D3:D4"/>
    <mergeCell ref="E3:E4"/>
    <mergeCell ref="E5:E6"/>
    <mergeCell ref="E7:E8"/>
    <mergeCell ref="E9:E10"/>
    <mergeCell ref="D9:D10"/>
    <mergeCell ref="E11:E12"/>
    <mergeCell ref="D13:D16"/>
    <mergeCell ref="E13:E14"/>
    <mergeCell ref="E15:E16"/>
    <mergeCell ref="D17:D18"/>
    <mergeCell ref="E17:E18"/>
    <mergeCell ref="E19:E20"/>
    <mergeCell ref="D21:D24"/>
    <mergeCell ref="E21:E22"/>
    <mergeCell ref="E23:E24"/>
    <mergeCell ref="D25:D26"/>
    <mergeCell ref="E25:E26"/>
    <mergeCell ref="E27:E28"/>
    <mergeCell ref="D29:D32"/>
    <mergeCell ref="E29:E30"/>
    <mergeCell ref="E31:E32"/>
    <mergeCell ref="D33:D34"/>
    <mergeCell ref="E33:E34"/>
    <mergeCell ref="E35:E36"/>
    <mergeCell ref="D37:D40"/>
    <mergeCell ref="E37:E38"/>
    <mergeCell ref="E39:E40"/>
    <mergeCell ref="D41:D42"/>
    <mergeCell ref="E41:E42"/>
    <mergeCell ref="E43:E44"/>
    <mergeCell ref="D45:D48"/>
    <mergeCell ref="E45:E46"/>
    <mergeCell ref="E47:E48"/>
    <mergeCell ref="D49:D50"/>
    <mergeCell ref="E49:E50"/>
    <mergeCell ref="A51:A58"/>
    <mergeCell ref="B51:B58"/>
    <mergeCell ref="C51:C58"/>
    <mergeCell ref="D51:D52"/>
    <mergeCell ref="E51:E52"/>
    <mergeCell ref="D53:D56"/>
    <mergeCell ref="E53:E54"/>
    <mergeCell ref="E55:E56"/>
    <mergeCell ref="D57:D58"/>
    <mergeCell ref="E57:E58"/>
  </mergeCells>
  <phoneticPr fontId="2"/>
  <pageMargins left="0.7" right="0.7" top="0.75" bottom="0.75" header="0.3" footer="0.3"/>
  <pageSetup paperSize="9" scale="84" orientation="portrait" r:id="rId1"/>
  <rowBreaks count="2" manualBreakCount="2">
    <brk id="26" max="16383" man="1"/>
    <brk id="50"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1"/>
  <sheetViews>
    <sheetView view="pageBreakPreview" zoomScaleNormal="100" zoomScaleSheetLayoutView="100" workbookViewId="0">
      <selection activeCell="E12" sqref="E12:G12"/>
    </sheetView>
  </sheetViews>
  <sheetFormatPr defaultRowHeight="18.75"/>
  <cols>
    <col min="1" max="1" width="2.875" style="14" customWidth="1"/>
    <col min="2" max="2" width="3.875" style="14" customWidth="1"/>
    <col min="3" max="3" width="7.125" style="15" customWidth="1"/>
    <col min="4" max="4" width="8.75" style="16" customWidth="1"/>
    <col min="5" max="5" width="38.5" style="16" customWidth="1"/>
    <col min="6" max="6" width="5.5" style="16" customWidth="1"/>
    <col min="7" max="7" width="13.125" style="14" customWidth="1"/>
    <col min="8" max="16384" width="9" style="14"/>
  </cols>
  <sheetData>
    <row r="1" spans="1:7" ht="19.5" thickBot="1">
      <c r="A1" s="13" t="s">
        <v>213</v>
      </c>
    </row>
    <row r="2" spans="1:7">
      <c r="A2" s="17" t="s">
        <v>45</v>
      </c>
      <c r="B2" s="18">
        <v>1</v>
      </c>
      <c r="C2" s="19" t="s">
        <v>214</v>
      </c>
      <c r="D2" s="237" t="str">
        <f>IF(入力②!B5=0,"",入力②!B5)</f>
        <v/>
      </c>
      <c r="E2" s="237"/>
      <c r="F2" s="19" t="s">
        <v>38</v>
      </c>
      <c r="G2" s="20" t="str">
        <f>IF(入力②!C5=0,"",入力②!C5)</f>
        <v/>
      </c>
    </row>
    <row r="3" spans="1:7" ht="27" customHeight="1">
      <c r="A3" s="241" t="s">
        <v>46</v>
      </c>
      <c r="B3" s="243" t="s">
        <v>130</v>
      </c>
      <c r="C3" s="244"/>
      <c r="D3" s="252" t="s">
        <v>49</v>
      </c>
      <c r="E3" s="238" t="str">
        <f>IFERROR(VLOOKUP(入力②!F5,触らない!$I$18:$J$19,2,FALSE),"")</f>
        <v/>
      </c>
      <c r="F3" s="239"/>
      <c r="G3" s="240"/>
    </row>
    <row r="4" spans="1:7" ht="27" customHeight="1">
      <c r="A4" s="241"/>
      <c r="B4" s="245"/>
      <c r="C4" s="246"/>
      <c r="D4" s="253"/>
      <c r="E4" s="238" t="str">
        <f>IFERROR(VLOOKUP(入力②!F6,触らない!$I$18:$J$19,2,FALSE),"")</f>
        <v/>
      </c>
      <c r="F4" s="239"/>
      <c r="G4" s="240"/>
    </row>
    <row r="5" spans="1:7" ht="27" customHeight="1">
      <c r="A5" s="241"/>
      <c r="B5" s="247" t="str">
        <f>IF(入力②!D7=0,"",入力②!D7)</f>
        <v/>
      </c>
      <c r="C5" s="248" t="str">
        <f>IF(入力②!C7=0,"",入力②!C7)</f>
        <v/>
      </c>
      <c r="D5" s="252" t="s">
        <v>50</v>
      </c>
      <c r="E5" s="238" t="str">
        <f>IFERROR(VLOOKUP(入力②!F7,触らない!$K$18:$L$23,2,FALSE),"")</f>
        <v/>
      </c>
      <c r="F5" s="239"/>
      <c r="G5" s="240"/>
    </row>
    <row r="6" spans="1:7" ht="27" customHeight="1">
      <c r="A6" s="241"/>
      <c r="B6" s="247"/>
      <c r="C6" s="248"/>
      <c r="D6" s="253"/>
      <c r="E6" s="256" t="str">
        <f>IFERROR(VLOOKUP(入力②!F8,触らない!$K$18:$L$23,2,FALSE),"")</f>
        <v/>
      </c>
      <c r="F6" s="257"/>
      <c r="G6" s="258"/>
    </row>
    <row r="7" spans="1:7" ht="33" customHeight="1">
      <c r="A7" s="241"/>
      <c r="B7" s="247"/>
      <c r="C7" s="248"/>
      <c r="D7" s="252" t="s">
        <v>47</v>
      </c>
      <c r="E7" s="249" t="str">
        <f>IFERROR(VLOOKUP(入力②!F9,触らない!$M$18:$N$28,2,FALSE),"")</f>
        <v/>
      </c>
      <c r="F7" s="250"/>
      <c r="G7" s="251"/>
    </row>
    <row r="8" spans="1:7" ht="33" customHeight="1">
      <c r="A8" s="241"/>
      <c r="B8" s="247"/>
      <c r="C8" s="248"/>
      <c r="D8" s="253"/>
      <c r="E8" s="249" t="str">
        <f>IFERROR(VLOOKUP(入力②!F10,触らない!$M$18:$N$28,2,FALSE),"")</f>
        <v/>
      </c>
      <c r="F8" s="250"/>
      <c r="G8" s="251"/>
    </row>
    <row r="9" spans="1:7" ht="27" customHeight="1">
      <c r="A9" s="241"/>
      <c r="B9" s="245"/>
      <c r="C9" s="246"/>
      <c r="D9" s="21" t="s">
        <v>48</v>
      </c>
      <c r="E9" s="249" t="str">
        <f>IFERROR(VLOOKUP(入力②!F11,触らない!$O$18:$P$21,2,FALSE),"")</f>
        <v/>
      </c>
      <c r="F9" s="250"/>
      <c r="G9" s="251"/>
    </row>
    <row r="10" spans="1:7" ht="33" customHeight="1">
      <c r="A10" s="241"/>
      <c r="B10" s="243" t="str">
        <f>IF(入力②!D12=0,"",入力②!D12)</f>
        <v/>
      </c>
      <c r="C10" s="244" t="str">
        <f>IF(入力②!C12=0,"",入力②!C12)</f>
        <v/>
      </c>
      <c r="D10" s="252" t="s">
        <v>47</v>
      </c>
      <c r="E10" s="249" t="str">
        <f>IFERROR(VLOOKUP(入力②!F12,触らない!$M$18:$N$28,2,FALSE),"")</f>
        <v/>
      </c>
      <c r="F10" s="250"/>
      <c r="G10" s="251"/>
    </row>
    <row r="11" spans="1:7" ht="33" customHeight="1">
      <c r="A11" s="241"/>
      <c r="B11" s="247"/>
      <c r="C11" s="248"/>
      <c r="D11" s="253"/>
      <c r="E11" s="249" t="str">
        <f>IFERROR(VLOOKUP(入力②!F13,触らない!$M$18:$N$28,2,FALSE),"")</f>
        <v/>
      </c>
      <c r="F11" s="250"/>
      <c r="G11" s="251"/>
    </row>
    <row r="12" spans="1:7" ht="27" customHeight="1" thickBot="1">
      <c r="A12" s="242"/>
      <c r="B12" s="254"/>
      <c r="C12" s="255"/>
      <c r="D12" s="22" t="s">
        <v>48</v>
      </c>
      <c r="E12" s="259" t="str">
        <f>IFERROR(VLOOKUP(入力②!F14,触らない!$O$18:$P$21,2,FALSE),"")</f>
        <v/>
      </c>
      <c r="F12" s="260"/>
      <c r="G12" s="261"/>
    </row>
    <row r="13" spans="1:7" ht="27" customHeight="1">
      <c r="A13" s="17" t="s">
        <v>45</v>
      </c>
      <c r="B13" s="18">
        <v>2</v>
      </c>
      <c r="C13" s="19" t="s">
        <v>214</v>
      </c>
      <c r="D13" s="237" t="str">
        <f>IF(入力②!B15=0,"",入力②!B15)</f>
        <v/>
      </c>
      <c r="E13" s="237"/>
      <c r="F13" s="19" t="s">
        <v>51</v>
      </c>
      <c r="G13" s="20" t="str">
        <f>IF(入力②!C15=0,"",入力②!C15)</f>
        <v/>
      </c>
    </row>
    <row r="14" spans="1:7" ht="27" customHeight="1">
      <c r="A14" s="241" t="s">
        <v>46</v>
      </c>
      <c r="B14" s="243" t="s">
        <v>130</v>
      </c>
      <c r="C14" s="244"/>
      <c r="D14" s="252" t="s">
        <v>49</v>
      </c>
      <c r="E14" s="238" t="str">
        <f>IFERROR(VLOOKUP(入力②!F15,触らない!$I$18:$J$19,2,FALSE),"")</f>
        <v/>
      </c>
      <c r="F14" s="239"/>
      <c r="G14" s="240"/>
    </row>
    <row r="15" spans="1:7" ht="27" customHeight="1">
      <c r="A15" s="241"/>
      <c r="B15" s="245"/>
      <c r="C15" s="246"/>
      <c r="D15" s="253"/>
      <c r="E15" s="238" t="str">
        <f>IFERROR(VLOOKUP(入力②!F16,触らない!$I$18:$J$19,2,FALSE),"")</f>
        <v/>
      </c>
      <c r="F15" s="239"/>
      <c r="G15" s="240"/>
    </row>
    <row r="16" spans="1:7" ht="27" customHeight="1">
      <c r="A16" s="241"/>
      <c r="B16" s="247" t="str">
        <f>IF(入力②!D17=0,"",入力②!D17)</f>
        <v/>
      </c>
      <c r="C16" s="248" t="str">
        <f>IF(入力②!C18=0,"",入力②!C18)</f>
        <v/>
      </c>
      <c r="D16" s="252" t="s">
        <v>50</v>
      </c>
      <c r="E16" s="238" t="str">
        <f>IFERROR(VLOOKUP(入力②!F17,触らない!$K$18:$L$23,2,FALSE),"")</f>
        <v/>
      </c>
      <c r="F16" s="239"/>
      <c r="G16" s="240"/>
    </row>
    <row r="17" spans="1:7" ht="27" customHeight="1">
      <c r="A17" s="241"/>
      <c r="B17" s="247"/>
      <c r="C17" s="248"/>
      <c r="D17" s="253"/>
      <c r="E17" s="256" t="str">
        <f>IFERROR(VLOOKUP(入力②!F18,触らない!$K$18:$L$23,2,FALSE),"")</f>
        <v/>
      </c>
      <c r="F17" s="257"/>
      <c r="G17" s="258"/>
    </row>
    <row r="18" spans="1:7" ht="33" customHeight="1">
      <c r="A18" s="241"/>
      <c r="B18" s="247"/>
      <c r="C18" s="248"/>
      <c r="D18" s="252" t="s">
        <v>47</v>
      </c>
      <c r="E18" s="249" t="str">
        <f>IFERROR(VLOOKUP(入力②!F19,触らない!$M$18:$N$28,2,FALSE),"")</f>
        <v/>
      </c>
      <c r="F18" s="250"/>
      <c r="G18" s="251"/>
    </row>
    <row r="19" spans="1:7" ht="33" customHeight="1">
      <c r="A19" s="241"/>
      <c r="B19" s="247"/>
      <c r="C19" s="248"/>
      <c r="D19" s="253"/>
      <c r="E19" s="249" t="str">
        <f>IFERROR(VLOOKUP(入力②!F20,触らない!$M$18:$N$28,2,FALSE),"")</f>
        <v/>
      </c>
      <c r="F19" s="250"/>
      <c r="G19" s="251"/>
    </row>
    <row r="20" spans="1:7" ht="27" customHeight="1">
      <c r="A20" s="241"/>
      <c r="B20" s="245"/>
      <c r="C20" s="246"/>
      <c r="D20" s="21" t="s">
        <v>48</v>
      </c>
      <c r="E20" s="249" t="str">
        <f>IFERROR(VLOOKUP(入力②!F21,触らない!$O$18:$P$21,2,FALSE),"")</f>
        <v/>
      </c>
      <c r="F20" s="250"/>
      <c r="G20" s="251"/>
    </row>
    <row r="21" spans="1:7" ht="33" customHeight="1">
      <c r="A21" s="241"/>
      <c r="B21" s="243" t="str">
        <f>IF(入力②!D22=0,"",入力②!D22)</f>
        <v/>
      </c>
      <c r="C21" s="244" t="str">
        <f>IF(入力②!C23=0,"",入力②!C23)</f>
        <v/>
      </c>
      <c r="D21" s="252" t="s">
        <v>47</v>
      </c>
      <c r="E21" s="249" t="str">
        <f>IFERROR(VLOOKUP(入力②!F22,触らない!$M$18:$N$28,2,FALSE),"")</f>
        <v/>
      </c>
      <c r="F21" s="250"/>
      <c r="G21" s="251"/>
    </row>
    <row r="22" spans="1:7" ht="33" customHeight="1">
      <c r="A22" s="241"/>
      <c r="B22" s="247"/>
      <c r="C22" s="248"/>
      <c r="D22" s="253"/>
      <c r="E22" s="249" t="str">
        <f>IFERROR(VLOOKUP(入力②!F23,触らない!$M$18:$N$28,2,FALSE),"")</f>
        <v/>
      </c>
      <c r="F22" s="250"/>
      <c r="G22" s="251"/>
    </row>
    <row r="23" spans="1:7" ht="27" customHeight="1" thickBot="1">
      <c r="A23" s="242"/>
      <c r="B23" s="254"/>
      <c r="C23" s="255"/>
      <c r="D23" s="22" t="s">
        <v>48</v>
      </c>
      <c r="E23" s="259" t="str">
        <f>IFERROR(VLOOKUP(入力②!F24,触らない!$O$18:$P$21,2,FALSE),"")</f>
        <v/>
      </c>
      <c r="F23" s="260"/>
      <c r="G23" s="261"/>
    </row>
    <row r="24" spans="1:7" ht="27" customHeight="1">
      <c r="A24" s="17" t="s">
        <v>45</v>
      </c>
      <c r="B24" s="18">
        <v>3</v>
      </c>
      <c r="C24" s="19" t="s">
        <v>214</v>
      </c>
      <c r="D24" s="262" t="str">
        <f>IF(入力②!B25=0,"",入力②!B25)</f>
        <v/>
      </c>
      <c r="E24" s="263"/>
      <c r="F24" s="19" t="s">
        <v>51</v>
      </c>
      <c r="G24" s="20" t="str">
        <f>IF(入力②!C25=0,"",入力②!C25)</f>
        <v/>
      </c>
    </row>
    <row r="25" spans="1:7" ht="27" customHeight="1">
      <c r="A25" s="264" t="s">
        <v>46</v>
      </c>
      <c r="B25" s="243" t="s">
        <v>130</v>
      </c>
      <c r="C25" s="244"/>
      <c r="D25" s="252" t="s">
        <v>49</v>
      </c>
      <c r="E25" s="249" t="str">
        <f>IFERROR(VLOOKUP(入力②!F25,触らない!$I$18:$J$19,2,FALSE),"")</f>
        <v/>
      </c>
      <c r="F25" s="250"/>
      <c r="G25" s="251"/>
    </row>
    <row r="26" spans="1:7" ht="27" customHeight="1">
      <c r="A26" s="241"/>
      <c r="B26" s="245"/>
      <c r="C26" s="246"/>
      <c r="D26" s="253"/>
      <c r="E26" s="249" t="str">
        <f>IFERROR(VLOOKUP(入力②!F26,触らない!$I$18:$J$19,2,FALSE),"")</f>
        <v/>
      </c>
      <c r="F26" s="250"/>
      <c r="G26" s="251"/>
    </row>
    <row r="27" spans="1:7" ht="27" customHeight="1">
      <c r="A27" s="241"/>
      <c r="B27" s="243" t="str">
        <f>IF(入力②!D27=0,"",入力②!D27)</f>
        <v/>
      </c>
      <c r="C27" s="244"/>
      <c r="D27" s="252" t="s">
        <v>50</v>
      </c>
      <c r="E27" s="238" t="str">
        <f>IFERROR(VLOOKUP(入力②!F27,触らない!$K$18:$L$23,2,FALSE),"")</f>
        <v/>
      </c>
      <c r="F27" s="239"/>
      <c r="G27" s="240"/>
    </row>
    <row r="28" spans="1:7" ht="27" customHeight="1">
      <c r="A28" s="241"/>
      <c r="B28" s="247"/>
      <c r="C28" s="248"/>
      <c r="D28" s="253"/>
      <c r="E28" s="256" t="str">
        <f>IFERROR(VLOOKUP(入力②!F28,触らない!$K$18:$L$23,2,FALSE),"")</f>
        <v/>
      </c>
      <c r="F28" s="257"/>
      <c r="G28" s="258"/>
    </row>
    <row r="29" spans="1:7" ht="33" customHeight="1">
      <c r="A29" s="241"/>
      <c r="B29" s="247"/>
      <c r="C29" s="248"/>
      <c r="D29" s="252" t="s">
        <v>47</v>
      </c>
      <c r="E29" s="249" t="str">
        <f>IFERROR(VLOOKUP(入力②!F29,触らない!$M$18:$N$28,2,FALSE),"")</f>
        <v/>
      </c>
      <c r="F29" s="250"/>
      <c r="G29" s="251"/>
    </row>
    <row r="30" spans="1:7" ht="33" customHeight="1">
      <c r="A30" s="241"/>
      <c r="B30" s="247"/>
      <c r="C30" s="248"/>
      <c r="D30" s="253"/>
      <c r="E30" s="249" t="str">
        <f>IFERROR(VLOOKUP(入力②!F30,触らない!$M$18:$N$28,2,FALSE),"")</f>
        <v/>
      </c>
      <c r="F30" s="250"/>
      <c r="G30" s="251"/>
    </row>
    <row r="31" spans="1:7" ht="27" customHeight="1">
      <c r="A31" s="241"/>
      <c r="B31" s="245"/>
      <c r="C31" s="246"/>
      <c r="D31" s="21" t="s">
        <v>48</v>
      </c>
      <c r="E31" s="249" t="str">
        <f>IFERROR(VLOOKUP(入力②!F31,触らない!$O$18:$P$21,2,FALSE),"")</f>
        <v/>
      </c>
      <c r="F31" s="250"/>
      <c r="G31" s="251"/>
    </row>
    <row r="32" spans="1:7" ht="33" customHeight="1">
      <c r="A32" s="241"/>
      <c r="B32" s="243" t="str">
        <f>IF(入力②!D32=0,"",入力②!D32)</f>
        <v/>
      </c>
      <c r="C32" s="244"/>
      <c r="D32" s="252" t="s">
        <v>47</v>
      </c>
      <c r="E32" s="249" t="str">
        <f>IFERROR(VLOOKUP(入力②!F32,触らない!$M$18:$N$28,2,FALSE),"")</f>
        <v/>
      </c>
      <c r="F32" s="250"/>
      <c r="G32" s="251"/>
    </row>
    <row r="33" spans="1:7" ht="33" customHeight="1">
      <c r="A33" s="241"/>
      <c r="B33" s="247"/>
      <c r="C33" s="248"/>
      <c r="D33" s="253"/>
      <c r="E33" s="249" t="str">
        <f>IFERROR(VLOOKUP(入力②!F33,触らない!$M$18:$N$28,2,FALSE),"")</f>
        <v/>
      </c>
      <c r="F33" s="250"/>
      <c r="G33" s="251"/>
    </row>
    <row r="34" spans="1:7" ht="27" customHeight="1" thickBot="1">
      <c r="A34" s="242"/>
      <c r="B34" s="254"/>
      <c r="C34" s="255"/>
      <c r="D34" s="22" t="s">
        <v>48</v>
      </c>
      <c r="E34" s="259" t="str">
        <f>IFERROR(VLOOKUP(入力②!F34,触らない!$O$18:$P$21,2,FALSE),"")</f>
        <v/>
      </c>
      <c r="F34" s="260"/>
      <c r="G34" s="261"/>
    </row>
    <row r="35" spans="1:7" ht="27" customHeight="1">
      <c r="A35" s="17" t="s">
        <v>45</v>
      </c>
      <c r="B35" s="18">
        <v>4</v>
      </c>
      <c r="C35" s="19" t="s">
        <v>214</v>
      </c>
      <c r="D35" s="237" t="str">
        <f>IF(入力②!B35=0,"",入力②!B35)</f>
        <v/>
      </c>
      <c r="E35" s="237"/>
      <c r="F35" s="19" t="s">
        <v>129</v>
      </c>
      <c r="G35" s="20" t="str">
        <f>IF(入力②!C35=0,"",入力②!C35)</f>
        <v/>
      </c>
    </row>
    <row r="36" spans="1:7" ht="27" customHeight="1">
      <c r="A36" s="241" t="s">
        <v>46</v>
      </c>
      <c r="B36" s="243" t="s">
        <v>130</v>
      </c>
      <c r="C36" s="244"/>
      <c r="D36" s="252" t="s">
        <v>49</v>
      </c>
      <c r="E36" s="238" t="str">
        <f>IFERROR(VLOOKUP(入力②!F35,触らない!$I$18:$J$19,2,FALSE),"")</f>
        <v/>
      </c>
      <c r="F36" s="239"/>
      <c r="G36" s="240"/>
    </row>
    <row r="37" spans="1:7" ht="27" customHeight="1">
      <c r="A37" s="241"/>
      <c r="B37" s="245"/>
      <c r="C37" s="246"/>
      <c r="D37" s="253"/>
      <c r="E37" s="238" t="str">
        <f>IFERROR(VLOOKUP(入力②!F36,触らない!$I$18:$J$19,2,FALSE),"")</f>
        <v/>
      </c>
      <c r="F37" s="239"/>
      <c r="G37" s="240"/>
    </row>
    <row r="38" spans="1:7" ht="27" customHeight="1">
      <c r="A38" s="241"/>
      <c r="B38" s="247" t="str">
        <f>IF(入力②!D37=0,"",入力②!D37)</f>
        <v/>
      </c>
      <c r="C38" s="248" t="str">
        <f>IF(入力②!C40=0,"",入力②!C40)</f>
        <v/>
      </c>
      <c r="D38" s="252" t="s">
        <v>50</v>
      </c>
      <c r="E38" s="238" t="str">
        <f>IFERROR(VLOOKUP(入力②!F37,触らない!$K$18:$L$23,2,FALSE),"")</f>
        <v/>
      </c>
      <c r="F38" s="239"/>
      <c r="G38" s="240"/>
    </row>
    <row r="39" spans="1:7" ht="27" customHeight="1">
      <c r="A39" s="241"/>
      <c r="B39" s="247"/>
      <c r="C39" s="248"/>
      <c r="D39" s="253"/>
      <c r="E39" s="256" t="str">
        <f>IFERROR(VLOOKUP(入力②!F401,触らない!$K$18:$L$23,2,FALSE),"")</f>
        <v/>
      </c>
      <c r="F39" s="257"/>
      <c r="G39" s="258"/>
    </row>
    <row r="40" spans="1:7" ht="33" customHeight="1">
      <c r="A40" s="241"/>
      <c r="B40" s="247"/>
      <c r="C40" s="248"/>
      <c r="D40" s="252" t="s">
        <v>47</v>
      </c>
      <c r="E40" s="249" t="str">
        <f>IFERROR(VLOOKUP(入力②!F39,触らない!$M$18:$N$28,2,FALSE),"")</f>
        <v/>
      </c>
      <c r="F40" s="250"/>
      <c r="G40" s="251"/>
    </row>
    <row r="41" spans="1:7" ht="33" customHeight="1">
      <c r="A41" s="241"/>
      <c r="B41" s="247"/>
      <c r="C41" s="248"/>
      <c r="D41" s="253"/>
      <c r="E41" s="249" t="str">
        <f>IFERROR(VLOOKUP(入力②!F40,触らない!$M$18:$N$28,2,FALSE),"")</f>
        <v/>
      </c>
      <c r="F41" s="250"/>
      <c r="G41" s="251"/>
    </row>
    <row r="42" spans="1:7" ht="27" customHeight="1">
      <c r="A42" s="241"/>
      <c r="B42" s="245"/>
      <c r="C42" s="246"/>
      <c r="D42" s="21" t="s">
        <v>48</v>
      </c>
      <c r="E42" s="249" t="str">
        <f>IFERROR(VLOOKUP(入力②!F41,触らない!$O$18:$P$21,2,FALSE),"")</f>
        <v/>
      </c>
      <c r="F42" s="250"/>
      <c r="G42" s="251"/>
    </row>
    <row r="43" spans="1:7" ht="33" customHeight="1">
      <c r="A43" s="241"/>
      <c r="B43" s="243" t="str">
        <f>IF(入力②!D42=0,"",入力②!D42)</f>
        <v/>
      </c>
      <c r="C43" s="244" t="str">
        <f>IF(入力②!C45=0,"",入力②!C45)</f>
        <v/>
      </c>
      <c r="D43" s="252" t="s">
        <v>47</v>
      </c>
      <c r="E43" s="249" t="str">
        <f>IFERROR(VLOOKUP(入力②!F42,触らない!$M$18:$N$28,2,FALSE),"")</f>
        <v/>
      </c>
      <c r="F43" s="250"/>
      <c r="G43" s="251"/>
    </row>
    <row r="44" spans="1:7" ht="33" customHeight="1">
      <c r="A44" s="241"/>
      <c r="B44" s="247"/>
      <c r="C44" s="248"/>
      <c r="D44" s="253"/>
      <c r="E44" s="249" t="str">
        <f>IFERROR(VLOOKUP(入力②!F43,触らない!$M$18:$N$28,2,FALSE),"")</f>
        <v/>
      </c>
      <c r="F44" s="250"/>
      <c r="G44" s="251"/>
    </row>
    <row r="45" spans="1:7" ht="27" customHeight="1" thickBot="1">
      <c r="A45" s="242"/>
      <c r="B45" s="254"/>
      <c r="C45" s="255"/>
      <c r="D45" s="22" t="s">
        <v>48</v>
      </c>
      <c r="E45" s="259" t="str">
        <f>IFERROR(VLOOKUP(入力②!F44,触らない!$O$18:$P$21,2,FALSE),"")</f>
        <v/>
      </c>
      <c r="F45" s="260"/>
      <c r="G45" s="261"/>
    </row>
    <row r="46" spans="1:7" ht="27" customHeight="1">
      <c r="A46" s="17" t="s">
        <v>45</v>
      </c>
      <c r="B46" s="18">
        <v>5</v>
      </c>
      <c r="C46" s="19" t="s">
        <v>214</v>
      </c>
      <c r="D46" s="237" t="str">
        <f>IF(入力②!B45=0,"",入力②!B45)</f>
        <v/>
      </c>
      <c r="E46" s="237"/>
      <c r="F46" s="19" t="s">
        <v>129</v>
      </c>
      <c r="G46" s="20" t="str">
        <f>IF(入力②!C45=0,"",入力②!C45)</f>
        <v/>
      </c>
    </row>
    <row r="47" spans="1:7" ht="27" customHeight="1">
      <c r="A47" s="241" t="s">
        <v>46</v>
      </c>
      <c r="B47" s="243" t="s">
        <v>130</v>
      </c>
      <c r="C47" s="244"/>
      <c r="D47" s="252" t="s">
        <v>49</v>
      </c>
      <c r="E47" s="238" t="str">
        <f>IFERROR(VLOOKUP(入力②!F45,触らない!$I$18:$J$19,2,FALSE),"")</f>
        <v/>
      </c>
      <c r="F47" s="239"/>
      <c r="G47" s="240"/>
    </row>
    <row r="48" spans="1:7" ht="27" customHeight="1">
      <c r="A48" s="241"/>
      <c r="B48" s="245"/>
      <c r="C48" s="246"/>
      <c r="D48" s="253"/>
      <c r="E48" s="238" t="str">
        <f>IFERROR(VLOOKUP(入力②!F46,触らない!$I$18:$J$19,2,FALSE),"")</f>
        <v/>
      </c>
      <c r="F48" s="239"/>
      <c r="G48" s="240"/>
    </row>
    <row r="49" spans="1:7" ht="27" customHeight="1">
      <c r="A49" s="241"/>
      <c r="B49" s="247" t="str">
        <f>IF(入力②!D47=0,"",入力②!D47)</f>
        <v/>
      </c>
      <c r="C49" s="248" t="str">
        <f>IF(入力②!C51=0,"",入力②!C51)</f>
        <v/>
      </c>
      <c r="D49" s="252" t="s">
        <v>50</v>
      </c>
      <c r="E49" s="238" t="str">
        <f>IFERROR(VLOOKUP(入力②!F47,触らない!$K$18:$L$23,2,FALSE),"")</f>
        <v/>
      </c>
      <c r="F49" s="239"/>
      <c r="G49" s="240"/>
    </row>
    <row r="50" spans="1:7" ht="27" customHeight="1">
      <c r="A50" s="241"/>
      <c r="B50" s="247"/>
      <c r="C50" s="248"/>
      <c r="D50" s="253"/>
      <c r="E50" s="256" t="str">
        <f>IFERROR(VLOOKUP(入力②!F48,触らない!$K$18:$L$23,2,FALSE),"")</f>
        <v/>
      </c>
      <c r="F50" s="257"/>
      <c r="G50" s="258"/>
    </row>
    <row r="51" spans="1:7" ht="33" customHeight="1">
      <c r="A51" s="241"/>
      <c r="B51" s="247"/>
      <c r="C51" s="248"/>
      <c r="D51" s="252" t="s">
        <v>47</v>
      </c>
      <c r="E51" s="249" t="str">
        <f>IFERROR(VLOOKUP(入力②!F49,触らない!$M$18:$N$28,2,FALSE),"")</f>
        <v/>
      </c>
      <c r="F51" s="250"/>
      <c r="G51" s="251"/>
    </row>
    <row r="52" spans="1:7" ht="33" customHeight="1">
      <c r="A52" s="241"/>
      <c r="B52" s="247"/>
      <c r="C52" s="248"/>
      <c r="D52" s="253"/>
      <c r="E52" s="249" t="str">
        <f>IFERROR(VLOOKUP(入力②!F50,触らない!$M$18:$N$28,2,FALSE),"")</f>
        <v/>
      </c>
      <c r="F52" s="250"/>
      <c r="G52" s="251"/>
    </row>
    <row r="53" spans="1:7" ht="27" customHeight="1">
      <c r="A53" s="241"/>
      <c r="B53" s="245"/>
      <c r="C53" s="246"/>
      <c r="D53" s="21" t="s">
        <v>48</v>
      </c>
      <c r="E53" s="249" t="str">
        <f>IFERROR(VLOOKUP(入力②!F51,触らない!$O$18:$P$21,2,FALSE),"")</f>
        <v/>
      </c>
      <c r="F53" s="250"/>
      <c r="G53" s="251"/>
    </row>
    <row r="54" spans="1:7" ht="33" customHeight="1">
      <c r="A54" s="241"/>
      <c r="B54" s="243" t="str">
        <f>IF(入力②!D52=0,"",入力②!D52)</f>
        <v/>
      </c>
      <c r="C54" s="244" t="str">
        <f>IF(入力②!C56=0,"",入力②!C56)</f>
        <v/>
      </c>
      <c r="D54" s="252" t="s">
        <v>47</v>
      </c>
      <c r="E54" s="249" t="str">
        <f>IFERROR(VLOOKUP(入力②!F582,触らない!$M$18:$N$28,2,FALSE),"")</f>
        <v/>
      </c>
      <c r="F54" s="250"/>
      <c r="G54" s="251"/>
    </row>
    <row r="55" spans="1:7" ht="33" customHeight="1">
      <c r="A55" s="241"/>
      <c r="B55" s="247"/>
      <c r="C55" s="248"/>
      <c r="D55" s="253"/>
      <c r="E55" s="249" t="str">
        <f>IFERROR(VLOOKUP(入力②!F53,触らない!$M$18:$N$28,2,FALSE),"")</f>
        <v/>
      </c>
      <c r="F55" s="250"/>
      <c r="G55" s="251"/>
    </row>
    <row r="56" spans="1:7" ht="27" customHeight="1" thickBot="1">
      <c r="A56" s="242"/>
      <c r="B56" s="254"/>
      <c r="C56" s="255"/>
      <c r="D56" s="22" t="s">
        <v>48</v>
      </c>
      <c r="E56" s="259" t="str">
        <f>IFERROR(VLOOKUP(入力②!F54,触らない!$O$18:$P$21,2,FALSE),"")</f>
        <v/>
      </c>
      <c r="F56" s="260"/>
      <c r="G56" s="261"/>
    </row>
    <row r="57" spans="1:7" ht="27" customHeight="1">
      <c r="A57" s="17" t="s">
        <v>45</v>
      </c>
      <c r="B57" s="18">
        <v>6</v>
      </c>
      <c r="C57" s="19" t="s">
        <v>214</v>
      </c>
      <c r="D57" s="237" t="str">
        <f>IF(入力②!B55=0,"",入力②!B55)</f>
        <v/>
      </c>
      <c r="E57" s="237"/>
      <c r="F57" s="19" t="s">
        <v>129</v>
      </c>
      <c r="G57" s="20" t="str">
        <f>IF(入力②!C55=0,"",入力②!C55)</f>
        <v/>
      </c>
    </row>
    <row r="58" spans="1:7" ht="27" customHeight="1">
      <c r="A58" s="241" t="s">
        <v>46</v>
      </c>
      <c r="B58" s="243" t="s">
        <v>130</v>
      </c>
      <c r="C58" s="244"/>
      <c r="D58" s="252" t="s">
        <v>49</v>
      </c>
      <c r="E58" s="238" t="str">
        <f>IFERROR(VLOOKUP(入力②!F55,触らない!$I$18:$J$19,2,FALSE),"")</f>
        <v/>
      </c>
      <c r="F58" s="239"/>
      <c r="G58" s="240"/>
    </row>
    <row r="59" spans="1:7" ht="27" customHeight="1">
      <c r="A59" s="241"/>
      <c r="B59" s="245"/>
      <c r="C59" s="246"/>
      <c r="D59" s="253"/>
      <c r="E59" s="238" t="str">
        <f>IFERROR(VLOOKUP(入力②!F56,触らない!$I$18:$J$19,2,FALSE),"")</f>
        <v/>
      </c>
      <c r="F59" s="239"/>
      <c r="G59" s="240"/>
    </row>
    <row r="60" spans="1:7" ht="27" customHeight="1">
      <c r="A60" s="241"/>
      <c r="B60" s="247" t="str">
        <f>IF(入力②!D57=0,"",入力②!D57)</f>
        <v/>
      </c>
      <c r="C60" s="248" t="str">
        <f>IF(入力②!C62=0,"",入力②!C62)</f>
        <v/>
      </c>
      <c r="D60" s="252" t="s">
        <v>50</v>
      </c>
      <c r="E60" s="238" t="str">
        <f>IFERROR(VLOOKUP(入力②!F57,触らない!$K$18:$L$23,2,FALSE),"")</f>
        <v/>
      </c>
      <c r="F60" s="239"/>
      <c r="G60" s="240"/>
    </row>
    <row r="61" spans="1:7" ht="27" customHeight="1">
      <c r="A61" s="241"/>
      <c r="B61" s="247"/>
      <c r="C61" s="248"/>
      <c r="D61" s="253"/>
      <c r="E61" s="256" t="str">
        <f>IFERROR(VLOOKUP(入力②!F58,触らない!$K$18:$L$23,2,FALSE),"")</f>
        <v/>
      </c>
      <c r="F61" s="257"/>
      <c r="G61" s="258"/>
    </row>
    <row r="62" spans="1:7" ht="33" customHeight="1">
      <c r="A62" s="241"/>
      <c r="B62" s="247"/>
      <c r="C62" s="248"/>
      <c r="D62" s="252" t="s">
        <v>47</v>
      </c>
      <c r="E62" s="249" t="str">
        <f>IFERROR(VLOOKUP(入力②!F59,触らない!$M$18:$N$28,2,FALSE),"")</f>
        <v/>
      </c>
      <c r="F62" s="250"/>
      <c r="G62" s="251"/>
    </row>
    <row r="63" spans="1:7" ht="33" customHeight="1">
      <c r="A63" s="241"/>
      <c r="B63" s="247"/>
      <c r="C63" s="248"/>
      <c r="D63" s="253"/>
      <c r="E63" s="249" t="str">
        <f>IFERROR(VLOOKUP(入力②!F60,触らない!$M$18:$N$28,2,FALSE),"")</f>
        <v/>
      </c>
      <c r="F63" s="250"/>
      <c r="G63" s="251"/>
    </row>
    <row r="64" spans="1:7" ht="27" customHeight="1">
      <c r="A64" s="241"/>
      <c r="B64" s="245"/>
      <c r="C64" s="246"/>
      <c r="D64" s="21" t="s">
        <v>48</v>
      </c>
      <c r="E64" s="249" t="str">
        <f>IFERROR(VLOOKUP(入力②!F61,触らない!$O$18:$P$21,2,FALSE),"")</f>
        <v/>
      </c>
      <c r="F64" s="250"/>
      <c r="G64" s="251"/>
    </row>
    <row r="65" spans="1:7" ht="33" customHeight="1">
      <c r="A65" s="241"/>
      <c r="B65" s="243" t="str">
        <f>IF(入力②!D62=0,"",入力②!D62)</f>
        <v/>
      </c>
      <c r="C65" s="244" t="str">
        <f>IF(入力②!C97=0,"",入力②!C97)</f>
        <v/>
      </c>
      <c r="D65" s="252" t="s">
        <v>47</v>
      </c>
      <c r="E65" s="249" t="str">
        <f>IFERROR(VLOOKUP(入力②!F62,触らない!$M$18:$N$28,2,FALSE),"")</f>
        <v/>
      </c>
      <c r="F65" s="250"/>
      <c r="G65" s="251"/>
    </row>
    <row r="66" spans="1:7" ht="33" customHeight="1">
      <c r="A66" s="241"/>
      <c r="B66" s="247"/>
      <c r="C66" s="248"/>
      <c r="D66" s="253"/>
      <c r="E66" s="249" t="str">
        <f>IFERROR(VLOOKUP(入力②!F63,触らない!$M$18:$N$28,2,FALSE),"")</f>
        <v/>
      </c>
      <c r="F66" s="250"/>
      <c r="G66" s="251"/>
    </row>
    <row r="67" spans="1:7" ht="27" customHeight="1" thickBot="1">
      <c r="A67" s="242"/>
      <c r="B67" s="254"/>
      <c r="C67" s="255"/>
      <c r="D67" s="22" t="s">
        <v>48</v>
      </c>
      <c r="E67" s="259" t="str">
        <f>IFERROR(VLOOKUP(入力②!F64,触らない!$O$18:$P$21,2,FALSE),"")</f>
        <v/>
      </c>
      <c r="F67" s="260"/>
      <c r="G67" s="261"/>
    </row>
    <row r="68" spans="1:7">
      <c r="A68" s="17" t="s">
        <v>45</v>
      </c>
      <c r="B68" s="18">
        <v>7</v>
      </c>
      <c r="C68" s="19" t="s">
        <v>214</v>
      </c>
      <c r="D68" s="237" t="str">
        <f>IF(入力②!B65=0,"",入力②!B65)</f>
        <v/>
      </c>
      <c r="E68" s="237"/>
      <c r="F68" s="19" t="s">
        <v>51</v>
      </c>
      <c r="G68" s="20" t="str">
        <f>IF(入力②!C65=0,"",入力②!C65)</f>
        <v/>
      </c>
    </row>
    <row r="69" spans="1:7" ht="27" customHeight="1">
      <c r="A69" s="241" t="s">
        <v>46</v>
      </c>
      <c r="B69" s="243" t="s">
        <v>130</v>
      </c>
      <c r="C69" s="244"/>
      <c r="D69" s="252" t="s">
        <v>49</v>
      </c>
      <c r="E69" s="238" t="str">
        <f>IFERROR(VLOOKUP(入力②!F65,触らない!$I$18:$J$19,2,FALSE),"")</f>
        <v/>
      </c>
      <c r="F69" s="239"/>
      <c r="G69" s="240"/>
    </row>
    <row r="70" spans="1:7" ht="27" customHeight="1">
      <c r="A70" s="241"/>
      <c r="B70" s="245"/>
      <c r="C70" s="246"/>
      <c r="D70" s="253"/>
      <c r="E70" s="238" t="str">
        <f>IFERROR(VLOOKUP(入力②!F66,触らない!$I$18:$J$19,2,FALSE),"")</f>
        <v/>
      </c>
      <c r="F70" s="239"/>
      <c r="G70" s="240"/>
    </row>
    <row r="71" spans="1:7" ht="27" customHeight="1">
      <c r="A71" s="241"/>
      <c r="B71" s="247" t="str">
        <f>IF(入力②!D67=0,"",入力②!D67)</f>
        <v/>
      </c>
      <c r="C71" s="248" t="str">
        <f>IF(入力②!C73=0,"",入力②!C73)</f>
        <v/>
      </c>
      <c r="D71" s="252" t="s">
        <v>50</v>
      </c>
      <c r="E71" s="238" t="str">
        <f>IFERROR(VLOOKUP(入力②!F67,触らない!$K$18:$L$23,2,FALSE),"")</f>
        <v/>
      </c>
      <c r="F71" s="239"/>
      <c r="G71" s="240"/>
    </row>
    <row r="72" spans="1:7" ht="27" customHeight="1">
      <c r="A72" s="241"/>
      <c r="B72" s="247"/>
      <c r="C72" s="248"/>
      <c r="D72" s="253"/>
      <c r="E72" s="256" t="str">
        <f>IFERROR(VLOOKUP(入力②!F68,触らない!$K$18:$L$23,2,FALSE),"")</f>
        <v/>
      </c>
      <c r="F72" s="257"/>
      <c r="G72" s="258"/>
    </row>
    <row r="73" spans="1:7" ht="33" customHeight="1">
      <c r="A73" s="241"/>
      <c r="B73" s="247"/>
      <c r="C73" s="248"/>
      <c r="D73" s="252" t="s">
        <v>47</v>
      </c>
      <c r="E73" s="249" t="str">
        <f>IFERROR(VLOOKUP(入力②!F69,触らない!$M$18:$N$28,2,FALSE),"")</f>
        <v/>
      </c>
      <c r="F73" s="250"/>
      <c r="G73" s="251"/>
    </row>
    <row r="74" spans="1:7" ht="33" customHeight="1">
      <c r="A74" s="241"/>
      <c r="B74" s="247"/>
      <c r="C74" s="248"/>
      <c r="D74" s="253"/>
      <c r="E74" s="249" t="str">
        <f>IFERROR(VLOOKUP(入力②!F70,触らない!$M$18:$N$28,2,FALSE),"")</f>
        <v/>
      </c>
      <c r="F74" s="250"/>
      <c r="G74" s="251"/>
    </row>
    <row r="75" spans="1:7" ht="27" customHeight="1">
      <c r="A75" s="241"/>
      <c r="B75" s="245"/>
      <c r="C75" s="246"/>
      <c r="D75" s="21" t="s">
        <v>48</v>
      </c>
      <c r="E75" s="249" t="str">
        <f>IFERROR(VLOOKUP(入力②!F71,触らない!$O$18:$P$21,2,FALSE),"")</f>
        <v/>
      </c>
      <c r="F75" s="250"/>
      <c r="G75" s="251"/>
    </row>
    <row r="76" spans="1:7" ht="33" customHeight="1">
      <c r="A76" s="241"/>
      <c r="B76" s="243" t="str">
        <f>IF(入力②!D72=0,"",入力②!D72)</f>
        <v/>
      </c>
      <c r="C76" s="244" t="str">
        <f>IF(入力②!C108=0,"",入力②!C108)</f>
        <v/>
      </c>
      <c r="D76" s="252" t="s">
        <v>47</v>
      </c>
      <c r="E76" s="249" t="str">
        <f>IFERROR(VLOOKUP(入力②!F72,触らない!$M$18:$N$28,2,FALSE),"")</f>
        <v/>
      </c>
      <c r="F76" s="250"/>
      <c r="G76" s="251"/>
    </row>
    <row r="77" spans="1:7" ht="33" customHeight="1">
      <c r="A77" s="241"/>
      <c r="B77" s="247"/>
      <c r="C77" s="248"/>
      <c r="D77" s="253"/>
      <c r="E77" s="249" t="str">
        <f>IFERROR(VLOOKUP(入力②!F73,触らない!$M$18:$N$28,2,FALSE),"")</f>
        <v/>
      </c>
      <c r="F77" s="250"/>
      <c r="G77" s="251"/>
    </row>
    <row r="78" spans="1:7" ht="27" customHeight="1" thickBot="1">
      <c r="A78" s="242"/>
      <c r="B78" s="254"/>
      <c r="C78" s="255"/>
      <c r="D78" s="22" t="s">
        <v>48</v>
      </c>
      <c r="E78" s="259" t="str">
        <f>IFERROR(VLOOKUP(入力②!F74,触らない!$O$18:$P$21,2,FALSE),"")</f>
        <v/>
      </c>
      <c r="F78" s="260"/>
      <c r="G78" s="261"/>
    </row>
    <row r="79" spans="1:7">
      <c r="A79" s="17" t="s">
        <v>45</v>
      </c>
      <c r="B79" s="18">
        <v>8</v>
      </c>
      <c r="C79" s="19" t="s">
        <v>214</v>
      </c>
      <c r="D79" s="237" t="str">
        <f>IF(入力②!B75=0,"",入力②!B75)</f>
        <v/>
      </c>
      <c r="E79" s="237"/>
      <c r="F79" s="19" t="s">
        <v>51</v>
      </c>
      <c r="G79" s="20" t="str">
        <f>IF(入力②!C75=0,"",入力②!C75)</f>
        <v/>
      </c>
    </row>
    <row r="80" spans="1:7" ht="27" customHeight="1">
      <c r="A80" s="241" t="s">
        <v>46</v>
      </c>
      <c r="B80" s="243" t="s">
        <v>130</v>
      </c>
      <c r="C80" s="244"/>
      <c r="D80" s="252" t="s">
        <v>49</v>
      </c>
      <c r="E80" s="238" t="str">
        <f>IFERROR(VLOOKUP(入力②!F75,触らない!$I$18:$J$19,2,FALSE),"")</f>
        <v/>
      </c>
      <c r="F80" s="239"/>
      <c r="G80" s="240"/>
    </row>
    <row r="81" spans="1:7" ht="27" customHeight="1">
      <c r="A81" s="241"/>
      <c r="B81" s="245"/>
      <c r="C81" s="246"/>
      <c r="D81" s="253"/>
      <c r="E81" s="238" t="str">
        <f>IFERROR(VLOOKUP(入力②!F76,触らない!$I$18:$J$19,2,FALSE),"")</f>
        <v/>
      </c>
      <c r="F81" s="239"/>
      <c r="G81" s="240"/>
    </row>
    <row r="82" spans="1:7" ht="27" customHeight="1">
      <c r="A82" s="241"/>
      <c r="B82" s="247" t="str">
        <f>IF(入力②!D77=0,"",入力②!D77)</f>
        <v/>
      </c>
      <c r="C82" s="248" t="str">
        <f>IF(入力②!C84=0,"",入力②!C84)</f>
        <v/>
      </c>
      <c r="D82" s="252" t="s">
        <v>50</v>
      </c>
      <c r="E82" s="238" t="str">
        <f>IFERROR(VLOOKUP(入力②!F77,触らない!$K$18:$L$23,2,FALSE),"")</f>
        <v/>
      </c>
      <c r="F82" s="239"/>
      <c r="G82" s="240"/>
    </row>
    <row r="83" spans="1:7" ht="27" customHeight="1">
      <c r="A83" s="241"/>
      <c r="B83" s="247"/>
      <c r="C83" s="248"/>
      <c r="D83" s="253"/>
      <c r="E83" s="256" t="str">
        <f>IFERROR(VLOOKUP(入力②!F78,触らない!$K$18:$L$23,2,FALSE),"")</f>
        <v/>
      </c>
      <c r="F83" s="257"/>
      <c r="G83" s="258"/>
    </row>
    <row r="84" spans="1:7" ht="33" customHeight="1">
      <c r="A84" s="241"/>
      <c r="B84" s="247"/>
      <c r="C84" s="248"/>
      <c r="D84" s="252" t="s">
        <v>47</v>
      </c>
      <c r="E84" s="249" t="str">
        <f>IFERROR(VLOOKUP(入力②!F79,触らない!$M$18:$N$28,2,FALSE),"")</f>
        <v/>
      </c>
      <c r="F84" s="250"/>
      <c r="G84" s="251"/>
    </row>
    <row r="85" spans="1:7" ht="33" customHeight="1">
      <c r="A85" s="241"/>
      <c r="B85" s="247"/>
      <c r="C85" s="248"/>
      <c r="D85" s="253"/>
      <c r="E85" s="249" t="str">
        <f>IFERROR(VLOOKUP(入力②!F80,触らない!$M$18:$N$28,2,FALSE),"")</f>
        <v/>
      </c>
      <c r="F85" s="250"/>
      <c r="G85" s="251"/>
    </row>
    <row r="86" spans="1:7" ht="27" customHeight="1">
      <c r="A86" s="241"/>
      <c r="B86" s="245"/>
      <c r="C86" s="246"/>
      <c r="D86" s="21" t="s">
        <v>48</v>
      </c>
      <c r="E86" s="249" t="str">
        <f>IFERROR(VLOOKUP(入力②!F81,触らない!$O$18:$P$21,2,FALSE),"")</f>
        <v/>
      </c>
      <c r="F86" s="250"/>
      <c r="G86" s="251"/>
    </row>
    <row r="87" spans="1:7" ht="33" customHeight="1">
      <c r="A87" s="241"/>
      <c r="B87" s="243" t="str">
        <f>IF(入力②!D82=0,"",入力②!D82)</f>
        <v/>
      </c>
      <c r="C87" s="244" t="str">
        <f>IF(入力②!C119=0,"",入力②!C119)</f>
        <v/>
      </c>
      <c r="D87" s="252" t="s">
        <v>47</v>
      </c>
      <c r="E87" s="249" t="str">
        <f>IFERROR(VLOOKUP(入力②!F82,触らない!$M$18:$N$28,2,FALSE),"")</f>
        <v/>
      </c>
      <c r="F87" s="250"/>
      <c r="G87" s="251"/>
    </row>
    <row r="88" spans="1:7" ht="33" customHeight="1">
      <c r="A88" s="241"/>
      <c r="B88" s="247"/>
      <c r="C88" s="248"/>
      <c r="D88" s="253"/>
      <c r="E88" s="249" t="str">
        <f>IFERROR(VLOOKUP(入力②!F83,触らない!$M$18:$N$28,2,FALSE),"")</f>
        <v/>
      </c>
      <c r="F88" s="250"/>
      <c r="G88" s="251"/>
    </row>
    <row r="89" spans="1:7" ht="27" customHeight="1" thickBot="1">
      <c r="A89" s="242"/>
      <c r="B89" s="254"/>
      <c r="C89" s="255"/>
      <c r="D89" s="22" t="s">
        <v>48</v>
      </c>
      <c r="E89" s="259" t="str">
        <f>IFERROR(VLOOKUP(入力②!F84,触らない!$O$18:$P$21,2,FALSE),"")</f>
        <v/>
      </c>
      <c r="F89" s="260"/>
      <c r="G89" s="261"/>
    </row>
    <row r="90" spans="1:7">
      <c r="A90" s="17" t="s">
        <v>45</v>
      </c>
      <c r="B90" s="18">
        <v>9</v>
      </c>
      <c r="C90" s="19" t="s">
        <v>214</v>
      </c>
      <c r="D90" s="237" t="str">
        <f>IF(入力②!B85=0,"",入力②!B85)</f>
        <v/>
      </c>
      <c r="E90" s="237"/>
      <c r="F90" s="19" t="s">
        <v>51</v>
      </c>
      <c r="G90" s="20" t="str">
        <f>IF(入力②!C85=0,"",入力②!C85)</f>
        <v/>
      </c>
    </row>
    <row r="91" spans="1:7" ht="27" customHeight="1">
      <c r="A91" s="241" t="s">
        <v>46</v>
      </c>
      <c r="B91" s="243" t="s">
        <v>130</v>
      </c>
      <c r="C91" s="244"/>
      <c r="D91" s="252" t="s">
        <v>49</v>
      </c>
      <c r="E91" s="238" t="str">
        <f>IFERROR(VLOOKUP(入力②!F85,触らない!$I$18:$J$19,2,FALSE),"")</f>
        <v/>
      </c>
      <c r="F91" s="239"/>
      <c r="G91" s="240"/>
    </row>
    <row r="92" spans="1:7" ht="27" customHeight="1">
      <c r="A92" s="241"/>
      <c r="B92" s="245"/>
      <c r="C92" s="246"/>
      <c r="D92" s="253"/>
      <c r="E92" s="238" t="str">
        <f>IFERROR(VLOOKUP(入力②!F86,触らない!$I$18:$J$19,2,FALSE),"")</f>
        <v/>
      </c>
      <c r="F92" s="239"/>
      <c r="G92" s="240"/>
    </row>
    <row r="93" spans="1:7" ht="27" customHeight="1">
      <c r="A93" s="241"/>
      <c r="B93" s="247" t="str">
        <f>IF(入力②!D87=0,"",入力②!D87)</f>
        <v/>
      </c>
      <c r="C93" s="248" t="str">
        <f>IF(入力②!C95=0,"",入力②!C95)</f>
        <v/>
      </c>
      <c r="D93" s="252" t="s">
        <v>50</v>
      </c>
      <c r="E93" s="238" t="str">
        <f>IFERROR(VLOOKUP(入力②!F87,触らない!$K$18:$L$23,2,FALSE),"")</f>
        <v/>
      </c>
      <c r="F93" s="239"/>
      <c r="G93" s="240"/>
    </row>
    <row r="94" spans="1:7" ht="27" customHeight="1">
      <c r="A94" s="241"/>
      <c r="B94" s="247"/>
      <c r="C94" s="248"/>
      <c r="D94" s="253"/>
      <c r="E94" s="256" t="str">
        <f>IFERROR(VLOOKUP(入力②!F88,触らない!$K$18:$L$23,2,FALSE),"")</f>
        <v/>
      </c>
      <c r="F94" s="257"/>
      <c r="G94" s="258"/>
    </row>
    <row r="95" spans="1:7" ht="33" customHeight="1">
      <c r="A95" s="241"/>
      <c r="B95" s="247"/>
      <c r="C95" s="248"/>
      <c r="D95" s="252" t="s">
        <v>47</v>
      </c>
      <c r="E95" s="249" t="str">
        <f>IFERROR(VLOOKUP(入力②!F89,触らない!$M$18:$N$28,2,FALSE),"")</f>
        <v/>
      </c>
      <c r="F95" s="250"/>
      <c r="G95" s="251"/>
    </row>
    <row r="96" spans="1:7" ht="33" customHeight="1">
      <c r="A96" s="241"/>
      <c r="B96" s="247"/>
      <c r="C96" s="248"/>
      <c r="D96" s="253"/>
      <c r="E96" s="249" t="str">
        <f>IFERROR(VLOOKUP(入力②!F90,触らない!$M$18:$N$28,2,FALSE),"")</f>
        <v/>
      </c>
      <c r="F96" s="250"/>
      <c r="G96" s="251"/>
    </row>
    <row r="97" spans="1:7" ht="27" customHeight="1">
      <c r="A97" s="241"/>
      <c r="B97" s="245"/>
      <c r="C97" s="246"/>
      <c r="D97" s="21" t="s">
        <v>48</v>
      </c>
      <c r="E97" s="249" t="str">
        <f>IFERROR(VLOOKUP(入力②!F91,触らない!$O$18:$P$21,2,FALSE),"")</f>
        <v/>
      </c>
      <c r="F97" s="250"/>
      <c r="G97" s="251"/>
    </row>
    <row r="98" spans="1:7" ht="33" customHeight="1">
      <c r="A98" s="241"/>
      <c r="B98" s="243" t="str">
        <f>IF(入力②!D92=0,"",入力②!D92)</f>
        <v/>
      </c>
      <c r="C98" s="244" t="str">
        <f>IF(入力②!C130=0,"",入力②!C130)</f>
        <v/>
      </c>
      <c r="D98" s="252" t="s">
        <v>47</v>
      </c>
      <c r="E98" s="249" t="str">
        <f>IFERROR(VLOOKUP(入力②!F92,触らない!$M$18:$N$28,2,FALSE),"")</f>
        <v/>
      </c>
      <c r="F98" s="250"/>
      <c r="G98" s="251"/>
    </row>
    <row r="99" spans="1:7" ht="33" customHeight="1">
      <c r="A99" s="241"/>
      <c r="B99" s="247"/>
      <c r="C99" s="248"/>
      <c r="D99" s="253"/>
      <c r="E99" s="249" t="str">
        <f>IFERROR(VLOOKUP(入力②!F93,触らない!$M$18:$N$28,2,FALSE),"")</f>
        <v/>
      </c>
      <c r="F99" s="250"/>
      <c r="G99" s="251"/>
    </row>
    <row r="100" spans="1:7" ht="27" customHeight="1" thickBot="1">
      <c r="A100" s="242"/>
      <c r="B100" s="254"/>
      <c r="C100" s="255"/>
      <c r="D100" s="22" t="s">
        <v>48</v>
      </c>
      <c r="E100" s="259" t="str">
        <f>IFERROR(VLOOKUP(入力②!F94,触らない!$O$18:$P$21,2,FALSE),"")</f>
        <v/>
      </c>
      <c r="F100" s="260"/>
      <c r="G100" s="261"/>
    </row>
    <row r="101" spans="1:7">
      <c r="A101" s="17" t="s">
        <v>45</v>
      </c>
      <c r="B101" s="18">
        <v>10</v>
      </c>
      <c r="C101" s="19" t="s">
        <v>214</v>
      </c>
      <c r="D101" s="237" t="str">
        <f>IF(入力②!B95=0,"",入力②!B95)</f>
        <v/>
      </c>
      <c r="E101" s="237"/>
      <c r="F101" s="19" t="s">
        <v>51</v>
      </c>
      <c r="G101" s="20" t="str">
        <f>IF(入力②!C95=0,"",入力②!C95)</f>
        <v/>
      </c>
    </row>
    <row r="102" spans="1:7" ht="27" customHeight="1">
      <c r="A102" s="241" t="s">
        <v>46</v>
      </c>
      <c r="B102" s="243" t="s">
        <v>130</v>
      </c>
      <c r="C102" s="244"/>
      <c r="D102" s="252" t="s">
        <v>49</v>
      </c>
      <c r="E102" s="238" t="str">
        <f>IFERROR(VLOOKUP(入力②!F95,触らない!$I$18:$J$19,2,FALSE),"")</f>
        <v/>
      </c>
      <c r="F102" s="239"/>
      <c r="G102" s="240"/>
    </row>
    <row r="103" spans="1:7" ht="27" customHeight="1">
      <c r="A103" s="241"/>
      <c r="B103" s="245"/>
      <c r="C103" s="246"/>
      <c r="D103" s="253"/>
      <c r="E103" s="238" t="str">
        <f>IFERROR(VLOOKUP(入力②!F96,触らない!$I$18:$J$19,2,FALSE),"")</f>
        <v/>
      </c>
      <c r="F103" s="239"/>
      <c r="G103" s="240"/>
    </row>
    <row r="104" spans="1:7" ht="27" customHeight="1">
      <c r="A104" s="241"/>
      <c r="B104" s="247" t="str">
        <f>IF(入力②!D97=0,"",入力②!D97)</f>
        <v/>
      </c>
      <c r="C104" s="248" t="str">
        <f>IF(入力②!C106=0,"",入力②!C106)</f>
        <v/>
      </c>
      <c r="D104" s="252" t="s">
        <v>50</v>
      </c>
      <c r="E104" s="238" t="str">
        <f>IFERROR(VLOOKUP(入力②!F97,触らない!$K$18:$L$23,2,FALSE),"")</f>
        <v/>
      </c>
      <c r="F104" s="239"/>
      <c r="G104" s="240"/>
    </row>
    <row r="105" spans="1:7" ht="27" customHeight="1">
      <c r="A105" s="241"/>
      <c r="B105" s="247"/>
      <c r="C105" s="248"/>
      <c r="D105" s="253"/>
      <c r="E105" s="256" t="str">
        <f>IFERROR(VLOOKUP(入力②!F98,触らない!$K$18:$L$23,2,FALSE),"")</f>
        <v/>
      </c>
      <c r="F105" s="257"/>
      <c r="G105" s="258"/>
    </row>
    <row r="106" spans="1:7" ht="33" customHeight="1">
      <c r="A106" s="241"/>
      <c r="B106" s="247"/>
      <c r="C106" s="248"/>
      <c r="D106" s="252" t="s">
        <v>47</v>
      </c>
      <c r="E106" s="249" t="str">
        <f>IFERROR(VLOOKUP(入力②!F99,触らない!$M$18:$N$28,2,FALSE),"")</f>
        <v/>
      </c>
      <c r="F106" s="250"/>
      <c r="G106" s="251"/>
    </row>
    <row r="107" spans="1:7" ht="33" customHeight="1">
      <c r="A107" s="241"/>
      <c r="B107" s="247"/>
      <c r="C107" s="248"/>
      <c r="D107" s="253"/>
      <c r="E107" s="249" t="str">
        <f>IFERROR(VLOOKUP(入力②!F100,触らない!$M$18:$N$28,2,FALSE),"")</f>
        <v/>
      </c>
      <c r="F107" s="250"/>
      <c r="G107" s="251"/>
    </row>
    <row r="108" spans="1:7" ht="27" customHeight="1">
      <c r="A108" s="241"/>
      <c r="B108" s="245"/>
      <c r="C108" s="246"/>
      <c r="D108" s="21" t="s">
        <v>48</v>
      </c>
      <c r="E108" s="249" t="str">
        <f>IFERROR(VLOOKUP(入力②!F101,触らない!$O$18:$P$21,2,FALSE),"")</f>
        <v/>
      </c>
      <c r="F108" s="250"/>
      <c r="G108" s="251"/>
    </row>
    <row r="109" spans="1:7" ht="33" customHeight="1">
      <c r="A109" s="241"/>
      <c r="B109" s="243" t="str">
        <f>IF(入力②!D102=0,"",入力②!D102)</f>
        <v>B(1)鑑賞</v>
      </c>
      <c r="C109" s="244" t="str">
        <f>IF(入力②!C141=0,"",入力②!C141)</f>
        <v/>
      </c>
      <c r="D109" s="252" t="s">
        <v>47</v>
      </c>
      <c r="E109" s="249" t="str">
        <f>IFERROR(VLOOKUP(入力②!F102,触らない!$M$18:$N$28,2,FALSE),"")</f>
        <v/>
      </c>
      <c r="F109" s="250"/>
      <c r="G109" s="251"/>
    </row>
    <row r="110" spans="1:7" ht="33" customHeight="1">
      <c r="A110" s="241"/>
      <c r="B110" s="247"/>
      <c r="C110" s="248"/>
      <c r="D110" s="253"/>
      <c r="E110" s="249" t="str">
        <f>IFERROR(VLOOKUP(入力②!F103,触らない!$M$18:$N$28,2,FALSE),"")</f>
        <v/>
      </c>
      <c r="F110" s="250"/>
      <c r="G110" s="251"/>
    </row>
    <row r="111" spans="1:7" ht="27" customHeight="1" thickBot="1">
      <c r="A111" s="242"/>
      <c r="B111" s="254"/>
      <c r="C111" s="255"/>
      <c r="D111" s="22" t="s">
        <v>48</v>
      </c>
      <c r="E111" s="259" t="str">
        <f>IFERROR(VLOOKUP(入力②!F104,触らない!$O$18:$P$21,2,FALSE),"")</f>
        <v>主体的に作品や美術文化の鑑賞の創造的な諸活動に取り組もうとする。</v>
      </c>
      <c r="F111" s="260"/>
      <c r="G111" s="261"/>
    </row>
  </sheetData>
  <sheetProtection sheet="1" objects="1" scenarios="1"/>
  <mergeCells count="190">
    <mergeCell ref="B32:C34"/>
    <mergeCell ref="D101:E101"/>
    <mergeCell ref="A102:A111"/>
    <mergeCell ref="B102:C103"/>
    <mergeCell ref="D102:D103"/>
    <mergeCell ref="E102:G102"/>
    <mergeCell ref="E103:G103"/>
    <mergeCell ref="B104:C108"/>
    <mergeCell ref="D104:D105"/>
    <mergeCell ref="E104:G104"/>
    <mergeCell ref="E105:G105"/>
    <mergeCell ref="D106:D107"/>
    <mergeCell ref="E106:G106"/>
    <mergeCell ref="E107:G107"/>
    <mergeCell ref="E108:G108"/>
    <mergeCell ref="B109:C111"/>
    <mergeCell ref="D109:D110"/>
    <mergeCell ref="E109:G109"/>
    <mergeCell ref="E110:G110"/>
    <mergeCell ref="E111:G111"/>
    <mergeCell ref="D90:E90"/>
    <mergeCell ref="A91:A100"/>
    <mergeCell ref="B91:C92"/>
    <mergeCell ref="D91:D92"/>
    <mergeCell ref="E91:G91"/>
    <mergeCell ref="E92:G92"/>
    <mergeCell ref="B93:C97"/>
    <mergeCell ref="D93:D94"/>
    <mergeCell ref="E93:G93"/>
    <mergeCell ref="E94:G94"/>
    <mergeCell ref="D95:D96"/>
    <mergeCell ref="E95:G95"/>
    <mergeCell ref="E96:G96"/>
    <mergeCell ref="E97:G97"/>
    <mergeCell ref="B98:C100"/>
    <mergeCell ref="D98:D99"/>
    <mergeCell ref="E98:G98"/>
    <mergeCell ref="E99:G99"/>
    <mergeCell ref="E100:G100"/>
    <mergeCell ref="D79:E79"/>
    <mergeCell ref="A80:A89"/>
    <mergeCell ref="B80:C81"/>
    <mergeCell ref="D80:D81"/>
    <mergeCell ref="E80:G80"/>
    <mergeCell ref="E81:G81"/>
    <mergeCell ref="B82:C86"/>
    <mergeCell ref="D82:D83"/>
    <mergeCell ref="E82:G82"/>
    <mergeCell ref="E83:G83"/>
    <mergeCell ref="D84:D85"/>
    <mergeCell ref="E84:G84"/>
    <mergeCell ref="E85:G85"/>
    <mergeCell ref="E86:G86"/>
    <mergeCell ref="B87:C89"/>
    <mergeCell ref="D87:D88"/>
    <mergeCell ref="E87:G87"/>
    <mergeCell ref="E88:G88"/>
    <mergeCell ref="E89:G89"/>
    <mergeCell ref="D68:E68"/>
    <mergeCell ref="A69:A78"/>
    <mergeCell ref="B69:C70"/>
    <mergeCell ref="D69:D70"/>
    <mergeCell ref="E69:G69"/>
    <mergeCell ref="E70:G70"/>
    <mergeCell ref="B71:C75"/>
    <mergeCell ref="D71:D72"/>
    <mergeCell ref="E71:G71"/>
    <mergeCell ref="E72:G72"/>
    <mergeCell ref="D73:D74"/>
    <mergeCell ref="E73:G73"/>
    <mergeCell ref="E74:G74"/>
    <mergeCell ref="E75:G75"/>
    <mergeCell ref="B76:C78"/>
    <mergeCell ref="D76:D77"/>
    <mergeCell ref="E76:G76"/>
    <mergeCell ref="E77:G77"/>
    <mergeCell ref="E78:G78"/>
    <mergeCell ref="D57:E57"/>
    <mergeCell ref="E59:G59"/>
    <mergeCell ref="E60:G60"/>
    <mergeCell ref="E61:G61"/>
    <mergeCell ref="A58:A67"/>
    <mergeCell ref="B58:C59"/>
    <mergeCell ref="D58:D59"/>
    <mergeCell ref="E58:G58"/>
    <mergeCell ref="B60:C64"/>
    <mergeCell ref="D60:D61"/>
    <mergeCell ref="D62:D63"/>
    <mergeCell ref="B65:C67"/>
    <mergeCell ref="D65:D66"/>
    <mergeCell ref="E67:G67"/>
    <mergeCell ref="E62:G62"/>
    <mergeCell ref="E63:G63"/>
    <mergeCell ref="E64:G64"/>
    <mergeCell ref="E65:G65"/>
    <mergeCell ref="E66:G66"/>
    <mergeCell ref="A47:A56"/>
    <mergeCell ref="B47:C48"/>
    <mergeCell ref="E50:G50"/>
    <mergeCell ref="E51:G51"/>
    <mergeCell ref="E52:G52"/>
    <mergeCell ref="E53:G53"/>
    <mergeCell ref="E54:G54"/>
    <mergeCell ref="E55:G55"/>
    <mergeCell ref="E56:G56"/>
    <mergeCell ref="B54:C56"/>
    <mergeCell ref="D54:D55"/>
    <mergeCell ref="D47:D48"/>
    <mergeCell ref="B49:C53"/>
    <mergeCell ref="D49:D50"/>
    <mergeCell ref="E49:G49"/>
    <mergeCell ref="D51:D52"/>
    <mergeCell ref="B36:C37"/>
    <mergeCell ref="D36:D37"/>
    <mergeCell ref="B38:C42"/>
    <mergeCell ref="D38:D39"/>
    <mergeCell ref="D40:D41"/>
    <mergeCell ref="E40:G40"/>
    <mergeCell ref="B43:C45"/>
    <mergeCell ref="E36:G36"/>
    <mergeCell ref="E37:G37"/>
    <mergeCell ref="E38:G38"/>
    <mergeCell ref="E39:G39"/>
    <mergeCell ref="E41:G41"/>
    <mergeCell ref="E42:G42"/>
    <mergeCell ref="E43:G43"/>
    <mergeCell ref="E44:G44"/>
    <mergeCell ref="E45:G45"/>
    <mergeCell ref="D43:D44"/>
    <mergeCell ref="A14:A23"/>
    <mergeCell ref="B14:C15"/>
    <mergeCell ref="D14:D15"/>
    <mergeCell ref="B16:C20"/>
    <mergeCell ref="E23:G23"/>
    <mergeCell ref="E25:G25"/>
    <mergeCell ref="E26:G26"/>
    <mergeCell ref="E27:G27"/>
    <mergeCell ref="E28:G28"/>
    <mergeCell ref="D24:E24"/>
    <mergeCell ref="A25:A34"/>
    <mergeCell ref="B25:C26"/>
    <mergeCell ref="D25:D26"/>
    <mergeCell ref="E32:G32"/>
    <mergeCell ref="E33:G33"/>
    <mergeCell ref="E34:G34"/>
    <mergeCell ref="D32:D33"/>
    <mergeCell ref="D27:D28"/>
    <mergeCell ref="D29:D30"/>
    <mergeCell ref="E31:G31"/>
    <mergeCell ref="B21:C23"/>
    <mergeCell ref="E29:G29"/>
    <mergeCell ref="E30:G30"/>
    <mergeCell ref="B27:C31"/>
    <mergeCell ref="D2:E2"/>
    <mergeCell ref="A3:A12"/>
    <mergeCell ref="E6:G6"/>
    <mergeCell ref="E8:G8"/>
    <mergeCell ref="E9:G9"/>
    <mergeCell ref="E10:G10"/>
    <mergeCell ref="E11:G11"/>
    <mergeCell ref="E12:G12"/>
    <mergeCell ref="E3:G3"/>
    <mergeCell ref="E4:G4"/>
    <mergeCell ref="E5:G5"/>
    <mergeCell ref="D3:D4"/>
    <mergeCell ref="D5:D6"/>
    <mergeCell ref="D35:E35"/>
    <mergeCell ref="E47:G47"/>
    <mergeCell ref="E48:G48"/>
    <mergeCell ref="D46:E46"/>
    <mergeCell ref="A36:A45"/>
    <mergeCell ref="B3:C4"/>
    <mergeCell ref="B5:C9"/>
    <mergeCell ref="E7:G7"/>
    <mergeCell ref="D7:D8"/>
    <mergeCell ref="D10:D11"/>
    <mergeCell ref="B10:C12"/>
    <mergeCell ref="D13:E13"/>
    <mergeCell ref="E14:G14"/>
    <mergeCell ref="E15:G15"/>
    <mergeCell ref="E16:G16"/>
    <mergeCell ref="E17:G17"/>
    <mergeCell ref="E18:G18"/>
    <mergeCell ref="E19:G19"/>
    <mergeCell ref="E20:G20"/>
    <mergeCell ref="E21:G21"/>
    <mergeCell ref="D16:D17"/>
    <mergeCell ref="D18:D19"/>
    <mergeCell ref="D21:D22"/>
    <mergeCell ref="E22:G22"/>
  </mergeCells>
  <phoneticPr fontId="2"/>
  <pageMargins left="0.7" right="0.7" top="0.75" bottom="0.75" header="0.3" footer="0.3"/>
  <pageSetup paperSize="9" scale="9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1"/>
  <sheetViews>
    <sheetView view="pageBreakPreview" topLeftCell="A70" zoomScaleNormal="100" zoomScaleSheetLayoutView="100" workbookViewId="0">
      <selection activeCell="I117" sqref="I117"/>
    </sheetView>
  </sheetViews>
  <sheetFormatPr defaultRowHeight="18.75"/>
  <cols>
    <col min="1" max="1" width="2.875" style="14" customWidth="1"/>
    <col min="2" max="2" width="3.875" style="14" customWidth="1"/>
    <col min="3" max="3" width="7.125" style="15" customWidth="1"/>
    <col min="4" max="4" width="8.75" style="16" customWidth="1"/>
    <col min="5" max="5" width="38.5" style="16" customWidth="1"/>
    <col min="6" max="6" width="5.5" style="16" customWidth="1"/>
    <col min="7" max="7" width="13.125" style="14" customWidth="1"/>
    <col min="8" max="16384" width="9" style="14"/>
  </cols>
  <sheetData>
    <row r="1" spans="1:7" ht="19.5" thickBot="1">
      <c r="A1" s="13" t="s">
        <v>235</v>
      </c>
    </row>
    <row r="2" spans="1:7">
      <c r="A2" s="17" t="s">
        <v>45</v>
      </c>
      <c r="B2" s="18">
        <v>1</v>
      </c>
      <c r="C2" s="19" t="s">
        <v>214</v>
      </c>
      <c r="D2" s="237" t="str">
        <f>IF(入力②!B5=0,"",入力②!B5)</f>
        <v/>
      </c>
      <c r="E2" s="237"/>
      <c r="F2" s="19" t="s">
        <v>38</v>
      </c>
      <c r="G2" s="20" t="str">
        <f>IF(入力②!C5=0,"",入力②!C5)</f>
        <v/>
      </c>
    </row>
    <row r="3" spans="1:7" ht="27" customHeight="1">
      <c r="A3" s="241" t="s">
        <v>46</v>
      </c>
      <c r="B3" s="243" t="s">
        <v>130</v>
      </c>
      <c r="C3" s="244"/>
      <c r="D3" s="252" t="s">
        <v>49</v>
      </c>
      <c r="E3" s="238" t="str">
        <f>IFERROR(VLOOKUP(入力②!F5,触らない!$I$31:$J$32,2,FALSE),"")</f>
        <v/>
      </c>
      <c r="F3" s="239"/>
      <c r="G3" s="240"/>
    </row>
    <row r="4" spans="1:7" ht="27" customHeight="1">
      <c r="A4" s="241"/>
      <c r="B4" s="245"/>
      <c r="C4" s="246"/>
      <c r="D4" s="253"/>
      <c r="E4" s="238" t="str">
        <f>IFERROR(VLOOKUP(入力②!F6,触らない!$I$31:$J$32,2,FALSE),"")</f>
        <v/>
      </c>
      <c r="F4" s="239"/>
      <c r="G4" s="240"/>
    </row>
    <row r="5" spans="1:7" ht="27" customHeight="1">
      <c r="A5" s="241"/>
      <c r="B5" s="247" t="str">
        <f>IF(入力②!D7=0,"",入力②!D7)</f>
        <v/>
      </c>
      <c r="C5" s="248" t="str">
        <f>IF(入力②!C7=0,"",入力②!C7)</f>
        <v/>
      </c>
      <c r="D5" s="252" t="s">
        <v>50</v>
      </c>
      <c r="E5" s="238" t="str">
        <f>IFERROR(VLOOKUP(入力②!F7,触らない!$K$31:$L$36,2,FALSE),"")</f>
        <v/>
      </c>
      <c r="F5" s="239"/>
      <c r="G5" s="240"/>
    </row>
    <row r="6" spans="1:7" ht="27" customHeight="1">
      <c r="A6" s="241"/>
      <c r="B6" s="247"/>
      <c r="C6" s="248"/>
      <c r="D6" s="253"/>
      <c r="E6" s="256" t="str">
        <f>IFERROR(VLOOKUP(入力②!F8,触らない!$K$31:$L$36,2,FALSE),"")</f>
        <v/>
      </c>
      <c r="F6" s="257"/>
      <c r="G6" s="258"/>
    </row>
    <row r="7" spans="1:7" ht="33" customHeight="1">
      <c r="A7" s="241"/>
      <c r="B7" s="247"/>
      <c r="C7" s="248"/>
      <c r="D7" s="252" t="s">
        <v>47</v>
      </c>
      <c r="E7" s="249" t="str">
        <f>IFERROR(VLOOKUP(入力②!F9,触らない!$M$31:$N$41,2,FALSE),"")</f>
        <v/>
      </c>
      <c r="F7" s="250"/>
      <c r="G7" s="251"/>
    </row>
    <row r="8" spans="1:7" ht="33" customHeight="1">
      <c r="A8" s="241"/>
      <c r="B8" s="247"/>
      <c r="C8" s="248"/>
      <c r="D8" s="253"/>
      <c r="E8" s="249" t="str">
        <f>IFERROR(VLOOKUP(入力②!F10,触らない!$M$31:$N$41,2,FALSE),"")</f>
        <v/>
      </c>
      <c r="F8" s="250"/>
      <c r="G8" s="251"/>
    </row>
    <row r="9" spans="1:7" ht="27" customHeight="1">
      <c r="A9" s="241"/>
      <c r="B9" s="245"/>
      <c r="C9" s="246"/>
      <c r="D9" s="21" t="s">
        <v>240</v>
      </c>
      <c r="E9" s="249" t="str">
        <f>IFERROR(VLOOKUP(入力②!F11,触らない!$O$31:$P$34,2,FALSE),"")</f>
        <v/>
      </c>
      <c r="F9" s="250"/>
      <c r="G9" s="251"/>
    </row>
    <row r="10" spans="1:7" ht="33" customHeight="1">
      <c r="A10" s="241"/>
      <c r="B10" s="243" t="str">
        <f>IF(入力②!D12=0,"",入力②!D12)</f>
        <v/>
      </c>
      <c r="C10" s="244" t="str">
        <f>IF(入力②!C12=0,"",入力②!C12)</f>
        <v/>
      </c>
      <c r="D10" s="252" t="s">
        <v>47</v>
      </c>
      <c r="E10" s="249" t="str">
        <f>IFERROR(VLOOKUP(入力②!F12,触らない!$M$31:$N$41,2,FALSE),"")</f>
        <v/>
      </c>
      <c r="F10" s="250"/>
      <c r="G10" s="251"/>
    </row>
    <row r="11" spans="1:7" ht="33" customHeight="1">
      <c r="A11" s="241"/>
      <c r="B11" s="247"/>
      <c r="C11" s="248"/>
      <c r="D11" s="253"/>
      <c r="E11" s="249" t="str">
        <f>IFERROR(VLOOKUP(入力②!F13,触らない!$M$31:$N$41,2,FALSE),"")</f>
        <v/>
      </c>
      <c r="F11" s="250"/>
      <c r="G11" s="251"/>
    </row>
    <row r="12" spans="1:7" ht="27" customHeight="1" thickBot="1">
      <c r="A12" s="242"/>
      <c r="B12" s="254"/>
      <c r="C12" s="255"/>
      <c r="D12" s="21" t="s">
        <v>240</v>
      </c>
      <c r="E12" s="259" t="str">
        <f>IFERROR(VLOOKUP(入力②!F14,触らない!$O$31:$P$34,2,FALSE),"")</f>
        <v/>
      </c>
      <c r="F12" s="260"/>
      <c r="G12" s="261"/>
    </row>
    <row r="13" spans="1:7" ht="27" customHeight="1">
      <c r="A13" s="17" t="s">
        <v>45</v>
      </c>
      <c r="B13" s="18">
        <v>2</v>
      </c>
      <c r="C13" s="19" t="s">
        <v>214</v>
      </c>
      <c r="D13" s="237" t="str">
        <f>IF(入力②!B15=0,"",入力②!B15)</f>
        <v/>
      </c>
      <c r="E13" s="237"/>
      <c r="F13" s="19" t="s">
        <v>51</v>
      </c>
      <c r="G13" s="20" t="str">
        <f>IF(入力②!C15=0,"",入力②!C15)</f>
        <v/>
      </c>
    </row>
    <row r="14" spans="1:7" ht="27" customHeight="1">
      <c r="A14" s="241" t="s">
        <v>46</v>
      </c>
      <c r="B14" s="243" t="s">
        <v>130</v>
      </c>
      <c r="C14" s="244"/>
      <c r="D14" s="252" t="s">
        <v>49</v>
      </c>
      <c r="E14" s="238" t="str">
        <f>IFERROR(VLOOKUP(入力②!F15,触らない!$I$31:$J$32,2,FALSE),"")</f>
        <v/>
      </c>
      <c r="F14" s="239"/>
      <c r="G14" s="240"/>
    </row>
    <row r="15" spans="1:7" ht="27" customHeight="1">
      <c r="A15" s="241"/>
      <c r="B15" s="245"/>
      <c r="C15" s="246"/>
      <c r="D15" s="253"/>
      <c r="E15" s="238" t="str">
        <f>IFERROR(VLOOKUP(入力②!F16,触らない!$I$31:$J$32,2,FALSE),"")</f>
        <v/>
      </c>
      <c r="F15" s="239"/>
      <c r="G15" s="240"/>
    </row>
    <row r="16" spans="1:7" ht="27" customHeight="1">
      <c r="A16" s="241"/>
      <c r="B16" s="247" t="str">
        <f>IF(入力②!D17=0,"",入力②!D17)</f>
        <v/>
      </c>
      <c r="C16" s="248" t="str">
        <f>IF(入力②!C18=0,"",入力②!C18)</f>
        <v/>
      </c>
      <c r="D16" s="252" t="s">
        <v>50</v>
      </c>
      <c r="E16" s="238" t="str">
        <f>IFERROR(VLOOKUP(入力②!F17,触らない!$K$31:$L$36,2,FALSE),"")</f>
        <v/>
      </c>
      <c r="F16" s="239"/>
      <c r="G16" s="240"/>
    </row>
    <row r="17" spans="1:7" ht="27" customHeight="1">
      <c r="A17" s="241"/>
      <c r="B17" s="247"/>
      <c r="C17" s="248"/>
      <c r="D17" s="253"/>
      <c r="E17" s="256" t="str">
        <f>IFERROR(VLOOKUP(入力②!F18,触らない!$K$31:$L$36,2,FALSE),"")</f>
        <v/>
      </c>
      <c r="F17" s="257"/>
      <c r="G17" s="258"/>
    </row>
    <row r="18" spans="1:7" ht="33" customHeight="1">
      <c r="A18" s="241"/>
      <c r="B18" s="247"/>
      <c r="C18" s="248"/>
      <c r="D18" s="252" t="s">
        <v>47</v>
      </c>
      <c r="E18" s="249" t="str">
        <f>IFERROR(VLOOKUP(入力②!F19,触らない!$M$31:$N$41,2,FALSE),"")</f>
        <v/>
      </c>
      <c r="F18" s="250"/>
      <c r="G18" s="251"/>
    </row>
    <row r="19" spans="1:7" ht="33" customHeight="1">
      <c r="A19" s="241"/>
      <c r="B19" s="247"/>
      <c r="C19" s="248"/>
      <c r="D19" s="253"/>
      <c r="E19" s="249" t="str">
        <f>IFERROR(VLOOKUP(入力②!F20,触らない!$M$31:$N$41,2,FALSE),"")</f>
        <v/>
      </c>
      <c r="F19" s="250"/>
      <c r="G19" s="251"/>
    </row>
    <row r="20" spans="1:7" ht="27" customHeight="1">
      <c r="A20" s="241"/>
      <c r="B20" s="245"/>
      <c r="C20" s="246"/>
      <c r="D20" s="21" t="s">
        <v>240</v>
      </c>
      <c r="E20" s="249" t="str">
        <f>IFERROR(VLOOKUP(入力②!F21,触らない!$O$31:$P$34,2,FALSE),"")</f>
        <v/>
      </c>
      <c r="F20" s="250"/>
      <c r="G20" s="251"/>
    </row>
    <row r="21" spans="1:7" ht="33" customHeight="1">
      <c r="A21" s="241"/>
      <c r="B21" s="243" t="str">
        <f>IF(入力②!D22=0,"",入力②!D22)</f>
        <v/>
      </c>
      <c r="C21" s="244" t="str">
        <f>IF(入力②!C23=0,"",入力②!C23)</f>
        <v/>
      </c>
      <c r="D21" s="252" t="s">
        <v>47</v>
      </c>
      <c r="E21" s="249" t="str">
        <f>IFERROR(VLOOKUP(入力②!F22,触らない!$M$31:$N$41,2,FALSE),"")</f>
        <v/>
      </c>
      <c r="F21" s="250"/>
      <c r="G21" s="251"/>
    </row>
    <row r="22" spans="1:7" ht="33" customHeight="1">
      <c r="A22" s="241"/>
      <c r="B22" s="247"/>
      <c r="C22" s="248"/>
      <c r="D22" s="253"/>
      <c r="E22" s="249" t="str">
        <f>IFERROR(VLOOKUP(入力②!F23,触らない!$M$31:$N$41,2,FALSE),"")</f>
        <v/>
      </c>
      <c r="F22" s="250"/>
      <c r="G22" s="251"/>
    </row>
    <row r="23" spans="1:7" ht="27" customHeight="1" thickBot="1">
      <c r="A23" s="242"/>
      <c r="B23" s="254"/>
      <c r="C23" s="255"/>
      <c r="D23" s="21" t="s">
        <v>240</v>
      </c>
      <c r="E23" s="259" t="str">
        <f>IFERROR(VLOOKUP(入力②!F24,触らない!$O$31:$P$34,2,FALSE),"")</f>
        <v/>
      </c>
      <c r="F23" s="260"/>
      <c r="G23" s="261"/>
    </row>
    <row r="24" spans="1:7" ht="27" customHeight="1">
      <c r="A24" s="17" t="s">
        <v>45</v>
      </c>
      <c r="B24" s="18">
        <v>3</v>
      </c>
      <c r="C24" s="19" t="s">
        <v>214</v>
      </c>
      <c r="D24" s="262" t="str">
        <f>IF(入力②!B25=0,"",入力②!B25)</f>
        <v/>
      </c>
      <c r="E24" s="263"/>
      <c r="F24" s="19" t="s">
        <v>51</v>
      </c>
      <c r="G24" s="20" t="str">
        <f>IF(入力②!C25=0,"",入力②!C25)</f>
        <v/>
      </c>
    </row>
    <row r="25" spans="1:7" ht="27" customHeight="1">
      <c r="A25" s="264" t="s">
        <v>46</v>
      </c>
      <c r="B25" s="243" t="s">
        <v>130</v>
      </c>
      <c r="C25" s="244"/>
      <c r="D25" s="252" t="s">
        <v>49</v>
      </c>
      <c r="E25" s="249" t="str">
        <f>IFERROR(VLOOKUP(入力②!F25,触らない!$I$31:$J$32,2,FALSE),"")</f>
        <v/>
      </c>
      <c r="F25" s="250"/>
      <c r="G25" s="251"/>
    </row>
    <row r="26" spans="1:7" ht="27" customHeight="1">
      <c r="A26" s="241"/>
      <c r="B26" s="245"/>
      <c r="C26" s="246"/>
      <c r="D26" s="253"/>
      <c r="E26" s="249" t="str">
        <f>IFERROR(VLOOKUP(入力②!F26,触らない!$I$31:$J$32,2,FALSE),"")</f>
        <v/>
      </c>
      <c r="F26" s="250"/>
      <c r="G26" s="251"/>
    </row>
    <row r="27" spans="1:7" ht="27" customHeight="1">
      <c r="A27" s="241"/>
      <c r="B27" s="243" t="str">
        <f>IF(入力②!D27=0,"",入力②!D27)</f>
        <v/>
      </c>
      <c r="C27" s="244"/>
      <c r="D27" s="252" t="s">
        <v>50</v>
      </c>
      <c r="E27" s="238" t="str">
        <f>IFERROR(VLOOKUP(入力②!F27,触らない!$K$31:$L$36,2,FALSE),"")</f>
        <v/>
      </c>
      <c r="F27" s="239"/>
      <c r="G27" s="240"/>
    </row>
    <row r="28" spans="1:7" ht="27" customHeight="1">
      <c r="A28" s="241"/>
      <c r="B28" s="247"/>
      <c r="C28" s="248"/>
      <c r="D28" s="253"/>
      <c r="E28" s="256" t="str">
        <f>IFERROR(VLOOKUP(入力②!F28,触らない!$K$31:$L$36,2,FALSE),"")</f>
        <v/>
      </c>
      <c r="F28" s="257"/>
      <c r="G28" s="258"/>
    </row>
    <row r="29" spans="1:7" ht="33" customHeight="1">
      <c r="A29" s="241"/>
      <c r="B29" s="247"/>
      <c r="C29" s="248"/>
      <c r="D29" s="252" t="s">
        <v>47</v>
      </c>
      <c r="E29" s="249" t="str">
        <f>IFERROR(VLOOKUP(入力②!F29,触らない!$M$31:$N$41,2,FALSE),"")</f>
        <v/>
      </c>
      <c r="F29" s="250"/>
      <c r="G29" s="251"/>
    </row>
    <row r="30" spans="1:7" ht="33" customHeight="1">
      <c r="A30" s="241"/>
      <c r="B30" s="247"/>
      <c r="C30" s="248"/>
      <c r="D30" s="253"/>
      <c r="E30" s="249" t="str">
        <f>IFERROR(VLOOKUP(入力②!F30,触らない!$M$31:$N$41,2,FALSE),"")</f>
        <v/>
      </c>
      <c r="F30" s="250"/>
      <c r="G30" s="251"/>
    </row>
    <row r="31" spans="1:7" ht="27" customHeight="1">
      <c r="A31" s="241"/>
      <c r="B31" s="245"/>
      <c r="C31" s="246"/>
      <c r="D31" s="21" t="s">
        <v>240</v>
      </c>
      <c r="E31" s="249" t="str">
        <f>IFERROR(VLOOKUP(入力②!F31,触らない!$O$31:$P$34,2,FALSE),"")</f>
        <v/>
      </c>
      <c r="F31" s="250"/>
      <c r="G31" s="251"/>
    </row>
    <row r="32" spans="1:7" ht="33" customHeight="1">
      <c r="A32" s="241"/>
      <c r="B32" s="243" t="str">
        <f>IF(入力②!D32=0,"",入力②!D32)</f>
        <v/>
      </c>
      <c r="C32" s="244"/>
      <c r="D32" s="252" t="s">
        <v>47</v>
      </c>
      <c r="E32" s="249" t="str">
        <f>IFERROR(VLOOKUP(入力②!F32,触らない!$M$31:$N$41,2,FALSE),"")</f>
        <v/>
      </c>
      <c r="F32" s="250"/>
      <c r="G32" s="251"/>
    </row>
    <row r="33" spans="1:7" ht="33" customHeight="1">
      <c r="A33" s="241"/>
      <c r="B33" s="247"/>
      <c r="C33" s="248"/>
      <c r="D33" s="253"/>
      <c r="E33" s="249" t="str">
        <f>IFERROR(VLOOKUP(入力②!F33,触らない!$M$31:$N$41,2,FALSE),"")</f>
        <v/>
      </c>
      <c r="F33" s="250"/>
      <c r="G33" s="251"/>
    </row>
    <row r="34" spans="1:7" ht="27" customHeight="1" thickBot="1">
      <c r="A34" s="242"/>
      <c r="B34" s="254"/>
      <c r="C34" s="255"/>
      <c r="D34" s="21" t="s">
        <v>240</v>
      </c>
      <c r="E34" s="259" t="str">
        <f>IFERROR(VLOOKUP(入力②!F34,触らない!$O$31:$P$34,2,FALSE),"")</f>
        <v/>
      </c>
      <c r="F34" s="260"/>
      <c r="G34" s="261"/>
    </row>
    <row r="35" spans="1:7" ht="27" customHeight="1">
      <c r="A35" s="17" t="s">
        <v>45</v>
      </c>
      <c r="B35" s="18">
        <v>4</v>
      </c>
      <c r="C35" s="19" t="s">
        <v>214</v>
      </c>
      <c r="D35" s="237" t="str">
        <f>IF(入力②!B35=0,"",入力②!B35)</f>
        <v/>
      </c>
      <c r="E35" s="237"/>
      <c r="F35" s="19" t="s">
        <v>129</v>
      </c>
      <c r="G35" s="20" t="str">
        <f>IF(入力②!C35=0,"",入力②!C35)</f>
        <v/>
      </c>
    </row>
    <row r="36" spans="1:7" ht="27" customHeight="1">
      <c r="A36" s="241" t="s">
        <v>46</v>
      </c>
      <c r="B36" s="243" t="s">
        <v>130</v>
      </c>
      <c r="C36" s="244"/>
      <c r="D36" s="252" t="s">
        <v>49</v>
      </c>
      <c r="E36" s="238" t="str">
        <f>IFERROR(VLOOKUP(入力②!F35,触らない!$I$31:$J$32,2,FALSE),"")</f>
        <v/>
      </c>
      <c r="F36" s="239"/>
      <c r="G36" s="240"/>
    </row>
    <row r="37" spans="1:7" ht="27" customHeight="1">
      <c r="A37" s="241"/>
      <c r="B37" s="245"/>
      <c r="C37" s="246"/>
      <c r="D37" s="253"/>
      <c r="E37" s="238" t="str">
        <f>IFERROR(VLOOKUP(入力②!F36,触らない!$I$31:$J$32,2,FALSE),"")</f>
        <v/>
      </c>
      <c r="F37" s="239"/>
      <c r="G37" s="240"/>
    </row>
    <row r="38" spans="1:7" ht="27" customHeight="1">
      <c r="A38" s="241"/>
      <c r="B38" s="247" t="str">
        <f>IF(入力②!D37=0,"",入力②!D37)</f>
        <v/>
      </c>
      <c r="C38" s="248" t="str">
        <f>IF(入力②!C40=0,"",入力②!C40)</f>
        <v/>
      </c>
      <c r="D38" s="252" t="s">
        <v>50</v>
      </c>
      <c r="E38" s="238" t="str">
        <f>IFERROR(VLOOKUP(入力②!F37,触らない!$K$31:$L$36,2,FALSE),"")</f>
        <v/>
      </c>
      <c r="F38" s="239"/>
      <c r="G38" s="240"/>
    </row>
    <row r="39" spans="1:7" ht="27" customHeight="1">
      <c r="A39" s="241"/>
      <c r="B39" s="247"/>
      <c r="C39" s="248"/>
      <c r="D39" s="253"/>
      <c r="E39" s="256" t="str">
        <f>IFERROR(VLOOKUP(入力②!F401,触らない!$K$31:$L$36,2,FALSE),"")</f>
        <v/>
      </c>
      <c r="F39" s="257"/>
      <c r="G39" s="258"/>
    </row>
    <row r="40" spans="1:7" ht="33" customHeight="1">
      <c r="A40" s="241"/>
      <c r="B40" s="247"/>
      <c r="C40" s="248"/>
      <c r="D40" s="252" t="s">
        <v>47</v>
      </c>
      <c r="E40" s="249" t="str">
        <f>IFERROR(VLOOKUP(入力②!F39,触らない!$M$31:$N$41,2,FALSE),"")</f>
        <v/>
      </c>
      <c r="F40" s="250"/>
      <c r="G40" s="251"/>
    </row>
    <row r="41" spans="1:7" ht="33" customHeight="1">
      <c r="A41" s="241"/>
      <c r="B41" s="247"/>
      <c r="C41" s="248"/>
      <c r="D41" s="253"/>
      <c r="E41" s="249" t="str">
        <f>IFERROR(VLOOKUP(入力②!F40,触らない!$M$31:$N$41,2,FALSE),"")</f>
        <v/>
      </c>
      <c r="F41" s="250"/>
      <c r="G41" s="251"/>
    </row>
    <row r="42" spans="1:7" ht="27" customHeight="1">
      <c r="A42" s="241"/>
      <c r="B42" s="245"/>
      <c r="C42" s="246"/>
      <c r="D42" s="21" t="s">
        <v>240</v>
      </c>
      <c r="E42" s="249" t="str">
        <f>IFERROR(VLOOKUP(入力②!F41,触らない!$O$31:$P$34,2,FALSE),"")</f>
        <v/>
      </c>
      <c r="F42" s="250"/>
      <c r="G42" s="251"/>
    </row>
    <row r="43" spans="1:7" ht="33" customHeight="1">
      <c r="A43" s="241"/>
      <c r="B43" s="243" t="str">
        <f>IF(入力②!D42=0,"",入力②!D42)</f>
        <v/>
      </c>
      <c r="C43" s="244" t="str">
        <f>IF(入力②!C45=0,"",入力②!C45)</f>
        <v/>
      </c>
      <c r="D43" s="252" t="s">
        <v>47</v>
      </c>
      <c r="E43" s="249" t="str">
        <f>IFERROR(VLOOKUP(入力②!F42,触らない!$M$31:$N$41,2,FALSE),"")</f>
        <v/>
      </c>
      <c r="F43" s="250"/>
      <c r="G43" s="251"/>
    </row>
    <row r="44" spans="1:7" ht="33" customHeight="1">
      <c r="A44" s="241"/>
      <c r="B44" s="247"/>
      <c r="C44" s="248"/>
      <c r="D44" s="253"/>
      <c r="E44" s="249" t="str">
        <f>IFERROR(VLOOKUP(入力②!F43,触らない!$M$31:$N$41,2,FALSE),"")</f>
        <v/>
      </c>
      <c r="F44" s="250"/>
      <c r="G44" s="251"/>
    </row>
    <row r="45" spans="1:7" ht="27" customHeight="1" thickBot="1">
      <c r="A45" s="242"/>
      <c r="B45" s="254"/>
      <c r="C45" s="255"/>
      <c r="D45" s="21" t="s">
        <v>240</v>
      </c>
      <c r="E45" s="259" t="str">
        <f>IFERROR(VLOOKUP(入力②!F44,触らない!$O$31:$P$34,2,FALSE),"")</f>
        <v/>
      </c>
      <c r="F45" s="260"/>
      <c r="G45" s="261"/>
    </row>
    <row r="46" spans="1:7" ht="27" customHeight="1">
      <c r="A46" s="17" t="s">
        <v>45</v>
      </c>
      <c r="B46" s="18">
        <v>5</v>
      </c>
      <c r="C46" s="19" t="s">
        <v>214</v>
      </c>
      <c r="D46" s="237" t="str">
        <f>IF(入力②!B45=0,"",入力②!B45)</f>
        <v/>
      </c>
      <c r="E46" s="237"/>
      <c r="F46" s="19" t="s">
        <v>129</v>
      </c>
      <c r="G46" s="20" t="str">
        <f>IF(入力②!C45=0,"",入力②!C45)</f>
        <v/>
      </c>
    </row>
    <row r="47" spans="1:7" ht="27" customHeight="1">
      <c r="A47" s="241" t="s">
        <v>46</v>
      </c>
      <c r="B47" s="243" t="s">
        <v>130</v>
      </c>
      <c r="C47" s="244"/>
      <c r="D47" s="252" t="s">
        <v>49</v>
      </c>
      <c r="E47" s="238" t="str">
        <f>IFERROR(VLOOKUP(入力②!F45,触らない!$I$31:$J$32,2,FALSE),"")</f>
        <v/>
      </c>
      <c r="F47" s="239"/>
      <c r="G47" s="240"/>
    </row>
    <row r="48" spans="1:7" ht="27" customHeight="1">
      <c r="A48" s="241"/>
      <c r="B48" s="245"/>
      <c r="C48" s="246"/>
      <c r="D48" s="253"/>
      <c r="E48" s="238" t="str">
        <f>IFERROR(VLOOKUP(入力②!F46,触らない!$I$31:$J$32,2,FALSE),"")</f>
        <v/>
      </c>
      <c r="F48" s="239"/>
      <c r="G48" s="240"/>
    </row>
    <row r="49" spans="1:7" ht="27" customHeight="1">
      <c r="A49" s="241"/>
      <c r="B49" s="247" t="str">
        <f>IF(入力②!D47=0,"",入力②!D47)</f>
        <v/>
      </c>
      <c r="C49" s="248" t="str">
        <f>IF(入力②!C51=0,"",入力②!C51)</f>
        <v/>
      </c>
      <c r="D49" s="252" t="s">
        <v>50</v>
      </c>
      <c r="E49" s="238" t="str">
        <f>IFERROR(VLOOKUP(入力②!F47,触らない!$K$31:$L$36,2,FALSE),"")</f>
        <v/>
      </c>
      <c r="F49" s="239"/>
      <c r="G49" s="240"/>
    </row>
    <row r="50" spans="1:7" ht="27" customHeight="1">
      <c r="A50" s="241"/>
      <c r="B50" s="247"/>
      <c r="C50" s="248"/>
      <c r="D50" s="253"/>
      <c r="E50" s="256" t="str">
        <f>IFERROR(VLOOKUP(入力②!F48,触らない!$K$31:$L$36,2,FALSE),"")</f>
        <v/>
      </c>
      <c r="F50" s="257"/>
      <c r="G50" s="258"/>
    </row>
    <row r="51" spans="1:7" ht="33" customHeight="1">
      <c r="A51" s="241"/>
      <c r="B51" s="247"/>
      <c r="C51" s="248"/>
      <c r="D51" s="252" t="s">
        <v>47</v>
      </c>
      <c r="E51" s="249" t="str">
        <f>IFERROR(VLOOKUP(入力②!F49,触らない!$M$31:$N$41,2,FALSE),"")</f>
        <v/>
      </c>
      <c r="F51" s="250"/>
      <c r="G51" s="251"/>
    </row>
    <row r="52" spans="1:7" ht="33" customHeight="1">
      <c r="A52" s="241"/>
      <c r="B52" s="247"/>
      <c r="C52" s="248"/>
      <c r="D52" s="253"/>
      <c r="E52" s="249" t="str">
        <f>IFERROR(VLOOKUP(入力②!F50,触らない!$M$31:$N$41,2,FALSE),"")</f>
        <v/>
      </c>
      <c r="F52" s="250"/>
      <c r="G52" s="251"/>
    </row>
    <row r="53" spans="1:7" ht="27" customHeight="1">
      <c r="A53" s="241"/>
      <c r="B53" s="245"/>
      <c r="C53" s="246"/>
      <c r="D53" s="21" t="s">
        <v>240</v>
      </c>
      <c r="E53" s="249" t="str">
        <f>IFERROR(VLOOKUP(入力②!F51,触らない!$O$31:$P$34,2,FALSE),"")</f>
        <v/>
      </c>
      <c r="F53" s="250"/>
      <c r="G53" s="251"/>
    </row>
    <row r="54" spans="1:7" ht="33" customHeight="1">
      <c r="A54" s="241"/>
      <c r="B54" s="243" t="str">
        <f>IF(入力②!D52=0,"",入力②!D52)</f>
        <v/>
      </c>
      <c r="C54" s="244" t="str">
        <f>IF(入力②!C56=0,"",入力②!C56)</f>
        <v/>
      </c>
      <c r="D54" s="252" t="s">
        <v>47</v>
      </c>
      <c r="E54" s="249" t="str">
        <f>IFERROR(VLOOKUP(入力②!F582,触らない!$M$31:$N$41,2,FALSE),"")</f>
        <v/>
      </c>
      <c r="F54" s="250"/>
      <c r="G54" s="251"/>
    </row>
    <row r="55" spans="1:7" ht="33" customHeight="1">
      <c r="A55" s="241"/>
      <c r="B55" s="247"/>
      <c r="C55" s="248"/>
      <c r="D55" s="253"/>
      <c r="E55" s="249" t="str">
        <f>IFERROR(VLOOKUP(入力②!F53,触らない!$M$31:$N$41,2,FALSE),"")</f>
        <v/>
      </c>
      <c r="F55" s="250"/>
      <c r="G55" s="251"/>
    </row>
    <row r="56" spans="1:7" ht="27" customHeight="1" thickBot="1">
      <c r="A56" s="242"/>
      <c r="B56" s="254"/>
      <c r="C56" s="255"/>
      <c r="D56" s="21" t="s">
        <v>240</v>
      </c>
      <c r="E56" s="259" t="str">
        <f>IFERROR(VLOOKUP(入力②!F54,触らない!$O$31:$P$34,2,FALSE),"")</f>
        <v/>
      </c>
      <c r="F56" s="260"/>
      <c r="G56" s="261"/>
    </row>
    <row r="57" spans="1:7" ht="27" customHeight="1">
      <c r="A57" s="17" t="s">
        <v>45</v>
      </c>
      <c r="B57" s="18">
        <v>6</v>
      </c>
      <c r="C57" s="19" t="s">
        <v>214</v>
      </c>
      <c r="D57" s="237" t="str">
        <f>IF(入力②!B55=0,"",入力②!B55)</f>
        <v/>
      </c>
      <c r="E57" s="237"/>
      <c r="F57" s="19" t="s">
        <v>129</v>
      </c>
      <c r="G57" s="20" t="str">
        <f>IF(入力②!C55=0,"",入力②!C55)</f>
        <v/>
      </c>
    </row>
    <row r="58" spans="1:7" ht="27" customHeight="1">
      <c r="A58" s="241" t="s">
        <v>46</v>
      </c>
      <c r="B58" s="243" t="s">
        <v>130</v>
      </c>
      <c r="C58" s="244"/>
      <c r="D58" s="252" t="s">
        <v>49</v>
      </c>
      <c r="E58" s="238" t="str">
        <f>IFERROR(VLOOKUP(入力②!F55,触らない!$I$31:$J$32,2,FALSE),"")</f>
        <v/>
      </c>
      <c r="F58" s="239"/>
      <c r="G58" s="240"/>
    </row>
    <row r="59" spans="1:7" ht="27" customHeight="1">
      <c r="A59" s="241"/>
      <c r="B59" s="245"/>
      <c r="C59" s="246"/>
      <c r="D59" s="253"/>
      <c r="E59" s="238" t="str">
        <f>IFERROR(VLOOKUP(入力②!F56,触らない!$I$31:$J$32,2,FALSE),"")</f>
        <v/>
      </c>
      <c r="F59" s="239"/>
      <c r="G59" s="240"/>
    </row>
    <row r="60" spans="1:7" ht="27" customHeight="1">
      <c r="A60" s="241"/>
      <c r="B60" s="247" t="str">
        <f>IF(入力②!D57=0,"",入力②!D57)</f>
        <v/>
      </c>
      <c r="C60" s="248" t="str">
        <f>IF(入力②!C62=0,"",入力②!C62)</f>
        <v/>
      </c>
      <c r="D60" s="252" t="s">
        <v>50</v>
      </c>
      <c r="E60" s="238" t="str">
        <f>IFERROR(VLOOKUP(入力②!F57,触らない!$K$31:$L$36,2,FALSE),"")</f>
        <v/>
      </c>
      <c r="F60" s="239"/>
      <c r="G60" s="240"/>
    </row>
    <row r="61" spans="1:7" ht="27" customHeight="1">
      <c r="A61" s="241"/>
      <c r="B61" s="247"/>
      <c r="C61" s="248"/>
      <c r="D61" s="253"/>
      <c r="E61" s="256" t="str">
        <f>IFERROR(VLOOKUP(入力②!F58,触らない!$K$31:$L$36,2,FALSE),"")</f>
        <v/>
      </c>
      <c r="F61" s="257"/>
      <c r="G61" s="258"/>
    </row>
    <row r="62" spans="1:7" ht="33" customHeight="1">
      <c r="A62" s="241"/>
      <c r="B62" s="247"/>
      <c r="C62" s="248"/>
      <c r="D62" s="252" t="s">
        <v>47</v>
      </c>
      <c r="E62" s="249" t="str">
        <f>IFERROR(VLOOKUP(入力②!F59,触らない!$M$31:$N$41,2,FALSE),"")</f>
        <v/>
      </c>
      <c r="F62" s="250"/>
      <c r="G62" s="251"/>
    </row>
    <row r="63" spans="1:7" ht="33" customHeight="1">
      <c r="A63" s="241"/>
      <c r="B63" s="247"/>
      <c r="C63" s="248"/>
      <c r="D63" s="253"/>
      <c r="E63" s="249" t="str">
        <f>IFERROR(VLOOKUP(入力②!F60,触らない!$M$31:$N$41,2,FALSE),"")</f>
        <v/>
      </c>
      <c r="F63" s="250"/>
      <c r="G63" s="251"/>
    </row>
    <row r="64" spans="1:7" ht="27" customHeight="1">
      <c r="A64" s="241"/>
      <c r="B64" s="245"/>
      <c r="C64" s="246"/>
      <c r="D64" s="21" t="s">
        <v>240</v>
      </c>
      <c r="E64" s="249" t="str">
        <f>IFERROR(VLOOKUP(入力②!F61,触らない!$O$31:$P$34,2,FALSE),"")</f>
        <v/>
      </c>
      <c r="F64" s="250"/>
      <c r="G64" s="251"/>
    </row>
    <row r="65" spans="1:7" ht="33" customHeight="1">
      <c r="A65" s="241"/>
      <c r="B65" s="243" t="str">
        <f>IF(入力②!D62=0,"",入力②!D62)</f>
        <v/>
      </c>
      <c r="C65" s="244" t="str">
        <f>IF(入力②!C97=0,"",入力②!C97)</f>
        <v/>
      </c>
      <c r="D65" s="252" t="s">
        <v>47</v>
      </c>
      <c r="E65" s="249" t="str">
        <f>IFERROR(VLOOKUP(入力②!F62,触らない!$M$31:$N$41,2,FALSE),"")</f>
        <v/>
      </c>
      <c r="F65" s="250"/>
      <c r="G65" s="251"/>
    </row>
    <row r="66" spans="1:7" ht="33" customHeight="1">
      <c r="A66" s="241"/>
      <c r="B66" s="247"/>
      <c r="C66" s="248"/>
      <c r="D66" s="253"/>
      <c r="E66" s="249" t="str">
        <f>IFERROR(VLOOKUP(入力②!F63,触らない!$M$31:$N$41,2,FALSE),"")</f>
        <v/>
      </c>
      <c r="F66" s="250"/>
      <c r="G66" s="251"/>
    </row>
    <row r="67" spans="1:7" ht="27" customHeight="1" thickBot="1">
      <c r="A67" s="242"/>
      <c r="B67" s="254"/>
      <c r="C67" s="255"/>
      <c r="D67" s="21" t="s">
        <v>240</v>
      </c>
      <c r="E67" s="259" t="str">
        <f>IFERROR(VLOOKUP(入力②!F64,触らない!$O$31:$P$34,2,FALSE),"")</f>
        <v/>
      </c>
      <c r="F67" s="260"/>
      <c r="G67" s="261"/>
    </row>
    <row r="68" spans="1:7">
      <c r="A68" s="17" t="s">
        <v>45</v>
      </c>
      <c r="B68" s="18">
        <v>7</v>
      </c>
      <c r="C68" s="19" t="s">
        <v>214</v>
      </c>
      <c r="D68" s="237" t="str">
        <f>IF(入力②!B65=0,"",入力②!B65)</f>
        <v/>
      </c>
      <c r="E68" s="237"/>
      <c r="F68" s="19" t="s">
        <v>51</v>
      </c>
      <c r="G68" s="20" t="str">
        <f>IF(入力②!C65=0,"",入力②!C65)</f>
        <v/>
      </c>
    </row>
    <row r="69" spans="1:7" ht="27" customHeight="1">
      <c r="A69" s="241" t="s">
        <v>46</v>
      </c>
      <c r="B69" s="243" t="s">
        <v>130</v>
      </c>
      <c r="C69" s="244"/>
      <c r="D69" s="252" t="s">
        <v>49</v>
      </c>
      <c r="E69" s="238" t="str">
        <f>IFERROR(VLOOKUP(入力②!F65,触らない!$I$31:$J$32,2,FALSE),"")</f>
        <v/>
      </c>
      <c r="F69" s="239"/>
      <c r="G69" s="240"/>
    </row>
    <row r="70" spans="1:7" ht="27" customHeight="1">
      <c r="A70" s="241"/>
      <c r="B70" s="245"/>
      <c r="C70" s="246"/>
      <c r="D70" s="253"/>
      <c r="E70" s="238" t="str">
        <f>IFERROR(VLOOKUP(入力②!F66,触らない!$I$31:$J$32,2,FALSE),"")</f>
        <v/>
      </c>
      <c r="F70" s="239"/>
      <c r="G70" s="240"/>
    </row>
    <row r="71" spans="1:7" ht="27" customHeight="1">
      <c r="A71" s="241"/>
      <c r="B71" s="247" t="str">
        <f>IF(入力②!D67=0,"",入力②!D67)</f>
        <v/>
      </c>
      <c r="C71" s="248" t="str">
        <f>IF(入力②!C73=0,"",入力②!C73)</f>
        <v/>
      </c>
      <c r="D71" s="252" t="s">
        <v>50</v>
      </c>
      <c r="E71" s="238" t="str">
        <f>IFERROR(VLOOKUP(入力②!F67,触らない!$K$31:$L$36,2,FALSE),"")</f>
        <v/>
      </c>
      <c r="F71" s="239"/>
      <c r="G71" s="240"/>
    </row>
    <row r="72" spans="1:7" ht="27" customHeight="1">
      <c r="A72" s="241"/>
      <c r="B72" s="247"/>
      <c r="C72" s="248"/>
      <c r="D72" s="253"/>
      <c r="E72" s="256" t="str">
        <f>IFERROR(VLOOKUP(入力②!F68,触らない!$K$31:$L$36,2,FALSE),"")</f>
        <v/>
      </c>
      <c r="F72" s="257"/>
      <c r="G72" s="258"/>
    </row>
    <row r="73" spans="1:7" ht="33" customHeight="1">
      <c r="A73" s="241"/>
      <c r="B73" s="247"/>
      <c r="C73" s="248"/>
      <c r="D73" s="252" t="s">
        <v>47</v>
      </c>
      <c r="E73" s="249" t="str">
        <f>IFERROR(VLOOKUP(入力②!F69,触らない!$M$31:$N$41,2,FALSE),"")</f>
        <v/>
      </c>
      <c r="F73" s="250"/>
      <c r="G73" s="251"/>
    </row>
    <row r="74" spans="1:7" ht="33" customHeight="1">
      <c r="A74" s="241"/>
      <c r="B74" s="247"/>
      <c r="C74" s="248"/>
      <c r="D74" s="253"/>
      <c r="E74" s="249" t="str">
        <f>IFERROR(VLOOKUP(入力②!F70,触らない!$M$31:$N$41,2,FALSE),"")</f>
        <v/>
      </c>
      <c r="F74" s="250"/>
      <c r="G74" s="251"/>
    </row>
    <row r="75" spans="1:7" ht="27" customHeight="1">
      <c r="A75" s="241"/>
      <c r="B75" s="245"/>
      <c r="C75" s="246"/>
      <c r="D75" s="21" t="s">
        <v>240</v>
      </c>
      <c r="E75" s="249" t="str">
        <f>IFERROR(VLOOKUP(入力②!F71,触らない!$O$31:$P$34,2,FALSE),"")</f>
        <v/>
      </c>
      <c r="F75" s="250"/>
      <c r="G75" s="251"/>
    </row>
    <row r="76" spans="1:7" ht="33" customHeight="1">
      <c r="A76" s="241"/>
      <c r="B76" s="243" t="str">
        <f>IF(入力②!D72=0,"",入力②!D72)</f>
        <v/>
      </c>
      <c r="C76" s="244" t="str">
        <f>IF(入力②!C108=0,"",入力②!C108)</f>
        <v/>
      </c>
      <c r="D76" s="252" t="s">
        <v>47</v>
      </c>
      <c r="E76" s="249" t="str">
        <f>IFERROR(VLOOKUP(入力②!F72,触らない!$M$31:$N$41,2,FALSE),"")</f>
        <v/>
      </c>
      <c r="F76" s="250"/>
      <c r="G76" s="251"/>
    </row>
    <row r="77" spans="1:7" ht="33" customHeight="1">
      <c r="A77" s="241"/>
      <c r="B77" s="247"/>
      <c r="C77" s="248"/>
      <c r="D77" s="253"/>
      <c r="E77" s="249" t="str">
        <f>IFERROR(VLOOKUP(入力②!F73,触らない!$M$31:$N$41,2,FALSE),"")</f>
        <v/>
      </c>
      <c r="F77" s="250"/>
      <c r="G77" s="251"/>
    </row>
    <row r="78" spans="1:7" ht="27" customHeight="1" thickBot="1">
      <c r="A78" s="242"/>
      <c r="B78" s="254"/>
      <c r="C78" s="255"/>
      <c r="D78" s="21" t="s">
        <v>240</v>
      </c>
      <c r="E78" s="259" t="str">
        <f>IFERROR(VLOOKUP(入力②!F74,触らない!$O$31:$P$34,2,FALSE),"")</f>
        <v/>
      </c>
      <c r="F78" s="260"/>
      <c r="G78" s="261"/>
    </row>
    <row r="79" spans="1:7">
      <c r="A79" s="17" t="s">
        <v>45</v>
      </c>
      <c r="B79" s="18">
        <v>8</v>
      </c>
      <c r="C79" s="19" t="s">
        <v>214</v>
      </c>
      <c r="D79" s="237" t="str">
        <f>IF(入力②!B75=0,"",入力②!B75)</f>
        <v/>
      </c>
      <c r="E79" s="237"/>
      <c r="F79" s="19" t="s">
        <v>51</v>
      </c>
      <c r="G79" s="20" t="str">
        <f>IF(入力②!C75=0,"",入力②!C75)</f>
        <v/>
      </c>
    </row>
    <row r="80" spans="1:7" ht="27" customHeight="1">
      <c r="A80" s="241" t="s">
        <v>46</v>
      </c>
      <c r="B80" s="243" t="s">
        <v>130</v>
      </c>
      <c r="C80" s="244"/>
      <c r="D80" s="252" t="s">
        <v>49</v>
      </c>
      <c r="E80" s="238" t="str">
        <f>IFERROR(VLOOKUP(入力②!F75,触らない!$I$31:$J$32,2,FALSE),"")</f>
        <v/>
      </c>
      <c r="F80" s="239"/>
      <c r="G80" s="240"/>
    </row>
    <row r="81" spans="1:7" ht="27" customHeight="1">
      <c r="A81" s="241"/>
      <c r="B81" s="245"/>
      <c r="C81" s="246"/>
      <c r="D81" s="253"/>
      <c r="E81" s="238" t="str">
        <f>IFERROR(VLOOKUP(入力②!F76,触らない!$I$31:$J$32,2,FALSE),"")</f>
        <v/>
      </c>
      <c r="F81" s="239"/>
      <c r="G81" s="240"/>
    </row>
    <row r="82" spans="1:7" ht="27" customHeight="1">
      <c r="A82" s="241"/>
      <c r="B82" s="247" t="str">
        <f>IF(入力②!D77=0,"",入力②!D77)</f>
        <v/>
      </c>
      <c r="C82" s="248" t="str">
        <f>IF(入力②!C84=0,"",入力②!C84)</f>
        <v/>
      </c>
      <c r="D82" s="252" t="s">
        <v>50</v>
      </c>
      <c r="E82" s="238" t="str">
        <f>IFERROR(VLOOKUP(入力②!F77,触らない!$K$31:$L$36,2,FALSE),"")</f>
        <v/>
      </c>
      <c r="F82" s="239"/>
      <c r="G82" s="240"/>
    </row>
    <row r="83" spans="1:7" ht="27" customHeight="1">
      <c r="A83" s="241"/>
      <c r="B83" s="247"/>
      <c r="C83" s="248"/>
      <c r="D83" s="253"/>
      <c r="E83" s="256" t="str">
        <f>IFERROR(VLOOKUP(入力②!F78,触らない!$K$31:$L$36,2,FALSE),"")</f>
        <v/>
      </c>
      <c r="F83" s="257"/>
      <c r="G83" s="258"/>
    </row>
    <row r="84" spans="1:7" ht="33" customHeight="1">
      <c r="A84" s="241"/>
      <c r="B84" s="247"/>
      <c r="C84" s="248"/>
      <c r="D84" s="252" t="s">
        <v>47</v>
      </c>
      <c r="E84" s="249" t="str">
        <f>IFERROR(VLOOKUP(入力②!F79,触らない!$M$31:$N$41,2,FALSE),"")</f>
        <v/>
      </c>
      <c r="F84" s="250"/>
      <c r="G84" s="251"/>
    </row>
    <row r="85" spans="1:7" ht="33" customHeight="1">
      <c r="A85" s="241"/>
      <c r="B85" s="247"/>
      <c r="C85" s="248"/>
      <c r="D85" s="253"/>
      <c r="E85" s="249" t="str">
        <f>IFERROR(VLOOKUP(入力②!F80,触らない!$M$31:$N$41,2,FALSE),"")</f>
        <v/>
      </c>
      <c r="F85" s="250"/>
      <c r="G85" s="251"/>
    </row>
    <row r="86" spans="1:7" ht="27" customHeight="1">
      <c r="A86" s="241"/>
      <c r="B86" s="245"/>
      <c r="C86" s="246"/>
      <c r="D86" s="21" t="s">
        <v>240</v>
      </c>
      <c r="E86" s="249" t="str">
        <f>IFERROR(VLOOKUP(入力②!F81,触らない!$O$31:$P$34,2,FALSE),"")</f>
        <v/>
      </c>
      <c r="F86" s="250"/>
      <c r="G86" s="251"/>
    </row>
    <row r="87" spans="1:7" ht="33" customHeight="1">
      <c r="A87" s="241"/>
      <c r="B87" s="243" t="str">
        <f>IF(入力②!D82=0,"",入力②!D82)</f>
        <v/>
      </c>
      <c r="C87" s="244" t="str">
        <f>IF(入力②!C119=0,"",入力②!C119)</f>
        <v/>
      </c>
      <c r="D87" s="252" t="s">
        <v>47</v>
      </c>
      <c r="E87" s="249" t="str">
        <f>IFERROR(VLOOKUP(入力②!F82,触らない!$M$31:$N$41,2,FALSE),"")</f>
        <v/>
      </c>
      <c r="F87" s="250"/>
      <c r="G87" s="251"/>
    </row>
    <row r="88" spans="1:7" ht="33" customHeight="1">
      <c r="A88" s="241"/>
      <c r="B88" s="247"/>
      <c r="C88" s="248"/>
      <c r="D88" s="253"/>
      <c r="E88" s="249" t="str">
        <f>IFERROR(VLOOKUP(入力②!F83,触らない!$M$31:$N$41,2,FALSE),"")</f>
        <v/>
      </c>
      <c r="F88" s="250"/>
      <c r="G88" s="251"/>
    </row>
    <row r="89" spans="1:7" ht="27" customHeight="1" thickBot="1">
      <c r="A89" s="242"/>
      <c r="B89" s="254"/>
      <c r="C89" s="255"/>
      <c r="D89" s="21" t="s">
        <v>240</v>
      </c>
      <c r="E89" s="259" t="str">
        <f>IFERROR(VLOOKUP(入力②!F84,触らない!$O$31:$P$34,2,FALSE),"")</f>
        <v/>
      </c>
      <c r="F89" s="260"/>
      <c r="G89" s="261"/>
    </row>
    <row r="90" spans="1:7">
      <c r="A90" s="17" t="s">
        <v>45</v>
      </c>
      <c r="B90" s="18">
        <v>9</v>
      </c>
      <c r="C90" s="19" t="s">
        <v>214</v>
      </c>
      <c r="D90" s="237" t="str">
        <f>IF(入力②!B85=0,"",入力②!B85)</f>
        <v/>
      </c>
      <c r="E90" s="237"/>
      <c r="F90" s="19" t="s">
        <v>51</v>
      </c>
      <c r="G90" s="20" t="str">
        <f>IF(入力②!C85=0,"",入力②!C85)</f>
        <v/>
      </c>
    </row>
    <row r="91" spans="1:7" ht="27" customHeight="1">
      <c r="A91" s="241" t="s">
        <v>46</v>
      </c>
      <c r="B91" s="243" t="s">
        <v>130</v>
      </c>
      <c r="C91" s="244"/>
      <c r="D91" s="252" t="s">
        <v>49</v>
      </c>
      <c r="E91" s="238" t="str">
        <f>IFERROR(VLOOKUP(入力②!F85,触らない!$I$31:$J$32,2,FALSE),"")</f>
        <v/>
      </c>
      <c r="F91" s="239"/>
      <c r="G91" s="240"/>
    </row>
    <row r="92" spans="1:7" ht="27" customHeight="1">
      <c r="A92" s="241"/>
      <c r="B92" s="245"/>
      <c r="C92" s="246"/>
      <c r="D92" s="253"/>
      <c r="E92" s="238" t="str">
        <f>IFERROR(VLOOKUP(入力②!F86,触らない!$I$31:$J$32,2,FALSE),"")</f>
        <v/>
      </c>
      <c r="F92" s="239"/>
      <c r="G92" s="240"/>
    </row>
    <row r="93" spans="1:7" ht="27" customHeight="1">
      <c r="A93" s="241"/>
      <c r="B93" s="247" t="str">
        <f>IF(入力②!D87=0,"",入力②!D87)</f>
        <v/>
      </c>
      <c r="C93" s="248" t="str">
        <f>IF(入力②!C95=0,"",入力②!C95)</f>
        <v/>
      </c>
      <c r="D93" s="252" t="s">
        <v>50</v>
      </c>
      <c r="E93" s="238" t="str">
        <f>IFERROR(VLOOKUP(入力②!F87,触らない!$K$31:$L$36,2,FALSE),"")</f>
        <v/>
      </c>
      <c r="F93" s="239"/>
      <c r="G93" s="240"/>
    </row>
    <row r="94" spans="1:7" ht="27" customHeight="1">
      <c r="A94" s="241"/>
      <c r="B94" s="247"/>
      <c r="C94" s="248"/>
      <c r="D94" s="253"/>
      <c r="E94" s="256" t="str">
        <f>IFERROR(VLOOKUP(入力②!F88,触らない!$K$31:$L$36,2,FALSE),"")</f>
        <v/>
      </c>
      <c r="F94" s="257"/>
      <c r="G94" s="258"/>
    </row>
    <row r="95" spans="1:7" ht="33" customHeight="1">
      <c r="A95" s="241"/>
      <c r="B95" s="247"/>
      <c r="C95" s="248"/>
      <c r="D95" s="252" t="s">
        <v>47</v>
      </c>
      <c r="E95" s="249" t="str">
        <f>IFERROR(VLOOKUP(入力②!F89,触らない!$M$31:$N$41,2,FALSE),"")</f>
        <v/>
      </c>
      <c r="F95" s="250"/>
      <c r="G95" s="251"/>
    </row>
    <row r="96" spans="1:7" ht="33" customHeight="1">
      <c r="A96" s="241"/>
      <c r="B96" s="247"/>
      <c r="C96" s="248"/>
      <c r="D96" s="253"/>
      <c r="E96" s="249" t="str">
        <f>IFERROR(VLOOKUP(入力②!F90,触らない!$M$31:$N$41,2,FALSE),"")</f>
        <v/>
      </c>
      <c r="F96" s="250"/>
      <c r="G96" s="251"/>
    </row>
    <row r="97" spans="1:7" ht="27" customHeight="1">
      <c r="A97" s="241"/>
      <c r="B97" s="245"/>
      <c r="C97" s="246"/>
      <c r="D97" s="21" t="s">
        <v>240</v>
      </c>
      <c r="E97" s="249" t="str">
        <f>IFERROR(VLOOKUP(入力②!F91,触らない!$O$31:$P$34,2,FALSE),"")</f>
        <v/>
      </c>
      <c r="F97" s="250"/>
      <c r="G97" s="251"/>
    </row>
    <row r="98" spans="1:7" ht="33" customHeight="1">
      <c r="A98" s="241"/>
      <c r="B98" s="243" t="str">
        <f>IF(入力②!D92=0,"",入力②!D92)</f>
        <v/>
      </c>
      <c r="C98" s="244" t="str">
        <f>IF(入力②!C130=0,"",入力②!C130)</f>
        <v/>
      </c>
      <c r="D98" s="252" t="s">
        <v>47</v>
      </c>
      <c r="E98" s="249" t="str">
        <f>IFERROR(VLOOKUP(入力②!F92,触らない!$M$31:$N$41,2,FALSE),"")</f>
        <v/>
      </c>
      <c r="F98" s="250"/>
      <c r="G98" s="251"/>
    </row>
    <row r="99" spans="1:7" ht="33" customHeight="1">
      <c r="A99" s="241"/>
      <c r="B99" s="247"/>
      <c r="C99" s="248"/>
      <c r="D99" s="253"/>
      <c r="E99" s="249" t="str">
        <f>IFERROR(VLOOKUP(入力②!F93,触らない!$M$31:$N$41,2,FALSE),"")</f>
        <v/>
      </c>
      <c r="F99" s="250"/>
      <c r="G99" s="251"/>
    </row>
    <row r="100" spans="1:7" ht="27" customHeight="1" thickBot="1">
      <c r="A100" s="242"/>
      <c r="B100" s="254"/>
      <c r="C100" s="255"/>
      <c r="D100" s="21" t="s">
        <v>240</v>
      </c>
      <c r="E100" s="259" t="str">
        <f>IFERROR(VLOOKUP(入力②!F94,触らない!$O$31:$P$34,2,FALSE),"")</f>
        <v/>
      </c>
      <c r="F100" s="260"/>
      <c r="G100" s="261"/>
    </row>
    <row r="101" spans="1:7">
      <c r="A101" s="17" t="s">
        <v>45</v>
      </c>
      <c r="B101" s="18">
        <v>10</v>
      </c>
      <c r="C101" s="19" t="s">
        <v>214</v>
      </c>
      <c r="D101" s="237" t="str">
        <f>IF(入力②!B95=0,"",入力②!B95)</f>
        <v/>
      </c>
      <c r="E101" s="237"/>
      <c r="F101" s="19" t="s">
        <v>51</v>
      </c>
      <c r="G101" s="20" t="str">
        <f>IF(入力②!C95=0,"",入力②!C95)</f>
        <v/>
      </c>
    </row>
    <row r="102" spans="1:7" ht="27" customHeight="1">
      <c r="A102" s="241" t="s">
        <v>46</v>
      </c>
      <c r="B102" s="243" t="s">
        <v>130</v>
      </c>
      <c r="C102" s="244"/>
      <c r="D102" s="252" t="s">
        <v>49</v>
      </c>
      <c r="E102" s="238" t="str">
        <f>IFERROR(VLOOKUP(入力②!F95,触らない!$I$31:$J$32,2,FALSE),"")</f>
        <v/>
      </c>
      <c r="F102" s="239"/>
      <c r="G102" s="240"/>
    </row>
    <row r="103" spans="1:7" ht="27" customHeight="1">
      <c r="A103" s="241"/>
      <c r="B103" s="245"/>
      <c r="C103" s="246"/>
      <c r="D103" s="253"/>
      <c r="E103" s="238" t="str">
        <f>IFERROR(VLOOKUP(入力②!F96,触らない!$I$31:$J$32,2,FALSE),"")</f>
        <v/>
      </c>
      <c r="F103" s="239"/>
      <c r="G103" s="240"/>
    </row>
    <row r="104" spans="1:7" ht="27" customHeight="1">
      <c r="A104" s="241"/>
      <c r="B104" s="247" t="str">
        <f>IF(入力②!D97=0,"",入力②!D97)</f>
        <v/>
      </c>
      <c r="C104" s="248" t="str">
        <f>IF(入力②!C106=0,"",入力②!C106)</f>
        <v/>
      </c>
      <c r="D104" s="252" t="s">
        <v>50</v>
      </c>
      <c r="E104" s="238" t="str">
        <f>IFERROR(VLOOKUP(入力②!F97,触らない!$K$31:$L$36,2,FALSE),"")</f>
        <v/>
      </c>
      <c r="F104" s="239"/>
      <c r="G104" s="240"/>
    </row>
    <row r="105" spans="1:7" ht="27" customHeight="1">
      <c r="A105" s="241"/>
      <c r="B105" s="247"/>
      <c r="C105" s="248"/>
      <c r="D105" s="253"/>
      <c r="E105" s="256" t="str">
        <f>IFERROR(VLOOKUP(入力②!F98,触らない!$K$31:$L$36,2,FALSE),"")</f>
        <v/>
      </c>
      <c r="F105" s="257"/>
      <c r="G105" s="258"/>
    </row>
    <row r="106" spans="1:7" ht="33" customHeight="1">
      <c r="A106" s="241"/>
      <c r="B106" s="247"/>
      <c r="C106" s="248"/>
      <c r="D106" s="252" t="s">
        <v>47</v>
      </c>
      <c r="E106" s="249" t="str">
        <f>IFERROR(VLOOKUP(入力②!F99,触らない!$M$31:$N$41,2,FALSE),"")</f>
        <v/>
      </c>
      <c r="F106" s="250"/>
      <c r="G106" s="251"/>
    </row>
    <row r="107" spans="1:7" ht="33" customHeight="1">
      <c r="A107" s="241"/>
      <c r="B107" s="247"/>
      <c r="C107" s="248"/>
      <c r="D107" s="253"/>
      <c r="E107" s="249" t="str">
        <f>IFERROR(VLOOKUP(入力②!F100,触らない!$M$31:$N$41,2,FALSE),"")</f>
        <v/>
      </c>
      <c r="F107" s="250"/>
      <c r="G107" s="251"/>
    </row>
    <row r="108" spans="1:7" ht="27" customHeight="1">
      <c r="A108" s="241"/>
      <c r="B108" s="245"/>
      <c r="C108" s="246"/>
      <c r="D108" s="21" t="s">
        <v>240</v>
      </c>
      <c r="E108" s="249" t="str">
        <f>IFERROR(VLOOKUP(入力②!F101,触らない!$O$31:$P$34,2,FALSE),"")</f>
        <v/>
      </c>
      <c r="F108" s="250"/>
      <c r="G108" s="251"/>
    </row>
    <row r="109" spans="1:7" ht="33" customHeight="1">
      <c r="A109" s="241"/>
      <c r="B109" s="243" t="str">
        <f>IF(入力②!D102=0,"",入力②!D102)</f>
        <v>B(1)鑑賞</v>
      </c>
      <c r="C109" s="244" t="str">
        <f>IF(入力②!C141=0,"",入力②!C141)</f>
        <v/>
      </c>
      <c r="D109" s="252" t="s">
        <v>47</v>
      </c>
      <c r="E109" s="249" t="str">
        <f>IFERROR(VLOOKUP(入力②!F102,触らない!$M$31:$N$41,2,FALSE),"")</f>
        <v/>
      </c>
      <c r="F109" s="250"/>
      <c r="G109" s="251"/>
    </row>
    <row r="110" spans="1:7" ht="33" customHeight="1">
      <c r="A110" s="241"/>
      <c r="B110" s="247"/>
      <c r="C110" s="248"/>
      <c r="D110" s="253"/>
      <c r="E110" s="249" t="str">
        <f>IFERROR(VLOOKUP(入力②!F103,触らない!$M$31:$N$41,2,FALSE),"")</f>
        <v/>
      </c>
      <c r="F110" s="250"/>
      <c r="G110" s="251"/>
    </row>
    <row r="111" spans="1:7" ht="27" customHeight="1" thickBot="1">
      <c r="A111" s="242"/>
      <c r="B111" s="254"/>
      <c r="C111" s="255"/>
      <c r="D111" s="21" t="s">
        <v>240</v>
      </c>
      <c r="E111" s="259" t="str">
        <f>IFERROR(VLOOKUP(入力②!F104,触らない!$O$31:$P$34,2,FALSE),"")</f>
        <v>主体的に作品や美術文化の鑑賞の創造的な諸活動に取り組もうとしている。</v>
      </c>
      <c r="F111" s="260"/>
      <c r="G111" s="261"/>
    </row>
  </sheetData>
  <sheetProtection sheet="1" objects="1" scenarios="1"/>
  <mergeCells count="190">
    <mergeCell ref="D101:E101"/>
    <mergeCell ref="A102:A111"/>
    <mergeCell ref="B102:C103"/>
    <mergeCell ref="D102:D103"/>
    <mergeCell ref="E102:G102"/>
    <mergeCell ref="E103:G103"/>
    <mergeCell ref="B104:C108"/>
    <mergeCell ref="D104:D105"/>
    <mergeCell ref="E104:G104"/>
    <mergeCell ref="E105:G105"/>
    <mergeCell ref="D106:D107"/>
    <mergeCell ref="E106:G106"/>
    <mergeCell ref="E107:G107"/>
    <mergeCell ref="E108:G108"/>
    <mergeCell ref="B109:C111"/>
    <mergeCell ref="D109:D110"/>
    <mergeCell ref="E109:G109"/>
    <mergeCell ref="E110:G110"/>
    <mergeCell ref="E111:G111"/>
    <mergeCell ref="D90:E90"/>
    <mergeCell ref="A91:A100"/>
    <mergeCell ref="B91:C92"/>
    <mergeCell ref="D91:D92"/>
    <mergeCell ref="E91:G91"/>
    <mergeCell ref="E92:G92"/>
    <mergeCell ref="B93:C97"/>
    <mergeCell ref="D93:D94"/>
    <mergeCell ref="E93:G93"/>
    <mergeCell ref="E94:G94"/>
    <mergeCell ref="D95:D96"/>
    <mergeCell ref="E95:G95"/>
    <mergeCell ref="E96:G96"/>
    <mergeCell ref="E97:G97"/>
    <mergeCell ref="B98:C100"/>
    <mergeCell ref="D98:D99"/>
    <mergeCell ref="E98:G98"/>
    <mergeCell ref="E99:G99"/>
    <mergeCell ref="E100:G100"/>
    <mergeCell ref="D79:E79"/>
    <mergeCell ref="A80:A89"/>
    <mergeCell ref="B80:C81"/>
    <mergeCell ref="D80:D81"/>
    <mergeCell ref="E80:G80"/>
    <mergeCell ref="E81:G81"/>
    <mergeCell ref="B82:C86"/>
    <mergeCell ref="D82:D83"/>
    <mergeCell ref="E82:G82"/>
    <mergeCell ref="E83:G83"/>
    <mergeCell ref="D84:D85"/>
    <mergeCell ref="E84:G84"/>
    <mergeCell ref="E85:G85"/>
    <mergeCell ref="E86:G86"/>
    <mergeCell ref="B87:C89"/>
    <mergeCell ref="D87:D88"/>
    <mergeCell ref="E87:G87"/>
    <mergeCell ref="E88:G88"/>
    <mergeCell ref="E89:G89"/>
    <mergeCell ref="D68:E68"/>
    <mergeCell ref="A69:A78"/>
    <mergeCell ref="B69:C70"/>
    <mergeCell ref="D69:D70"/>
    <mergeCell ref="E69:G69"/>
    <mergeCell ref="E70:G70"/>
    <mergeCell ref="B71:C75"/>
    <mergeCell ref="D71:D72"/>
    <mergeCell ref="E71:G71"/>
    <mergeCell ref="E72:G72"/>
    <mergeCell ref="D73:D74"/>
    <mergeCell ref="E73:G73"/>
    <mergeCell ref="E74:G74"/>
    <mergeCell ref="E75:G75"/>
    <mergeCell ref="B76:C78"/>
    <mergeCell ref="D76:D77"/>
    <mergeCell ref="E76:G76"/>
    <mergeCell ref="E77:G77"/>
    <mergeCell ref="E78:G78"/>
    <mergeCell ref="D57:E57"/>
    <mergeCell ref="A58:A67"/>
    <mergeCell ref="B58:C59"/>
    <mergeCell ref="D58:D59"/>
    <mergeCell ref="E58:G58"/>
    <mergeCell ref="E59:G59"/>
    <mergeCell ref="B60:C64"/>
    <mergeCell ref="D60:D61"/>
    <mergeCell ref="E60:G60"/>
    <mergeCell ref="E61:G61"/>
    <mergeCell ref="D62:D63"/>
    <mergeCell ref="E62:G62"/>
    <mergeCell ref="E63:G63"/>
    <mergeCell ref="E64:G64"/>
    <mergeCell ref="B65:C67"/>
    <mergeCell ref="D65:D66"/>
    <mergeCell ref="E65:G65"/>
    <mergeCell ref="E66:G66"/>
    <mergeCell ref="E67:G67"/>
    <mergeCell ref="D46:E46"/>
    <mergeCell ref="A47:A56"/>
    <mergeCell ref="B47:C48"/>
    <mergeCell ref="D47:D48"/>
    <mergeCell ref="E47:G47"/>
    <mergeCell ref="E48:G48"/>
    <mergeCell ref="B49:C53"/>
    <mergeCell ref="D49:D50"/>
    <mergeCell ref="E49:G49"/>
    <mergeCell ref="E50:G50"/>
    <mergeCell ref="D51:D52"/>
    <mergeCell ref="E51:G51"/>
    <mergeCell ref="E52:G52"/>
    <mergeCell ref="E53:G53"/>
    <mergeCell ref="B54:C56"/>
    <mergeCell ref="D54:D55"/>
    <mergeCell ref="E54:G54"/>
    <mergeCell ref="E55:G55"/>
    <mergeCell ref="E56:G56"/>
    <mergeCell ref="D35:E35"/>
    <mergeCell ref="A36:A45"/>
    <mergeCell ref="B36:C37"/>
    <mergeCell ref="D36:D37"/>
    <mergeCell ref="E36:G36"/>
    <mergeCell ref="E37:G37"/>
    <mergeCell ref="B38:C42"/>
    <mergeCell ref="D38:D39"/>
    <mergeCell ref="E38:G38"/>
    <mergeCell ref="E39:G39"/>
    <mergeCell ref="D40:D41"/>
    <mergeCell ref="E40:G40"/>
    <mergeCell ref="E41:G41"/>
    <mergeCell ref="E42:G42"/>
    <mergeCell ref="B43:C45"/>
    <mergeCell ref="D43:D44"/>
    <mergeCell ref="E43:G43"/>
    <mergeCell ref="E44:G44"/>
    <mergeCell ref="E45:G45"/>
    <mergeCell ref="D24:E24"/>
    <mergeCell ref="A25:A34"/>
    <mergeCell ref="B25:C26"/>
    <mergeCell ref="D25:D26"/>
    <mergeCell ref="E25:G25"/>
    <mergeCell ref="E26:G26"/>
    <mergeCell ref="B27:C31"/>
    <mergeCell ref="D27:D28"/>
    <mergeCell ref="E27:G27"/>
    <mergeCell ref="E28:G28"/>
    <mergeCell ref="D29:D30"/>
    <mergeCell ref="E29:G29"/>
    <mergeCell ref="E30:G30"/>
    <mergeCell ref="E31:G31"/>
    <mergeCell ref="B32:C34"/>
    <mergeCell ref="D32:D33"/>
    <mergeCell ref="E32:G32"/>
    <mergeCell ref="E33:G33"/>
    <mergeCell ref="E34:G34"/>
    <mergeCell ref="D13:E13"/>
    <mergeCell ref="A14:A23"/>
    <mergeCell ref="B14:C15"/>
    <mergeCell ref="D14:D15"/>
    <mergeCell ref="E14:G14"/>
    <mergeCell ref="E15:G15"/>
    <mergeCell ref="B16:C20"/>
    <mergeCell ref="D16:D17"/>
    <mergeCell ref="E16:G16"/>
    <mergeCell ref="E17:G17"/>
    <mergeCell ref="D18:D19"/>
    <mergeCell ref="E18:G18"/>
    <mergeCell ref="E19:G19"/>
    <mergeCell ref="E20:G20"/>
    <mergeCell ref="B21:C23"/>
    <mergeCell ref="D21:D22"/>
    <mergeCell ref="E21:G21"/>
    <mergeCell ref="E22:G22"/>
    <mergeCell ref="E23:G23"/>
    <mergeCell ref="D2:E2"/>
    <mergeCell ref="A3:A12"/>
    <mergeCell ref="B3:C4"/>
    <mergeCell ref="D3:D4"/>
    <mergeCell ref="E3:G3"/>
    <mergeCell ref="E4:G4"/>
    <mergeCell ref="B5:C9"/>
    <mergeCell ref="D5:D6"/>
    <mergeCell ref="E5:G5"/>
    <mergeCell ref="E6:G6"/>
    <mergeCell ref="D7:D8"/>
    <mergeCell ref="E7:G7"/>
    <mergeCell ref="E8:G8"/>
    <mergeCell ref="E9:G9"/>
    <mergeCell ref="B10:C12"/>
    <mergeCell ref="D10:D11"/>
    <mergeCell ref="E10:G10"/>
    <mergeCell ref="E11:G11"/>
    <mergeCell ref="E12:G12"/>
  </mergeCells>
  <phoneticPr fontId="2"/>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2:P41"/>
  <sheetViews>
    <sheetView topLeftCell="E1" workbookViewId="0">
      <selection activeCell="E19" sqref="E19"/>
    </sheetView>
  </sheetViews>
  <sheetFormatPr defaultRowHeight="11.25" customHeight="1"/>
  <cols>
    <col min="1" max="3" width="9" style="11"/>
    <col min="4" max="4" width="14.5" style="11" customWidth="1"/>
    <col min="5" max="8" width="9" style="11"/>
    <col min="9" max="9" width="9.625" style="11" customWidth="1"/>
    <col min="10" max="10" width="20.125" style="11" customWidth="1"/>
    <col min="11" max="11" width="9" style="11"/>
    <col min="12" max="12" width="17.375" style="11" customWidth="1"/>
    <col min="13" max="13" width="9" style="11"/>
    <col min="14" max="14" width="37.25" style="11" customWidth="1"/>
    <col min="15" max="16384" width="9" style="11"/>
  </cols>
  <sheetData>
    <row r="2" spans="2:16" ht="11.25" customHeight="1">
      <c r="I2" s="11" t="s">
        <v>44</v>
      </c>
    </row>
    <row r="3" spans="2:16" ht="11.25" customHeight="1">
      <c r="B3" s="11" t="s">
        <v>0</v>
      </c>
      <c r="D3" s="11" t="s">
        <v>1</v>
      </c>
      <c r="E3" s="11" t="s">
        <v>2</v>
      </c>
      <c r="F3" s="11" t="s">
        <v>3</v>
      </c>
      <c r="G3" s="11" t="s">
        <v>4</v>
      </c>
      <c r="I3" s="11" t="s">
        <v>1</v>
      </c>
      <c r="K3" s="11" t="s">
        <v>2</v>
      </c>
      <c r="M3" s="11" t="s">
        <v>3</v>
      </c>
      <c r="O3" s="11" t="s">
        <v>4</v>
      </c>
    </row>
    <row r="4" spans="2:16" ht="11.25" customHeight="1">
      <c r="B4" s="12" t="s">
        <v>85</v>
      </c>
      <c r="D4" s="12" t="s">
        <v>114</v>
      </c>
      <c r="E4" s="12" t="s">
        <v>5</v>
      </c>
      <c r="F4" s="12" t="s">
        <v>6</v>
      </c>
      <c r="G4" s="12" t="s">
        <v>7</v>
      </c>
      <c r="I4" s="33" t="s">
        <v>114</v>
      </c>
      <c r="J4" s="33" t="s">
        <v>157</v>
      </c>
      <c r="K4" s="33" t="s">
        <v>79</v>
      </c>
      <c r="L4" s="33" t="s">
        <v>131</v>
      </c>
      <c r="M4" s="33" t="s">
        <v>6</v>
      </c>
      <c r="N4" s="33" t="s">
        <v>136</v>
      </c>
      <c r="O4" s="33" t="s">
        <v>7</v>
      </c>
      <c r="P4" s="33" t="s">
        <v>123</v>
      </c>
    </row>
    <row r="5" spans="2:16" ht="11.25" customHeight="1">
      <c r="B5" s="12" t="s">
        <v>86</v>
      </c>
      <c r="D5" s="12" t="s">
        <v>115</v>
      </c>
      <c r="E5" s="12" t="s">
        <v>8</v>
      </c>
      <c r="F5" s="12" t="s">
        <v>9</v>
      </c>
      <c r="G5" s="12" t="s">
        <v>10</v>
      </c>
      <c r="I5" s="33" t="s">
        <v>115</v>
      </c>
      <c r="J5" s="33" t="s">
        <v>159</v>
      </c>
      <c r="K5" s="33" t="s">
        <v>80</v>
      </c>
      <c r="L5" s="33" t="s">
        <v>132</v>
      </c>
      <c r="M5" s="33" t="s">
        <v>9</v>
      </c>
      <c r="N5" s="33" t="s">
        <v>137</v>
      </c>
      <c r="O5" s="33" t="s">
        <v>10</v>
      </c>
      <c r="P5" s="33" t="s">
        <v>124</v>
      </c>
    </row>
    <row r="6" spans="2:16" ht="11.25" customHeight="1">
      <c r="B6" s="12" t="s">
        <v>87</v>
      </c>
      <c r="D6" s="12"/>
      <c r="E6" s="12" t="s">
        <v>11</v>
      </c>
      <c r="F6" s="12" t="s">
        <v>15</v>
      </c>
      <c r="G6" s="12" t="s">
        <v>12</v>
      </c>
      <c r="I6" s="33"/>
      <c r="J6" s="33"/>
      <c r="K6" s="33" t="s">
        <v>81</v>
      </c>
      <c r="L6" s="33" t="s">
        <v>131</v>
      </c>
      <c r="M6" s="33" t="s">
        <v>15</v>
      </c>
      <c r="N6" s="33" t="s">
        <v>138</v>
      </c>
      <c r="O6" s="33" t="s">
        <v>12</v>
      </c>
      <c r="P6" s="33" t="s">
        <v>125</v>
      </c>
    </row>
    <row r="7" spans="2:16" ht="11.25" customHeight="1">
      <c r="B7" s="12" t="s">
        <v>13</v>
      </c>
      <c r="D7" s="12"/>
      <c r="E7" s="12" t="s">
        <v>14</v>
      </c>
      <c r="F7" s="12" t="s">
        <v>18</v>
      </c>
      <c r="G7" s="12" t="s">
        <v>16</v>
      </c>
      <c r="I7" s="33"/>
      <c r="J7" s="33"/>
      <c r="K7" s="33" t="s">
        <v>82</v>
      </c>
      <c r="L7" s="33" t="s">
        <v>133</v>
      </c>
      <c r="M7" s="33" t="s">
        <v>18</v>
      </c>
      <c r="N7" s="33" t="s">
        <v>139</v>
      </c>
      <c r="O7" s="33" t="s">
        <v>16</v>
      </c>
      <c r="P7" s="33" t="s">
        <v>122</v>
      </c>
    </row>
    <row r="8" spans="2:16" ht="11.25" customHeight="1">
      <c r="D8" s="12"/>
      <c r="E8" s="12" t="s">
        <v>17</v>
      </c>
      <c r="F8" s="12" t="s">
        <v>20</v>
      </c>
      <c r="G8" s="12"/>
      <c r="I8" s="33"/>
      <c r="J8" s="33"/>
      <c r="K8" s="33" t="s">
        <v>83</v>
      </c>
      <c r="L8" s="33" t="s">
        <v>134</v>
      </c>
      <c r="M8" s="33" t="s">
        <v>20</v>
      </c>
      <c r="N8" s="33" t="s">
        <v>141</v>
      </c>
      <c r="O8" s="33"/>
      <c r="P8" s="33"/>
    </row>
    <row r="9" spans="2:16" ht="11.25" customHeight="1">
      <c r="D9" s="12"/>
      <c r="E9" s="12" t="s">
        <v>19</v>
      </c>
      <c r="F9" s="12" t="s">
        <v>21</v>
      </c>
      <c r="G9" s="12"/>
      <c r="I9" s="33"/>
      <c r="J9" s="33"/>
      <c r="K9" s="33" t="s">
        <v>84</v>
      </c>
      <c r="L9" s="33" t="s">
        <v>135</v>
      </c>
      <c r="M9" s="33" t="s">
        <v>21</v>
      </c>
      <c r="N9" s="33" t="s">
        <v>140</v>
      </c>
      <c r="O9" s="33"/>
      <c r="P9" s="33"/>
    </row>
    <row r="10" spans="2:16" ht="11.25" customHeight="1">
      <c r="D10" s="12"/>
      <c r="E10" s="12" t="s">
        <v>113</v>
      </c>
      <c r="F10" s="12" t="s">
        <v>22</v>
      </c>
      <c r="G10" s="12"/>
      <c r="I10" s="33"/>
      <c r="J10" s="33"/>
      <c r="K10" s="33"/>
      <c r="L10" s="34"/>
      <c r="M10" s="33" t="s">
        <v>22</v>
      </c>
      <c r="N10" s="33" t="s">
        <v>142</v>
      </c>
      <c r="O10" s="33"/>
      <c r="P10" s="33"/>
    </row>
    <row r="11" spans="2:16" ht="11.25" customHeight="1">
      <c r="D11" s="12"/>
      <c r="E11" s="12"/>
      <c r="F11" s="12" t="s">
        <v>23</v>
      </c>
      <c r="G11" s="12"/>
      <c r="I11" s="33"/>
      <c r="J11" s="33"/>
      <c r="K11" s="33"/>
      <c r="L11" s="33"/>
      <c r="M11" s="33" t="s">
        <v>23</v>
      </c>
      <c r="N11" s="33" t="s">
        <v>143</v>
      </c>
      <c r="O11" s="33"/>
      <c r="P11" s="33"/>
    </row>
    <row r="12" spans="2:16" ht="11.25" customHeight="1">
      <c r="D12" s="12"/>
      <c r="E12" s="12"/>
      <c r="F12" s="12" t="s">
        <v>116</v>
      </c>
      <c r="G12" s="12"/>
      <c r="I12" s="33"/>
      <c r="J12" s="33"/>
      <c r="K12" s="33"/>
      <c r="L12" s="33"/>
      <c r="M12" s="33" t="s">
        <v>117</v>
      </c>
      <c r="N12" s="33" t="s">
        <v>144</v>
      </c>
      <c r="O12" s="33"/>
      <c r="P12" s="33"/>
    </row>
    <row r="13" spans="2:16" ht="11.25" customHeight="1">
      <c r="D13" s="12"/>
      <c r="E13" s="12"/>
      <c r="F13" s="12" t="s">
        <v>118</v>
      </c>
      <c r="G13" s="12"/>
      <c r="I13" s="33"/>
      <c r="J13" s="33"/>
      <c r="K13" s="33"/>
      <c r="L13" s="33"/>
      <c r="M13" s="33" t="s">
        <v>119</v>
      </c>
      <c r="N13" s="33" t="s">
        <v>145</v>
      </c>
      <c r="O13" s="33"/>
      <c r="P13" s="33"/>
    </row>
    <row r="14" spans="2:16" ht="11.25" customHeight="1">
      <c r="F14" s="12" t="s">
        <v>120</v>
      </c>
      <c r="M14" s="33" t="s">
        <v>121</v>
      </c>
      <c r="N14" s="33" t="s">
        <v>146</v>
      </c>
    </row>
    <row r="16" spans="2:16" ht="11.25" customHeight="1">
      <c r="I16" s="11" t="s">
        <v>216</v>
      </c>
    </row>
    <row r="17" spans="4:16" ht="11.25" customHeight="1">
      <c r="I17" s="11" t="s">
        <v>1</v>
      </c>
      <c r="K17" s="11" t="s">
        <v>2</v>
      </c>
      <c r="M17" s="11" t="s">
        <v>3</v>
      </c>
      <c r="O17" s="11" t="s">
        <v>4</v>
      </c>
    </row>
    <row r="18" spans="4:16" ht="11.25" customHeight="1">
      <c r="I18" s="33" t="s">
        <v>114</v>
      </c>
      <c r="J18" s="33" t="s">
        <v>158</v>
      </c>
      <c r="K18" s="33" t="s">
        <v>79</v>
      </c>
      <c r="L18" s="33" t="s">
        <v>149</v>
      </c>
      <c r="M18" s="33" t="s">
        <v>6</v>
      </c>
      <c r="N18" s="33" t="s">
        <v>161</v>
      </c>
      <c r="O18" s="33" t="s">
        <v>7</v>
      </c>
      <c r="P18" s="33" t="s">
        <v>185</v>
      </c>
    </row>
    <row r="19" spans="4:16" ht="11.25" customHeight="1">
      <c r="D19" s="11" t="s">
        <v>75</v>
      </c>
      <c r="I19" s="33" t="s">
        <v>115</v>
      </c>
      <c r="J19" s="33" t="s">
        <v>160</v>
      </c>
      <c r="K19" s="33" t="s">
        <v>80</v>
      </c>
      <c r="L19" s="33" t="s">
        <v>150</v>
      </c>
      <c r="M19" s="33" t="s">
        <v>9</v>
      </c>
      <c r="N19" s="33" t="s">
        <v>162</v>
      </c>
      <c r="O19" s="33" t="s">
        <v>10</v>
      </c>
      <c r="P19" s="33" t="s">
        <v>186</v>
      </c>
    </row>
    <row r="20" spans="4:16" ht="11.25" customHeight="1">
      <c r="D20" s="11" t="s">
        <v>76</v>
      </c>
      <c r="I20" s="33"/>
      <c r="J20" s="33"/>
      <c r="K20" s="33" t="s">
        <v>81</v>
      </c>
      <c r="L20" s="33" t="s">
        <v>151</v>
      </c>
      <c r="M20" s="33" t="s">
        <v>15</v>
      </c>
      <c r="N20" s="33" t="s">
        <v>163</v>
      </c>
      <c r="O20" s="33" t="s">
        <v>12</v>
      </c>
      <c r="P20" s="33" t="s">
        <v>187</v>
      </c>
    </row>
    <row r="21" spans="4:16" ht="11.25" customHeight="1">
      <c r="D21" s="11" t="s">
        <v>77</v>
      </c>
      <c r="I21" s="33"/>
      <c r="J21" s="33"/>
      <c r="K21" s="33" t="s">
        <v>82</v>
      </c>
      <c r="L21" s="33" t="s">
        <v>152</v>
      </c>
      <c r="M21" s="33" t="s">
        <v>18</v>
      </c>
      <c r="N21" s="33" t="s">
        <v>164</v>
      </c>
      <c r="O21" s="33" t="s">
        <v>16</v>
      </c>
      <c r="P21" s="33" t="s">
        <v>188</v>
      </c>
    </row>
    <row r="22" spans="4:16" ht="11.25" customHeight="1">
      <c r="D22" s="11" t="s">
        <v>78</v>
      </c>
      <c r="I22" s="33"/>
      <c r="J22" s="33"/>
      <c r="K22" s="33" t="s">
        <v>83</v>
      </c>
      <c r="L22" s="33" t="s">
        <v>153</v>
      </c>
      <c r="M22" s="33" t="s">
        <v>20</v>
      </c>
      <c r="N22" s="33" t="s">
        <v>165</v>
      </c>
      <c r="O22" s="33"/>
      <c r="P22" s="33"/>
    </row>
    <row r="23" spans="4:16" ht="11.25" customHeight="1">
      <c r="I23" s="33"/>
      <c r="J23" s="33"/>
      <c r="K23" s="33" t="s">
        <v>84</v>
      </c>
      <c r="L23" s="33" t="s">
        <v>154</v>
      </c>
      <c r="M23" s="33" t="s">
        <v>21</v>
      </c>
      <c r="N23" s="33" t="s">
        <v>166</v>
      </c>
      <c r="O23" s="33"/>
      <c r="P23" s="33"/>
    </row>
    <row r="24" spans="4:16" ht="11.25" customHeight="1">
      <c r="I24" s="33"/>
      <c r="J24" s="33"/>
      <c r="K24" s="33"/>
      <c r="L24" s="34"/>
      <c r="M24" s="33" t="s">
        <v>22</v>
      </c>
      <c r="N24" s="33" t="s">
        <v>167</v>
      </c>
      <c r="O24" s="33"/>
      <c r="P24" s="33"/>
    </row>
    <row r="25" spans="4:16" ht="11.25" customHeight="1">
      <c r="I25" s="33"/>
      <c r="J25" s="33"/>
      <c r="K25" s="33"/>
      <c r="L25" s="33"/>
      <c r="M25" s="33" t="s">
        <v>23</v>
      </c>
      <c r="N25" s="33" t="s">
        <v>168</v>
      </c>
      <c r="O25" s="33"/>
      <c r="P25" s="33"/>
    </row>
    <row r="26" spans="4:16" ht="11.25" customHeight="1">
      <c r="I26" s="33"/>
      <c r="J26" s="33"/>
      <c r="K26" s="33"/>
      <c r="L26" s="33"/>
      <c r="M26" s="33" t="s">
        <v>116</v>
      </c>
      <c r="N26" s="33" t="s">
        <v>169</v>
      </c>
      <c r="O26" s="33"/>
      <c r="P26" s="33"/>
    </row>
    <row r="27" spans="4:16" ht="11.25" customHeight="1">
      <c r="I27" s="33"/>
      <c r="J27" s="33"/>
      <c r="K27" s="33"/>
      <c r="L27" s="33"/>
      <c r="M27" s="33" t="s">
        <v>118</v>
      </c>
      <c r="N27" s="33" t="s">
        <v>170</v>
      </c>
      <c r="O27" s="33"/>
      <c r="P27" s="33"/>
    </row>
    <row r="28" spans="4:16" ht="11.25" customHeight="1">
      <c r="M28" s="33" t="s">
        <v>120</v>
      </c>
      <c r="N28" s="33" t="s">
        <v>171</v>
      </c>
    </row>
    <row r="29" spans="4:16" ht="11.25" customHeight="1">
      <c r="I29" s="11" t="s">
        <v>52</v>
      </c>
    </row>
    <row r="30" spans="4:16" ht="11.25" customHeight="1">
      <c r="I30" s="11" t="s">
        <v>1</v>
      </c>
      <c r="K30" s="11" t="s">
        <v>2</v>
      </c>
      <c r="M30" s="11" t="s">
        <v>3</v>
      </c>
      <c r="O30" s="11" t="s">
        <v>53</v>
      </c>
    </row>
    <row r="31" spans="4:16" ht="11.25" customHeight="1">
      <c r="I31" s="33" t="s">
        <v>114</v>
      </c>
      <c r="J31" s="33" t="s">
        <v>147</v>
      </c>
      <c r="K31" s="33" t="s">
        <v>79</v>
      </c>
      <c r="L31" s="33" t="s">
        <v>155</v>
      </c>
      <c r="M31" s="33" t="s">
        <v>6</v>
      </c>
      <c r="N31" s="33" t="s">
        <v>172</v>
      </c>
      <c r="O31" s="33" t="s">
        <v>7</v>
      </c>
      <c r="P31" s="33" t="s">
        <v>127</v>
      </c>
    </row>
    <row r="32" spans="4:16" ht="11.25" customHeight="1">
      <c r="I32" s="33" t="s">
        <v>115</v>
      </c>
      <c r="J32" s="33" t="s">
        <v>148</v>
      </c>
      <c r="K32" s="33" t="s">
        <v>80</v>
      </c>
      <c r="L32" s="33" t="s">
        <v>156</v>
      </c>
      <c r="M32" s="33" t="s">
        <v>9</v>
      </c>
      <c r="N32" s="33" t="s">
        <v>173</v>
      </c>
      <c r="O32" s="33" t="s">
        <v>10</v>
      </c>
      <c r="P32" s="33" t="s">
        <v>183</v>
      </c>
    </row>
    <row r="33" spans="9:16" ht="11.25" customHeight="1">
      <c r="I33" s="33"/>
      <c r="J33" s="33"/>
      <c r="K33" s="33" t="s">
        <v>81</v>
      </c>
      <c r="L33" s="33" t="s">
        <v>155</v>
      </c>
      <c r="M33" s="33" t="s">
        <v>15</v>
      </c>
      <c r="N33" s="33" t="s">
        <v>174</v>
      </c>
      <c r="O33" s="33" t="s">
        <v>12</v>
      </c>
      <c r="P33" s="33" t="s">
        <v>128</v>
      </c>
    </row>
    <row r="34" spans="9:16" ht="11.25" customHeight="1">
      <c r="I34" s="33"/>
      <c r="J34" s="33"/>
      <c r="K34" s="33" t="s">
        <v>82</v>
      </c>
      <c r="L34" s="33" t="s">
        <v>156</v>
      </c>
      <c r="M34" s="33" t="s">
        <v>18</v>
      </c>
      <c r="N34" s="33" t="s">
        <v>175</v>
      </c>
      <c r="O34" s="33" t="s">
        <v>16</v>
      </c>
      <c r="P34" s="33" t="s">
        <v>184</v>
      </c>
    </row>
    <row r="35" spans="9:16" ht="11.25" customHeight="1">
      <c r="I35" s="33"/>
      <c r="J35" s="33"/>
      <c r="K35" s="33" t="s">
        <v>83</v>
      </c>
      <c r="L35" s="33" t="s">
        <v>155</v>
      </c>
      <c r="M35" s="33" t="s">
        <v>20</v>
      </c>
      <c r="N35" s="33" t="s">
        <v>176</v>
      </c>
      <c r="O35" s="33"/>
      <c r="P35" s="33"/>
    </row>
    <row r="36" spans="9:16" ht="11.25" customHeight="1">
      <c r="I36" s="33"/>
      <c r="J36" s="33"/>
      <c r="K36" s="33" t="s">
        <v>84</v>
      </c>
      <c r="L36" s="33" t="s">
        <v>156</v>
      </c>
      <c r="M36" s="33" t="s">
        <v>21</v>
      </c>
      <c r="N36" s="33" t="s">
        <v>177</v>
      </c>
      <c r="O36" s="33"/>
      <c r="P36" s="33"/>
    </row>
    <row r="37" spans="9:16" ht="11.25" customHeight="1">
      <c r="I37" s="33"/>
      <c r="J37" s="33"/>
      <c r="K37" s="33"/>
      <c r="L37" s="34"/>
      <c r="M37" s="33" t="s">
        <v>22</v>
      </c>
      <c r="N37" s="33" t="s">
        <v>178</v>
      </c>
      <c r="O37" s="33"/>
      <c r="P37" s="33"/>
    </row>
    <row r="38" spans="9:16" ht="11.25" customHeight="1">
      <c r="I38" s="33"/>
      <c r="J38" s="33"/>
      <c r="K38" s="33"/>
      <c r="L38" s="33"/>
      <c r="M38" s="33" t="s">
        <v>23</v>
      </c>
      <c r="N38" s="33" t="s">
        <v>179</v>
      </c>
      <c r="O38" s="33"/>
      <c r="P38" s="33"/>
    </row>
    <row r="39" spans="9:16" ht="11.25" customHeight="1">
      <c r="I39" s="33"/>
      <c r="J39" s="33"/>
      <c r="K39" s="33"/>
      <c r="L39" s="33"/>
      <c r="M39" s="33" t="s">
        <v>116</v>
      </c>
      <c r="N39" s="33" t="s">
        <v>180</v>
      </c>
      <c r="O39" s="33"/>
      <c r="P39" s="33"/>
    </row>
    <row r="40" spans="9:16" ht="11.25" customHeight="1">
      <c r="I40" s="33"/>
      <c r="J40" s="33"/>
      <c r="K40" s="33"/>
      <c r="L40" s="33"/>
      <c r="M40" s="33" t="s">
        <v>118</v>
      </c>
      <c r="N40" s="33" t="s">
        <v>181</v>
      </c>
      <c r="O40" s="33"/>
      <c r="P40" s="33"/>
    </row>
    <row r="41" spans="9:16" ht="11.25" customHeight="1">
      <c r="M41" s="33" t="s">
        <v>120</v>
      </c>
      <c r="N41" s="33" t="s">
        <v>182</v>
      </c>
    </row>
  </sheetData>
  <sheetProtection sheet="1" objects="1" scenarios="1"/>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7</vt:i4>
      </vt:variant>
    </vt:vector>
  </HeadingPairs>
  <TitlesOfParts>
    <vt:vector size="16" baseType="lpstr">
      <vt:lpstr>【必読】進め方</vt:lpstr>
      <vt:lpstr>入力Ａ①</vt:lpstr>
      <vt:lpstr>入力Ｂ①</vt:lpstr>
      <vt:lpstr>入力②</vt:lpstr>
      <vt:lpstr>入力③</vt:lpstr>
      <vt:lpstr>出力①指導事項確認表</vt:lpstr>
      <vt:lpstr>出力②題材目標</vt:lpstr>
      <vt:lpstr>出力③評価規準</vt:lpstr>
      <vt:lpstr>触らない</vt:lpstr>
      <vt:lpstr>【必読】進め方!Print_Area</vt:lpstr>
      <vt:lpstr>出力①指導事項確認表!Print_Area</vt:lpstr>
      <vt:lpstr>出力②題材目標!Print_Area</vt:lpstr>
      <vt:lpstr>入力②!Print_Area</vt:lpstr>
      <vt:lpstr>入力③!Print_Area</vt:lpstr>
      <vt:lpstr>入力Ａ①!Print_Area</vt:lpstr>
      <vt:lpstr>入力Ｂ①!Print_Area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宮城県</dc:creator>
  <cp:lastPrinted>2021-12-27T08:28:19Z</cp:lastPrinted>
  <dcterms:created xsi:type="dcterms:W3CDTF">2021-12-15T03:40:13Z</dcterms:created>
  <dcterms:modified xsi:type="dcterms:W3CDTF">2022-01-20T00:38:02Z</dcterms:modified>
</cp:coreProperties>
</file>