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17\市町村課共通\50財務\02公営企業会計\01_決算状況調査\①全般\R3実施・公営企業決算統計関係\22 経営比較分析表\03 公営企業に係る経営比較分析表(令和2年度決算）の分析等について\03 市町村等回答\28 大郷町★☆\"/>
    </mc:Choice>
  </mc:AlternateContent>
  <workbookProtection workbookAlgorithmName="SHA-512" workbookHashValue="VBnbwQgcoJC3qxIOTDIwrmcM/2umpxw93OZaeg6vRXkWYpRjXu/zQ2MaPoPHfI1/XdTMYzYbq2Jl/TZedJfc1A==" workbookSaltValue="MJoBsu4HaW6rnEnj631Phg==" workbookSpinCount="100000" lockStructure="1"/>
  <bookViews>
    <workbookView xWindow="0" yWindow="0" windowWidth="20490" windowHeight="754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Q6" i="5"/>
  <c r="P6" i="5"/>
  <c r="P10" i="4" s="1"/>
  <c r="O6" i="5"/>
  <c r="N6" i="5"/>
  <c r="B10" i="4" s="1"/>
  <c r="M6" i="5"/>
  <c r="L6" i="5"/>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I86" i="4"/>
  <c r="H86" i="4"/>
  <c r="E86" i="4"/>
  <c r="AT10" i="4"/>
  <c r="AD10" i="4"/>
  <c r="W10" i="4"/>
  <c r="I10" i="4"/>
  <c r="BB8" i="4"/>
  <c r="AL8" i="4"/>
  <c r="AD8" i="4"/>
  <c r="W8" i="4"/>
  <c r="P8" i="4"/>
  <c r="I8" i="4"/>
  <c r="B8" i="4"/>
</calcChain>
</file>

<file path=xl/sharedStrings.xml><?xml version="1.0" encoding="utf-8"?>
<sst xmlns="http://schemas.openxmlformats.org/spreadsheetml/2006/main" count="247" uniqueCount="119">
  <si>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</si>
  <si>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</si>
  <si>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</si>
  <si>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</si>
  <si>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</si>
  <si>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</si>
  <si>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</si>
  <si>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</si>
  <si>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</si>
  <si>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</si>
  <si>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</si>
  <si>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</si>
  <si>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</si>
  <si>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</si>
  <si>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</si>
  <si>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</si>
  <si>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</si>
  <si>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</si>
  <si>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</si>
  <si>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</si>
  <si>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</si>
  <si>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</si>
  <si>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</si>
  <si>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</si>
  <si>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</si>
  <si>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</si>
  <si>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</si>
  <si>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</si>
  <si>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</si>
  <si>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</si>
  <si>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</si>
  <si>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</si>
  <si>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</si>
  <si>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</si>
  <si>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</si>
  <si>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</si>
  <si>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</si>
  <si>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</si>
  <si>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</si>
  <si>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</si>
  <si>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</si>
  <si>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</si>
  <si>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</si>
  <si>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</si>
  <si>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</si>
  <si>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</si>
  <si>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</si>
  <si>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</si>
  <si>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</si>
  <si>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</si>
  <si>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</si>
  <si>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</si>
  <si>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</si>
  <si>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</si>
  <si>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</si>
  <si>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</si>
  <si>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</si>
  <si>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</si>
  <si>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</si>
  <si>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</si>
  <si>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</si>
  <si>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</si>
  <si>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</si>
  <si>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</si>
  <si>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</si>
  <si>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</si>
  <si>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</si>
  <si>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</si>
  <si>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</si>
  <si>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</si>
  <si>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</si>
  <si>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</si>
  <si>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</si>
  <si>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</si>
  <si>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</si>
  <si>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</si>
  <si>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</si>
  <si>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</si>
  <si>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</si>
  <si>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</si>
  <si>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</si>
  <si>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</si>
  <si>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</si>
  <si>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</si>
  <si>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</si>
  <si>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</si>
  <si>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</si>
  <si>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</si>
  <si>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</si>
  <si>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</si>
  <si>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</si>
  <si>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</si>
  <si>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</si>
  <si>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</si>
  <si>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</si>
  <si>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</si>
  <si>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</si>
  <si>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</si>
  <si>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大郷町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</si>
  <si>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</si>
  <si>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</si>
  <si>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</si>
  <si>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</si>
  <si>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</si>
  <si>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</si>
  <si>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</si>
  <si>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</si>
  <si>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</si>
  <si>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</si>
  <si>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</si>
  <si>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</si>
  <si>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</si>
  <si>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</si>
  <si>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</si>
  <si>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</si>
  <si>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</si>
  <si>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管理基数は年々増加しているが、修繕費用が地震災害等により増加した。
　浄化槽本体の耐用年数は30年で、平成17年度に設置したもので14年が経過しているものの更新時期とはなっていないことから未計画である。</t>
    <rPh sb="1" eb="3">
      <t>カンリ</t>
    </rPh>
    <rPh sb="3" eb="5">
      <t>キスウ</t>
    </rPh>
    <rPh sb="6" eb="8">
      <t>ネンネン</t>
    </rPh>
    <rPh sb="8" eb="10">
      <t>ゾウカ</t>
    </rPh>
    <rPh sb="16" eb="19">
      <t>シュウゼンヒ</t>
    </rPh>
    <rPh sb="19" eb="20">
      <t>ヨウ</t>
    </rPh>
    <rPh sb="21" eb="23">
      <t>ジシン</t>
    </rPh>
    <rPh sb="23" eb="25">
      <t>サイガイ</t>
    </rPh>
    <rPh sb="25" eb="26">
      <t>ナド</t>
    </rPh>
    <rPh sb="29" eb="31">
      <t>ゾウカ</t>
    </rPh>
    <rPh sb="37" eb="40">
      <t>ジョウカソウ</t>
    </rPh>
    <rPh sb="40" eb="42">
      <t>ホンタイ</t>
    </rPh>
    <rPh sb="43" eb="45">
      <t>タイヨウ</t>
    </rPh>
    <rPh sb="45" eb="47">
      <t>ネンスウ</t>
    </rPh>
    <rPh sb="50" eb="51">
      <t>ネン</t>
    </rPh>
    <rPh sb="53" eb="55">
      <t>ヘイセイ</t>
    </rPh>
    <rPh sb="57" eb="58">
      <t>ネン</t>
    </rPh>
    <rPh sb="58" eb="59">
      <t>ド</t>
    </rPh>
    <rPh sb="60" eb="62">
      <t>セッチ</t>
    </rPh>
    <rPh sb="69" eb="70">
      <t>ネン</t>
    </rPh>
    <rPh sb="71" eb="73">
      <t>ケイカ</t>
    </rPh>
    <rPh sb="80" eb="82">
      <t>コウシン</t>
    </rPh>
    <rPh sb="82" eb="84">
      <t>ジキ</t>
    </rPh>
    <rPh sb="96" eb="97">
      <t>ミ</t>
    </rPh>
    <rPh sb="97" eb="99">
      <t>ケイカク</t>
    </rPh>
    <phoneticPr fontId="4"/>
  </si>
  <si>
    <t>　浄化槽の設置基数は年々増加しているが、未整備者に対しては引き続き整備促進を啓蒙していく。
　経費回収率については、料金収入と汚水処理費との関係から、今後減少も予想され、浄化槽の維持管理体制の見直し等、経費削減について検討を行う。</t>
    <rPh sb="1" eb="3">
      <t>カンリ</t>
    </rPh>
    <rPh sb="3" eb="5">
      <t>キスウ</t>
    </rPh>
    <rPh sb="6" eb="8">
      <t>ネンネン</t>
    </rPh>
    <rPh sb="8" eb="10">
      <t>ゾウカ</t>
    </rPh>
    <rPh sb="16" eb="19">
      <t>シュウゼンヒ</t>
    </rPh>
    <rPh sb="19" eb="20">
      <t>ヨウ</t>
    </rPh>
    <rPh sb="21" eb="23">
      <t>ジシン</t>
    </rPh>
    <rPh sb="23" eb="25">
      <t>サイガイ</t>
    </rPh>
    <rPh sb="25" eb="26">
      <t>ナド</t>
    </rPh>
    <rPh sb="29" eb="31">
      <t>ゾウカ</t>
    </rPh>
    <rPh sb="37" eb="40">
      <t>ジョウカソウ</t>
    </rPh>
    <rPh sb="40" eb="42">
      <t>ホンタイ</t>
    </rPh>
    <rPh sb="43" eb="45">
      <t>タイヨウ</t>
    </rPh>
    <rPh sb="45" eb="47">
      <t>ネンスウ</t>
    </rPh>
    <rPh sb="50" eb="51">
      <t>ネン</t>
    </rPh>
    <rPh sb="53" eb="55">
      <t>ヘイセイ</t>
    </rPh>
    <rPh sb="57" eb="58">
      <t>ネン</t>
    </rPh>
    <rPh sb="58" eb="59">
      <t>ド</t>
    </rPh>
    <rPh sb="60" eb="62">
      <t>セッチ</t>
    </rPh>
    <rPh sb="69" eb="70">
      <t>ネン</t>
    </rPh>
    <rPh sb="71" eb="73">
      <t>ケイカ</t>
    </rPh>
    <rPh sb="80" eb="82">
      <t>コウシン</t>
    </rPh>
    <rPh sb="82" eb="84">
      <t>ジキ</t>
    </rPh>
    <rPh sb="96" eb="97">
      <t>ミ</t>
    </rPh>
    <rPh sb="97" eb="99">
      <t>ケイカク</t>
    </rPh>
    <phoneticPr fontId="4"/>
  </si>
  <si>
    <r>
      <t>　収益的収支比率は、前年度よりも減少しており、これは</t>
    </r>
    <r>
      <rPr>
        <sz val="11"/>
        <rFont val="ＭＳ ゴシック"/>
        <family val="3"/>
        <charset val="128"/>
      </rPr>
      <t>設置基数は新規設置により増加したが、</t>
    </r>
    <r>
      <rPr>
        <sz val="11"/>
        <color theme="1"/>
        <rFont val="ＭＳ ゴシック"/>
        <family val="3"/>
        <charset val="128"/>
      </rPr>
      <t>転出等による使用者の減少により営業収益（料金収入）が減少したことによるものである。また総経費（職員給与・支払利息）は微減であるが、地方債償還金は増加傾向にあり、一般会計からの繰入金に依存している。
　経費回収率は、おおむね同年度と同様の数値ではあるが、使用者の減少により経費回収率がわずかに減少した。今後は管理基数の増加を図り、使用料の増と経費回収率の改善に努める。
　年々人口に対し設置基数が増加しているため、水洗化率、施設利用率ともに向上している。</t>
    </r>
    <rPh sb="1" eb="4">
      <t>シュウエキテキ</t>
    </rPh>
    <rPh sb="4" eb="6">
      <t>シュウシ</t>
    </rPh>
    <rPh sb="6" eb="8">
      <t>ヒリツ</t>
    </rPh>
    <rPh sb="10" eb="12">
      <t>ゼンネン</t>
    </rPh>
    <rPh sb="12" eb="13">
      <t>ド</t>
    </rPh>
    <rPh sb="16" eb="18">
      <t>ゲンショウ</t>
    </rPh>
    <rPh sb="26" eb="28">
      <t>セッチ</t>
    </rPh>
    <rPh sb="28" eb="30">
      <t>キスウ</t>
    </rPh>
    <rPh sb="31" eb="33">
      <t>シンキ</t>
    </rPh>
    <rPh sb="33" eb="35">
      <t>セッチ</t>
    </rPh>
    <rPh sb="38" eb="40">
      <t>ゾウカ</t>
    </rPh>
    <rPh sb="44" eb="46">
      <t>テンシュツ</t>
    </rPh>
    <rPh sb="46" eb="47">
      <t>ナド</t>
    </rPh>
    <rPh sb="50" eb="53">
      <t>シヨウシャ</t>
    </rPh>
    <rPh sb="54" eb="56">
      <t>ゲンショウ</t>
    </rPh>
    <rPh sb="59" eb="61">
      <t>エイギョウ</t>
    </rPh>
    <rPh sb="61" eb="63">
      <t>シュウエキ</t>
    </rPh>
    <rPh sb="64" eb="66">
      <t>リョウキン</t>
    </rPh>
    <rPh sb="66" eb="68">
      <t>シュウニュウ</t>
    </rPh>
    <rPh sb="70" eb="72">
      <t>ゲンショウ</t>
    </rPh>
    <rPh sb="87" eb="90">
      <t>ソウケイヒ</t>
    </rPh>
    <rPh sb="91" eb="93">
      <t>ショクイン</t>
    </rPh>
    <rPh sb="93" eb="95">
      <t>キュウヨ</t>
    </rPh>
    <rPh sb="96" eb="98">
      <t>シハラ</t>
    </rPh>
    <rPh sb="98" eb="100">
      <t>リソク</t>
    </rPh>
    <rPh sb="102" eb="104">
      <t>ビゲン</t>
    </rPh>
    <rPh sb="109" eb="112">
      <t>チホウサイ</t>
    </rPh>
    <rPh sb="112" eb="115">
      <t>ショウカンキン</t>
    </rPh>
    <rPh sb="116" eb="118">
      <t>ゾウカ</t>
    </rPh>
    <rPh sb="118" eb="120">
      <t>ケイコウ</t>
    </rPh>
    <rPh sb="124" eb="126">
      <t>イッパン</t>
    </rPh>
    <rPh sb="126" eb="128">
      <t>カイケイ</t>
    </rPh>
    <rPh sb="131" eb="133">
      <t>クリイレ</t>
    </rPh>
    <rPh sb="133" eb="134">
      <t>キン</t>
    </rPh>
    <rPh sb="135" eb="137">
      <t>イゾン</t>
    </rPh>
    <rPh sb="145" eb="147">
      <t>ケイヒ</t>
    </rPh>
    <rPh sb="147" eb="149">
      <t>カイシュウ</t>
    </rPh>
    <rPh sb="149" eb="150">
      <t>リツ</t>
    </rPh>
    <rPh sb="156" eb="159">
      <t>ドウネンド</t>
    </rPh>
    <rPh sb="160" eb="162">
      <t>ドウヨウ</t>
    </rPh>
    <rPh sb="163" eb="165">
      <t>スウチ</t>
    </rPh>
    <rPh sb="171" eb="174">
      <t>シヨウシャ</t>
    </rPh>
    <rPh sb="175" eb="177">
      <t>ゲンショウ</t>
    </rPh>
    <rPh sb="180" eb="182">
      <t>ケイヒ</t>
    </rPh>
    <rPh sb="182" eb="184">
      <t>カイシュウ</t>
    </rPh>
    <rPh sb="184" eb="185">
      <t>リツ</t>
    </rPh>
    <rPh sb="190" eb="192">
      <t>ゲンショウ</t>
    </rPh>
    <rPh sb="195" eb="197">
      <t>コンゴ</t>
    </rPh>
    <rPh sb="198" eb="200">
      <t>カンリ</t>
    </rPh>
    <rPh sb="200" eb="202">
      <t>キスウ</t>
    </rPh>
    <rPh sb="203" eb="205">
      <t>ゾウカ</t>
    </rPh>
    <rPh sb="206" eb="207">
      <t>ハカ</t>
    </rPh>
    <rPh sb="215" eb="217">
      <t>ケイヒ</t>
    </rPh>
    <rPh sb="217" eb="219">
      <t>カイシュウ</t>
    </rPh>
    <rPh sb="219" eb="220">
      <t>リツ</t>
    </rPh>
    <rPh sb="221" eb="223">
      <t>カイゼン</t>
    </rPh>
    <rPh sb="224" eb="225">
      <t>ツト</t>
    </rPh>
    <rPh sb="231" eb="233">
      <t>ネンネン</t>
    </rPh>
    <rPh sb="233" eb="235">
      <t>ジンコウ</t>
    </rPh>
    <rPh sb="236" eb="237">
      <t>タイ</t>
    </rPh>
    <rPh sb="238" eb="240">
      <t>セッチ</t>
    </rPh>
    <rPh sb="240" eb="242">
      <t>キスウ</t>
    </rPh>
    <rPh sb="243" eb="245">
      <t>ゾウカ</t>
    </rPh>
    <rPh sb="252" eb="255">
      <t>スイセンカ</t>
    </rPh>
    <rPh sb="255" eb="256">
      <t>リツ</t>
    </rPh>
    <rPh sb="257" eb="259">
      <t>シセツ</t>
    </rPh>
    <rPh sb="259" eb="261">
      <t>リヨウ</t>
    </rPh>
    <rPh sb="261" eb="262">
      <t>リツ</t>
    </rPh>
    <rPh sb="265" eb="267">
      <t>コウジョウ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</si>
</sst>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D43-44EB-966A-3EC6B277F67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D43-44EB-966A-3EC6B277F67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100</c:v>
                </c:pt>
                <c:pt idx="1">
                  <c:v>100</c:v>
                </c:pt>
                <c:pt idx="2">
                  <c:v>100</c:v>
                </c:pt>
                <c:pt idx="3">
                  <c:v>100</c:v>
                </c:pt>
                <c:pt idx="4">
                  <c:v>97.75</c:v>
                </c:pt>
              </c:numCache>
            </c:numRef>
          </c:val>
          <c:extLst>
            <c:ext xmlns:c16="http://schemas.microsoft.com/office/drawing/2014/chart" uri="{C3380CC4-5D6E-409C-BE32-E72D297353CC}">
              <c16:uniqueId val="{00000000-7158-4246-9EEA-C1194847228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61.55</c:v>
                </c:pt>
                <c:pt idx="1">
                  <c:v>57.22</c:v>
                </c:pt>
                <c:pt idx="2">
                  <c:v>54.93</c:v>
                </c:pt>
                <c:pt idx="3">
                  <c:v>55.96</c:v>
                </c:pt>
                <c:pt idx="4">
                  <c:v>58.19</c:v>
                </c:pt>
              </c:numCache>
            </c:numRef>
          </c:val>
          <c:smooth val="0"/>
          <c:extLst>
            <c:ext xmlns:c16="http://schemas.microsoft.com/office/drawing/2014/chart" uri="{C3380CC4-5D6E-409C-BE32-E72D297353CC}">
              <c16:uniqueId val="{00000001-7158-4246-9EEA-C1194847228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99.88</c:v>
                </c:pt>
                <c:pt idx="1">
                  <c:v>100</c:v>
                </c:pt>
                <c:pt idx="2">
                  <c:v>100</c:v>
                </c:pt>
                <c:pt idx="3">
                  <c:v>100</c:v>
                </c:pt>
                <c:pt idx="4">
                  <c:v>100</c:v>
                </c:pt>
              </c:numCache>
            </c:numRef>
          </c:val>
          <c:extLst>
            <c:ext xmlns:c16="http://schemas.microsoft.com/office/drawing/2014/chart" uri="{C3380CC4-5D6E-409C-BE32-E72D297353CC}">
              <c16:uniqueId val="{00000000-F1FC-472C-8FEA-9C2E570AEA6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67.489999999999995</c:v>
                </c:pt>
                <c:pt idx="1">
                  <c:v>67.290000000000006</c:v>
                </c:pt>
                <c:pt idx="2">
                  <c:v>65.569999999999993</c:v>
                </c:pt>
                <c:pt idx="3">
                  <c:v>60.12</c:v>
                </c:pt>
                <c:pt idx="4">
                  <c:v>87.8</c:v>
                </c:pt>
              </c:numCache>
            </c:numRef>
          </c:val>
          <c:smooth val="0"/>
          <c:extLst>
            <c:ext xmlns:c16="http://schemas.microsoft.com/office/drawing/2014/chart" uri="{C3380CC4-5D6E-409C-BE32-E72D297353CC}">
              <c16:uniqueId val="{00000001-F1FC-472C-8FEA-9C2E570AEA6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105.43</c:v>
                </c:pt>
                <c:pt idx="1">
                  <c:v>96.38</c:v>
                </c:pt>
                <c:pt idx="2">
                  <c:v>101.76</c:v>
                </c:pt>
                <c:pt idx="3">
                  <c:v>107.86</c:v>
                </c:pt>
                <c:pt idx="4">
                  <c:v>106.24</c:v>
                </c:pt>
              </c:numCache>
            </c:numRef>
          </c:val>
          <c:extLst>
            <c:ext xmlns:c16="http://schemas.microsoft.com/office/drawing/2014/chart" uri="{C3380CC4-5D6E-409C-BE32-E72D297353CC}">
              <c16:uniqueId val="{00000000-C2CF-47F2-BE2D-BE1BBBB8B36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CF-47F2-BE2D-BE1BBBB8B36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4CB-4036-A41E-CE34C9F121B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CB-4036-A41E-CE34C9F121B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DB-4757-88D3-0562E6EBD27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DB-4757-88D3-0562E6EBD27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CC8-4157-BF71-9828F08DAFE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C8-4157-BF71-9828F08DAFE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8FC-4F00-B6AC-D0EEECA677C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8FC-4F00-B6AC-D0EEECA677C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B88-4FF6-941A-810E9A8E5BC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413.5</c:v>
                </c:pt>
                <c:pt idx="1">
                  <c:v>407.42</c:v>
                </c:pt>
                <c:pt idx="2">
                  <c:v>386.46</c:v>
                </c:pt>
                <c:pt idx="3">
                  <c:v>421.25</c:v>
                </c:pt>
                <c:pt idx="4">
                  <c:v>294.27</c:v>
                </c:pt>
              </c:numCache>
            </c:numRef>
          </c:val>
          <c:smooth val="0"/>
          <c:extLst>
            <c:ext xmlns:c16="http://schemas.microsoft.com/office/drawing/2014/chart" uri="{C3380CC4-5D6E-409C-BE32-E72D297353CC}">
              <c16:uniqueId val="{00000001-5B88-4FF6-941A-810E9A8E5BC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49.77</c:v>
                </c:pt>
                <c:pt idx="1">
                  <c:v>50.54</c:v>
                </c:pt>
                <c:pt idx="2">
                  <c:v>53.14</c:v>
                </c:pt>
                <c:pt idx="3">
                  <c:v>53.98</c:v>
                </c:pt>
                <c:pt idx="4">
                  <c:v>52.8</c:v>
                </c:pt>
              </c:numCache>
            </c:numRef>
          </c:val>
          <c:extLst>
            <c:ext xmlns:c16="http://schemas.microsoft.com/office/drawing/2014/chart" uri="{C3380CC4-5D6E-409C-BE32-E72D297353CC}">
              <c16:uniqueId val="{00000000-C5E4-45F5-AA9E-75325D96898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55.84</c:v>
                </c:pt>
                <c:pt idx="1">
                  <c:v>57.08</c:v>
                </c:pt>
                <c:pt idx="2">
                  <c:v>55.85</c:v>
                </c:pt>
                <c:pt idx="3">
                  <c:v>53.23</c:v>
                </c:pt>
                <c:pt idx="4">
                  <c:v>60.59</c:v>
                </c:pt>
              </c:numCache>
            </c:numRef>
          </c:val>
          <c:smooth val="0"/>
          <c:extLst>
            <c:ext xmlns:c16="http://schemas.microsoft.com/office/drawing/2014/chart" uri="{C3380CC4-5D6E-409C-BE32-E72D297353CC}">
              <c16:uniqueId val="{00000001-C5E4-45F5-AA9E-75325D96898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357.35</c:v>
                </c:pt>
                <c:pt idx="1">
                  <c:v>282.16000000000003</c:v>
                </c:pt>
                <c:pt idx="2">
                  <c:v>271.72000000000003</c:v>
                </c:pt>
                <c:pt idx="3">
                  <c:v>271.26</c:v>
                </c:pt>
                <c:pt idx="4">
                  <c:v>315.18</c:v>
                </c:pt>
              </c:numCache>
            </c:numRef>
          </c:val>
          <c:extLst>
            <c:ext xmlns:c16="http://schemas.microsoft.com/office/drawing/2014/chart" uri="{C3380CC4-5D6E-409C-BE32-E72D297353CC}">
              <c16:uniqueId val="{00000000-9A3A-4D25-AC10-C14527A45D9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287.57</c:v>
                </c:pt>
                <c:pt idx="1">
                  <c:v>286.86</c:v>
                </c:pt>
                <c:pt idx="2">
                  <c:v>287.91000000000003</c:v>
                </c:pt>
                <c:pt idx="3">
                  <c:v>283.3</c:v>
                </c:pt>
                <c:pt idx="4">
                  <c:v>280.23</c:v>
                </c:pt>
              </c:numCache>
            </c:numRef>
          </c:val>
          <c:smooth val="0"/>
          <c:extLst>
            <c:ext xmlns:c16="http://schemas.microsoft.com/office/drawing/2014/chart" uri="{C3380CC4-5D6E-409C-BE32-E72D297353CC}">
              <c16:uniqueId val="{00000001-9A3A-4D25-AC10-C14527A45D9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BK12" sqref="BK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宮城県　大郷町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K2</v>
      </c>
      <c r="X8" s="49"/>
      <c r="Y8" s="49"/>
      <c r="Z8" s="49"/>
      <c r="AA8" s="49"/>
      <c r="AB8" s="49"/>
      <c r="AC8" s="49"/>
      <c r="AD8" s="50" t="str">
        <f>データ!$M$6</f>
        <v>非設置</v>
      </c>
      <c r="AE8" s="50"/>
      <c r="AF8" s="50"/>
      <c r="AG8" s="50"/>
      <c r="AH8" s="50"/>
      <c r="AI8" s="50"/>
      <c r="AJ8" s="50"/>
      <c r="AK8" s="3"/>
      <c r="AL8" s="51">
        <f>データ!S6</f>
        <v>7932</v>
      </c>
      <c r="AM8" s="51"/>
      <c r="AN8" s="51"/>
      <c r="AO8" s="51"/>
      <c r="AP8" s="51"/>
      <c r="AQ8" s="51"/>
      <c r="AR8" s="51"/>
      <c r="AS8" s="51"/>
      <c r="AT8" s="46">
        <f>データ!T6</f>
        <v>82.01</v>
      </c>
      <c r="AU8" s="46"/>
      <c r="AV8" s="46"/>
      <c r="AW8" s="46"/>
      <c r="AX8" s="46"/>
      <c r="AY8" s="46"/>
      <c r="AZ8" s="46"/>
      <c r="BA8" s="46"/>
      <c r="BB8" s="46">
        <f>データ!U6</f>
        <v>96.72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12.16</v>
      </c>
      <c r="Q10" s="46"/>
      <c r="R10" s="46"/>
      <c r="S10" s="46"/>
      <c r="T10" s="46"/>
      <c r="U10" s="46"/>
      <c r="V10" s="46"/>
      <c r="W10" s="46">
        <f>データ!Q6</f>
        <v>100</v>
      </c>
      <c r="X10" s="46"/>
      <c r="Y10" s="46"/>
      <c r="Z10" s="46"/>
      <c r="AA10" s="46"/>
      <c r="AB10" s="46"/>
      <c r="AC10" s="46"/>
      <c r="AD10" s="51">
        <f>データ!R6</f>
        <v>3150</v>
      </c>
      <c r="AE10" s="51"/>
      <c r="AF10" s="51"/>
      <c r="AG10" s="51"/>
      <c r="AH10" s="51"/>
      <c r="AI10" s="51"/>
      <c r="AJ10" s="51"/>
      <c r="AK10" s="2"/>
      <c r="AL10" s="51">
        <f>データ!V6</f>
        <v>957</v>
      </c>
      <c r="AM10" s="51"/>
      <c r="AN10" s="51"/>
      <c r="AO10" s="51"/>
      <c r="AP10" s="51"/>
      <c r="AQ10" s="51"/>
      <c r="AR10" s="51"/>
      <c r="AS10" s="51"/>
      <c r="AT10" s="46">
        <f>データ!W6</f>
        <v>0.88</v>
      </c>
      <c r="AU10" s="46"/>
      <c r="AV10" s="46"/>
      <c r="AW10" s="46"/>
      <c r="AX10" s="46"/>
      <c r="AY10" s="46"/>
      <c r="AZ10" s="46"/>
      <c r="BA10" s="46"/>
      <c r="BB10" s="46">
        <f>データ!X6</f>
        <v>1087.5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【314.13】</v>
      </c>
      <c r="I86" s="26" t="str">
        <f>データ!CA6</f>
        <v>【58.42】</v>
      </c>
      <c r="J86" s="26" t="str">
        <f>データ!CL6</f>
        <v>【282.28】</v>
      </c>
      <c r="K86" s="26" t="str">
        <f>データ!CW6</f>
        <v>【57.83】</v>
      </c>
      <c r="L86" s="26" t="str">
        <f>データ!DH6</f>
        <v>【77.67】</v>
      </c>
      <c r="M86" s="26" t="s">
        <v>44</v>
      </c>
      <c r="N86" s="26" t="s">
        <v>44</v>
      </c>
      <c r="O86" s="26" t="str">
        <f>データ!EO6</f>
        <v>【-】</v>
      </c>
    </row>
  </sheetData>
  <sheetProtection algorithmName="SHA-512" hashValue="I0F54kuW2bMFNBELIB4Q7a5GNaRgZTYsDd4DA409I9m64N3nA2aIdv3I2v3Vue0cOXZuJZ3hxBbcOT5kC5ox7A==" saltValue="nWGjXmv9YmJJEjr8mNVuF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44229</v>
      </c>
      <c r="D6" s="33">
        <f t="shared" si="3"/>
        <v>47</v>
      </c>
      <c r="E6" s="33">
        <f t="shared" si="3"/>
        <v>18</v>
      </c>
      <c r="F6" s="33">
        <f t="shared" si="3"/>
        <v>0</v>
      </c>
      <c r="G6" s="33">
        <f t="shared" si="3"/>
        <v>0</v>
      </c>
      <c r="H6" s="33" t="str">
        <f t="shared" si="3"/>
        <v>宮城県　大郷町</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12.16</v>
      </c>
      <c r="Q6" s="34">
        <f t="shared" si="3"/>
        <v>100</v>
      </c>
      <c r="R6" s="34">
        <f t="shared" si="3"/>
        <v>3150</v>
      </c>
      <c r="S6" s="34">
        <f t="shared" si="3"/>
        <v>7932</v>
      </c>
      <c r="T6" s="34">
        <f t="shared" si="3"/>
        <v>82.01</v>
      </c>
      <c r="U6" s="34">
        <f t="shared" si="3"/>
        <v>96.72</v>
      </c>
      <c r="V6" s="34">
        <f t="shared" si="3"/>
        <v>957</v>
      </c>
      <c r="W6" s="34">
        <f t="shared" si="3"/>
        <v>0.88</v>
      </c>
      <c r="X6" s="34">
        <f t="shared" si="3"/>
        <v>1087.5</v>
      </c>
      <c r="Y6" s="35">
        <f>IF(Y7="",NA(),Y7)</f>
        <v>105.43</v>
      </c>
      <c r="Z6" s="35">
        <f t="shared" ref="Z6:AH6" si="4">IF(Z7="",NA(),Z7)</f>
        <v>96.38</v>
      </c>
      <c r="AA6" s="35">
        <f t="shared" si="4"/>
        <v>101.76</v>
      </c>
      <c r="AB6" s="35">
        <f t="shared" si="4"/>
        <v>107.86</v>
      </c>
      <c r="AC6" s="35">
        <f t="shared" si="4"/>
        <v>106.24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413.5</v>
      </c>
      <c r="BL6" s="35">
        <f t="shared" si="7"/>
        <v>407.42</v>
      </c>
      <c r="BM6" s="35">
        <f t="shared" si="7"/>
        <v>386.46</v>
      </c>
      <c r="BN6" s="35">
        <f t="shared" si="7"/>
        <v>421.25</v>
      </c>
      <c r="BO6" s="35">
        <f t="shared" si="7"/>
        <v>294.27</v>
      </c>
      <c r="BP6" s="34" t="str">
        <f>IF(BP7="","",IF(BP7="-","【-】","【"&amp;SUBSTITUTE(TEXT(BP7,"#,##0.00"),"-","△")&amp;"】"))</f>
        <v>【314.13】</v>
      </c>
      <c r="BQ6" s="35">
        <f>IF(BQ7="",NA(),BQ7)</f>
        <v>49.77</v>
      </c>
      <c r="BR6" s="35">
        <f t="shared" ref="BR6:BZ6" si="8">IF(BR7="",NA(),BR7)</f>
        <v>50.54</v>
      </c>
      <c r="BS6" s="35">
        <f t="shared" si="8"/>
        <v>53.14</v>
      </c>
      <c r="BT6" s="35">
        <f t="shared" si="8"/>
        <v>53.98</v>
      </c>
      <c r="BU6" s="35">
        <f t="shared" si="8"/>
        <v>52.8</v>
      </c>
      <c r="BV6" s="35">
        <f t="shared" si="8"/>
        <v>55.84</v>
      </c>
      <c r="BW6" s="35">
        <f t="shared" si="8"/>
        <v>57.08</v>
      </c>
      <c r="BX6" s="35">
        <f t="shared" si="8"/>
        <v>55.85</v>
      </c>
      <c r="BY6" s="35">
        <f t="shared" si="8"/>
        <v>53.23</v>
      </c>
      <c r="BZ6" s="35">
        <f t="shared" si="8"/>
        <v>60.59</v>
      </c>
      <c r="CA6" s="34" t="str">
        <f>IF(CA7="","",IF(CA7="-","【-】","【"&amp;SUBSTITUTE(TEXT(CA7,"#,##0.00"),"-","△")&amp;"】"))</f>
        <v>【58.42】</v>
      </c>
      <c r="CB6" s="35">
        <f>IF(CB7="",NA(),CB7)</f>
        <v>357.35</v>
      </c>
      <c r="CC6" s="35">
        <f t="shared" ref="CC6:CK6" si="9">IF(CC7="",NA(),CC7)</f>
        <v>282.16000000000003</v>
      </c>
      <c r="CD6" s="35">
        <f t="shared" si="9"/>
        <v>271.72000000000003</v>
      </c>
      <c r="CE6" s="35">
        <f t="shared" si="9"/>
        <v>271.26</v>
      </c>
      <c r="CF6" s="35">
        <f t="shared" si="9"/>
        <v>315.18</v>
      </c>
      <c r="CG6" s="35">
        <f t="shared" si="9"/>
        <v>287.57</v>
      </c>
      <c r="CH6" s="35">
        <f t="shared" si="9"/>
        <v>286.86</v>
      </c>
      <c r="CI6" s="35">
        <f t="shared" si="9"/>
        <v>287.91000000000003</v>
      </c>
      <c r="CJ6" s="35">
        <f t="shared" si="9"/>
        <v>283.3</v>
      </c>
      <c r="CK6" s="35">
        <f t="shared" si="9"/>
        <v>280.23</v>
      </c>
      <c r="CL6" s="34" t="str">
        <f>IF(CL7="","",IF(CL7="-","【-】","【"&amp;SUBSTITUTE(TEXT(CL7,"#,##0.00"),"-","△")&amp;"】"))</f>
        <v>【282.28】</v>
      </c>
      <c r="CM6" s="35">
        <f>IF(CM7="",NA(),CM7)</f>
        <v>100</v>
      </c>
      <c r="CN6" s="35">
        <f t="shared" ref="CN6:CV6" si="10">IF(CN7="",NA(),CN7)</f>
        <v>100</v>
      </c>
      <c r="CO6" s="35">
        <f t="shared" si="10"/>
        <v>100</v>
      </c>
      <c r="CP6" s="35">
        <f t="shared" si="10"/>
        <v>100</v>
      </c>
      <c r="CQ6" s="35">
        <f t="shared" si="10"/>
        <v>97.75</v>
      </c>
      <c r="CR6" s="35">
        <f t="shared" si="10"/>
        <v>61.55</v>
      </c>
      <c r="CS6" s="35">
        <f t="shared" si="10"/>
        <v>57.22</v>
      </c>
      <c r="CT6" s="35">
        <f t="shared" si="10"/>
        <v>54.93</v>
      </c>
      <c r="CU6" s="35">
        <f t="shared" si="10"/>
        <v>55.96</v>
      </c>
      <c r="CV6" s="35">
        <f t="shared" si="10"/>
        <v>58.19</v>
      </c>
      <c r="CW6" s="34" t="str">
        <f>IF(CW7="","",IF(CW7="-","【-】","【"&amp;SUBSTITUTE(TEXT(CW7,"#,##0.00"),"-","△")&amp;"】"))</f>
        <v>【57.83】</v>
      </c>
      <c r="CX6" s="35">
        <f>IF(CX7="",NA(),CX7)</f>
        <v>99.88</v>
      </c>
      <c r="CY6" s="35">
        <f t="shared" ref="CY6:DG6" si="11">IF(CY7="",NA(),CY7)</f>
        <v>100</v>
      </c>
      <c r="CZ6" s="35">
        <f t="shared" si="11"/>
        <v>100</v>
      </c>
      <c r="DA6" s="35">
        <f t="shared" si="11"/>
        <v>100</v>
      </c>
      <c r="DB6" s="35">
        <f t="shared" si="11"/>
        <v>100</v>
      </c>
      <c r="DC6" s="35">
        <f t="shared" si="11"/>
        <v>67.489999999999995</v>
      </c>
      <c r="DD6" s="35">
        <f t="shared" si="11"/>
        <v>67.290000000000006</v>
      </c>
      <c r="DE6" s="35">
        <f t="shared" si="11"/>
        <v>65.569999999999993</v>
      </c>
      <c r="DF6" s="35">
        <f t="shared" si="11"/>
        <v>60.12</v>
      </c>
      <c r="DG6" s="35">
        <f t="shared" si="11"/>
        <v>87.8</v>
      </c>
      <c r="DH6" s="34" t="str">
        <f>IF(DH7="","",IF(DH7="-","【-】","【"&amp;SUBSTITUTE(TEXT(DH7,"#,##0.00"),"-","△")&amp;"】"))</f>
        <v>【77.67】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2020</v>
      </c>
      <c r="C7" s="37">
        <v>44229</v>
      </c>
      <c r="D7" s="37">
        <v>47</v>
      </c>
      <c r="E7" s="37">
        <v>18</v>
      </c>
      <c r="F7" s="37">
        <v>0</v>
      </c>
      <c r="G7" s="37">
        <v>0</v>
      </c>
      <c r="H7" s="37" t="s">
        <v>98</v>
      </c>
      <c r="I7" s="37" t="s">
        <v>99</v>
      </c>
      <c r="J7" s="37" t="s">
        <v>100</v>
      </c>
      <c r="K7" s="37" t="s">
        <v>101</v>
      </c>
      <c r="L7" s="37" t="s">
        <v>102</v>
      </c>
      <c r="M7" s="37" t="s">
        <v>103</v>
      </c>
      <c r="N7" s="38" t="s">
        <v>104</v>
      </c>
      <c r="O7" s="38" t="s">
        <v>105</v>
      </c>
      <c r="P7" s="38">
        <v>12.16</v>
      </c>
      <c r="Q7" s="38">
        <v>100</v>
      </c>
      <c r="R7" s="38">
        <v>3150</v>
      </c>
      <c r="S7" s="38">
        <v>7932</v>
      </c>
      <c r="T7" s="38">
        <v>82.01</v>
      </c>
      <c r="U7" s="38">
        <v>96.72</v>
      </c>
      <c r="V7" s="38">
        <v>957</v>
      </c>
      <c r="W7" s="38">
        <v>0.88</v>
      </c>
      <c r="X7" s="38">
        <v>1087.5</v>
      </c>
      <c r="Y7" s="38">
        <v>105.43</v>
      </c>
      <c r="Z7" s="38">
        <v>96.38</v>
      </c>
      <c r="AA7" s="38">
        <v>101.76</v>
      </c>
      <c r="AB7" s="38">
        <v>107.86</v>
      </c>
      <c r="AC7" s="38">
        <v>106.24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413.5</v>
      </c>
      <c r="BL7" s="38">
        <v>407.42</v>
      </c>
      <c r="BM7" s="38">
        <v>386.46</v>
      </c>
      <c r="BN7" s="38">
        <v>421.25</v>
      </c>
      <c r="BO7" s="38">
        <v>294.27</v>
      </c>
      <c r="BP7" s="38">
        <v>314.13</v>
      </c>
      <c r="BQ7" s="38">
        <v>49.77</v>
      </c>
      <c r="BR7" s="38">
        <v>50.54</v>
      </c>
      <c r="BS7" s="38">
        <v>53.14</v>
      </c>
      <c r="BT7" s="38">
        <v>53.98</v>
      </c>
      <c r="BU7" s="38">
        <v>52.8</v>
      </c>
      <c r="BV7" s="38">
        <v>55.84</v>
      </c>
      <c r="BW7" s="38">
        <v>57.08</v>
      </c>
      <c r="BX7" s="38">
        <v>55.85</v>
      </c>
      <c r="BY7" s="38">
        <v>53.23</v>
      </c>
      <c r="BZ7" s="38">
        <v>60.59</v>
      </c>
      <c r="CA7" s="38">
        <v>58.42</v>
      </c>
      <c r="CB7" s="38">
        <v>357.35</v>
      </c>
      <c r="CC7" s="38">
        <v>282.16000000000003</v>
      </c>
      <c r="CD7" s="38">
        <v>271.72000000000003</v>
      </c>
      <c r="CE7" s="38">
        <v>271.26</v>
      </c>
      <c r="CF7" s="38">
        <v>315.18</v>
      </c>
      <c r="CG7" s="38">
        <v>287.57</v>
      </c>
      <c r="CH7" s="38">
        <v>286.86</v>
      </c>
      <c r="CI7" s="38">
        <v>287.91000000000003</v>
      </c>
      <c r="CJ7" s="38">
        <v>283.3</v>
      </c>
      <c r="CK7" s="38">
        <v>280.23</v>
      </c>
      <c r="CL7" s="38">
        <v>282.27999999999997</v>
      </c>
      <c r="CM7" s="38">
        <v>100</v>
      </c>
      <c r="CN7" s="38">
        <v>100</v>
      </c>
      <c r="CO7" s="38">
        <v>100</v>
      </c>
      <c r="CP7" s="38">
        <v>100</v>
      </c>
      <c r="CQ7" s="38">
        <v>97.75</v>
      </c>
      <c r="CR7" s="38">
        <v>61.55</v>
      </c>
      <c r="CS7" s="38">
        <v>57.22</v>
      </c>
      <c r="CT7" s="38">
        <v>54.93</v>
      </c>
      <c r="CU7" s="38">
        <v>55.96</v>
      </c>
      <c r="CV7" s="38">
        <v>58.19</v>
      </c>
      <c r="CW7" s="38">
        <v>57.83</v>
      </c>
      <c r="CX7" s="38">
        <v>99.88</v>
      </c>
      <c r="CY7" s="38">
        <v>100</v>
      </c>
      <c r="CZ7" s="38">
        <v>100</v>
      </c>
      <c r="DA7" s="38">
        <v>100</v>
      </c>
      <c r="DB7" s="38">
        <v>100</v>
      </c>
      <c r="DC7" s="38">
        <v>67.489999999999995</v>
      </c>
      <c r="DD7" s="38">
        <v>67.290000000000006</v>
      </c>
      <c r="DE7" s="38">
        <v>65.569999999999993</v>
      </c>
      <c r="DF7" s="38">
        <v>60.12</v>
      </c>
      <c r="DG7" s="38">
        <v>87.8</v>
      </c>
      <c r="DH7" s="38">
        <v>77.67</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2021-12-03T08:08:58Z</dcterms:created>
  <dcterms:modified xsi:type="dcterms:W3CDTF">2022-02-09T02:32:37Z</dcterms:modified>
  <cp:category/>
</cp:coreProperties>
</file>