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filesv01\385医療局\020医療管理課\1600医療局\001庶務\002照会・回答\000001庁内照会・回答\R3\01_病院分\R04.01.11_ 【財政課】（県市町村課）公営企業に係る経営比較分析表（令和２年度決算）の分析等について(依頼）\05_県市町村課から確認依頼\03_病院から回答\"/>
    </mc:Choice>
  </mc:AlternateContent>
  <xr:revisionPtr revIDLastSave="0" documentId="13_ncr:1_{0AC25205-6523-4800-B936-4FB0A7543938}" xr6:coauthVersionLast="47" xr6:coauthVersionMax="47" xr10:uidLastSave="{00000000-0000-0000-0000-000000000000}"/>
  <workbookProtection workbookAlgorithmName="SHA-512" workbookHashValue="cFxBjkoDxgWM+K4l5u81NScj4QkCxlqBkKdNJScVg4bu2d1vsib3NC+U5A48XJ5NMISBN7LlftWx4xPKNKfHnA==" workbookSaltValue="js0TJ3GWTDZ6zhyH6Qlecw==" workbookSpinCount="100000" lockStructure="1"/>
  <bookViews>
    <workbookView xWindow="3216" yWindow="300" windowWidth="19296" windowHeight="5148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KV80" i="4" s="1"/>
  <c r="EU7" i="5"/>
  <c r="ET7" i="5"/>
  <c r="ES7" i="5"/>
  <c r="ER7" i="5"/>
  <c r="LO79" i="4" s="1"/>
  <c r="EQ7" i="5"/>
  <c r="EP7" i="5"/>
  <c r="EO7" i="5"/>
  <c r="EM7" i="5"/>
  <c r="EL7" i="5"/>
  <c r="EK7" i="5"/>
  <c r="EJ7" i="5"/>
  <c r="EI7" i="5"/>
  <c r="EH7" i="5"/>
  <c r="EG7" i="5"/>
  <c r="EF7" i="5"/>
  <c r="EE7" i="5"/>
  <c r="FH79" i="4" s="1"/>
  <c r="ED7" i="5"/>
  <c r="EB7" i="5"/>
  <c r="EA7" i="5"/>
  <c r="DZ7" i="5"/>
  <c r="BG80" i="4" s="1"/>
  <c r="DY7" i="5"/>
  <c r="DX7" i="5"/>
  <c r="DW7" i="5"/>
  <c r="DV7" i="5"/>
  <c r="BZ79" i="4" s="1"/>
  <c r="DU7" i="5"/>
  <c r="DT7" i="5"/>
  <c r="DS7" i="5"/>
  <c r="DQ7" i="5"/>
  <c r="DP7" i="5"/>
  <c r="DO7" i="5"/>
  <c r="DN7" i="5"/>
  <c r="DM7" i="5"/>
  <c r="DL7" i="5"/>
  <c r="DK7" i="5"/>
  <c r="DJ7" i="5"/>
  <c r="DI7" i="5"/>
  <c r="KU55" i="4" s="1"/>
  <c r="DH7" i="5"/>
  <c r="DF7" i="5"/>
  <c r="DE7" i="5"/>
  <c r="DD7" i="5"/>
  <c r="HV56" i="4" s="1"/>
  <c r="DC7" i="5"/>
  <c r="DB7" i="5"/>
  <c r="DA7" i="5"/>
  <c r="CZ7" i="5"/>
  <c r="IK55" i="4" s="1"/>
  <c r="CY7" i="5"/>
  <c r="CX7" i="5"/>
  <c r="CW7" i="5"/>
  <c r="CU7" i="5"/>
  <c r="FL56" i="4" s="1"/>
  <c r="CT7" i="5"/>
  <c r="CS7" i="5"/>
  <c r="CR7" i="5"/>
  <c r="CQ7" i="5"/>
  <c r="DD56" i="4" s="1"/>
  <c r="CP7" i="5"/>
  <c r="CO7" i="5"/>
  <c r="CN7" i="5"/>
  <c r="CM7" i="5"/>
  <c r="CL7" i="5"/>
  <c r="CJ7" i="5"/>
  <c r="CI7" i="5"/>
  <c r="CH7" i="5"/>
  <c r="AT56" i="4" s="1"/>
  <c r="CG7" i="5"/>
  <c r="CF7" i="5"/>
  <c r="CE7" i="5"/>
  <c r="CD7" i="5"/>
  <c r="CC7" i="5"/>
  <c r="CB7" i="5"/>
  <c r="CA7" i="5"/>
  <c r="BY7" i="5"/>
  <c r="MN34" i="4" s="1"/>
  <c r="BX7" i="5"/>
  <c r="BW7" i="5"/>
  <c r="BV7" i="5"/>
  <c r="BU7" i="5"/>
  <c r="KF34" i="4" s="1"/>
  <c r="BT7" i="5"/>
  <c r="BS7" i="5"/>
  <c r="BR7" i="5"/>
  <c r="BQ7" i="5"/>
  <c r="KU33" i="4" s="1"/>
  <c r="BP7" i="5"/>
  <c r="BN7" i="5"/>
  <c r="BM7" i="5"/>
  <c r="BL7" i="5"/>
  <c r="HV34" i="4" s="1"/>
  <c r="BK7" i="5"/>
  <c r="BJ7" i="5"/>
  <c r="BI7" i="5"/>
  <c r="BH7" i="5"/>
  <c r="IK33" i="4" s="1"/>
  <c r="BG7" i="5"/>
  <c r="BF7" i="5"/>
  <c r="BE7" i="5"/>
  <c r="BC7" i="5"/>
  <c r="BB7" i="5"/>
  <c r="BA7" i="5"/>
  <c r="AZ7" i="5"/>
  <c r="AY7" i="5"/>
  <c r="AX7" i="5"/>
  <c r="AW7" i="5"/>
  <c r="AV7" i="5"/>
  <c r="AU7" i="5"/>
  <c r="DS33" i="4" s="1"/>
  <c r="AT7" i="5"/>
  <c r="AR7" i="5"/>
  <c r="AQ7" i="5"/>
  <c r="AP7" i="5"/>
  <c r="AT34" i="4" s="1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AE6" i="5"/>
  <c r="AD6" i="5"/>
  <c r="AC6" i="5"/>
  <c r="ID10" i="4" s="1"/>
  <c r="AB6" i="5"/>
  <c r="AA6" i="5"/>
  <c r="Z6" i="5"/>
  <c r="Y6" i="5"/>
  <c r="FZ12" i="4" s="1"/>
  <c r="X6" i="5"/>
  <c r="W6" i="5"/>
  <c r="V6" i="5"/>
  <c r="U6" i="5"/>
  <c r="B12" i="4" s="1"/>
  <c r="T6" i="5"/>
  <c r="FZ10" i="4" s="1"/>
  <c r="S6" i="5"/>
  <c r="R6" i="5"/>
  <c r="Q6" i="5"/>
  <c r="AU10" i="4" s="1"/>
  <c r="P6" i="5"/>
  <c r="B10" i="4" s="1"/>
  <c r="O6" i="5"/>
  <c r="N6" i="5"/>
  <c r="M6" i="5"/>
  <c r="CN8" i="4" s="1"/>
  <c r="L6" i="5"/>
  <c r="K6" i="5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I90" i="4"/>
  <c r="H90" i="4"/>
  <c r="G90" i="4"/>
  <c r="E90" i="4"/>
  <c r="D90" i="4"/>
  <c r="C90" i="4"/>
  <c r="MH80" i="4"/>
  <c r="LO80" i="4"/>
  <c r="KC80" i="4"/>
  <c r="JJ80" i="4"/>
  <c r="HM80" i="4"/>
  <c r="GT80" i="4"/>
  <c r="GA80" i="4"/>
  <c r="FH80" i="4"/>
  <c r="EO80" i="4"/>
  <c r="CS80" i="4"/>
  <c r="BZ80" i="4"/>
  <c r="AN80" i="4"/>
  <c r="U80" i="4"/>
  <c r="MH79" i="4"/>
  <c r="KV79" i="4"/>
  <c r="KC79" i="4"/>
  <c r="JJ79" i="4"/>
  <c r="HM79" i="4"/>
  <c r="GT79" i="4"/>
  <c r="GA79" i="4"/>
  <c r="EO79" i="4"/>
  <c r="CS79" i="4"/>
  <c r="BG79" i="4"/>
  <c r="AN79" i="4"/>
  <c r="U79" i="4"/>
  <c r="MN56" i="4"/>
  <c r="LY56" i="4"/>
  <c r="LJ56" i="4"/>
  <c r="KU56" i="4"/>
  <c r="KF56" i="4"/>
  <c r="IZ56" i="4"/>
  <c r="IK56" i="4"/>
  <c r="HG56" i="4"/>
  <c r="GR56" i="4"/>
  <c r="EW56" i="4"/>
  <c r="EH56" i="4"/>
  <c r="DS56" i="4"/>
  <c r="BX56" i="4"/>
  <c r="BI56" i="4"/>
  <c r="AE56" i="4"/>
  <c r="P56" i="4"/>
  <c r="MN55" i="4"/>
  <c r="LY55" i="4"/>
  <c r="LJ55" i="4"/>
  <c r="KF55" i="4"/>
  <c r="IZ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LY34" i="4"/>
  <c r="LJ34" i="4"/>
  <c r="KU34" i="4"/>
  <c r="IZ34" i="4"/>
  <c r="IK34" i="4"/>
  <c r="HG34" i="4"/>
  <c r="GR34" i="4"/>
  <c r="FL34" i="4"/>
  <c r="EW34" i="4"/>
  <c r="EH34" i="4"/>
  <c r="DS34" i="4"/>
  <c r="DD34" i="4"/>
  <c r="BX34" i="4"/>
  <c r="BI34" i="4"/>
  <c r="AE34" i="4"/>
  <c r="P34" i="4"/>
  <c r="MN33" i="4"/>
  <c r="LY33" i="4"/>
  <c r="LJ33" i="4"/>
  <c r="KF33" i="4"/>
  <c r="IZ33" i="4"/>
  <c r="HV33" i="4"/>
  <c r="HG33" i="4"/>
  <c r="GR33" i="4"/>
  <c r="FL33" i="4"/>
  <c r="EW33" i="4"/>
  <c r="EH33" i="4"/>
  <c r="DD33" i="4"/>
  <c r="BX33" i="4"/>
  <c r="BI33" i="4"/>
  <c r="AT33" i="4"/>
  <c r="AE33" i="4"/>
  <c r="P33" i="4"/>
  <c r="LP12" i="4"/>
  <c r="ID12" i="4"/>
  <c r="EG12" i="4"/>
  <c r="CN12" i="4"/>
  <c r="AU12" i="4"/>
  <c r="LP10" i="4"/>
  <c r="JW10" i="4"/>
  <c r="EG10" i="4"/>
  <c r="CN10" i="4"/>
  <c r="LP8" i="4"/>
  <c r="JW8" i="4"/>
  <c r="ID8" i="4"/>
  <c r="FZ8" i="4"/>
  <c r="EG8" i="4"/>
  <c r="AU8" i="4"/>
  <c r="B8" i="4"/>
  <c r="B6" i="4"/>
  <c r="C11" i="5" l="1"/>
  <c r="KU54" i="4" s="1"/>
  <c r="MH78" i="4"/>
  <c r="IZ54" i="4"/>
  <c r="IZ32" i="4"/>
  <c r="MN32" i="4"/>
  <c r="HM78" i="4"/>
  <c r="FL54" i="4"/>
  <c r="FL32" i="4"/>
  <c r="CS78" i="4"/>
  <c r="BX54" i="4"/>
  <c r="BX32" i="4"/>
  <c r="MN54" i="4"/>
  <c r="KU32" i="4"/>
  <c r="D11" i="5"/>
  <c r="E11" i="5"/>
  <c r="B11" i="5"/>
  <c r="AN78" i="4" l="1"/>
  <c r="DS54" i="4"/>
  <c r="HG32" i="4"/>
  <c r="AE54" i="4"/>
  <c r="DS32" i="4"/>
  <c r="HG54" i="4"/>
  <c r="KC78" i="4"/>
  <c r="AE32" i="4"/>
  <c r="FH78" i="4"/>
  <c r="JJ78" i="4"/>
  <c r="GR54" i="4"/>
  <c r="GR32" i="4"/>
  <c r="EO78" i="4"/>
  <c r="DD54" i="4"/>
  <c r="DD32" i="4"/>
  <c r="KF54" i="4"/>
  <c r="U78" i="4"/>
  <c r="P54" i="4"/>
  <c r="P32" i="4"/>
  <c r="KF32" i="4"/>
  <c r="LY54" i="4"/>
  <c r="LY32" i="4"/>
  <c r="BZ78" i="4"/>
  <c r="BI54" i="4"/>
  <c r="BI32" i="4"/>
  <c r="LO78" i="4"/>
  <c r="IK54" i="4"/>
  <c r="IK32" i="4"/>
  <c r="GT78" i="4"/>
  <c r="EW54" i="4"/>
  <c r="EW32" i="4"/>
  <c r="BG78" i="4"/>
  <c r="AT54" i="4"/>
  <c r="AT32" i="4"/>
  <c r="GA78" i="4"/>
  <c r="EH54" i="4"/>
  <c r="LJ54" i="4"/>
  <c r="LJ32" i="4"/>
  <c r="KV78" i="4"/>
  <c r="HV54" i="4"/>
  <c r="HV32" i="4"/>
  <c r="EH32" i="4"/>
</calcChain>
</file>

<file path=xl/sharedStrings.xml><?xml version="1.0" encoding="utf-8"?>
<sst xmlns="http://schemas.openxmlformats.org/spreadsheetml/2006/main" count="322" uniqueCount="179">
  <si>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</si>
  <si>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</si>
  <si>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</si>
  <si>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</si>
  <si>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</si>
  <si>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</si>
  <si>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</si>
  <si>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</si>
  <si>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</si>
  <si>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</si>
  <si>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</si>
  <si>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</si>
  <si>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</si>
  <si>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</si>
  <si>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</si>
  <si>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</si>
  <si>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</si>
  <si>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</si>
  <si>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</si>
  <si>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</si>
  <si>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</si>
  <si>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</si>
  <si>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</si>
  <si>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</si>
  <si>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</si>
  <si>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</si>
  <si>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</si>
  <si>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</si>
  <si>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</si>
  <si>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</si>
  <si>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</si>
  <si>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</si>
  <si>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</si>
  <si>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</si>
  <si>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</si>
  <si>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</si>
  <si>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</si>
  <si>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</si>
  <si>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</si>
  <si>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</si>
  <si>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</si>
  <si>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</si>
  <si>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</si>
  <si>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</si>
  <si>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</si>
  <si>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</si>
  <si>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</si>
  <si>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</si>
  <si>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</si>
  <si>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</si>
  <si>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</si>
  <si>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</si>
  <si>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</si>
  <si>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</si>
  <si>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</si>
  <si>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</si>
  <si>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</si>
  <si>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</si>
  <si>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</si>
  <si>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</si>
  <si>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</si>
  <si>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</si>
  <si>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</si>
  <si>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</si>
  <si>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</si>
  <si>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</si>
  <si>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</si>
  <si>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</si>
  <si>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</si>
  <si>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</si>
  <si>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</si>
  <si>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</si>
  <si>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</si>
  <si>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</si>
  <si>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</si>
  <si>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</si>
  <si>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</si>
  <si>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</si>
  <si>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</si>
  <si>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</si>
  <si>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</si>
  <si>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</si>
  <si>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</si>
  <si>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</si>
  <si>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</si>
  <si>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</si>
  <si>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</si>
  <si>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</si>
  <si>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</si>
  <si>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</si>
  <si>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</si>
  <si>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</si>
  <si>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</si>
  <si>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</si>
  <si>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</si>
  <si>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</si>
  <si>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</si>
  <si>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</si>
  <si>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</si>
  <si>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</si>
  <si>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</si>
  <si>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</si>
  <si>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</si>
  <si>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</si>
  <si>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</si>
  <si>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</si>
  <si>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</si>
  <si>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</si>
  <si>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</si>
  <si>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</si>
  <si>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</si>
  <si>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</si>
  <si>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</si>
  <si>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</si>
  <si>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</si>
  <si>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</si>
  <si>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</si>
  <si>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</si>
  <si>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</si>
  <si>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</si>
  <si>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</si>
  <si>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</si>
  <si>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</si>
  <si>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</si>
  <si>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</si>
  <si>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</si>
  <si>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</si>
  <si>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</si>
  <si>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</si>
  <si>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</si>
  <si>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</si>
  <si>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</si>
  <si>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</si>
  <si>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</si>
  <si>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</si>
  <si>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</si>
  <si>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</si>
  <si>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</si>
  <si>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</si>
  <si>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</si>
  <si>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</si>
  <si>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</si>
  <si>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</si>
  <si>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</si>
  <si>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</si>
  <si>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</si>
  <si>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</si>
  <si>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</si>
  <si>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</si>
  <si>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</si>
  <si>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</si>
  <si>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</si>
  <si>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</si>
  <si>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</si>
  <si>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</si>
  <si>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</si>
  <si>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宮城県</t>
  </si>
  <si>
    <t>栗原市</t>
  </si>
  <si>
    <t>栗原市立栗原中央病院</t>
  </si>
  <si>
    <t>条例全部</t>
  </si>
  <si>
    <t>病院事業</t>
  </si>
  <si>
    <t>一般病院</t>
  </si>
  <si>
    <t>300床以上～400床未満</t>
  </si>
  <si>
    <t>学術・研究機関出身</t>
  </si>
  <si>
    <t>直営</t>
  </si>
  <si>
    <t>対象</t>
  </si>
  <si>
    <t>ド 訓</t>
  </si>
  <si>
    <t>救 臨 感 災 輪</t>
  </si>
  <si>
    <t>第２種該当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</si>
  <si>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</si>
  <si>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</si>
  <si>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</si>
  <si>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</si>
  <si>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</si>
  <si>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</si>
  <si>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・地域の中核病院として高度医療及び二次救急医療
・急性期医療を中心に、小児から成人・高齢者に至るまで、幅広い年代層への医療
・災害拠点病院
・基幹型臨床研修指定病院
・第二種感染症指定医療機関</t>
    <phoneticPr fontId="5"/>
  </si>
  <si>
    <t>　開院より18年経過し、医療機器や冷暖房設備等の老朽化が目立ってきている。
　個別の故障については、その都度修繕により対応しているが、今後は計画的な医療機器や設備の更新を行っていく。</t>
    <phoneticPr fontId="5"/>
  </si>
  <si>
    <t>　常勤医師不足の解消による収入増を図るほか、医療機器購入費や診療材料購入費、業務委託費等の適正化に努める。
　また、新型コロナ対応が終息した際には、専用病棟の廃止を予定しており、地域の人口減少に見合った事業規模の見直しを行い、一層の経営改善を図っていく。</t>
    <rPh sb="58" eb="60">
      <t>シンガタ</t>
    </rPh>
    <rPh sb="63" eb="65">
      <t>タイオウ</t>
    </rPh>
    <rPh sb="66" eb="68">
      <t>シュウソク</t>
    </rPh>
    <rPh sb="70" eb="71">
      <t>サイ</t>
    </rPh>
    <rPh sb="74" eb="76">
      <t>センヨウ</t>
    </rPh>
    <rPh sb="76" eb="78">
      <t>ビョウトウ</t>
    </rPh>
    <rPh sb="82" eb="84">
      <t>ヨテイ</t>
    </rPh>
    <rPh sb="89" eb="91">
      <t>チイキ</t>
    </rPh>
    <rPh sb="92" eb="94">
      <t>ジンコウ</t>
    </rPh>
    <rPh sb="94" eb="96">
      <t>ゲンショウ</t>
    </rPh>
    <rPh sb="97" eb="99">
      <t>ミア</t>
    </rPh>
    <rPh sb="110" eb="111">
      <t>オコナ</t>
    </rPh>
    <phoneticPr fontId="5"/>
  </si>
  <si>
    <r>
      <t xml:space="preserve"> 経常収支比率は103.2%となり、平均値を上回った。コロナ対応による補助金等の収益が大きな要因となっている。
 病床利用率は平成30年度まで右肩上がりで推移してきたが、令和元年度から結核専用病棟を、また令和2年度から新型コロナ専用病棟の運用を始めたことから、非常に低い数値となっている。
　</t>
    </r>
    <r>
      <rPr>
        <sz val="10"/>
        <color rgb="FFFF0000"/>
        <rFont val="ＭＳ ゴシック"/>
        <family val="3"/>
        <charset val="128"/>
      </rPr>
      <t>医業収益は、一般病床の患者数や診療単価が増になったことにより、前年度と比較し266百万円の増となったものの、医業費用も診療材料や委託料の増により135百万円の増となった。今後は可能な限り医業費用を抑制することが、医業収支比率改善に繋がるものと考える。</t>
    </r>
    <rPh sb="18" eb="21">
      <t>ヘイキンチ</t>
    </rPh>
    <rPh sb="22" eb="24">
      <t>ウワマワ</t>
    </rPh>
    <rPh sb="30" eb="32">
      <t>タイオウ</t>
    </rPh>
    <rPh sb="35" eb="38">
      <t>ホジョキン</t>
    </rPh>
    <rPh sb="38" eb="39">
      <t>トウ</t>
    </rPh>
    <rPh sb="40" eb="42">
      <t>シュウエキ</t>
    </rPh>
    <rPh sb="63" eb="65">
      <t>ヘイセイ</t>
    </rPh>
    <rPh sb="67" eb="69">
      <t>ネンド</t>
    </rPh>
    <rPh sb="88" eb="90">
      <t>ネンド</t>
    </rPh>
    <rPh sb="102" eb="104">
      <t>レイワ</t>
    </rPh>
    <rPh sb="105" eb="107">
      <t>ネンド</t>
    </rPh>
    <rPh sb="109" eb="111">
      <t>シンガタ</t>
    </rPh>
    <rPh sb="114" eb="116">
      <t>センヨウ</t>
    </rPh>
    <rPh sb="116" eb="118">
      <t>ビョウトウ</t>
    </rPh>
    <rPh sb="119" eb="121">
      <t>ウンヨウ</t>
    </rPh>
    <rPh sb="122" eb="123">
      <t>ハジ</t>
    </rPh>
    <rPh sb="130" eb="132">
      <t>ヒジョウ</t>
    </rPh>
    <rPh sb="133" eb="134">
      <t>ヒク</t>
    </rPh>
    <rPh sb="135" eb="137">
      <t>スウチ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</si>
</sst>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63.1</c:v>
                </c:pt>
                <c:pt idx="1">
                  <c:v>66.099999999999994</c:v>
                </c:pt>
                <c:pt idx="2">
                  <c:v>68.5</c:v>
                </c:pt>
                <c:pt idx="3">
                  <c:v>61.6</c:v>
                </c:pt>
                <c:pt idx="4">
                  <c:v>61.6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1-4D32-BA2C-04129CFAC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72.599999999999994</c:v>
                </c:pt>
                <c:pt idx="1">
                  <c:v>73.5</c:v>
                </c:pt>
                <c:pt idx="2">
                  <c:v>74.099999999999994</c:v>
                </c:pt>
                <c:pt idx="3">
                  <c:v>74.400000000000006</c:v>
                </c:pt>
                <c:pt idx="4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1-4D32-BA2C-04129CFAC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10346</c:v>
                </c:pt>
                <c:pt idx="1">
                  <c:v>10291</c:v>
                </c:pt>
                <c:pt idx="2">
                  <c:v>10534</c:v>
                </c:pt>
                <c:pt idx="3">
                  <c:v>10883</c:v>
                </c:pt>
                <c:pt idx="4">
                  <c:v>11290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8-4744-8D83-7E448D9B9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13552</c:v>
                </c:pt>
                <c:pt idx="1">
                  <c:v>13792</c:v>
                </c:pt>
                <c:pt idx="2">
                  <c:v>14290</c:v>
                </c:pt>
                <c:pt idx="3">
                  <c:v>15111</c:v>
                </c:pt>
                <c:pt idx="4">
                  <c:v>15986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8-4744-8D83-7E448D9B9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36769</c:v>
                </c:pt>
                <c:pt idx="1">
                  <c:v>39981</c:v>
                </c:pt>
                <c:pt idx="2">
                  <c:v>40357</c:v>
                </c:pt>
                <c:pt idx="3">
                  <c:v>40830</c:v>
                </c:pt>
                <c:pt idx="4">
                  <c:v>46759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3-4B90-B1D4-02E10C1A0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50510</c:v>
                </c:pt>
                <c:pt idx="1">
                  <c:v>50958</c:v>
                </c:pt>
                <c:pt idx="2">
                  <c:v>52405</c:v>
                </c:pt>
                <c:pt idx="3">
                  <c:v>53523</c:v>
                </c:pt>
                <c:pt idx="4">
                  <c:v>57368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3-4B90-B1D4-02E10C1A0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161</c:v>
                </c:pt>
                <c:pt idx="1">
                  <c:v>148.5</c:v>
                </c:pt>
                <c:pt idx="2">
                  <c:v>143.80000000000001</c:v>
                </c:pt>
                <c:pt idx="3">
                  <c:v>152</c:v>
                </c:pt>
                <c:pt idx="4">
                  <c:v>139.5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A-4AD6-81F8-D1418117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76.3</c:v>
                </c:pt>
                <c:pt idx="1">
                  <c:v>80.7</c:v>
                </c:pt>
                <c:pt idx="2">
                  <c:v>75.900000000000006</c:v>
                </c:pt>
                <c:pt idx="3">
                  <c:v>75.099999999999994</c:v>
                </c:pt>
                <c:pt idx="4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A-4AD6-81F8-D1418117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84.6</c:v>
                </c:pt>
                <c:pt idx="1">
                  <c:v>85.1</c:v>
                </c:pt>
                <c:pt idx="2">
                  <c:v>87.9</c:v>
                </c:pt>
                <c:pt idx="3">
                  <c:v>79.3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1-41E9-8AF3-2DA5BFEB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90.1</c:v>
                </c:pt>
                <c:pt idx="1">
                  <c:v>89.6</c:v>
                </c:pt>
                <c:pt idx="2">
                  <c:v>89.7</c:v>
                </c:pt>
                <c:pt idx="3">
                  <c:v>89.3</c:v>
                </c:pt>
                <c:pt idx="4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1-41E9-8AF3-2DA5BFEB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97.1</c:v>
                </c:pt>
                <c:pt idx="1">
                  <c:v>97.2</c:v>
                </c:pt>
                <c:pt idx="2">
                  <c:v>96.8</c:v>
                </c:pt>
                <c:pt idx="3">
                  <c:v>92.5</c:v>
                </c:pt>
                <c:pt idx="4">
                  <c:v>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4-4422-926B-8860F07E7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97</c:v>
                </c:pt>
                <c:pt idx="2">
                  <c:v>97.8</c:v>
                </c:pt>
                <c:pt idx="3">
                  <c:v>97</c:v>
                </c:pt>
                <c:pt idx="4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4-4422-926B-8860F07E7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45.9</c:v>
                </c:pt>
                <c:pt idx="1">
                  <c:v>47.3</c:v>
                </c:pt>
                <c:pt idx="2">
                  <c:v>48.7</c:v>
                </c:pt>
                <c:pt idx="3">
                  <c:v>50.5</c:v>
                </c:pt>
                <c:pt idx="4">
                  <c:v>53.3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6-4396-9475-1FF93F17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49.8</c:v>
                </c:pt>
                <c:pt idx="1">
                  <c:v>50.9</c:v>
                </c:pt>
                <c:pt idx="2">
                  <c:v>51.9</c:v>
                </c:pt>
                <c:pt idx="3">
                  <c:v>52.9</c:v>
                </c:pt>
                <c:pt idx="4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6-4396-9475-1FF93F17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74</c:v>
                </c:pt>
                <c:pt idx="1">
                  <c:v>72.5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8-4DF3-AD54-0905F4A04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65</c:v>
                </c:pt>
                <c:pt idx="1">
                  <c:v>66.8</c:v>
                </c:pt>
                <c:pt idx="2">
                  <c:v>68.2</c:v>
                </c:pt>
                <c:pt idx="3">
                  <c:v>69.400000000000006</c:v>
                </c:pt>
                <c:pt idx="4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8-4DF3-AD54-0905F4A04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42915257</c:v>
                </c:pt>
                <c:pt idx="1">
                  <c:v>43356290</c:v>
                </c:pt>
                <c:pt idx="2">
                  <c:v>43973260</c:v>
                </c:pt>
                <c:pt idx="3">
                  <c:v>40252204</c:v>
                </c:pt>
                <c:pt idx="4">
                  <c:v>42634594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7-4ED7-BB45-FE988626A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45645830</c:v>
                </c:pt>
                <c:pt idx="1">
                  <c:v>47082778</c:v>
                </c:pt>
                <c:pt idx="2">
                  <c:v>48918364</c:v>
                </c:pt>
                <c:pt idx="3">
                  <c:v>49696718</c:v>
                </c:pt>
                <c:pt idx="4">
                  <c:v>50234873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7-4ED7-BB45-FE988626A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16.8</c:v>
                </c:pt>
                <c:pt idx="1">
                  <c:v>19.100000000000001</c:v>
                </c:pt>
                <c:pt idx="2">
                  <c:v>18.7</c:v>
                </c:pt>
                <c:pt idx="3">
                  <c:v>19.2</c:v>
                </c:pt>
                <c:pt idx="4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F-44D3-8BAB-8CF7D92B7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23.8</c:v>
                </c:pt>
                <c:pt idx="1">
                  <c:v>23.9</c:v>
                </c:pt>
                <c:pt idx="2">
                  <c:v>23.6</c:v>
                </c:pt>
                <c:pt idx="3">
                  <c:v>24.2</c:v>
                </c:pt>
                <c:pt idx="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F-44D3-8BAB-8CF7D92B7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56.1</c:v>
                </c:pt>
                <c:pt idx="1">
                  <c:v>54.1</c:v>
                </c:pt>
                <c:pt idx="2">
                  <c:v>52.8</c:v>
                </c:pt>
                <c:pt idx="3">
                  <c:v>57.8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B-439E-9E49-60E118C97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55.8</c:v>
                </c:pt>
                <c:pt idx="1">
                  <c:v>56.1</c:v>
                </c:pt>
                <c:pt idx="2">
                  <c:v>56</c:v>
                </c:pt>
                <c:pt idx="3">
                  <c:v>56.2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B-439E-9E49-60E118C97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【16,778】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【56,733】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【49,168,683】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GL37" zoomScaleNormal="100" zoomScaleSheetLayoutView="70" workbookViewId="0">
      <selection activeCell="NJ39" sqref="NJ39:NX51"/>
    </sheetView>
  </sheetViews>
  <sheetFormatPr defaultColWidth="2.6640625" defaultRowHeight="13.2" x14ac:dyDescent="0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  <col min="393" max="393" width="2.6640625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 x14ac:dyDescent="0.2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 x14ac:dyDescent="0.2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80" t="str">
        <f>データ!H6</f>
        <v>宮城県栗原市　栗原市立栗原中央病院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2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300床以上～400床未満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学術・研究機関出身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データ!Z6</f>
        <v>267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>
        <f>データ!AA6</f>
        <v>17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>
        <f>データ!AB6</f>
        <v>28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2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2" t="s">
        <v>20</v>
      </c>
      <c r="NK9" s="93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2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18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感 災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データ!AC6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データ!AD6</f>
        <v>1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データ!AE6</f>
        <v>313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2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FZ11" s="81" t="s">
        <v>28</v>
      </c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3"/>
      <c r="ID11" s="81" t="s">
        <v>29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30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31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4">
        <f>データ!U6</f>
        <v>65811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22277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-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第２種該当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FZ12" s="89" t="str">
        <f>データ!Y6</f>
        <v>７：１</v>
      </c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1"/>
      <c r="ID12" s="84">
        <f>データ!AF6</f>
        <v>229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>
        <f>データ!AG6</f>
        <v>26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データ!AH6</f>
        <v>255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04" t="s">
        <v>32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2">
      <c r="A14" s="2"/>
      <c r="B14" s="104" t="s">
        <v>33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34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 x14ac:dyDescent="0.2">
      <c r="A16" s="21"/>
      <c r="B16" s="6"/>
      <c r="C16" s="7"/>
      <c r="D16" s="7"/>
      <c r="E16" s="7"/>
      <c r="F16" s="106" t="s">
        <v>35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36</v>
      </c>
      <c r="NK16" s="109"/>
      <c r="NL16" s="109"/>
      <c r="NM16" s="109"/>
      <c r="NN16" s="110"/>
      <c r="NO16" s="108" t="s">
        <v>37</v>
      </c>
      <c r="NP16" s="109"/>
      <c r="NQ16" s="109"/>
      <c r="NR16" s="109"/>
      <c r="NS16" s="110"/>
      <c r="NT16" s="108" t="s">
        <v>38</v>
      </c>
      <c r="NU16" s="109"/>
      <c r="NV16" s="109"/>
      <c r="NW16" s="109"/>
      <c r="NX16" s="110"/>
    </row>
    <row r="17" spans="1:393" ht="13.5" customHeight="1" x14ac:dyDescent="0.2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 x14ac:dyDescent="0.2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39</v>
      </c>
      <c r="NK18" s="97"/>
      <c r="NL18" s="97"/>
      <c r="NM18" s="100" t="s">
        <v>40</v>
      </c>
      <c r="NN18" s="101"/>
      <c r="NO18" s="96" t="s">
        <v>39</v>
      </c>
      <c r="NP18" s="97"/>
      <c r="NQ18" s="97"/>
      <c r="NR18" s="100" t="s">
        <v>40</v>
      </c>
      <c r="NS18" s="101"/>
      <c r="NT18" s="96" t="s">
        <v>39</v>
      </c>
      <c r="NU18" s="97"/>
      <c r="NV18" s="97"/>
      <c r="NW18" s="100" t="s">
        <v>40</v>
      </c>
      <c r="NX18" s="101"/>
      <c r="OC18" s="2" t="s">
        <v>41</v>
      </c>
    </row>
    <row r="19" spans="1:393" ht="13.5" customHeight="1" x14ac:dyDescent="0.2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42</v>
      </c>
    </row>
    <row r="20" spans="1:393" ht="13.5" customHeight="1" x14ac:dyDescent="0.2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43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44</v>
      </c>
    </row>
    <row r="21" spans="1:393" ht="13.5" customHeight="1" x14ac:dyDescent="0.2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45</v>
      </c>
    </row>
    <row r="22" spans="1:393" ht="13.5" customHeight="1" x14ac:dyDescent="0.2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175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46</v>
      </c>
    </row>
    <row r="23" spans="1:393" ht="13.5" customHeight="1" x14ac:dyDescent="0.2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47</v>
      </c>
    </row>
    <row r="24" spans="1:393" ht="13.5" customHeight="1" x14ac:dyDescent="0.2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48</v>
      </c>
    </row>
    <row r="25" spans="1:393" ht="13.5" customHeight="1" x14ac:dyDescent="0.2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49</v>
      </c>
    </row>
    <row r="26" spans="1:393" ht="13.5" customHeight="1" x14ac:dyDescent="0.2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50</v>
      </c>
    </row>
    <row r="27" spans="1:393" ht="13.5" customHeight="1" x14ac:dyDescent="0.2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51</v>
      </c>
    </row>
    <row r="28" spans="1:393" ht="13.5" customHeight="1" x14ac:dyDescent="0.2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52</v>
      </c>
    </row>
    <row r="29" spans="1:393" ht="13.5" customHeight="1" x14ac:dyDescent="0.2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53</v>
      </c>
    </row>
    <row r="30" spans="1:393" ht="13.5" customHeight="1" x14ac:dyDescent="0.2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54</v>
      </c>
    </row>
    <row r="31" spans="1:393" ht="13.5" customHeight="1" x14ac:dyDescent="0.2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55</v>
      </c>
    </row>
    <row r="32" spans="1:393" ht="13.5" customHeight="1" x14ac:dyDescent="0.2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H28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H29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H30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R01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R02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H28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H29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H30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R01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R02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H28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H29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H30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R01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R02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H28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H29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H30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R01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R02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56</v>
      </c>
    </row>
    <row r="33" spans="1:393" ht="13.5" customHeight="1" x14ac:dyDescent="0.2">
      <c r="A33" s="2"/>
      <c r="B33" s="25"/>
      <c r="D33" s="5"/>
      <c r="E33" s="5"/>
      <c r="F33" s="5"/>
      <c r="G33" s="128" t="s">
        <v>57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データ!AI7</f>
        <v>97.1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データ!AJ7</f>
        <v>97.2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データ!AK7</f>
        <v>96.8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データ!AL7</f>
        <v>92.5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データ!AM7</f>
        <v>103.2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57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データ!AT7</f>
        <v>84.6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データ!AU7</f>
        <v>85.1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データ!AV7</f>
        <v>87.9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データ!AW7</f>
        <v>79.3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データ!AX7</f>
        <v>82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57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データ!BE7</f>
        <v>161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データ!BF7</f>
        <v>148.5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データ!BG7</f>
        <v>143.80000000000001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データ!BH7</f>
        <v>152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データ!BI7</f>
        <v>139.5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57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データ!BP7</f>
        <v>63.1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データ!BQ7</f>
        <v>66.099999999999994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データ!BR7</f>
        <v>68.5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データ!BS7</f>
        <v>61.6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データ!BT7</f>
        <v>61.6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58</v>
      </c>
    </row>
    <row r="34" spans="1:393" ht="13.5" customHeight="1" x14ac:dyDescent="0.2">
      <c r="A34" s="2"/>
      <c r="B34" s="25"/>
      <c r="D34" s="5"/>
      <c r="E34" s="5"/>
      <c r="F34" s="5"/>
      <c r="G34" s="128" t="s">
        <v>59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データ!AN7</f>
        <v>97.2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データ!AO7</f>
        <v>97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データ!AP7</f>
        <v>97.8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データ!AQ7</f>
        <v>97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データ!AR7</f>
        <v>102.4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59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データ!AY7</f>
        <v>90.1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データ!AZ7</f>
        <v>89.6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データ!BA7</f>
        <v>89.7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データ!BB7</f>
        <v>89.3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データ!BC7</f>
        <v>84.1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59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データ!BJ7</f>
        <v>76.3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データ!BK7</f>
        <v>80.7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データ!BL7</f>
        <v>75.900000000000006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データ!BM7</f>
        <v>75.099999999999994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データ!BN7</f>
        <v>83.2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59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データ!BU7</f>
        <v>72.599999999999994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データ!BV7</f>
        <v>73.5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データ!BW7</f>
        <v>74.099999999999994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データ!BX7</f>
        <v>74.400000000000006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データ!BY7</f>
        <v>66.5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60</v>
      </c>
    </row>
    <row r="35" spans="1:393" ht="13.5" customHeight="1" x14ac:dyDescent="0.2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61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62</v>
      </c>
    </row>
    <row r="36" spans="1:393" ht="13.5" customHeight="1" x14ac:dyDescent="0.2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63</v>
      </c>
    </row>
    <row r="37" spans="1:393" ht="13.5" customHeight="1" x14ac:dyDescent="0.2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64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65</v>
      </c>
    </row>
    <row r="38" spans="1:393" ht="13.5" customHeight="1" x14ac:dyDescent="0.2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66</v>
      </c>
    </row>
    <row r="39" spans="1:393" ht="13.5" customHeight="1" x14ac:dyDescent="0.2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61" t="s">
        <v>178</v>
      </c>
      <c r="NK39" s="162"/>
      <c r="NL39" s="162"/>
      <c r="NM39" s="162"/>
      <c r="NN39" s="162"/>
      <c r="NO39" s="162"/>
      <c r="NP39" s="162"/>
      <c r="NQ39" s="162"/>
      <c r="NR39" s="162"/>
      <c r="NS39" s="162"/>
      <c r="NT39" s="162"/>
      <c r="NU39" s="162"/>
      <c r="NV39" s="162"/>
      <c r="NW39" s="162"/>
      <c r="NX39" s="163"/>
      <c r="OC39" s="28" t="s">
        <v>67</v>
      </c>
    </row>
    <row r="40" spans="1:393" ht="13.5" customHeight="1" x14ac:dyDescent="0.2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61"/>
      <c r="NK40" s="162"/>
      <c r="NL40" s="162"/>
      <c r="NM40" s="162"/>
      <c r="NN40" s="162"/>
      <c r="NO40" s="162"/>
      <c r="NP40" s="162"/>
      <c r="NQ40" s="162"/>
      <c r="NR40" s="162"/>
      <c r="NS40" s="162"/>
      <c r="NT40" s="162"/>
      <c r="NU40" s="162"/>
      <c r="NV40" s="162"/>
      <c r="NW40" s="162"/>
      <c r="NX40" s="163"/>
      <c r="OC40" s="28" t="s">
        <v>68</v>
      </c>
    </row>
    <row r="41" spans="1:393" ht="13.5" customHeight="1" x14ac:dyDescent="0.2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61"/>
      <c r="NK41" s="162"/>
      <c r="NL41" s="162"/>
      <c r="NM41" s="162"/>
      <c r="NN41" s="162"/>
      <c r="NO41" s="162"/>
      <c r="NP41" s="162"/>
      <c r="NQ41" s="162"/>
      <c r="NR41" s="162"/>
      <c r="NS41" s="162"/>
      <c r="NT41" s="162"/>
      <c r="NU41" s="162"/>
      <c r="NV41" s="162"/>
      <c r="NW41" s="162"/>
      <c r="NX41" s="163"/>
      <c r="OC41" s="28" t="s">
        <v>69</v>
      </c>
    </row>
    <row r="42" spans="1:393" ht="13.5" customHeight="1" x14ac:dyDescent="0.2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61"/>
      <c r="NK42" s="162"/>
      <c r="NL42" s="162"/>
      <c r="NM42" s="162"/>
      <c r="NN42" s="162"/>
      <c r="NO42" s="162"/>
      <c r="NP42" s="162"/>
      <c r="NQ42" s="162"/>
      <c r="NR42" s="162"/>
      <c r="NS42" s="162"/>
      <c r="NT42" s="162"/>
      <c r="NU42" s="162"/>
      <c r="NV42" s="162"/>
      <c r="NW42" s="162"/>
      <c r="NX42" s="163"/>
      <c r="OC42" s="28" t="s">
        <v>70</v>
      </c>
    </row>
    <row r="43" spans="1:393" ht="13.5" customHeight="1" x14ac:dyDescent="0.2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61"/>
      <c r="NK43" s="162"/>
      <c r="NL43" s="162"/>
      <c r="NM43" s="162"/>
      <c r="NN43" s="162"/>
      <c r="NO43" s="162"/>
      <c r="NP43" s="162"/>
      <c r="NQ43" s="162"/>
      <c r="NR43" s="162"/>
      <c r="NS43" s="162"/>
      <c r="NT43" s="162"/>
      <c r="NU43" s="162"/>
      <c r="NV43" s="162"/>
      <c r="NW43" s="162"/>
      <c r="NX43" s="163"/>
      <c r="OC43" s="28" t="s">
        <v>71</v>
      </c>
    </row>
    <row r="44" spans="1:393" ht="13.5" customHeight="1" x14ac:dyDescent="0.2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61"/>
      <c r="NK44" s="162"/>
      <c r="NL44" s="162"/>
      <c r="NM44" s="162"/>
      <c r="NN44" s="162"/>
      <c r="NO44" s="162"/>
      <c r="NP44" s="162"/>
      <c r="NQ44" s="162"/>
      <c r="NR44" s="162"/>
      <c r="NS44" s="162"/>
      <c r="NT44" s="162"/>
      <c r="NU44" s="162"/>
      <c r="NV44" s="162"/>
      <c r="NW44" s="162"/>
      <c r="NX44" s="163"/>
      <c r="OC44" s="28" t="s">
        <v>72</v>
      </c>
    </row>
    <row r="45" spans="1:393" ht="13.5" customHeight="1" x14ac:dyDescent="0.2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61"/>
      <c r="NK45" s="162"/>
      <c r="NL45" s="162"/>
      <c r="NM45" s="162"/>
      <c r="NN45" s="162"/>
      <c r="NO45" s="162"/>
      <c r="NP45" s="162"/>
      <c r="NQ45" s="162"/>
      <c r="NR45" s="162"/>
      <c r="NS45" s="162"/>
      <c r="NT45" s="162"/>
      <c r="NU45" s="162"/>
      <c r="NV45" s="162"/>
      <c r="NW45" s="162"/>
      <c r="NX45" s="163"/>
      <c r="OC45" s="28" t="s">
        <v>73</v>
      </c>
    </row>
    <row r="46" spans="1:393" ht="13.5" customHeight="1" x14ac:dyDescent="0.2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61"/>
      <c r="NK46" s="162"/>
      <c r="NL46" s="162"/>
      <c r="NM46" s="162"/>
      <c r="NN46" s="162"/>
      <c r="NO46" s="162"/>
      <c r="NP46" s="162"/>
      <c r="NQ46" s="162"/>
      <c r="NR46" s="162"/>
      <c r="NS46" s="162"/>
      <c r="NT46" s="162"/>
      <c r="NU46" s="162"/>
      <c r="NV46" s="162"/>
      <c r="NW46" s="162"/>
      <c r="NX46" s="163"/>
      <c r="OC46" s="28" t="s">
        <v>74</v>
      </c>
    </row>
    <row r="47" spans="1:393" ht="13.5" customHeight="1" x14ac:dyDescent="0.2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61"/>
      <c r="NK47" s="162"/>
      <c r="NL47" s="162"/>
      <c r="NM47" s="162"/>
      <c r="NN47" s="162"/>
      <c r="NO47" s="162"/>
      <c r="NP47" s="162"/>
      <c r="NQ47" s="162"/>
      <c r="NR47" s="162"/>
      <c r="NS47" s="162"/>
      <c r="NT47" s="162"/>
      <c r="NU47" s="162"/>
      <c r="NV47" s="162"/>
      <c r="NW47" s="162"/>
      <c r="NX47" s="163"/>
      <c r="OC47" s="28" t="s">
        <v>75</v>
      </c>
    </row>
    <row r="48" spans="1:393" ht="13.5" customHeight="1" x14ac:dyDescent="0.2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61"/>
      <c r="NK48" s="162"/>
      <c r="NL48" s="162"/>
      <c r="NM48" s="162"/>
      <c r="NN48" s="162"/>
      <c r="NO48" s="162"/>
      <c r="NP48" s="162"/>
      <c r="NQ48" s="162"/>
      <c r="NR48" s="162"/>
      <c r="NS48" s="162"/>
      <c r="NT48" s="162"/>
      <c r="NU48" s="162"/>
      <c r="NV48" s="162"/>
      <c r="NW48" s="162"/>
      <c r="NX48" s="163"/>
      <c r="OC48" s="28" t="s">
        <v>76</v>
      </c>
    </row>
    <row r="49" spans="1:393" ht="13.5" customHeight="1" x14ac:dyDescent="0.2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61"/>
      <c r="NK49" s="162"/>
      <c r="NL49" s="162"/>
      <c r="NM49" s="162"/>
      <c r="NN49" s="162"/>
      <c r="NO49" s="162"/>
      <c r="NP49" s="162"/>
      <c r="NQ49" s="162"/>
      <c r="NR49" s="162"/>
      <c r="NS49" s="162"/>
      <c r="NT49" s="162"/>
      <c r="NU49" s="162"/>
      <c r="NV49" s="162"/>
      <c r="NW49" s="162"/>
      <c r="NX49" s="163"/>
      <c r="OC49" s="28" t="s">
        <v>77</v>
      </c>
    </row>
    <row r="50" spans="1:393" ht="13.5" customHeight="1" x14ac:dyDescent="0.2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61"/>
      <c r="NK50" s="162"/>
      <c r="NL50" s="162"/>
      <c r="NM50" s="162"/>
      <c r="NN50" s="162"/>
      <c r="NO50" s="162"/>
      <c r="NP50" s="162"/>
      <c r="NQ50" s="162"/>
      <c r="NR50" s="162"/>
      <c r="NS50" s="162"/>
      <c r="NT50" s="162"/>
      <c r="NU50" s="162"/>
      <c r="NV50" s="162"/>
      <c r="NW50" s="162"/>
      <c r="NX50" s="163"/>
      <c r="OC50" s="28" t="s">
        <v>78</v>
      </c>
    </row>
    <row r="51" spans="1:393" ht="13.5" customHeight="1" x14ac:dyDescent="0.2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64"/>
      <c r="NK51" s="165"/>
      <c r="NL51" s="165"/>
      <c r="NM51" s="165"/>
      <c r="NN51" s="165"/>
      <c r="NO51" s="165"/>
      <c r="NP51" s="165"/>
      <c r="NQ51" s="165"/>
      <c r="NR51" s="165"/>
      <c r="NS51" s="165"/>
      <c r="NT51" s="165"/>
      <c r="NU51" s="165"/>
      <c r="NV51" s="165"/>
      <c r="NW51" s="165"/>
      <c r="NX51" s="166"/>
      <c r="OC51" s="28" t="s">
        <v>79</v>
      </c>
    </row>
    <row r="52" spans="1:393" ht="13.5" customHeight="1" x14ac:dyDescent="0.2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80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81</v>
      </c>
    </row>
    <row r="53" spans="1:393" ht="13.5" customHeight="1" x14ac:dyDescent="0.2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  <c r="OC53" s="28" t="s">
        <v>82</v>
      </c>
    </row>
    <row r="54" spans="1:393" ht="13.5" customHeight="1" x14ac:dyDescent="0.2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H28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H29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H30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R01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R02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H28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H29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H30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R01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R02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H28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H29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H30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R01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R02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H28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H29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H30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R01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R02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19" t="s">
        <v>176</v>
      </c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93" ht="13.5" customHeight="1" x14ac:dyDescent="0.2">
      <c r="A55" s="2"/>
      <c r="B55" s="25"/>
      <c r="C55" s="5"/>
      <c r="D55" s="5"/>
      <c r="E55" s="5"/>
      <c r="F55" s="5"/>
      <c r="G55" s="128" t="s">
        <v>57</v>
      </c>
      <c r="H55" s="128"/>
      <c r="I55" s="128"/>
      <c r="J55" s="128"/>
      <c r="K55" s="128"/>
      <c r="L55" s="128"/>
      <c r="M55" s="128"/>
      <c r="N55" s="128"/>
      <c r="O55" s="128"/>
      <c r="P55" s="138">
        <f>データ!CA7</f>
        <v>36769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データ!CB7</f>
        <v>39981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データ!CC7</f>
        <v>40357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データ!CD7</f>
        <v>40830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データ!CE7</f>
        <v>46759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5"/>
      <c r="CP55" s="5"/>
      <c r="CQ55" s="5"/>
      <c r="CR55" s="5"/>
      <c r="CS55" s="5"/>
      <c r="CT55" s="5"/>
      <c r="CU55" s="128" t="s">
        <v>57</v>
      </c>
      <c r="CV55" s="128"/>
      <c r="CW55" s="128"/>
      <c r="CX55" s="128"/>
      <c r="CY55" s="128"/>
      <c r="CZ55" s="128"/>
      <c r="DA55" s="128"/>
      <c r="DB55" s="128"/>
      <c r="DC55" s="128"/>
      <c r="DD55" s="138">
        <f>データ!CL7</f>
        <v>10346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データ!CM7</f>
        <v>10291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データ!CN7</f>
        <v>10534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データ!CO7</f>
        <v>10883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データ!CP7</f>
        <v>11290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5"/>
      <c r="GB55" s="5"/>
      <c r="GC55" s="5"/>
      <c r="GD55" s="5"/>
      <c r="GE55" s="5"/>
      <c r="GF55" s="5"/>
      <c r="GG55" s="5"/>
      <c r="GH55" s="5"/>
      <c r="GI55" s="128" t="s">
        <v>57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データ!CW7</f>
        <v>56.1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データ!CX7</f>
        <v>54.1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データ!CY7</f>
        <v>52.8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データ!CZ7</f>
        <v>57.8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データ!DA7</f>
        <v>65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57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データ!DH7</f>
        <v>16.8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データ!DI7</f>
        <v>19.100000000000001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データ!DJ7</f>
        <v>18.7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データ!DK7</f>
        <v>19.2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データ!DL7</f>
        <v>19.600000000000001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93" ht="13.5" customHeight="1" x14ac:dyDescent="0.2">
      <c r="A56" s="2"/>
      <c r="B56" s="25"/>
      <c r="C56" s="5"/>
      <c r="D56" s="5"/>
      <c r="E56" s="5"/>
      <c r="F56" s="5"/>
      <c r="G56" s="128" t="s">
        <v>59</v>
      </c>
      <c r="H56" s="128"/>
      <c r="I56" s="128"/>
      <c r="J56" s="128"/>
      <c r="K56" s="128"/>
      <c r="L56" s="128"/>
      <c r="M56" s="128"/>
      <c r="N56" s="128"/>
      <c r="O56" s="128"/>
      <c r="P56" s="138">
        <f>データ!CF7</f>
        <v>50510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データ!CG7</f>
        <v>50958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データ!CH7</f>
        <v>52405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データ!CI7</f>
        <v>53523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データ!CJ7</f>
        <v>57368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5"/>
      <c r="CP56" s="5"/>
      <c r="CQ56" s="5"/>
      <c r="CR56" s="5"/>
      <c r="CS56" s="5"/>
      <c r="CT56" s="5"/>
      <c r="CU56" s="128" t="s">
        <v>59</v>
      </c>
      <c r="CV56" s="128"/>
      <c r="CW56" s="128"/>
      <c r="CX56" s="128"/>
      <c r="CY56" s="128"/>
      <c r="CZ56" s="128"/>
      <c r="DA56" s="128"/>
      <c r="DB56" s="128"/>
      <c r="DC56" s="128"/>
      <c r="DD56" s="138">
        <f>データ!CQ7</f>
        <v>13552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データ!CR7</f>
        <v>13792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データ!CS7</f>
        <v>14290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データ!CT7</f>
        <v>15111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データ!CU7</f>
        <v>15986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5"/>
      <c r="GB56" s="5"/>
      <c r="GC56" s="5"/>
      <c r="GD56" s="5"/>
      <c r="GE56" s="5"/>
      <c r="GF56" s="5"/>
      <c r="GG56" s="5"/>
      <c r="GH56" s="5"/>
      <c r="GI56" s="128" t="s">
        <v>59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データ!DB7</f>
        <v>55.8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データ!DC7</f>
        <v>56.1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データ!DD7</f>
        <v>56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データ!DE7</f>
        <v>56.2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データ!DF7</f>
        <v>60.8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59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データ!DM7</f>
        <v>23.8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データ!DN7</f>
        <v>23.9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データ!DO7</f>
        <v>23.6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データ!DP7</f>
        <v>24.2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データ!DQ7</f>
        <v>24.1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93" ht="13.5" customHeight="1" x14ac:dyDescent="0.2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93" ht="13.5" customHeight="1" x14ac:dyDescent="0.2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93" ht="13.5" customHeight="1" x14ac:dyDescent="0.2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93" ht="13.5" customHeight="1" x14ac:dyDescent="0.2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93" ht="13.5" customHeight="1" x14ac:dyDescent="0.2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93" ht="13.5" customHeight="1" x14ac:dyDescent="0.2">
      <c r="A62" s="27"/>
      <c r="B62" s="22"/>
      <c r="C62" s="23"/>
      <c r="D62" s="23"/>
      <c r="E62" s="23"/>
      <c r="F62" s="106" t="s">
        <v>83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93" ht="13.5" customHeight="1" x14ac:dyDescent="0.2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93" ht="13.5" customHeight="1" x14ac:dyDescent="0.2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 x14ac:dyDescent="0.2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9"/>
      <c r="NK65" s="120"/>
      <c r="NL65" s="120"/>
      <c r="NM65" s="120"/>
      <c r="NN65" s="120"/>
      <c r="NO65" s="120"/>
      <c r="NP65" s="120"/>
      <c r="NQ65" s="120"/>
      <c r="NR65" s="120"/>
      <c r="NS65" s="120"/>
      <c r="NT65" s="120"/>
      <c r="NU65" s="120"/>
      <c r="NV65" s="120"/>
      <c r="NW65" s="120"/>
      <c r="NX65" s="121"/>
    </row>
    <row r="66" spans="1:388" ht="13.5" customHeight="1" x14ac:dyDescent="0.2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9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0"/>
      <c r="NX66" s="121"/>
    </row>
    <row r="67" spans="1:388" ht="13.5" customHeight="1" x14ac:dyDescent="0.2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 x14ac:dyDescent="0.2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84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 x14ac:dyDescent="0.2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 x14ac:dyDescent="0.2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41" t="s">
        <v>177</v>
      </c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 x14ac:dyDescent="0.2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 x14ac:dyDescent="0.2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 x14ac:dyDescent="0.2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 x14ac:dyDescent="0.2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 x14ac:dyDescent="0.2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 x14ac:dyDescent="0.2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 x14ac:dyDescent="0.2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 x14ac:dyDescent="0.2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7" t="str">
        <f>データ!$B$11</f>
        <v>H28</v>
      </c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 t="str">
        <f>データ!$C$11</f>
        <v>H29</v>
      </c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 t="str">
        <f>データ!$D$11</f>
        <v>H30</v>
      </c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 t="str">
        <f>データ!$E$11</f>
        <v>R01</v>
      </c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 t="str">
        <f>データ!$F$11</f>
        <v>R02</v>
      </c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7" t="str">
        <f>データ!$B$11</f>
        <v>H28</v>
      </c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 t="str">
        <f>データ!$C$11</f>
        <v>H29</v>
      </c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 t="str">
        <f>データ!$D$11</f>
        <v>H30</v>
      </c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 t="str">
        <f>データ!$E$11</f>
        <v>R01</v>
      </c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 t="str">
        <f>データ!$F$11</f>
        <v>R02</v>
      </c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7" t="str">
        <f>データ!$B$11</f>
        <v>H28</v>
      </c>
      <c r="JK78" s="147"/>
      <c r="JL78" s="147"/>
      <c r="JM78" s="147"/>
      <c r="JN78" s="147"/>
      <c r="JO78" s="147"/>
      <c r="JP78" s="147"/>
      <c r="JQ78" s="147"/>
      <c r="JR78" s="147"/>
      <c r="JS78" s="147"/>
      <c r="JT78" s="147"/>
      <c r="JU78" s="147"/>
      <c r="JV78" s="147"/>
      <c r="JW78" s="147"/>
      <c r="JX78" s="147"/>
      <c r="JY78" s="147"/>
      <c r="JZ78" s="147"/>
      <c r="KA78" s="147"/>
      <c r="KB78" s="147"/>
      <c r="KC78" s="147" t="str">
        <f>データ!$C$11</f>
        <v>H29</v>
      </c>
      <c r="KD78" s="147"/>
      <c r="KE78" s="147"/>
      <c r="KF78" s="147"/>
      <c r="KG78" s="147"/>
      <c r="KH78" s="147"/>
      <c r="KI78" s="147"/>
      <c r="KJ78" s="147"/>
      <c r="KK78" s="147"/>
      <c r="KL78" s="147"/>
      <c r="KM78" s="147"/>
      <c r="KN78" s="147"/>
      <c r="KO78" s="147"/>
      <c r="KP78" s="147"/>
      <c r="KQ78" s="147"/>
      <c r="KR78" s="147"/>
      <c r="KS78" s="147"/>
      <c r="KT78" s="147"/>
      <c r="KU78" s="147"/>
      <c r="KV78" s="147" t="str">
        <f>データ!$D$11</f>
        <v>H30</v>
      </c>
      <c r="KW78" s="147"/>
      <c r="KX78" s="147"/>
      <c r="KY78" s="147"/>
      <c r="KZ78" s="147"/>
      <c r="LA78" s="147"/>
      <c r="LB78" s="147"/>
      <c r="LC78" s="147"/>
      <c r="LD78" s="147"/>
      <c r="LE78" s="147"/>
      <c r="LF78" s="147"/>
      <c r="LG78" s="147"/>
      <c r="LH78" s="147"/>
      <c r="LI78" s="147"/>
      <c r="LJ78" s="147"/>
      <c r="LK78" s="147"/>
      <c r="LL78" s="147"/>
      <c r="LM78" s="147"/>
      <c r="LN78" s="147"/>
      <c r="LO78" s="147" t="str">
        <f>データ!$E$11</f>
        <v>R01</v>
      </c>
      <c r="LP78" s="147"/>
      <c r="LQ78" s="147"/>
      <c r="LR78" s="147"/>
      <c r="LS78" s="147"/>
      <c r="LT78" s="147"/>
      <c r="LU78" s="147"/>
      <c r="LV78" s="147"/>
      <c r="LW78" s="147"/>
      <c r="LX78" s="147"/>
      <c r="LY78" s="147"/>
      <c r="LZ78" s="147"/>
      <c r="MA78" s="147"/>
      <c r="MB78" s="147"/>
      <c r="MC78" s="147"/>
      <c r="MD78" s="147"/>
      <c r="ME78" s="147"/>
      <c r="MF78" s="147"/>
      <c r="MG78" s="147"/>
      <c r="MH78" s="147" t="str">
        <f>データ!$F$11</f>
        <v>R02</v>
      </c>
      <c r="MI78" s="147"/>
      <c r="MJ78" s="147"/>
      <c r="MK78" s="147"/>
      <c r="ML78" s="147"/>
      <c r="MM78" s="147"/>
      <c r="MN78" s="147"/>
      <c r="MO78" s="147"/>
      <c r="MP78" s="147"/>
      <c r="MQ78" s="147"/>
      <c r="MR78" s="147"/>
      <c r="MS78" s="147"/>
      <c r="MT78" s="147"/>
      <c r="MU78" s="147"/>
      <c r="MV78" s="147"/>
      <c r="MW78" s="147"/>
      <c r="MX78" s="147"/>
      <c r="MY78" s="147"/>
      <c r="MZ78" s="147"/>
      <c r="NA78" s="5"/>
      <c r="NB78" s="5"/>
      <c r="NC78" s="5"/>
      <c r="ND78" s="5"/>
      <c r="NE78" s="5"/>
      <c r="NF78" s="5"/>
      <c r="NG78" s="39"/>
      <c r="NH78" s="27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 x14ac:dyDescent="0.2">
      <c r="A79" s="2"/>
      <c r="B79" s="25"/>
      <c r="C79" s="5"/>
      <c r="D79" s="5"/>
      <c r="E79" s="5"/>
      <c r="F79" s="5"/>
      <c r="G79" s="36"/>
      <c r="H79" s="36"/>
      <c r="I79" s="40"/>
      <c r="J79" s="148" t="s">
        <v>57</v>
      </c>
      <c r="K79" s="149"/>
      <c r="L79" s="149"/>
      <c r="M79" s="149"/>
      <c r="N79" s="149"/>
      <c r="O79" s="149"/>
      <c r="P79" s="149"/>
      <c r="Q79" s="149"/>
      <c r="R79" s="149"/>
      <c r="S79" s="149"/>
      <c r="T79" s="150"/>
      <c r="U79" s="151">
        <f>データ!DS7</f>
        <v>45.9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>
        <f>データ!DT7</f>
        <v>47.3</v>
      </c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>
        <f>データ!DU7</f>
        <v>48.7</v>
      </c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>
        <f>データ!DV7</f>
        <v>50.5</v>
      </c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>
        <f>データ!DW7</f>
        <v>53.3</v>
      </c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8" t="s">
        <v>57</v>
      </c>
      <c r="EE79" s="149"/>
      <c r="EF79" s="149"/>
      <c r="EG79" s="149"/>
      <c r="EH79" s="149"/>
      <c r="EI79" s="149"/>
      <c r="EJ79" s="149"/>
      <c r="EK79" s="149"/>
      <c r="EL79" s="149"/>
      <c r="EM79" s="149"/>
      <c r="EN79" s="150"/>
      <c r="EO79" s="151">
        <f>データ!ED7</f>
        <v>74</v>
      </c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>
        <f>データ!EE7</f>
        <v>72.5</v>
      </c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>
        <f>データ!EF7</f>
        <v>71.900000000000006</v>
      </c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>
        <f>データ!EG7</f>
        <v>71.599999999999994</v>
      </c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>
        <f>データ!EH7</f>
        <v>75.099999999999994</v>
      </c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8" t="s">
        <v>57</v>
      </c>
      <c r="IZ79" s="149"/>
      <c r="JA79" s="149"/>
      <c r="JB79" s="149"/>
      <c r="JC79" s="149"/>
      <c r="JD79" s="149"/>
      <c r="JE79" s="149"/>
      <c r="JF79" s="149"/>
      <c r="JG79" s="149"/>
      <c r="JH79" s="149"/>
      <c r="JI79" s="150"/>
      <c r="JJ79" s="152">
        <f>データ!EO7</f>
        <v>42915257</v>
      </c>
      <c r="JK79" s="152"/>
      <c r="JL79" s="152"/>
      <c r="JM79" s="152"/>
      <c r="JN79" s="152"/>
      <c r="JO79" s="152"/>
      <c r="JP79" s="152"/>
      <c r="JQ79" s="152"/>
      <c r="JR79" s="152"/>
      <c r="JS79" s="152"/>
      <c r="JT79" s="152"/>
      <c r="JU79" s="152"/>
      <c r="JV79" s="152"/>
      <c r="JW79" s="152"/>
      <c r="JX79" s="152"/>
      <c r="JY79" s="152"/>
      <c r="JZ79" s="152"/>
      <c r="KA79" s="152"/>
      <c r="KB79" s="152"/>
      <c r="KC79" s="152">
        <f>データ!EP7</f>
        <v>43356290</v>
      </c>
      <c r="KD79" s="152"/>
      <c r="KE79" s="152"/>
      <c r="KF79" s="152"/>
      <c r="KG79" s="152"/>
      <c r="KH79" s="152"/>
      <c r="KI79" s="152"/>
      <c r="KJ79" s="152"/>
      <c r="KK79" s="152"/>
      <c r="KL79" s="152"/>
      <c r="KM79" s="152"/>
      <c r="KN79" s="152"/>
      <c r="KO79" s="152"/>
      <c r="KP79" s="152"/>
      <c r="KQ79" s="152"/>
      <c r="KR79" s="152"/>
      <c r="KS79" s="152"/>
      <c r="KT79" s="152"/>
      <c r="KU79" s="152"/>
      <c r="KV79" s="152">
        <f>データ!EQ7</f>
        <v>43973260</v>
      </c>
      <c r="KW79" s="152"/>
      <c r="KX79" s="152"/>
      <c r="KY79" s="152"/>
      <c r="KZ79" s="152"/>
      <c r="LA79" s="152"/>
      <c r="LB79" s="152"/>
      <c r="LC79" s="152"/>
      <c r="LD79" s="152"/>
      <c r="LE79" s="152"/>
      <c r="LF79" s="152"/>
      <c r="LG79" s="152"/>
      <c r="LH79" s="152"/>
      <c r="LI79" s="152"/>
      <c r="LJ79" s="152"/>
      <c r="LK79" s="152"/>
      <c r="LL79" s="152"/>
      <c r="LM79" s="152"/>
      <c r="LN79" s="152"/>
      <c r="LO79" s="152">
        <f>データ!ER7</f>
        <v>40252204</v>
      </c>
      <c r="LP79" s="152"/>
      <c r="LQ79" s="152"/>
      <c r="LR79" s="152"/>
      <c r="LS79" s="152"/>
      <c r="LT79" s="152"/>
      <c r="LU79" s="152"/>
      <c r="LV79" s="152"/>
      <c r="LW79" s="152"/>
      <c r="LX79" s="152"/>
      <c r="LY79" s="152"/>
      <c r="LZ79" s="152"/>
      <c r="MA79" s="152"/>
      <c r="MB79" s="152"/>
      <c r="MC79" s="152"/>
      <c r="MD79" s="152"/>
      <c r="ME79" s="152"/>
      <c r="MF79" s="152"/>
      <c r="MG79" s="152"/>
      <c r="MH79" s="152">
        <f>データ!ES7</f>
        <v>42634594</v>
      </c>
      <c r="MI79" s="152"/>
      <c r="MJ79" s="152"/>
      <c r="MK79" s="152"/>
      <c r="ML79" s="152"/>
      <c r="MM79" s="152"/>
      <c r="MN79" s="152"/>
      <c r="MO79" s="152"/>
      <c r="MP79" s="152"/>
      <c r="MQ79" s="152"/>
      <c r="MR79" s="152"/>
      <c r="MS79" s="152"/>
      <c r="MT79" s="152"/>
      <c r="MU79" s="152"/>
      <c r="MV79" s="152"/>
      <c r="MW79" s="152"/>
      <c r="MX79" s="152"/>
      <c r="MY79" s="152"/>
      <c r="MZ79" s="152"/>
      <c r="NA79" s="5"/>
      <c r="NB79" s="5"/>
      <c r="NC79" s="5"/>
      <c r="ND79" s="5"/>
      <c r="NE79" s="5"/>
      <c r="NF79" s="5"/>
      <c r="NG79" s="39"/>
      <c r="NH79" s="27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 x14ac:dyDescent="0.2">
      <c r="A80" s="2"/>
      <c r="B80" s="25"/>
      <c r="C80" s="5"/>
      <c r="D80" s="5"/>
      <c r="E80" s="5"/>
      <c r="F80" s="5"/>
      <c r="G80" s="5"/>
      <c r="H80" s="5"/>
      <c r="I80" s="40"/>
      <c r="J80" s="148" t="s">
        <v>59</v>
      </c>
      <c r="K80" s="149"/>
      <c r="L80" s="149"/>
      <c r="M80" s="149"/>
      <c r="N80" s="149"/>
      <c r="O80" s="149"/>
      <c r="P80" s="149"/>
      <c r="Q80" s="149"/>
      <c r="R80" s="149"/>
      <c r="S80" s="149"/>
      <c r="T80" s="150"/>
      <c r="U80" s="151">
        <f>データ!DX7</f>
        <v>49.8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>
        <f>データ!DY7</f>
        <v>50.9</v>
      </c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>
        <f>データ!DZ7</f>
        <v>51.9</v>
      </c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>
        <f>データ!EA7</f>
        <v>52.9</v>
      </c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>
        <f>データ!EB7</f>
        <v>54.3</v>
      </c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8" t="s">
        <v>59</v>
      </c>
      <c r="EE80" s="149"/>
      <c r="EF80" s="149"/>
      <c r="EG80" s="149"/>
      <c r="EH80" s="149"/>
      <c r="EI80" s="149"/>
      <c r="EJ80" s="149"/>
      <c r="EK80" s="149"/>
      <c r="EL80" s="149"/>
      <c r="EM80" s="149"/>
      <c r="EN80" s="150"/>
      <c r="EO80" s="151">
        <f>データ!EI7</f>
        <v>65</v>
      </c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>
        <f>データ!EJ7</f>
        <v>66.8</v>
      </c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>
        <f>データ!EK7</f>
        <v>68.2</v>
      </c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>
        <f>データ!EL7</f>
        <v>69.400000000000006</v>
      </c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>
        <f>データ!EM7</f>
        <v>69.900000000000006</v>
      </c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8" t="s">
        <v>59</v>
      </c>
      <c r="IZ80" s="149"/>
      <c r="JA80" s="149"/>
      <c r="JB80" s="149"/>
      <c r="JC80" s="149"/>
      <c r="JD80" s="149"/>
      <c r="JE80" s="149"/>
      <c r="JF80" s="149"/>
      <c r="JG80" s="149"/>
      <c r="JH80" s="149"/>
      <c r="JI80" s="150"/>
      <c r="JJ80" s="152">
        <f>データ!ET7</f>
        <v>45645830</v>
      </c>
      <c r="JK80" s="152"/>
      <c r="JL80" s="152"/>
      <c r="JM80" s="152"/>
      <c r="JN80" s="152"/>
      <c r="JO80" s="152"/>
      <c r="JP80" s="152"/>
      <c r="JQ80" s="152"/>
      <c r="JR80" s="152"/>
      <c r="JS80" s="152"/>
      <c r="JT80" s="152"/>
      <c r="JU80" s="152"/>
      <c r="JV80" s="152"/>
      <c r="JW80" s="152"/>
      <c r="JX80" s="152"/>
      <c r="JY80" s="152"/>
      <c r="JZ80" s="152"/>
      <c r="KA80" s="152"/>
      <c r="KB80" s="152"/>
      <c r="KC80" s="152">
        <f>データ!EU7</f>
        <v>47082778</v>
      </c>
      <c r="KD80" s="152"/>
      <c r="KE80" s="152"/>
      <c r="KF80" s="152"/>
      <c r="KG80" s="152"/>
      <c r="KH80" s="152"/>
      <c r="KI80" s="152"/>
      <c r="KJ80" s="152"/>
      <c r="KK80" s="152"/>
      <c r="KL80" s="152"/>
      <c r="KM80" s="152"/>
      <c r="KN80" s="152"/>
      <c r="KO80" s="152"/>
      <c r="KP80" s="152"/>
      <c r="KQ80" s="152"/>
      <c r="KR80" s="152"/>
      <c r="KS80" s="152"/>
      <c r="KT80" s="152"/>
      <c r="KU80" s="152"/>
      <c r="KV80" s="152">
        <f>データ!EV7</f>
        <v>48918364</v>
      </c>
      <c r="KW80" s="152"/>
      <c r="KX80" s="152"/>
      <c r="KY80" s="152"/>
      <c r="KZ80" s="152"/>
      <c r="LA80" s="152"/>
      <c r="LB80" s="152"/>
      <c r="LC80" s="152"/>
      <c r="LD80" s="152"/>
      <c r="LE80" s="152"/>
      <c r="LF80" s="152"/>
      <c r="LG80" s="152"/>
      <c r="LH80" s="152"/>
      <c r="LI80" s="152"/>
      <c r="LJ80" s="152"/>
      <c r="LK80" s="152"/>
      <c r="LL80" s="152"/>
      <c r="LM80" s="152"/>
      <c r="LN80" s="152"/>
      <c r="LO80" s="152">
        <f>データ!EW7</f>
        <v>49696718</v>
      </c>
      <c r="LP80" s="152"/>
      <c r="LQ80" s="152"/>
      <c r="LR80" s="152"/>
      <c r="LS80" s="152"/>
      <c r="LT80" s="152"/>
      <c r="LU80" s="152"/>
      <c r="LV80" s="152"/>
      <c r="LW80" s="152"/>
      <c r="LX80" s="152"/>
      <c r="LY80" s="152"/>
      <c r="LZ80" s="152"/>
      <c r="MA80" s="152"/>
      <c r="MB80" s="152"/>
      <c r="MC80" s="152"/>
      <c r="MD80" s="152"/>
      <c r="ME80" s="152"/>
      <c r="MF80" s="152"/>
      <c r="MG80" s="152"/>
      <c r="MH80" s="152">
        <f>データ!EX7</f>
        <v>50234873</v>
      </c>
      <c r="MI80" s="152"/>
      <c r="MJ80" s="152"/>
      <c r="MK80" s="152"/>
      <c r="ML80" s="152"/>
      <c r="MM80" s="152"/>
      <c r="MN80" s="152"/>
      <c r="MO80" s="152"/>
      <c r="MP80" s="152"/>
      <c r="MQ80" s="152"/>
      <c r="MR80" s="152"/>
      <c r="MS80" s="152"/>
      <c r="MT80" s="152"/>
      <c r="MU80" s="152"/>
      <c r="MV80" s="152"/>
      <c r="MW80" s="152"/>
      <c r="MX80" s="152"/>
      <c r="MY80" s="152"/>
      <c r="MZ80" s="152"/>
      <c r="NA80" s="5"/>
      <c r="NB80" s="5"/>
      <c r="NC80" s="5"/>
      <c r="ND80" s="5"/>
      <c r="NE80" s="5"/>
      <c r="NF80" s="5"/>
      <c r="NG80" s="39"/>
      <c r="NH80" s="27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 x14ac:dyDescent="0.2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 x14ac:dyDescent="0.2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 x14ac:dyDescent="0.2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 x14ac:dyDescent="0.2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 x14ac:dyDescent="0.2">
      <c r="B85" t="s">
        <v>85</v>
      </c>
      <c r="C85" s="2"/>
      <c r="BH85" s="2"/>
      <c r="GR85" s="2"/>
      <c r="IV85" s="2"/>
      <c r="LD85" s="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 x14ac:dyDescent="0.2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 x14ac:dyDescent="0.2">
      <c r="A89" s="44"/>
      <c r="B89" s="45" t="s">
        <v>86</v>
      </c>
      <c r="C89" s="45" t="s">
        <v>87</v>
      </c>
      <c r="D89" s="45" t="s">
        <v>88</v>
      </c>
      <c r="E89" s="45" t="s">
        <v>89</v>
      </c>
      <c r="F89" s="45" t="s">
        <v>90</v>
      </c>
      <c r="G89" s="45" t="s">
        <v>91</v>
      </c>
      <c r="H89" s="45" t="s">
        <v>92</v>
      </c>
      <c r="I89" s="45" t="s">
        <v>93</v>
      </c>
      <c r="J89" s="45" t="s">
        <v>86</v>
      </c>
      <c r="K89" s="45" t="s">
        <v>87</v>
      </c>
      <c r="L89" s="45" t="s">
        <v>88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 x14ac:dyDescent="0.2">
      <c r="A90" s="44"/>
      <c r="B90" s="45" t="str">
        <f>データ!AS6</f>
        <v>【102.5】</v>
      </c>
      <c r="C90" s="45" t="str">
        <f>データ!BD6</f>
        <v>【84.7】</v>
      </c>
      <c r="D90" s="45" t="str">
        <f>データ!BO6</f>
        <v>【69.3】</v>
      </c>
      <c r="E90" s="45" t="str">
        <f>データ!BZ6</f>
        <v>【67.2】</v>
      </c>
      <c r="F90" s="45" t="str">
        <f>データ!CK6</f>
        <v>【56,733】</v>
      </c>
      <c r="G90" s="45" t="str">
        <f>データ!CV6</f>
        <v>【16,778】</v>
      </c>
      <c r="H90" s="45" t="str">
        <f>データ!DG6</f>
        <v>【58.8】</v>
      </c>
      <c r="I90" s="45" t="str">
        <f>データ!DR6</f>
        <v>【24.8】</v>
      </c>
      <c r="J90" s="45" t="str">
        <f>データ!EC6</f>
        <v>【54.8】</v>
      </c>
      <c r="K90" s="45" t="str">
        <f>データ!EN6</f>
        <v>【70.3】</v>
      </c>
      <c r="L90" s="45" t="str">
        <f>データ!EY6</f>
        <v>【49,168,683】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FSkWHLa4M3XBSUi3VahEALtoMxApnP4sMVxSYrXNoFbo/F5/vOXRz574IMTabmA/AbYlqOTwCexmqkUFnPXzJA==" saltValue="WTosWMQULQuvfz3gCEavVQ==" spinCount="100000" sheet="1" objects="1" scenarios="1" formatCells="0" formatColumns="0" formatRows="0"/>
  <mergeCells count="263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LP9:NH9"/>
    <mergeCell ref="NJ9:NK9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$OC$18:$OC$53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Y20"/>
  <sheetViews>
    <sheetView showGridLines="0" workbookViewId="0"/>
  </sheetViews>
  <sheetFormatPr defaultRowHeight="13.2" x14ac:dyDescent="0.2"/>
  <cols>
    <col min="1" max="1" width="14.6640625" customWidth="1"/>
    <col min="2" max="7" width="11.88671875" customWidth="1"/>
    <col min="8" max="10" width="15.88671875" bestFit="1" customWidth="1"/>
    <col min="11" max="154" width="11.88671875" customWidth="1"/>
    <col min="155" max="155" width="10.88671875" customWidth="1"/>
  </cols>
  <sheetData>
    <row r="1" spans="1:155" x14ac:dyDescent="0.2">
      <c r="A1" t="s">
        <v>94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>
        <v>1</v>
      </c>
      <c r="AS1" s="47"/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>
        <v>1</v>
      </c>
      <c r="BD1" s="47"/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>
        <v>1</v>
      </c>
      <c r="BO1" s="47"/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>
        <v>1</v>
      </c>
      <c r="BZ1" s="47"/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>
        <v>1</v>
      </c>
      <c r="CK1" s="47"/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>
        <v>1</v>
      </c>
      <c r="CV1" s="47"/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>
        <v>1</v>
      </c>
      <c r="DG1" s="47"/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>
        <v>1</v>
      </c>
      <c r="DR1" s="47"/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>
        <v>1</v>
      </c>
      <c r="EC1" s="47"/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>
        <v>1</v>
      </c>
      <c r="EN1" s="47"/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>
        <v>1</v>
      </c>
      <c r="EY1" s="47"/>
    </row>
    <row r="2" spans="1:155" x14ac:dyDescent="0.2">
      <c r="A2" s="48" t="s">
        <v>95</v>
      </c>
      <c r="B2" s="48">
        <f>COLUMN()-1</f>
        <v>1</v>
      </c>
      <c r="C2" s="48">
        <f t="shared" ref="C2:EN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si="0"/>
        <v>143</v>
      </c>
      <c r="EO2" s="48">
        <f t="shared" ref="EO2:EY2" si="1">COLUMN()-1</f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  <c r="EY2" s="48">
        <f t="shared" si="1"/>
        <v>154</v>
      </c>
    </row>
    <row r="3" spans="1:155" ht="13.2" customHeight="1" x14ac:dyDescent="0.2">
      <c r="A3" s="48" t="s">
        <v>96</v>
      </c>
      <c r="B3" s="49" t="s">
        <v>97</v>
      </c>
      <c r="C3" s="49" t="s">
        <v>98</v>
      </c>
      <c r="D3" s="49" t="s">
        <v>99</v>
      </c>
      <c r="E3" s="49" t="s">
        <v>100</v>
      </c>
      <c r="F3" s="49" t="s">
        <v>101</v>
      </c>
      <c r="G3" s="49" t="s">
        <v>102</v>
      </c>
      <c r="H3" s="50" t="s">
        <v>103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 t="s">
        <v>104</v>
      </c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5"/>
      <c r="DS3" s="52" t="s">
        <v>105</v>
      </c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6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7"/>
    </row>
    <row r="4" spans="1:155" ht="13.5" customHeight="1" x14ac:dyDescent="0.2">
      <c r="A4" s="48" t="s">
        <v>106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58" t="s">
        <v>107</v>
      </c>
      <c r="AJ4" s="159"/>
      <c r="AK4" s="159"/>
      <c r="AL4" s="159"/>
      <c r="AM4" s="159"/>
      <c r="AN4" s="159"/>
      <c r="AO4" s="159"/>
      <c r="AP4" s="159"/>
      <c r="AQ4" s="159"/>
      <c r="AR4" s="159"/>
      <c r="AS4" s="160"/>
      <c r="AT4" s="154" t="s">
        <v>108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4" t="s">
        <v>109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8" t="s">
        <v>110</v>
      </c>
      <c r="BQ4" s="159"/>
      <c r="BR4" s="159"/>
      <c r="BS4" s="159"/>
      <c r="BT4" s="159"/>
      <c r="BU4" s="159"/>
      <c r="BV4" s="159"/>
      <c r="BW4" s="159"/>
      <c r="BX4" s="159"/>
      <c r="BY4" s="159"/>
      <c r="BZ4" s="160"/>
      <c r="CA4" s="153" t="s">
        <v>111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4" t="s">
        <v>112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113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114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8" t="s">
        <v>115</v>
      </c>
      <c r="DT4" s="159"/>
      <c r="DU4" s="159"/>
      <c r="DV4" s="159"/>
      <c r="DW4" s="159"/>
      <c r="DX4" s="159"/>
      <c r="DY4" s="159"/>
      <c r="DZ4" s="159"/>
      <c r="EA4" s="159"/>
      <c r="EB4" s="159"/>
      <c r="EC4" s="160"/>
      <c r="ED4" s="153" t="s">
        <v>116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 t="s">
        <v>117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</row>
    <row r="5" spans="1:155" x14ac:dyDescent="0.2">
      <c r="A5" s="48" t="s">
        <v>118</v>
      </c>
      <c r="B5" s="61"/>
      <c r="C5" s="61"/>
      <c r="D5" s="61"/>
      <c r="E5" s="61"/>
      <c r="F5" s="61"/>
      <c r="G5" s="61"/>
      <c r="H5" s="62" t="s">
        <v>119</v>
      </c>
      <c r="I5" s="62" t="s">
        <v>120</v>
      </c>
      <c r="J5" s="62" t="s">
        <v>121</v>
      </c>
      <c r="K5" s="62" t="s">
        <v>1</v>
      </c>
      <c r="L5" s="62" t="s">
        <v>2</v>
      </c>
      <c r="M5" s="62" t="s">
        <v>3</v>
      </c>
      <c r="N5" s="62" t="s">
        <v>122</v>
      </c>
      <c r="O5" s="62" t="s">
        <v>5</v>
      </c>
      <c r="P5" s="62" t="s">
        <v>123</v>
      </c>
      <c r="Q5" s="62" t="s">
        <v>124</v>
      </c>
      <c r="R5" s="62" t="s">
        <v>125</v>
      </c>
      <c r="S5" s="62" t="s">
        <v>126</v>
      </c>
      <c r="T5" s="62" t="s">
        <v>127</v>
      </c>
      <c r="U5" s="62" t="s">
        <v>128</v>
      </c>
      <c r="V5" s="62" t="s">
        <v>129</v>
      </c>
      <c r="W5" s="62" t="s">
        <v>130</v>
      </c>
      <c r="X5" s="62" t="s">
        <v>131</v>
      </c>
      <c r="Y5" s="62" t="s">
        <v>132</v>
      </c>
      <c r="Z5" s="62" t="s">
        <v>133</v>
      </c>
      <c r="AA5" s="62" t="s">
        <v>134</v>
      </c>
      <c r="AB5" s="62" t="s">
        <v>135</v>
      </c>
      <c r="AC5" s="62" t="s">
        <v>136</v>
      </c>
      <c r="AD5" s="62" t="s">
        <v>137</v>
      </c>
      <c r="AE5" s="62" t="s">
        <v>138</v>
      </c>
      <c r="AF5" s="62" t="s">
        <v>139</v>
      </c>
      <c r="AG5" s="62" t="s">
        <v>140</v>
      </c>
      <c r="AH5" s="62" t="s">
        <v>141</v>
      </c>
      <c r="AI5" s="62" t="s">
        <v>142</v>
      </c>
      <c r="AJ5" s="62" t="s">
        <v>143</v>
      </c>
      <c r="AK5" s="62" t="s">
        <v>144</v>
      </c>
      <c r="AL5" s="62" t="s">
        <v>145</v>
      </c>
      <c r="AM5" s="62" t="s">
        <v>146</v>
      </c>
      <c r="AN5" s="62" t="s">
        <v>147</v>
      </c>
      <c r="AO5" s="62" t="s">
        <v>148</v>
      </c>
      <c r="AP5" s="62" t="s">
        <v>149</v>
      </c>
      <c r="AQ5" s="62" t="s">
        <v>150</v>
      </c>
      <c r="AR5" s="62" t="s">
        <v>151</v>
      </c>
      <c r="AS5" s="62" t="s">
        <v>152</v>
      </c>
      <c r="AT5" s="62" t="s">
        <v>142</v>
      </c>
      <c r="AU5" s="62" t="s">
        <v>143</v>
      </c>
      <c r="AV5" s="62" t="s">
        <v>144</v>
      </c>
      <c r="AW5" s="62" t="s">
        <v>145</v>
      </c>
      <c r="AX5" s="62" t="s">
        <v>146</v>
      </c>
      <c r="AY5" s="62" t="s">
        <v>147</v>
      </c>
      <c r="AZ5" s="62" t="s">
        <v>148</v>
      </c>
      <c r="BA5" s="62" t="s">
        <v>149</v>
      </c>
      <c r="BB5" s="62" t="s">
        <v>150</v>
      </c>
      <c r="BC5" s="62" t="s">
        <v>151</v>
      </c>
      <c r="BD5" s="62" t="s">
        <v>152</v>
      </c>
      <c r="BE5" s="62" t="s">
        <v>142</v>
      </c>
      <c r="BF5" s="62" t="s">
        <v>143</v>
      </c>
      <c r="BG5" s="62" t="s">
        <v>144</v>
      </c>
      <c r="BH5" s="62" t="s">
        <v>145</v>
      </c>
      <c r="BI5" s="62" t="s">
        <v>146</v>
      </c>
      <c r="BJ5" s="62" t="s">
        <v>147</v>
      </c>
      <c r="BK5" s="62" t="s">
        <v>148</v>
      </c>
      <c r="BL5" s="62" t="s">
        <v>149</v>
      </c>
      <c r="BM5" s="62" t="s">
        <v>150</v>
      </c>
      <c r="BN5" s="62" t="s">
        <v>151</v>
      </c>
      <c r="BO5" s="62" t="s">
        <v>152</v>
      </c>
      <c r="BP5" s="62" t="s">
        <v>142</v>
      </c>
      <c r="BQ5" s="62" t="s">
        <v>143</v>
      </c>
      <c r="BR5" s="62" t="s">
        <v>144</v>
      </c>
      <c r="BS5" s="62" t="s">
        <v>145</v>
      </c>
      <c r="BT5" s="62" t="s">
        <v>146</v>
      </c>
      <c r="BU5" s="62" t="s">
        <v>147</v>
      </c>
      <c r="BV5" s="62" t="s">
        <v>148</v>
      </c>
      <c r="BW5" s="62" t="s">
        <v>149</v>
      </c>
      <c r="BX5" s="62" t="s">
        <v>150</v>
      </c>
      <c r="BY5" s="62" t="s">
        <v>151</v>
      </c>
      <c r="BZ5" s="62" t="s">
        <v>152</v>
      </c>
      <c r="CA5" s="62" t="s">
        <v>142</v>
      </c>
      <c r="CB5" s="62" t="s">
        <v>143</v>
      </c>
      <c r="CC5" s="62" t="s">
        <v>144</v>
      </c>
      <c r="CD5" s="62" t="s">
        <v>145</v>
      </c>
      <c r="CE5" s="62" t="s">
        <v>146</v>
      </c>
      <c r="CF5" s="62" t="s">
        <v>147</v>
      </c>
      <c r="CG5" s="62" t="s">
        <v>148</v>
      </c>
      <c r="CH5" s="62" t="s">
        <v>149</v>
      </c>
      <c r="CI5" s="62" t="s">
        <v>150</v>
      </c>
      <c r="CJ5" s="62" t="s">
        <v>151</v>
      </c>
      <c r="CK5" s="62" t="s">
        <v>152</v>
      </c>
      <c r="CL5" s="62" t="s">
        <v>142</v>
      </c>
      <c r="CM5" s="62" t="s">
        <v>143</v>
      </c>
      <c r="CN5" s="62" t="s">
        <v>144</v>
      </c>
      <c r="CO5" s="62" t="s">
        <v>145</v>
      </c>
      <c r="CP5" s="62" t="s">
        <v>146</v>
      </c>
      <c r="CQ5" s="62" t="s">
        <v>147</v>
      </c>
      <c r="CR5" s="62" t="s">
        <v>148</v>
      </c>
      <c r="CS5" s="62" t="s">
        <v>149</v>
      </c>
      <c r="CT5" s="62" t="s">
        <v>150</v>
      </c>
      <c r="CU5" s="62" t="s">
        <v>151</v>
      </c>
      <c r="CV5" s="62" t="s">
        <v>152</v>
      </c>
      <c r="CW5" s="62" t="s">
        <v>142</v>
      </c>
      <c r="CX5" s="62" t="s">
        <v>143</v>
      </c>
      <c r="CY5" s="62" t="s">
        <v>144</v>
      </c>
      <c r="CZ5" s="62" t="s">
        <v>145</v>
      </c>
      <c r="DA5" s="62" t="s">
        <v>146</v>
      </c>
      <c r="DB5" s="62" t="s">
        <v>147</v>
      </c>
      <c r="DC5" s="62" t="s">
        <v>148</v>
      </c>
      <c r="DD5" s="62" t="s">
        <v>149</v>
      </c>
      <c r="DE5" s="62" t="s">
        <v>150</v>
      </c>
      <c r="DF5" s="62" t="s">
        <v>151</v>
      </c>
      <c r="DG5" s="62" t="s">
        <v>152</v>
      </c>
      <c r="DH5" s="62" t="s">
        <v>142</v>
      </c>
      <c r="DI5" s="62" t="s">
        <v>143</v>
      </c>
      <c r="DJ5" s="62" t="s">
        <v>144</v>
      </c>
      <c r="DK5" s="62" t="s">
        <v>145</v>
      </c>
      <c r="DL5" s="62" t="s">
        <v>146</v>
      </c>
      <c r="DM5" s="62" t="s">
        <v>147</v>
      </c>
      <c r="DN5" s="62" t="s">
        <v>148</v>
      </c>
      <c r="DO5" s="62" t="s">
        <v>149</v>
      </c>
      <c r="DP5" s="62" t="s">
        <v>150</v>
      </c>
      <c r="DQ5" s="62" t="s">
        <v>151</v>
      </c>
      <c r="DR5" s="62" t="s">
        <v>152</v>
      </c>
      <c r="DS5" s="62" t="s">
        <v>142</v>
      </c>
      <c r="DT5" s="62" t="s">
        <v>143</v>
      </c>
      <c r="DU5" s="62" t="s">
        <v>144</v>
      </c>
      <c r="DV5" s="62" t="s">
        <v>145</v>
      </c>
      <c r="DW5" s="62" t="s">
        <v>146</v>
      </c>
      <c r="DX5" s="62" t="s">
        <v>147</v>
      </c>
      <c r="DY5" s="62" t="s">
        <v>148</v>
      </c>
      <c r="DZ5" s="62" t="s">
        <v>149</v>
      </c>
      <c r="EA5" s="62" t="s">
        <v>150</v>
      </c>
      <c r="EB5" s="62" t="s">
        <v>151</v>
      </c>
      <c r="EC5" s="62" t="s">
        <v>152</v>
      </c>
      <c r="ED5" s="62" t="s">
        <v>142</v>
      </c>
      <c r="EE5" s="62" t="s">
        <v>143</v>
      </c>
      <c r="EF5" s="62" t="s">
        <v>144</v>
      </c>
      <c r="EG5" s="62" t="s">
        <v>145</v>
      </c>
      <c r="EH5" s="62" t="s">
        <v>146</v>
      </c>
      <c r="EI5" s="62" t="s">
        <v>147</v>
      </c>
      <c r="EJ5" s="62" t="s">
        <v>148</v>
      </c>
      <c r="EK5" s="62" t="s">
        <v>149</v>
      </c>
      <c r="EL5" s="62" t="s">
        <v>150</v>
      </c>
      <c r="EM5" s="62" t="s">
        <v>151</v>
      </c>
      <c r="EN5" s="62" t="s">
        <v>153</v>
      </c>
      <c r="EO5" s="62" t="s">
        <v>142</v>
      </c>
      <c r="EP5" s="62" t="s">
        <v>143</v>
      </c>
      <c r="EQ5" s="62" t="s">
        <v>144</v>
      </c>
      <c r="ER5" s="62" t="s">
        <v>145</v>
      </c>
      <c r="ES5" s="62" t="s">
        <v>146</v>
      </c>
      <c r="ET5" s="62" t="s">
        <v>147</v>
      </c>
      <c r="EU5" s="62" t="s">
        <v>148</v>
      </c>
      <c r="EV5" s="62" t="s">
        <v>149</v>
      </c>
      <c r="EW5" s="62" t="s">
        <v>150</v>
      </c>
      <c r="EX5" s="62" t="s">
        <v>151</v>
      </c>
      <c r="EY5" s="62" t="s">
        <v>152</v>
      </c>
    </row>
    <row r="6" spans="1:155" s="67" customFormat="1" x14ac:dyDescent="0.2">
      <c r="A6" s="48" t="s">
        <v>154</v>
      </c>
      <c r="B6" s="63">
        <f>B8</f>
        <v>2020</v>
      </c>
      <c r="C6" s="63">
        <f t="shared" ref="C6:M6" si="2">C8</f>
        <v>42137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55" t="str">
        <f>IF(H8&lt;&gt;I8,H8,"")&amp;IF(I8&lt;&gt;J8,I8,"")&amp;"　"&amp;J8</f>
        <v>宮城県栗原市　栗原市立栗原中央病院</v>
      </c>
      <c r="I6" s="156"/>
      <c r="J6" s="157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300床以上～400床未満</v>
      </c>
      <c r="O6" s="63" t="str">
        <f>O8</f>
        <v>学術・研究機関出身</v>
      </c>
      <c r="P6" s="63" t="str">
        <f>P8</f>
        <v>直営</v>
      </c>
      <c r="Q6" s="64">
        <f t="shared" ref="Q6:AH6" si="3">Q8</f>
        <v>18</v>
      </c>
      <c r="R6" s="63" t="str">
        <f t="shared" si="3"/>
        <v>対象</v>
      </c>
      <c r="S6" s="63" t="str">
        <f t="shared" si="3"/>
        <v>ド 訓</v>
      </c>
      <c r="T6" s="63" t="str">
        <f t="shared" si="3"/>
        <v>救 臨 感 災 輪</v>
      </c>
      <c r="U6" s="64">
        <f>U8</f>
        <v>65811</v>
      </c>
      <c r="V6" s="64">
        <f>V8</f>
        <v>22277</v>
      </c>
      <c r="W6" s="63" t="str">
        <f>W8</f>
        <v>-</v>
      </c>
      <c r="X6" s="63" t="str">
        <f t="shared" ref="X6" si="4">X8</f>
        <v>第２種該当</v>
      </c>
      <c r="Y6" s="63" t="str">
        <f t="shared" si="3"/>
        <v>７：１</v>
      </c>
      <c r="Z6" s="64">
        <f t="shared" si="3"/>
        <v>267</v>
      </c>
      <c r="AA6" s="64">
        <f t="shared" si="3"/>
        <v>17</v>
      </c>
      <c r="AB6" s="64">
        <f t="shared" si="3"/>
        <v>28</v>
      </c>
      <c r="AC6" s="64" t="str">
        <f t="shared" si="3"/>
        <v>-</v>
      </c>
      <c r="AD6" s="64">
        <f t="shared" si="3"/>
        <v>1</v>
      </c>
      <c r="AE6" s="64">
        <f t="shared" si="3"/>
        <v>313</v>
      </c>
      <c r="AF6" s="64">
        <f t="shared" si="3"/>
        <v>229</v>
      </c>
      <c r="AG6" s="64">
        <f t="shared" si="3"/>
        <v>26</v>
      </c>
      <c r="AH6" s="64">
        <f t="shared" si="3"/>
        <v>255</v>
      </c>
      <c r="AI6" s="65">
        <f>IF(AI8="-",NA(),AI8)</f>
        <v>97.1</v>
      </c>
      <c r="AJ6" s="65">
        <f t="shared" ref="AJ6:AR6" si="5">IF(AJ8="-",NA(),AJ8)</f>
        <v>97.2</v>
      </c>
      <c r="AK6" s="65">
        <f t="shared" si="5"/>
        <v>96.8</v>
      </c>
      <c r="AL6" s="65">
        <f t="shared" si="5"/>
        <v>92.5</v>
      </c>
      <c r="AM6" s="65">
        <f t="shared" si="5"/>
        <v>103.2</v>
      </c>
      <c r="AN6" s="65">
        <f t="shared" si="5"/>
        <v>97.2</v>
      </c>
      <c r="AO6" s="65">
        <f t="shared" si="5"/>
        <v>97</v>
      </c>
      <c r="AP6" s="65">
        <f t="shared" si="5"/>
        <v>97.8</v>
      </c>
      <c r="AQ6" s="65">
        <f t="shared" si="5"/>
        <v>97</v>
      </c>
      <c r="AR6" s="65">
        <f t="shared" si="5"/>
        <v>102.4</v>
      </c>
      <c r="AS6" s="65" t="str">
        <f>IF(AS8="-","【-】","【"&amp;SUBSTITUTE(TEXT(AS8,"#,##0.0"),"-","△")&amp;"】")</f>
        <v>【102.5】</v>
      </c>
      <c r="AT6" s="65">
        <f>IF(AT8="-",NA(),AT8)</f>
        <v>84.6</v>
      </c>
      <c r="AU6" s="65">
        <f t="shared" ref="AU6:BC6" si="6">IF(AU8="-",NA(),AU8)</f>
        <v>85.1</v>
      </c>
      <c r="AV6" s="65">
        <f t="shared" si="6"/>
        <v>87.9</v>
      </c>
      <c r="AW6" s="65">
        <f t="shared" si="6"/>
        <v>79.3</v>
      </c>
      <c r="AX6" s="65">
        <f t="shared" si="6"/>
        <v>82</v>
      </c>
      <c r="AY6" s="65">
        <f t="shared" si="6"/>
        <v>90.1</v>
      </c>
      <c r="AZ6" s="65">
        <f t="shared" si="6"/>
        <v>89.6</v>
      </c>
      <c r="BA6" s="65">
        <f t="shared" si="6"/>
        <v>89.7</v>
      </c>
      <c r="BB6" s="65">
        <f t="shared" si="6"/>
        <v>89.3</v>
      </c>
      <c r="BC6" s="65">
        <f t="shared" si="6"/>
        <v>84.1</v>
      </c>
      <c r="BD6" s="65" t="str">
        <f>IF(BD8="-","【-】","【"&amp;SUBSTITUTE(TEXT(BD8,"#,##0.0"),"-","△")&amp;"】")</f>
        <v>【84.7】</v>
      </c>
      <c r="BE6" s="65">
        <f>IF(BE8="-",NA(),BE8)</f>
        <v>161</v>
      </c>
      <c r="BF6" s="65">
        <f t="shared" ref="BF6:BN6" si="7">IF(BF8="-",NA(),BF8)</f>
        <v>148.5</v>
      </c>
      <c r="BG6" s="65">
        <f t="shared" si="7"/>
        <v>143.80000000000001</v>
      </c>
      <c r="BH6" s="65">
        <f t="shared" si="7"/>
        <v>152</v>
      </c>
      <c r="BI6" s="65">
        <f t="shared" si="7"/>
        <v>139.5</v>
      </c>
      <c r="BJ6" s="65">
        <f t="shared" si="7"/>
        <v>76.3</v>
      </c>
      <c r="BK6" s="65">
        <f t="shared" si="7"/>
        <v>80.7</v>
      </c>
      <c r="BL6" s="65">
        <f t="shared" si="7"/>
        <v>75.900000000000006</v>
      </c>
      <c r="BM6" s="65">
        <f t="shared" si="7"/>
        <v>75.099999999999994</v>
      </c>
      <c r="BN6" s="65">
        <f t="shared" si="7"/>
        <v>83.2</v>
      </c>
      <c r="BO6" s="65" t="str">
        <f>IF(BO8="-","【-】","【"&amp;SUBSTITUTE(TEXT(BO8,"#,##0.0"),"-","△")&amp;"】")</f>
        <v>【69.3】</v>
      </c>
      <c r="BP6" s="65">
        <f>IF(BP8="-",NA(),BP8)</f>
        <v>63.1</v>
      </c>
      <c r="BQ6" s="65">
        <f t="shared" ref="BQ6:BY6" si="8">IF(BQ8="-",NA(),BQ8)</f>
        <v>66.099999999999994</v>
      </c>
      <c r="BR6" s="65">
        <f t="shared" si="8"/>
        <v>68.5</v>
      </c>
      <c r="BS6" s="65">
        <f t="shared" si="8"/>
        <v>61.6</v>
      </c>
      <c r="BT6" s="65">
        <f t="shared" si="8"/>
        <v>61.6</v>
      </c>
      <c r="BU6" s="65">
        <f t="shared" si="8"/>
        <v>72.599999999999994</v>
      </c>
      <c r="BV6" s="65">
        <f t="shared" si="8"/>
        <v>73.5</v>
      </c>
      <c r="BW6" s="65">
        <f t="shared" si="8"/>
        <v>74.099999999999994</v>
      </c>
      <c r="BX6" s="65">
        <f t="shared" si="8"/>
        <v>74.400000000000006</v>
      </c>
      <c r="BY6" s="65">
        <f t="shared" si="8"/>
        <v>66.5</v>
      </c>
      <c r="BZ6" s="65" t="str">
        <f>IF(BZ8="-","【-】","【"&amp;SUBSTITUTE(TEXT(BZ8,"#,##0.0"),"-","△")&amp;"】")</f>
        <v>【67.2】</v>
      </c>
      <c r="CA6" s="66">
        <f>IF(CA8="-",NA(),CA8)</f>
        <v>36769</v>
      </c>
      <c r="CB6" s="66">
        <f t="shared" ref="CB6:CJ6" si="9">IF(CB8="-",NA(),CB8)</f>
        <v>39981</v>
      </c>
      <c r="CC6" s="66">
        <f t="shared" si="9"/>
        <v>40357</v>
      </c>
      <c r="CD6" s="66">
        <f t="shared" si="9"/>
        <v>40830</v>
      </c>
      <c r="CE6" s="66">
        <f t="shared" si="9"/>
        <v>46759</v>
      </c>
      <c r="CF6" s="66">
        <f t="shared" si="9"/>
        <v>50510</v>
      </c>
      <c r="CG6" s="66">
        <f t="shared" si="9"/>
        <v>50958</v>
      </c>
      <c r="CH6" s="66">
        <f t="shared" si="9"/>
        <v>52405</v>
      </c>
      <c r="CI6" s="66">
        <f t="shared" si="9"/>
        <v>53523</v>
      </c>
      <c r="CJ6" s="66">
        <f t="shared" si="9"/>
        <v>57368</v>
      </c>
      <c r="CK6" s="65" t="str">
        <f>IF(CK8="-","【-】","【"&amp;SUBSTITUTE(TEXT(CK8,"#,##0"),"-","△")&amp;"】")</f>
        <v>【56,733】</v>
      </c>
      <c r="CL6" s="66">
        <f>IF(CL8="-",NA(),CL8)</f>
        <v>10346</v>
      </c>
      <c r="CM6" s="66">
        <f t="shared" ref="CM6:CU6" si="10">IF(CM8="-",NA(),CM8)</f>
        <v>10291</v>
      </c>
      <c r="CN6" s="66">
        <f t="shared" si="10"/>
        <v>10534</v>
      </c>
      <c r="CO6" s="66">
        <f t="shared" si="10"/>
        <v>10883</v>
      </c>
      <c r="CP6" s="66">
        <f t="shared" si="10"/>
        <v>11290</v>
      </c>
      <c r="CQ6" s="66">
        <f t="shared" si="10"/>
        <v>13552</v>
      </c>
      <c r="CR6" s="66">
        <f t="shared" si="10"/>
        <v>13792</v>
      </c>
      <c r="CS6" s="66">
        <f t="shared" si="10"/>
        <v>14290</v>
      </c>
      <c r="CT6" s="66">
        <f t="shared" si="10"/>
        <v>15111</v>
      </c>
      <c r="CU6" s="66">
        <f t="shared" si="10"/>
        <v>15986</v>
      </c>
      <c r="CV6" s="65" t="str">
        <f>IF(CV8="-","【-】","【"&amp;SUBSTITUTE(TEXT(CV8,"#,##0"),"-","△")&amp;"】")</f>
        <v>【16,778】</v>
      </c>
      <c r="CW6" s="65">
        <f>IF(CW8="-",NA(),CW8)</f>
        <v>56.1</v>
      </c>
      <c r="CX6" s="65">
        <f t="shared" ref="CX6:DF6" si="11">IF(CX8="-",NA(),CX8)</f>
        <v>54.1</v>
      </c>
      <c r="CY6" s="65">
        <f t="shared" si="11"/>
        <v>52.8</v>
      </c>
      <c r="CZ6" s="65">
        <f t="shared" si="11"/>
        <v>57.8</v>
      </c>
      <c r="DA6" s="65">
        <f t="shared" si="11"/>
        <v>65</v>
      </c>
      <c r="DB6" s="65">
        <f t="shared" si="11"/>
        <v>55.8</v>
      </c>
      <c r="DC6" s="65">
        <f t="shared" si="11"/>
        <v>56.1</v>
      </c>
      <c r="DD6" s="65">
        <f t="shared" si="11"/>
        <v>56</v>
      </c>
      <c r="DE6" s="65">
        <f t="shared" si="11"/>
        <v>56.2</v>
      </c>
      <c r="DF6" s="65">
        <f t="shared" si="11"/>
        <v>60.8</v>
      </c>
      <c r="DG6" s="65" t="str">
        <f>IF(DG8="-","【-】","【"&amp;SUBSTITUTE(TEXT(DG8,"#,##0.0"),"-","△")&amp;"】")</f>
        <v>【58.8】</v>
      </c>
      <c r="DH6" s="65">
        <f>IF(DH8="-",NA(),DH8)</f>
        <v>16.8</v>
      </c>
      <c r="DI6" s="65">
        <f t="shared" ref="DI6:DQ6" si="12">IF(DI8="-",NA(),DI8)</f>
        <v>19.100000000000001</v>
      </c>
      <c r="DJ6" s="65">
        <f t="shared" si="12"/>
        <v>18.7</v>
      </c>
      <c r="DK6" s="65">
        <f t="shared" si="12"/>
        <v>19.2</v>
      </c>
      <c r="DL6" s="65">
        <f t="shared" si="12"/>
        <v>19.600000000000001</v>
      </c>
      <c r="DM6" s="65">
        <f t="shared" si="12"/>
        <v>23.8</v>
      </c>
      <c r="DN6" s="65">
        <f t="shared" si="12"/>
        <v>23.9</v>
      </c>
      <c r="DO6" s="65">
        <f t="shared" si="12"/>
        <v>23.6</v>
      </c>
      <c r="DP6" s="65">
        <f t="shared" si="12"/>
        <v>24.2</v>
      </c>
      <c r="DQ6" s="65">
        <f t="shared" si="12"/>
        <v>24.1</v>
      </c>
      <c r="DR6" s="65" t="str">
        <f>IF(DR8="-","【-】","【"&amp;SUBSTITUTE(TEXT(DR8,"#,##0.0"),"-","△")&amp;"】")</f>
        <v>【24.8】</v>
      </c>
      <c r="DS6" s="65">
        <f>IF(DS8="-",NA(),DS8)</f>
        <v>45.9</v>
      </c>
      <c r="DT6" s="65">
        <f t="shared" ref="DT6:EB6" si="13">IF(DT8="-",NA(),DT8)</f>
        <v>47.3</v>
      </c>
      <c r="DU6" s="65">
        <f t="shared" si="13"/>
        <v>48.7</v>
      </c>
      <c r="DV6" s="65">
        <f t="shared" si="13"/>
        <v>50.5</v>
      </c>
      <c r="DW6" s="65">
        <f t="shared" si="13"/>
        <v>53.3</v>
      </c>
      <c r="DX6" s="65">
        <f t="shared" si="13"/>
        <v>49.8</v>
      </c>
      <c r="DY6" s="65">
        <f t="shared" si="13"/>
        <v>50.9</v>
      </c>
      <c r="DZ6" s="65">
        <f t="shared" si="13"/>
        <v>51.9</v>
      </c>
      <c r="EA6" s="65">
        <f t="shared" si="13"/>
        <v>52.9</v>
      </c>
      <c r="EB6" s="65">
        <f t="shared" si="13"/>
        <v>54.3</v>
      </c>
      <c r="EC6" s="65" t="str">
        <f>IF(EC8="-","【-】","【"&amp;SUBSTITUTE(TEXT(EC8,"#,##0.0"),"-","△")&amp;"】")</f>
        <v>【54.8】</v>
      </c>
      <c r="ED6" s="65">
        <f>IF(ED8="-",NA(),ED8)</f>
        <v>74</v>
      </c>
      <c r="EE6" s="65">
        <f t="shared" ref="EE6:EM6" si="14">IF(EE8="-",NA(),EE8)</f>
        <v>72.5</v>
      </c>
      <c r="EF6" s="65">
        <f t="shared" si="14"/>
        <v>71.900000000000006</v>
      </c>
      <c r="EG6" s="65">
        <f t="shared" si="14"/>
        <v>71.599999999999994</v>
      </c>
      <c r="EH6" s="65">
        <f t="shared" si="14"/>
        <v>75.099999999999994</v>
      </c>
      <c r="EI6" s="65">
        <f t="shared" si="14"/>
        <v>65</v>
      </c>
      <c r="EJ6" s="65">
        <f t="shared" si="14"/>
        <v>66.8</v>
      </c>
      <c r="EK6" s="65">
        <f t="shared" si="14"/>
        <v>68.2</v>
      </c>
      <c r="EL6" s="65">
        <f t="shared" si="14"/>
        <v>69.400000000000006</v>
      </c>
      <c r="EM6" s="65">
        <f t="shared" si="14"/>
        <v>69.900000000000006</v>
      </c>
      <c r="EN6" s="65" t="str">
        <f>IF(EN8="-","【-】","【"&amp;SUBSTITUTE(TEXT(EN8,"#,##0.0"),"-","△")&amp;"】")</f>
        <v>【70.3】</v>
      </c>
      <c r="EO6" s="66">
        <f>IF(EO8="-",NA(),EO8)</f>
        <v>42915257</v>
      </c>
      <c r="EP6" s="66">
        <f t="shared" ref="EP6:EX6" si="15">IF(EP8="-",NA(),EP8)</f>
        <v>43356290</v>
      </c>
      <c r="EQ6" s="66">
        <f t="shared" si="15"/>
        <v>43973260</v>
      </c>
      <c r="ER6" s="66">
        <f t="shared" si="15"/>
        <v>40252204</v>
      </c>
      <c r="ES6" s="66">
        <f t="shared" si="15"/>
        <v>42634594</v>
      </c>
      <c r="ET6" s="66">
        <f t="shared" si="15"/>
        <v>45645830</v>
      </c>
      <c r="EU6" s="66">
        <f t="shared" si="15"/>
        <v>47082778</v>
      </c>
      <c r="EV6" s="66">
        <f t="shared" si="15"/>
        <v>48918364</v>
      </c>
      <c r="EW6" s="66">
        <f t="shared" si="15"/>
        <v>49696718</v>
      </c>
      <c r="EX6" s="66">
        <f t="shared" si="15"/>
        <v>50234873</v>
      </c>
      <c r="EY6" s="66" t="str">
        <f>IF(EY8="-","【-】","【"&amp;SUBSTITUTE(TEXT(EY8,"#,##0"),"-","△")&amp;"】")</f>
        <v>【49,168,683】</v>
      </c>
    </row>
    <row r="7" spans="1:155" s="67" customFormat="1" x14ac:dyDescent="0.2">
      <c r="A7" s="48" t="s">
        <v>155</v>
      </c>
      <c r="B7" s="63">
        <f t="shared" ref="B7:AH7" si="16">B8</f>
        <v>2020</v>
      </c>
      <c r="C7" s="63">
        <f t="shared" si="16"/>
        <v>42137</v>
      </c>
      <c r="D7" s="63">
        <f t="shared" si="16"/>
        <v>46</v>
      </c>
      <c r="E7" s="63">
        <f t="shared" si="16"/>
        <v>6</v>
      </c>
      <c r="F7" s="63">
        <f t="shared" si="16"/>
        <v>0</v>
      </c>
      <c r="G7" s="63">
        <f t="shared" si="16"/>
        <v>1</v>
      </c>
      <c r="H7" s="63"/>
      <c r="I7" s="63"/>
      <c r="J7" s="63"/>
      <c r="K7" s="63" t="str">
        <f t="shared" si="16"/>
        <v>条例全部</v>
      </c>
      <c r="L7" s="63" t="str">
        <f t="shared" si="16"/>
        <v>病院事業</v>
      </c>
      <c r="M7" s="63" t="str">
        <f t="shared" si="16"/>
        <v>一般病院</v>
      </c>
      <c r="N7" s="63" t="str">
        <f>N8</f>
        <v>300床以上～400床未満</v>
      </c>
      <c r="O7" s="63" t="str">
        <f>O8</f>
        <v>学術・研究機関出身</v>
      </c>
      <c r="P7" s="63" t="str">
        <f>P8</f>
        <v>直営</v>
      </c>
      <c r="Q7" s="64">
        <f t="shared" si="16"/>
        <v>18</v>
      </c>
      <c r="R7" s="63" t="str">
        <f t="shared" si="16"/>
        <v>対象</v>
      </c>
      <c r="S7" s="63" t="str">
        <f t="shared" si="16"/>
        <v>ド 訓</v>
      </c>
      <c r="T7" s="63" t="str">
        <f t="shared" si="16"/>
        <v>救 臨 感 災 輪</v>
      </c>
      <c r="U7" s="64">
        <f>U8</f>
        <v>65811</v>
      </c>
      <c r="V7" s="64">
        <f>V8</f>
        <v>22277</v>
      </c>
      <c r="W7" s="63" t="str">
        <f>W8</f>
        <v>-</v>
      </c>
      <c r="X7" s="63" t="str">
        <f t="shared" si="16"/>
        <v>第２種該当</v>
      </c>
      <c r="Y7" s="63" t="str">
        <f t="shared" si="16"/>
        <v>７：１</v>
      </c>
      <c r="Z7" s="64">
        <f t="shared" si="16"/>
        <v>267</v>
      </c>
      <c r="AA7" s="64">
        <f t="shared" si="16"/>
        <v>17</v>
      </c>
      <c r="AB7" s="64">
        <f t="shared" si="16"/>
        <v>28</v>
      </c>
      <c r="AC7" s="64" t="str">
        <f t="shared" si="16"/>
        <v>-</v>
      </c>
      <c r="AD7" s="64">
        <f t="shared" si="16"/>
        <v>1</v>
      </c>
      <c r="AE7" s="64">
        <f t="shared" si="16"/>
        <v>313</v>
      </c>
      <c r="AF7" s="64">
        <f t="shared" si="16"/>
        <v>229</v>
      </c>
      <c r="AG7" s="64">
        <f t="shared" si="16"/>
        <v>26</v>
      </c>
      <c r="AH7" s="64">
        <f t="shared" si="16"/>
        <v>255</v>
      </c>
      <c r="AI7" s="65">
        <f>AI8</f>
        <v>97.1</v>
      </c>
      <c r="AJ7" s="65">
        <f t="shared" ref="AJ7:AR7" si="17">AJ8</f>
        <v>97.2</v>
      </c>
      <c r="AK7" s="65">
        <f t="shared" si="17"/>
        <v>96.8</v>
      </c>
      <c r="AL7" s="65">
        <f t="shared" si="17"/>
        <v>92.5</v>
      </c>
      <c r="AM7" s="65">
        <f t="shared" si="17"/>
        <v>103.2</v>
      </c>
      <c r="AN7" s="65">
        <f t="shared" si="17"/>
        <v>97.2</v>
      </c>
      <c r="AO7" s="65">
        <f t="shared" si="17"/>
        <v>97</v>
      </c>
      <c r="AP7" s="65">
        <f t="shared" si="17"/>
        <v>97.8</v>
      </c>
      <c r="AQ7" s="65">
        <f t="shared" si="17"/>
        <v>97</v>
      </c>
      <c r="AR7" s="65">
        <f t="shared" si="17"/>
        <v>102.4</v>
      </c>
      <c r="AS7" s="65"/>
      <c r="AT7" s="65">
        <f>AT8</f>
        <v>84.6</v>
      </c>
      <c r="AU7" s="65">
        <f t="shared" ref="AU7:BC7" si="18">AU8</f>
        <v>85.1</v>
      </c>
      <c r="AV7" s="65">
        <f t="shared" si="18"/>
        <v>87.9</v>
      </c>
      <c r="AW7" s="65">
        <f t="shared" si="18"/>
        <v>79.3</v>
      </c>
      <c r="AX7" s="65">
        <f t="shared" si="18"/>
        <v>82</v>
      </c>
      <c r="AY7" s="65">
        <f t="shared" si="18"/>
        <v>90.1</v>
      </c>
      <c r="AZ7" s="65">
        <f t="shared" si="18"/>
        <v>89.6</v>
      </c>
      <c r="BA7" s="65">
        <f t="shared" si="18"/>
        <v>89.7</v>
      </c>
      <c r="BB7" s="65">
        <f t="shared" si="18"/>
        <v>89.3</v>
      </c>
      <c r="BC7" s="65">
        <f t="shared" si="18"/>
        <v>84.1</v>
      </c>
      <c r="BD7" s="65"/>
      <c r="BE7" s="65">
        <f>BE8</f>
        <v>161</v>
      </c>
      <c r="BF7" s="65">
        <f t="shared" ref="BF7:BN7" si="19">BF8</f>
        <v>148.5</v>
      </c>
      <c r="BG7" s="65">
        <f t="shared" si="19"/>
        <v>143.80000000000001</v>
      </c>
      <c r="BH7" s="65">
        <f t="shared" si="19"/>
        <v>152</v>
      </c>
      <c r="BI7" s="65">
        <f t="shared" si="19"/>
        <v>139.5</v>
      </c>
      <c r="BJ7" s="65">
        <f t="shared" si="19"/>
        <v>76.3</v>
      </c>
      <c r="BK7" s="65">
        <f t="shared" si="19"/>
        <v>80.7</v>
      </c>
      <c r="BL7" s="65">
        <f t="shared" si="19"/>
        <v>75.900000000000006</v>
      </c>
      <c r="BM7" s="65">
        <f t="shared" si="19"/>
        <v>75.099999999999994</v>
      </c>
      <c r="BN7" s="65">
        <f t="shared" si="19"/>
        <v>83.2</v>
      </c>
      <c r="BO7" s="65"/>
      <c r="BP7" s="65">
        <f>BP8</f>
        <v>63.1</v>
      </c>
      <c r="BQ7" s="65">
        <f t="shared" ref="BQ7:BY7" si="20">BQ8</f>
        <v>66.099999999999994</v>
      </c>
      <c r="BR7" s="65">
        <f t="shared" si="20"/>
        <v>68.5</v>
      </c>
      <c r="BS7" s="65">
        <f t="shared" si="20"/>
        <v>61.6</v>
      </c>
      <c r="BT7" s="65">
        <f t="shared" si="20"/>
        <v>61.6</v>
      </c>
      <c r="BU7" s="65">
        <f t="shared" si="20"/>
        <v>72.599999999999994</v>
      </c>
      <c r="BV7" s="65">
        <f t="shared" si="20"/>
        <v>73.5</v>
      </c>
      <c r="BW7" s="65">
        <f t="shared" si="20"/>
        <v>74.099999999999994</v>
      </c>
      <c r="BX7" s="65">
        <f t="shared" si="20"/>
        <v>74.400000000000006</v>
      </c>
      <c r="BY7" s="65">
        <f t="shared" si="20"/>
        <v>66.5</v>
      </c>
      <c r="BZ7" s="65"/>
      <c r="CA7" s="66">
        <f>CA8</f>
        <v>36769</v>
      </c>
      <c r="CB7" s="66">
        <f t="shared" ref="CB7:CJ7" si="21">CB8</f>
        <v>39981</v>
      </c>
      <c r="CC7" s="66">
        <f t="shared" si="21"/>
        <v>40357</v>
      </c>
      <c r="CD7" s="66">
        <f t="shared" si="21"/>
        <v>40830</v>
      </c>
      <c r="CE7" s="66">
        <f t="shared" si="21"/>
        <v>46759</v>
      </c>
      <c r="CF7" s="66">
        <f t="shared" si="21"/>
        <v>50510</v>
      </c>
      <c r="CG7" s="66">
        <f t="shared" si="21"/>
        <v>50958</v>
      </c>
      <c r="CH7" s="66">
        <f t="shared" si="21"/>
        <v>52405</v>
      </c>
      <c r="CI7" s="66">
        <f t="shared" si="21"/>
        <v>53523</v>
      </c>
      <c r="CJ7" s="66">
        <f t="shared" si="21"/>
        <v>57368</v>
      </c>
      <c r="CK7" s="65"/>
      <c r="CL7" s="66">
        <f>CL8</f>
        <v>10346</v>
      </c>
      <c r="CM7" s="66">
        <f t="shared" ref="CM7:CU7" si="22">CM8</f>
        <v>10291</v>
      </c>
      <c r="CN7" s="66">
        <f t="shared" si="22"/>
        <v>10534</v>
      </c>
      <c r="CO7" s="66">
        <f t="shared" si="22"/>
        <v>10883</v>
      </c>
      <c r="CP7" s="66">
        <f t="shared" si="22"/>
        <v>11290</v>
      </c>
      <c r="CQ7" s="66">
        <f t="shared" si="22"/>
        <v>13552</v>
      </c>
      <c r="CR7" s="66">
        <f t="shared" si="22"/>
        <v>13792</v>
      </c>
      <c r="CS7" s="66">
        <f t="shared" si="22"/>
        <v>14290</v>
      </c>
      <c r="CT7" s="66">
        <f t="shared" si="22"/>
        <v>15111</v>
      </c>
      <c r="CU7" s="66">
        <f t="shared" si="22"/>
        <v>15986</v>
      </c>
      <c r="CV7" s="65"/>
      <c r="CW7" s="65">
        <f>CW8</f>
        <v>56.1</v>
      </c>
      <c r="CX7" s="65">
        <f t="shared" ref="CX7:DF7" si="23">CX8</f>
        <v>54.1</v>
      </c>
      <c r="CY7" s="65">
        <f t="shared" si="23"/>
        <v>52.8</v>
      </c>
      <c r="CZ7" s="65">
        <f t="shared" si="23"/>
        <v>57.8</v>
      </c>
      <c r="DA7" s="65">
        <f t="shared" si="23"/>
        <v>65</v>
      </c>
      <c r="DB7" s="65">
        <f t="shared" si="23"/>
        <v>55.8</v>
      </c>
      <c r="DC7" s="65">
        <f t="shared" si="23"/>
        <v>56.1</v>
      </c>
      <c r="DD7" s="65">
        <f t="shared" si="23"/>
        <v>56</v>
      </c>
      <c r="DE7" s="65">
        <f t="shared" si="23"/>
        <v>56.2</v>
      </c>
      <c r="DF7" s="65">
        <f t="shared" si="23"/>
        <v>60.8</v>
      </c>
      <c r="DG7" s="65"/>
      <c r="DH7" s="65">
        <f>DH8</f>
        <v>16.8</v>
      </c>
      <c r="DI7" s="65">
        <f t="shared" ref="DI7:DQ7" si="24">DI8</f>
        <v>19.100000000000001</v>
      </c>
      <c r="DJ7" s="65">
        <f t="shared" si="24"/>
        <v>18.7</v>
      </c>
      <c r="DK7" s="65">
        <f t="shared" si="24"/>
        <v>19.2</v>
      </c>
      <c r="DL7" s="65">
        <f t="shared" si="24"/>
        <v>19.600000000000001</v>
      </c>
      <c r="DM7" s="65">
        <f t="shared" si="24"/>
        <v>23.8</v>
      </c>
      <c r="DN7" s="65">
        <f t="shared" si="24"/>
        <v>23.9</v>
      </c>
      <c r="DO7" s="65">
        <f t="shared" si="24"/>
        <v>23.6</v>
      </c>
      <c r="DP7" s="65">
        <f t="shared" si="24"/>
        <v>24.2</v>
      </c>
      <c r="DQ7" s="65">
        <f t="shared" si="24"/>
        <v>24.1</v>
      </c>
      <c r="DR7" s="65"/>
      <c r="DS7" s="65">
        <f>DS8</f>
        <v>45.9</v>
      </c>
      <c r="DT7" s="65">
        <f t="shared" ref="DT7:EB7" si="25">DT8</f>
        <v>47.3</v>
      </c>
      <c r="DU7" s="65">
        <f t="shared" si="25"/>
        <v>48.7</v>
      </c>
      <c r="DV7" s="65">
        <f t="shared" si="25"/>
        <v>50.5</v>
      </c>
      <c r="DW7" s="65">
        <f t="shared" si="25"/>
        <v>53.3</v>
      </c>
      <c r="DX7" s="65">
        <f t="shared" si="25"/>
        <v>49.8</v>
      </c>
      <c r="DY7" s="65">
        <f t="shared" si="25"/>
        <v>50.9</v>
      </c>
      <c r="DZ7" s="65">
        <f t="shared" si="25"/>
        <v>51.9</v>
      </c>
      <c r="EA7" s="65">
        <f t="shared" si="25"/>
        <v>52.9</v>
      </c>
      <c r="EB7" s="65">
        <f t="shared" si="25"/>
        <v>54.3</v>
      </c>
      <c r="EC7" s="65"/>
      <c r="ED7" s="65">
        <f>ED8</f>
        <v>74</v>
      </c>
      <c r="EE7" s="65">
        <f t="shared" ref="EE7:EM7" si="26">EE8</f>
        <v>72.5</v>
      </c>
      <c r="EF7" s="65">
        <f t="shared" si="26"/>
        <v>71.900000000000006</v>
      </c>
      <c r="EG7" s="65">
        <f t="shared" si="26"/>
        <v>71.599999999999994</v>
      </c>
      <c r="EH7" s="65">
        <f t="shared" si="26"/>
        <v>75.099999999999994</v>
      </c>
      <c r="EI7" s="65">
        <f t="shared" si="26"/>
        <v>65</v>
      </c>
      <c r="EJ7" s="65">
        <f t="shared" si="26"/>
        <v>66.8</v>
      </c>
      <c r="EK7" s="65">
        <f t="shared" si="26"/>
        <v>68.2</v>
      </c>
      <c r="EL7" s="65">
        <f t="shared" si="26"/>
        <v>69.400000000000006</v>
      </c>
      <c r="EM7" s="65">
        <f t="shared" si="26"/>
        <v>69.900000000000006</v>
      </c>
      <c r="EN7" s="65"/>
      <c r="EO7" s="66">
        <f>EO8</f>
        <v>42915257</v>
      </c>
      <c r="EP7" s="66">
        <f t="shared" ref="EP7:EX7" si="27">EP8</f>
        <v>43356290</v>
      </c>
      <c r="EQ7" s="66">
        <f t="shared" si="27"/>
        <v>43973260</v>
      </c>
      <c r="ER7" s="66">
        <f t="shared" si="27"/>
        <v>40252204</v>
      </c>
      <c r="ES7" s="66">
        <f t="shared" si="27"/>
        <v>42634594</v>
      </c>
      <c r="ET7" s="66">
        <f t="shared" si="27"/>
        <v>45645830</v>
      </c>
      <c r="EU7" s="66">
        <f t="shared" si="27"/>
        <v>47082778</v>
      </c>
      <c r="EV7" s="66">
        <f t="shared" si="27"/>
        <v>48918364</v>
      </c>
      <c r="EW7" s="66">
        <f t="shared" si="27"/>
        <v>49696718</v>
      </c>
      <c r="EX7" s="66">
        <f t="shared" si="27"/>
        <v>50234873</v>
      </c>
      <c r="EY7" s="66"/>
    </row>
    <row r="8" spans="1:155" s="67" customFormat="1" x14ac:dyDescent="0.2">
      <c r="A8" s="48"/>
      <c r="B8" s="68">
        <v>2020</v>
      </c>
      <c r="C8" s="68">
        <v>42137</v>
      </c>
      <c r="D8" s="68">
        <v>46</v>
      </c>
      <c r="E8" s="68">
        <v>6</v>
      </c>
      <c r="F8" s="68">
        <v>0</v>
      </c>
      <c r="G8" s="68">
        <v>1</v>
      </c>
      <c r="H8" s="68" t="s">
        <v>156</v>
      </c>
      <c r="I8" s="68" t="s">
        <v>157</v>
      </c>
      <c r="J8" s="68" t="s">
        <v>158</v>
      </c>
      <c r="K8" s="68" t="s">
        <v>159</v>
      </c>
      <c r="L8" s="68" t="s">
        <v>160</v>
      </c>
      <c r="M8" s="68" t="s">
        <v>161</v>
      </c>
      <c r="N8" s="68" t="s">
        <v>162</v>
      </c>
      <c r="O8" s="68" t="s">
        <v>163</v>
      </c>
      <c r="P8" s="68" t="s">
        <v>164</v>
      </c>
      <c r="Q8" s="69">
        <v>18</v>
      </c>
      <c r="R8" s="68" t="s">
        <v>165</v>
      </c>
      <c r="S8" s="68" t="s">
        <v>166</v>
      </c>
      <c r="T8" s="68" t="s">
        <v>167</v>
      </c>
      <c r="U8" s="69">
        <v>65811</v>
      </c>
      <c r="V8" s="69">
        <v>22277</v>
      </c>
      <c r="W8" s="68" t="s">
        <v>39</v>
      </c>
      <c r="X8" s="68" t="s">
        <v>168</v>
      </c>
      <c r="Y8" s="70" t="s">
        <v>169</v>
      </c>
      <c r="Z8" s="69">
        <v>267</v>
      </c>
      <c r="AA8" s="69">
        <v>17</v>
      </c>
      <c r="AB8" s="69">
        <v>28</v>
      </c>
      <c r="AC8" s="69" t="s">
        <v>39</v>
      </c>
      <c r="AD8" s="69">
        <v>1</v>
      </c>
      <c r="AE8" s="69">
        <v>313</v>
      </c>
      <c r="AF8" s="69">
        <v>229</v>
      </c>
      <c r="AG8" s="69">
        <v>26</v>
      </c>
      <c r="AH8" s="69">
        <v>255</v>
      </c>
      <c r="AI8" s="71">
        <v>97.1</v>
      </c>
      <c r="AJ8" s="71">
        <v>97.2</v>
      </c>
      <c r="AK8" s="71">
        <v>96.8</v>
      </c>
      <c r="AL8" s="71">
        <v>92.5</v>
      </c>
      <c r="AM8" s="71">
        <v>103.2</v>
      </c>
      <c r="AN8" s="71">
        <v>97.2</v>
      </c>
      <c r="AO8" s="71">
        <v>97</v>
      </c>
      <c r="AP8" s="71">
        <v>97.8</v>
      </c>
      <c r="AQ8" s="71">
        <v>97</v>
      </c>
      <c r="AR8" s="71">
        <v>102.4</v>
      </c>
      <c r="AS8" s="71">
        <v>102.5</v>
      </c>
      <c r="AT8" s="71">
        <v>84.6</v>
      </c>
      <c r="AU8" s="71">
        <v>85.1</v>
      </c>
      <c r="AV8" s="71">
        <v>87.9</v>
      </c>
      <c r="AW8" s="71">
        <v>79.3</v>
      </c>
      <c r="AX8" s="71">
        <v>82</v>
      </c>
      <c r="AY8" s="71">
        <v>90.1</v>
      </c>
      <c r="AZ8" s="71">
        <v>89.6</v>
      </c>
      <c r="BA8" s="71">
        <v>89.7</v>
      </c>
      <c r="BB8" s="71">
        <v>89.3</v>
      </c>
      <c r="BC8" s="71">
        <v>84.1</v>
      </c>
      <c r="BD8" s="71">
        <v>84.7</v>
      </c>
      <c r="BE8" s="72">
        <v>161</v>
      </c>
      <c r="BF8" s="72">
        <v>148.5</v>
      </c>
      <c r="BG8" s="72">
        <v>143.80000000000001</v>
      </c>
      <c r="BH8" s="72">
        <v>152</v>
      </c>
      <c r="BI8" s="72">
        <v>139.5</v>
      </c>
      <c r="BJ8" s="72">
        <v>76.3</v>
      </c>
      <c r="BK8" s="72">
        <v>80.7</v>
      </c>
      <c r="BL8" s="72">
        <v>75.900000000000006</v>
      </c>
      <c r="BM8" s="72">
        <v>75.099999999999994</v>
      </c>
      <c r="BN8" s="72">
        <v>83.2</v>
      </c>
      <c r="BO8" s="72">
        <v>69.3</v>
      </c>
      <c r="BP8" s="71">
        <v>63.1</v>
      </c>
      <c r="BQ8" s="71">
        <v>66.099999999999994</v>
      </c>
      <c r="BR8" s="71">
        <v>68.5</v>
      </c>
      <c r="BS8" s="71">
        <v>61.6</v>
      </c>
      <c r="BT8" s="71">
        <v>61.6</v>
      </c>
      <c r="BU8" s="71">
        <v>72.599999999999994</v>
      </c>
      <c r="BV8" s="71">
        <v>73.5</v>
      </c>
      <c r="BW8" s="71">
        <v>74.099999999999994</v>
      </c>
      <c r="BX8" s="71">
        <v>74.400000000000006</v>
      </c>
      <c r="BY8" s="71">
        <v>66.5</v>
      </c>
      <c r="BZ8" s="71">
        <v>67.2</v>
      </c>
      <c r="CA8" s="72">
        <v>36769</v>
      </c>
      <c r="CB8" s="72">
        <v>39981</v>
      </c>
      <c r="CC8" s="72">
        <v>40357</v>
      </c>
      <c r="CD8" s="72">
        <v>40830</v>
      </c>
      <c r="CE8" s="72">
        <v>46759</v>
      </c>
      <c r="CF8" s="72">
        <v>50510</v>
      </c>
      <c r="CG8" s="72">
        <v>50958</v>
      </c>
      <c r="CH8" s="72">
        <v>52405</v>
      </c>
      <c r="CI8" s="72">
        <v>53523</v>
      </c>
      <c r="CJ8" s="72">
        <v>57368</v>
      </c>
      <c r="CK8" s="71">
        <v>56733</v>
      </c>
      <c r="CL8" s="72">
        <v>10346</v>
      </c>
      <c r="CM8" s="72">
        <v>10291</v>
      </c>
      <c r="CN8" s="72">
        <v>10534</v>
      </c>
      <c r="CO8" s="72">
        <v>10883</v>
      </c>
      <c r="CP8" s="72">
        <v>11290</v>
      </c>
      <c r="CQ8" s="72">
        <v>13552</v>
      </c>
      <c r="CR8" s="72">
        <v>13792</v>
      </c>
      <c r="CS8" s="72">
        <v>14290</v>
      </c>
      <c r="CT8" s="72">
        <v>15111</v>
      </c>
      <c r="CU8" s="72">
        <v>15986</v>
      </c>
      <c r="CV8" s="71">
        <v>16778</v>
      </c>
      <c r="CW8" s="72">
        <v>56.1</v>
      </c>
      <c r="CX8" s="72">
        <v>54.1</v>
      </c>
      <c r="CY8" s="72">
        <v>52.8</v>
      </c>
      <c r="CZ8" s="72">
        <v>57.8</v>
      </c>
      <c r="DA8" s="72">
        <v>65</v>
      </c>
      <c r="DB8" s="72">
        <v>55.8</v>
      </c>
      <c r="DC8" s="72">
        <v>56.1</v>
      </c>
      <c r="DD8" s="72">
        <v>56</v>
      </c>
      <c r="DE8" s="72">
        <v>56.2</v>
      </c>
      <c r="DF8" s="72">
        <v>60.8</v>
      </c>
      <c r="DG8" s="72">
        <v>58.8</v>
      </c>
      <c r="DH8" s="72">
        <v>16.8</v>
      </c>
      <c r="DI8" s="72">
        <v>19.100000000000001</v>
      </c>
      <c r="DJ8" s="72">
        <v>18.7</v>
      </c>
      <c r="DK8" s="72">
        <v>19.2</v>
      </c>
      <c r="DL8" s="72">
        <v>19.600000000000001</v>
      </c>
      <c r="DM8" s="72">
        <v>23.8</v>
      </c>
      <c r="DN8" s="72">
        <v>23.9</v>
      </c>
      <c r="DO8" s="72">
        <v>23.6</v>
      </c>
      <c r="DP8" s="72">
        <v>24.2</v>
      </c>
      <c r="DQ8" s="72">
        <v>24.1</v>
      </c>
      <c r="DR8" s="72">
        <v>24.8</v>
      </c>
      <c r="DS8" s="71">
        <v>45.9</v>
      </c>
      <c r="DT8" s="71">
        <v>47.3</v>
      </c>
      <c r="DU8" s="71">
        <v>48.7</v>
      </c>
      <c r="DV8" s="71">
        <v>50.5</v>
      </c>
      <c r="DW8" s="71">
        <v>53.3</v>
      </c>
      <c r="DX8" s="71">
        <v>49.8</v>
      </c>
      <c r="DY8" s="71">
        <v>50.9</v>
      </c>
      <c r="DZ8" s="71">
        <v>51.9</v>
      </c>
      <c r="EA8" s="71">
        <v>52.9</v>
      </c>
      <c r="EB8" s="71">
        <v>54.3</v>
      </c>
      <c r="EC8" s="71">
        <v>54.8</v>
      </c>
      <c r="ED8" s="71">
        <v>74</v>
      </c>
      <c r="EE8" s="71">
        <v>72.5</v>
      </c>
      <c r="EF8" s="71">
        <v>71.900000000000006</v>
      </c>
      <c r="EG8" s="71">
        <v>71.599999999999994</v>
      </c>
      <c r="EH8" s="71">
        <v>75.099999999999994</v>
      </c>
      <c r="EI8" s="71">
        <v>65</v>
      </c>
      <c r="EJ8" s="71">
        <v>66.8</v>
      </c>
      <c r="EK8" s="71">
        <v>68.2</v>
      </c>
      <c r="EL8" s="71">
        <v>69.400000000000006</v>
      </c>
      <c r="EM8" s="71">
        <v>69.900000000000006</v>
      </c>
      <c r="EN8" s="71">
        <v>70.3</v>
      </c>
      <c r="EO8" s="72">
        <v>42915257</v>
      </c>
      <c r="EP8" s="72">
        <v>43356290</v>
      </c>
      <c r="EQ8" s="72">
        <v>43973260</v>
      </c>
      <c r="ER8" s="72">
        <v>40252204</v>
      </c>
      <c r="ES8" s="72">
        <v>42634594</v>
      </c>
      <c r="ET8" s="72">
        <v>45645830</v>
      </c>
      <c r="EU8" s="72">
        <v>47082778</v>
      </c>
      <c r="EV8" s="72">
        <v>48918364</v>
      </c>
      <c r="EW8" s="72">
        <v>49696718</v>
      </c>
      <c r="EX8" s="72">
        <v>50234873</v>
      </c>
      <c r="EY8" s="72">
        <v>49168683</v>
      </c>
    </row>
    <row r="9" spans="1:155" x14ac:dyDescent="0.2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5"/>
      <c r="BT9" s="75"/>
      <c r="BU9" s="74"/>
      <c r="BV9" s="74"/>
      <c r="BW9" s="74"/>
      <c r="BX9" s="74"/>
      <c r="BY9" s="74"/>
      <c r="BZ9" s="74"/>
      <c r="CA9" s="74"/>
      <c r="CB9" s="74"/>
      <c r="CC9" s="74"/>
      <c r="CD9" s="75"/>
      <c r="CE9" s="75"/>
      <c r="CF9" s="74"/>
      <c r="CG9" s="74"/>
      <c r="CH9" s="74"/>
      <c r="CI9" s="74"/>
      <c r="CJ9" s="74"/>
      <c r="CK9" s="74"/>
      <c r="CL9" s="74"/>
      <c r="CM9" s="74"/>
      <c r="CN9" s="74"/>
      <c r="CO9" s="76"/>
      <c r="CP9" s="76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5"/>
      <c r="DB9" s="74"/>
      <c r="DC9" s="74"/>
      <c r="DD9" s="74"/>
      <c r="DE9" s="74"/>
      <c r="DF9" s="74"/>
      <c r="DG9" s="74"/>
      <c r="DH9" s="74"/>
      <c r="DI9" s="74"/>
      <c r="DJ9" s="74"/>
      <c r="DK9" s="75"/>
      <c r="DL9" s="75"/>
      <c r="DM9" s="74"/>
      <c r="DN9" s="74"/>
      <c r="DO9" s="74"/>
      <c r="DP9" s="74"/>
      <c r="DQ9" s="74"/>
      <c r="DR9" s="74"/>
      <c r="DS9" s="74"/>
      <c r="DT9" s="74"/>
      <c r="DU9" s="74"/>
      <c r="DV9" s="75"/>
      <c r="DW9" s="75"/>
      <c r="DX9" s="74"/>
      <c r="DY9" s="74"/>
      <c r="DZ9" s="74"/>
      <c r="EA9" s="74"/>
      <c r="EB9" s="74"/>
      <c r="EC9" s="74"/>
      <c r="ED9" s="74"/>
      <c r="EE9" s="74"/>
      <c r="EF9" s="74"/>
      <c r="EG9" s="75"/>
      <c r="EH9" s="75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</row>
    <row r="10" spans="1:155" x14ac:dyDescent="0.2">
      <c r="A10" s="77"/>
      <c r="B10" s="77" t="s">
        <v>170</v>
      </c>
      <c r="C10" s="77" t="s">
        <v>171</v>
      </c>
      <c r="D10" s="77" t="s">
        <v>172</v>
      </c>
      <c r="E10" s="77" t="s">
        <v>173</v>
      </c>
      <c r="F10" s="77" t="s">
        <v>174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4"/>
      <c r="AK10" s="74"/>
      <c r="AL10" s="74"/>
      <c r="AM10" s="74"/>
      <c r="AN10" s="74"/>
      <c r="AO10" s="74"/>
      <c r="AP10" s="74"/>
      <c r="AQ10" s="74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3"/>
      <c r="BO10" s="73"/>
      <c r="BP10" s="73"/>
      <c r="BQ10" s="74"/>
      <c r="BR10" s="74"/>
      <c r="BS10" s="74"/>
      <c r="BT10" s="74"/>
      <c r="BU10" s="74"/>
      <c r="BV10" s="74"/>
      <c r="BW10" s="74"/>
      <c r="BX10" s="74"/>
      <c r="BY10" s="73"/>
      <c r="BZ10" s="74"/>
      <c r="CA10" s="73"/>
      <c r="CB10" s="74"/>
      <c r="CC10" s="74"/>
      <c r="CD10" s="74"/>
      <c r="CE10" s="74"/>
      <c r="CF10" s="74"/>
      <c r="CG10" s="74"/>
      <c r="CH10" s="74"/>
      <c r="CI10" s="74"/>
      <c r="CJ10" s="73"/>
      <c r="CK10" s="74"/>
      <c r="CL10" s="73"/>
      <c r="CM10" s="74"/>
      <c r="CN10" s="74"/>
      <c r="CO10" s="74"/>
      <c r="CP10" s="74"/>
      <c r="CQ10" s="74"/>
      <c r="CR10" s="74"/>
      <c r="CS10" s="74"/>
      <c r="CT10" s="74"/>
      <c r="CU10" s="73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3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3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3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3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3"/>
      <c r="EY10" s="74"/>
    </row>
    <row r="11" spans="1:155" x14ac:dyDescent="0.2">
      <c r="A11" s="77" t="s">
        <v>40</v>
      </c>
      <c r="B11" s="78" t="str">
        <f>IF(VALUE($B$6)=0,"",IF(VALUE($B$6)&gt;2022,"R"&amp;TEXT(VALUE($B$6)-2022,"00"),"H"&amp;VALUE($B$6)-1992))</f>
        <v>H28</v>
      </c>
      <c r="C11" s="78" t="str">
        <f>IF(VALUE($B$6)=0,"",IF(VALUE($B$6)&gt;2021,"R"&amp;TEXT(VALUE($B$6)-2021,"00"),"H"&amp;VALUE($B$6)-1991))</f>
        <v>H29</v>
      </c>
      <c r="D11" s="78" t="str">
        <f>IF(VALUE($B$6)=0,"",IF(VALUE($B$6)&gt;2020,"R"&amp;TEXT(VALUE($B$6)-2020,"00"),"H"&amp;VALUE($B$6)-1990))</f>
        <v>H30</v>
      </c>
      <c r="E11" s="78" t="str">
        <f>IF(VALUE($B$6)=0,"",IF(VALUE($B$6)&gt;2019,"R"&amp;TEXT(VALUE($B$6)-2019,"00"),"H"&amp;VALUE($B$6)-1989))</f>
        <v>R01</v>
      </c>
      <c r="F11" s="78" t="str">
        <f>IF(VALUE($B$6)=0,"",IF(VALUE($B$6)&gt;2018,"R"&amp;TEXT(VALUE($B$6)-2018,"00"),"H"&amp;VALUE($B$6)-1988))</f>
        <v>R02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4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4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4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</row>
    <row r="12" spans="1:155" x14ac:dyDescent="0.2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</row>
    <row r="13" spans="1:155" x14ac:dyDescent="0.2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</row>
    <row r="14" spans="1:155" x14ac:dyDescent="0.2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</row>
    <row r="15" spans="1:155" x14ac:dyDescent="0.2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</row>
    <row r="16" spans="1:155" x14ac:dyDescent="0.2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</row>
    <row r="17" spans="14:155" x14ac:dyDescent="0.2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</row>
    <row r="18" spans="14:155" x14ac:dyDescent="0.2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</row>
    <row r="19" spans="14:155" x14ac:dyDescent="0.2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</row>
    <row r="20" spans="14:155" x14ac:dyDescent="0.2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</row>
  </sheetData>
  <mergeCells count="12">
    <mergeCell ref="CW4:DG4"/>
    <mergeCell ref="DH4:DR4"/>
    <mergeCell ref="DS4:EC4"/>
    <mergeCell ref="ED4:EN4"/>
    <mergeCell ref="EO4:EY4"/>
    <mergeCell ref="CA4:CK4"/>
    <mergeCell ref="CL4:CV4"/>
    <mergeCell ref="H6:J6"/>
    <mergeCell ref="AI4:AS4"/>
    <mergeCell ref="AT4:BD4"/>
    <mergeCell ref="BE4:BO4"/>
    <mergeCell ref="BP4:BZ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2022-02-04T00:17:39Z</cp:lastPrinted>
  <dcterms:created xsi:type="dcterms:W3CDTF">2021-12-03T08:38:09Z</dcterms:created>
  <dcterms:modified xsi:type="dcterms:W3CDTF">2022-02-04T00:17:42Z</dcterms:modified>
  <cp:category/>
</cp:coreProperties>
</file>