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2.72\地域林業振興班\100森林経営管理制度及び森林環境譲与税\08_HP\市町村業務参考資料\HP掲載データ\"/>
    </mc:Choice>
  </mc:AlternateContent>
  <bookViews>
    <workbookView xWindow="0" yWindow="0" windowWidth="20490" windowHeight="7530" firstSheet="1" activeTab="1"/>
  </bookViews>
  <sheets>
    <sheet name="グラフのみ" sheetId="11" state="hidden" r:id="rId1"/>
    <sheet name="入力シート" sheetId="14" r:id="rId2"/>
    <sheet name="入力例　ビジネスモデル" sheetId="12" r:id="rId3"/>
    <sheet name="編集版" sheetId="7" state="hidden" r:id="rId4"/>
    <sheet name="まとめ" sheetId="6" state="hidden" r:id="rId5"/>
    <sheet name="①主伐・再造林" sheetId="2" state="hidden" r:id="rId6"/>
    <sheet name="②再造林費用" sheetId="4" state="hidden" r:id="rId7"/>
    <sheet name="③立木販売収入と再造林費用" sheetId="5" state="hidden" r:id="rId8"/>
    <sheet name="⑤一貫作業" sheetId="3" state="hidden" r:id="rId9"/>
  </sheets>
  <definedNames>
    <definedName name="_xlnm._FilterDatabase" localSheetId="6" hidden="1">②再造林費用!$B$4:$F$16</definedName>
    <definedName name="_xlnm.Print_Area" localSheetId="4">まとめ!$A$1:$N$51</definedName>
    <definedName name="_xlnm.Print_Area" localSheetId="3">編集版!$A$1:$N$56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14" l="1"/>
  <c r="B39" i="14"/>
  <c r="B40" i="14" s="1"/>
  <c r="B34" i="14"/>
  <c r="B35" i="14" s="1"/>
  <c r="B16" i="14"/>
  <c r="B13" i="14"/>
  <c r="B14" i="14" s="1"/>
  <c r="D3" i="14"/>
  <c r="D4" i="14" s="1"/>
  <c r="F4" i="14" s="1"/>
  <c r="F32" i="14" s="1"/>
  <c r="F44" i="14" l="1"/>
  <c r="F38" i="14"/>
  <c r="F37" i="14"/>
  <c r="F39" i="14"/>
  <c r="F34" i="14"/>
  <c r="F35" i="14" s="1"/>
  <c r="F3" i="14"/>
  <c r="D6" i="14"/>
  <c r="B21" i="14"/>
  <c r="B42" i="14"/>
  <c r="B47" i="14" s="1"/>
  <c r="B39" i="12"/>
  <c r="F40" i="14" l="1"/>
  <c r="F42" i="14" s="1"/>
  <c r="F47" i="14" s="1"/>
  <c r="B46" i="14"/>
  <c r="F11" i="14"/>
  <c r="F5" i="14"/>
  <c r="B23" i="14"/>
  <c r="B28" i="14" s="1"/>
  <c r="B40" i="12"/>
  <c r="B16" i="12"/>
  <c r="B21" i="12" s="1"/>
  <c r="B13" i="12"/>
  <c r="B44" i="12"/>
  <c r="B34" i="12"/>
  <c r="B35" i="12" s="1"/>
  <c r="B42" i="12"/>
  <c r="F46" i="14" l="1"/>
  <c r="B27" i="14"/>
  <c r="F18" i="14"/>
  <c r="F25" i="14"/>
  <c r="F17" i="14"/>
  <c r="F20" i="14"/>
  <c r="F19" i="14"/>
  <c r="F16" i="14"/>
  <c r="F13" i="14"/>
  <c r="F14" i="14" s="1"/>
  <c r="B47" i="12"/>
  <c r="B46" i="12"/>
  <c r="D3" i="12"/>
  <c r="F21" i="14" l="1"/>
  <c r="F23" i="14" s="1"/>
  <c r="F28" i="14" s="1"/>
  <c r="F50" i="14" s="1"/>
  <c r="D4" i="12"/>
  <c r="F3" i="12"/>
  <c r="D6" i="12"/>
  <c r="F27" i="14" l="1"/>
  <c r="F49" i="14" s="1"/>
  <c r="F4" i="12"/>
  <c r="F32" i="12" s="1"/>
  <c r="F5" i="12"/>
  <c r="F11" i="12"/>
  <c r="F44" i="12" l="1"/>
  <c r="F37" i="12"/>
  <c r="F34" i="12"/>
  <c r="F38" i="12"/>
  <c r="F39" i="12"/>
  <c r="F25" i="12"/>
  <c r="F16" i="12"/>
  <c r="F35" i="12"/>
  <c r="F20" i="12"/>
  <c r="F19" i="12"/>
  <c r="F18" i="12"/>
  <c r="F17" i="12"/>
  <c r="F13" i="12"/>
  <c r="F14" i="12" s="1"/>
  <c r="B14" i="12"/>
  <c r="B23" i="12"/>
  <c r="B27" i="12" s="1"/>
  <c r="F21" i="12" l="1"/>
  <c r="F23" i="12" s="1"/>
  <c r="F28" i="12" s="1"/>
  <c r="F40" i="12"/>
  <c r="F42" i="12" s="1"/>
  <c r="B28" i="12"/>
  <c r="G29" i="5"/>
  <c r="G28" i="5"/>
  <c r="G19" i="5"/>
  <c r="G18" i="5"/>
  <c r="G9" i="5"/>
  <c r="G8" i="5"/>
  <c r="J27" i="5"/>
  <c r="J17" i="5"/>
  <c r="J7" i="5"/>
  <c r="E26" i="5"/>
  <c r="F26" i="5" s="1"/>
  <c r="E25" i="5"/>
  <c r="F25" i="5" s="1"/>
  <c r="E24" i="5"/>
  <c r="F24" i="5" s="1"/>
  <c r="E23" i="5"/>
  <c r="F23" i="5" s="1"/>
  <c r="E16" i="5"/>
  <c r="F16" i="5" s="1"/>
  <c r="E15" i="5"/>
  <c r="F15" i="5" s="1"/>
  <c r="E14" i="5"/>
  <c r="F14" i="5" s="1"/>
  <c r="E13" i="5"/>
  <c r="F13" i="5" s="1"/>
  <c r="E6" i="5"/>
  <c r="F6" i="5" s="1"/>
  <c r="E5" i="5"/>
  <c r="F5" i="5" s="1"/>
  <c r="E4" i="5"/>
  <c r="F4" i="5" s="1"/>
  <c r="E3" i="5"/>
  <c r="F3" i="5" s="1"/>
  <c r="F47" i="12" l="1"/>
  <c r="F50" i="12" s="1"/>
  <c r="F46" i="12"/>
  <c r="F27" i="12"/>
  <c r="F49" i="12" s="1"/>
  <c r="D12" i="4"/>
  <c r="C12" i="4"/>
  <c r="E25" i="4"/>
  <c r="F25" i="4" s="1"/>
  <c r="E24" i="4"/>
  <c r="F24" i="4" s="1"/>
  <c r="E23" i="4"/>
  <c r="F23" i="4" s="1"/>
  <c r="E22" i="4"/>
  <c r="F22" i="4" s="1"/>
  <c r="E6" i="4"/>
  <c r="F6" i="4" s="1"/>
  <c r="E7" i="4"/>
  <c r="F7" i="4" s="1"/>
  <c r="E8" i="4"/>
  <c r="F8" i="4" s="1"/>
  <c r="F28" i="4"/>
  <c r="F29" i="4"/>
  <c r="F5" i="4"/>
  <c r="E28" i="4"/>
  <c r="E29" i="4"/>
  <c r="E30" i="4"/>
  <c r="F30" i="4" s="1"/>
  <c r="E26" i="4"/>
  <c r="F26" i="4" s="1"/>
  <c r="E27" i="4"/>
  <c r="F27" i="4" s="1"/>
  <c r="E5" i="4"/>
  <c r="E15" i="4"/>
  <c r="F15" i="4" s="1"/>
  <c r="E14" i="4"/>
  <c r="F14" i="4" s="1"/>
  <c r="E13" i="4"/>
  <c r="E12" i="4" s="1"/>
  <c r="E11" i="4"/>
  <c r="F11" i="4" s="1"/>
  <c r="E10" i="4"/>
  <c r="F10" i="4" s="1"/>
  <c r="E9" i="4"/>
  <c r="F9" i="4" s="1"/>
  <c r="F13" i="4" l="1"/>
  <c r="F12" i="4" s="1"/>
  <c r="E3" i="3"/>
  <c r="E4" i="3"/>
  <c r="E5" i="3"/>
  <c r="E6" i="3"/>
  <c r="E7" i="3"/>
  <c r="E8" i="3"/>
  <c r="E9" i="3"/>
  <c r="E10" i="3"/>
  <c r="E11" i="3"/>
  <c r="E12" i="3"/>
  <c r="F12" i="3"/>
  <c r="E13" i="3"/>
  <c r="F13" i="3"/>
  <c r="E14" i="3"/>
  <c r="F14" i="3"/>
  <c r="E15" i="3"/>
  <c r="F15" i="3"/>
  <c r="E16" i="3"/>
  <c r="E17" i="3"/>
  <c r="E18" i="3"/>
  <c r="E19" i="3"/>
  <c r="E20" i="3"/>
  <c r="E21" i="3"/>
  <c r="E22" i="3"/>
  <c r="E23" i="3"/>
  <c r="E7" i="2"/>
  <c r="E9" i="2"/>
  <c r="G9" i="2"/>
  <c r="E11" i="2"/>
  <c r="G11" i="2"/>
  <c r="E13" i="2"/>
  <c r="G13" i="2"/>
  <c r="E15" i="2"/>
  <c r="G15" i="2"/>
  <c r="E17" i="2"/>
  <c r="G17" i="2"/>
  <c r="E19" i="2"/>
  <c r="G19" i="2"/>
  <c r="E21" i="2"/>
  <c r="G21" i="2"/>
  <c r="E23" i="2"/>
  <c r="G23" i="2"/>
  <c r="E25" i="2"/>
  <c r="G25" i="2"/>
  <c r="E27" i="2"/>
  <c r="G27" i="2"/>
  <c r="E29" i="2"/>
  <c r="G29" i="2"/>
  <c r="E31" i="2"/>
  <c r="G31" i="2"/>
</calcChain>
</file>

<file path=xl/sharedStrings.xml><?xml version="1.0" encoding="utf-8"?>
<sst xmlns="http://schemas.openxmlformats.org/spreadsheetml/2006/main" count="454" uniqueCount="158">
  <si>
    <t>表は上，図は下</t>
    <rPh sb="0" eb="1">
      <t>ヒョウ</t>
    </rPh>
    <rPh sb="2" eb="3">
      <t>ウエ</t>
    </rPh>
    <rPh sb="4" eb="5">
      <t>ズ</t>
    </rPh>
    <rPh sb="6" eb="7">
      <t>シタ</t>
    </rPh>
    <phoneticPr fontId="7"/>
  </si>
  <si>
    <t xml:space="preserve"> </t>
    <phoneticPr fontId="7"/>
  </si>
  <si>
    <t>R9</t>
  </si>
  <si>
    <t>R8</t>
  </si>
  <si>
    <t>R7</t>
  </si>
  <si>
    <t>R6</t>
  </si>
  <si>
    <t>R5</t>
  </si>
  <si>
    <t>R4</t>
  </si>
  <si>
    <t>R3</t>
  </si>
  <si>
    <t>R2</t>
  </si>
  <si>
    <t>R1</t>
    <phoneticPr fontId="9"/>
  </si>
  <si>
    <t>H30</t>
  </si>
  <si>
    <t>H29</t>
  </si>
  <si>
    <t>H28</t>
  </si>
  <si>
    <t>H27</t>
  </si>
  <si>
    <t>H26</t>
  </si>
  <si>
    <t>H25</t>
  </si>
  <si>
    <t>H24</t>
  </si>
  <si>
    <t>データの選択⇒非表示及び空白のセル⇒データ要素を線で結ぶ</t>
    <rPh sb="4" eb="6">
      <t>センタク</t>
    </rPh>
    <rPh sb="7" eb="10">
      <t>ヒヒョウジ</t>
    </rPh>
    <rPh sb="10" eb="11">
      <t>オヨ</t>
    </rPh>
    <rPh sb="12" eb="14">
      <t>クウハク</t>
    </rPh>
    <rPh sb="21" eb="23">
      <t>ヨウソ</t>
    </rPh>
    <rPh sb="24" eb="25">
      <t>セン</t>
    </rPh>
    <rPh sb="26" eb="27">
      <t>ムス</t>
    </rPh>
    <phoneticPr fontId="7"/>
  </si>
  <si>
    <t>H23</t>
  </si>
  <si>
    <t>※再造林率＝当該年度の再造林面積÷前年度の主伐面積</t>
    <rPh sb="1" eb="4">
      <t>サイゾウリン</t>
    </rPh>
    <rPh sb="4" eb="5">
      <t>リツ</t>
    </rPh>
    <rPh sb="6" eb="8">
      <t>トウガイ</t>
    </rPh>
    <rPh sb="8" eb="10">
      <t>ネンド</t>
    </rPh>
    <rPh sb="11" eb="14">
      <t>サイゾウリン</t>
    </rPh>
    <rPh sb="14" eb="16">
      <t>メンセキ</t>
    </rPh>
    <rPh sb="17" eb="20">
      <t>ゼンネンド</t>
    </rPh>
    <rPh sb="21" eb="23">
      <t>シュバツ</t>
    </rPh>
    <rPh sb="23" eb="25">
      <t>メンセキ</t>
    </rPh>
    <phoneticPr fontId="7"/>
  </si>
  <si>
    <t>H22</t>
  </si>
  <si>
    <t>H21</t>
  </si>
  <si>
    <t>H20</t>
  </si>
  <si>
    <t>H19</t>
  </si>
  <si>
    <t>造林面積</t>
    <rPh sb="0" eb="2">
      <t>ゾウリン</t>
    </rPh>
    <rPh sb="2" eb="4">
      <t>メンセキ</t>
    </rPh>
    <phoneticPr fontId="9"/>
  </si>
  <si>
    <t>再造林率</t>
    <rPh sb="0" eb="3">
      <t>サイゾウリン</t>
    </rPh>
    <rPh sb="3" eb="4">
      <t>リツ</t>
    </rPh>
    <phoneticPr fontId="9"/>
  </si>
  <si>
    <t>主伐</t>
    <rPh sb="0" eb="2">
      <t>シュバツ</t>
    </rPh>
    <phoneticPr fontId="9"/>
  </si>
  <si>
    <t>拡大造林等</t>
    <rPh sb="0" eb="2">
      <t>カクダイ</t>
    </rPh>
    <rPh sb="2" eb="4">
      <t>ゾウリン</t>
    </rPh>
    <rPh sb="4" eb="5">
      <t>トウ</t>
    </rPh>
    <phoneticPr fontId="7"/>
  </si>
  <si>
    <t>再造林</t>
  </si>
  <si>
    <t>年度</t>
    <rPh sb="0" eb="2">
      <t>ネンド</t>
    </rPh>
    <phoneticPr fontId="9"/>
  </si>
  <si>
    <t>すがたP45</t>
    <phoneticPr fontId="9"/>
  </si>
  <si>
    <t>課長手持ち資料（4月）</t>
    <rPh sb="0" eb="2">
      <t>カチョウ</t>
    </rPh>
    <rPh sb="2" eb="4">
      <t>テモ</t>
    </rPh>
    <rPh sb="5" eb="7">
      <t>シリョウ</t>
    </rPh>
    <rPh sb="9" eb="10">
      <t>ガツ</t>
    </rPh>
    <phoneticPr fontId="9"/>
  </si>
  <si>
    <t>R1</t>
  </si>
  <si>
    <t>H19-27はデータ無し</t>
    <rPh sb="10" eb="11">
      <t>ナ</t>
    </rPh>
    <phoneticPr fontId="7"/>
  </si>
  <si>
    <t>一貫作業の割合</t>
    <rPh sb="0" eb="4">
      <t>イッカンサギョウ</t>
    </rPh>
    <rPh sb="5" eb="7">
      <t>ワリアイ</t>
    </rPh>
    <phoneticPr fontId="9"/>
  </si>
  <si>
    <t>再造林（普通）</t>
    <rPh sb="0" eb="3">
      <t>サイゾウリン</t>
    </rPh>
    <rPh sb="4" eb="6">
      <t>フツウ</t>
    </rPh>
    <phoneticPr fontId="7"/>
  </si>
  <si>
    <t>再造林（一貫作業）</t>
    <rPh sb="0" eb="3">
      <t>サイゾウリン</t>
    </rPh>
    <rPh sb="4" eb="8">
      <t>イッカンサギョウ</t>
    </rPh>
    <phoneticPr fontId="7"/>
  </si>
  <si>
    <t>再造林</t>
    <rPh sb="0" eb="3">
      <t>サイゾウリン</t>
    </rPh>
    <phoneticPr fontId="7"/>
  </si>
  <si>
    <t>定期報告より</t>
    <rPh sb="0" eb="4">
      <t>テイキホウコク</t>
    </rPh>
    <phoneticPr fontId="7"/>
  </si>
  <si>
    <t>すがたP45</t>
  </si>
  <si>
    <t>（円/ha）</t>
    <rPh sb="1" eb="2">
      <t>エン</t>
    </rPh>
    <phoneticPr fontId="2"/>
  </si>
  <si>
    <t>補助金</t>
    <rPh sb="0" eb="3">
      <t>ホジョキン</t>
    </rPh>
    <phoneticPr fontId="2"/>
  </si>
  <si>
    <t>造林</t>
    <rPh sb="0" eb="2">
      <t>ゾウリン</t>
    </rPh>
    <phoneticPr fontId="2"/>
  </si>
  <si>
    <t>搬出間伐１</t>
    <rPh sb="0" eb="2">
      <t>ハンシュツ</t>
    </rPh>
    <rPh sb="2" eb="4">
      <t>カンバツ</t>
    </rPh>
    <phoneticPr fontId="2"/>
  </si>
  <si>
    <t>搬出間伐２</t>
    <rPh sb="0" eb="2">
      <t>ハンシュツ</t>
    </rPh>
    <rPh sb="2" eb="4">
      <t>カンバツ</t>
    </rPh>
    <phoneticPr fontId="2"/>
  </si>
  <si>
    <t>主伐</t>
    <rPh sb="0" eb="2">
      <t>シュバツ</t>
    </rPh>
    <phoneticPr fontId="2"/>
  </si>
  <si>
    <t>※令和元年度森林育成事業標準単価より算出</t>
    <rPh sb="1" eb="3">
      <t>レイワ</t>
    </rPh>
    <rPh sb="3" eb="4">
      <t>モト</t>
    </rPh>
    <rPh sb="4" eb="6">
      <t>ネンド</t>
    </rPh>
    <rPh sb="6" eb="8">
      <t>シンリン</t>
    </rPh>
    <rPh sb="8" eb="12">
      <t>イクセイジギョウ</t>
    </rPh>
    <rPh sb="12" eb="16">
      <t>ヒョウジュンタンカ</t>
    </rPh>
    <rPh sb="18" eb="20">
      <t>サンシュツ</t>
    </rPh>
    <phoneticPr fontId="4"/>
  </si>
  <si>
    <t>除伐</t>
    <rPh sb="0" eb="2">
      <t>ジョバツ</t>
    </rPh>
    <phoneticPr fontId="2"/>
  </si>
  <si>
    <t>保育間伐</t>
    <rPh sb="0" eb="4">
      <t>ホイクカンバツ</t>
    </rPh>
    <phoneticPr fontId="2"/>
  </si>
  <si>
    <t>※R1実績平均より
150m/haとする</t>
    <rPh sb="3" eb="5">
      <t>ジッセキ</t>
    </rPh>
    <rPh sb="5" eb="7">
      <t>ヘイキン</t>
    </rPh>
    <phoneticPr fontId="2"/>
  </si>
  <si>
    <t>K</t>
  </si>
  <si>
    <t>搬出間伐</t>
    <rPh sb="0" eb="2">
      <t>ハンシュツ</t>
    </rPh>
    <rPh sb="2" eb="4">
      <t>カンバツ</t>
    </rPh>
    <phoneticPr fontId="2"/>
  </si>
  <si>
    <t>38㎥/ha</t>
    <phoneticPr fontId="4"/>
  </si>
  <si>
    <t>56㎥/ha</t>
    <phoneticPr fontId="4"/>
  </si>
  <si>
    <t>80㎥/ha</t>
    <phoneticPr fontId="4"/>
  </si>
  <si>
    <t>標準経費</t>
  </si>
  <si>
    <t>標準経費</t>
    <rPh sb="0" eb="2">
      <t>ヒョウジュン</t>
    </rPh>
    <rPh sb="2" eb="4">
      <t>ケイヒ</t>
    </rPh>
    <phoneticPr fontId="4"/>
  </si>
  <si>
    <t>森林作業道開設</t>
    <rPh sb="0" eb="2">
      <t>シンリン</t>
    </rPh>
    <rPh sb="2" eb="5">
      <t>サギョウドウ</t>
    </rPh>
    <rPh sb="5" eb="7">
      <t>カイセツ</t>
    </rPh>
    <phoneticPr fontId="2"/>
  </si>
  <si>
    <t>（千円）</t>
    <phoneticPr fontId="4"/>
  </si>
  <si>
    <t>地拵え</t>
    <rPh sb="0" eb="2">
      <t>ジゴシラ</t>
    </rPh>
    <phoneticPr fontId="11"/>
  </si>
  <si>
    <t>苗木代</t>
    <rPh sb="0" eb="2">
      <t>ナエギ</t>
    </rPh>
    <rPh sb="2" eb="3">
      <t>ダイ</t>
    </rPh>
    <phoneticPr fontId="11"/>
  </si>
  <si>
    <t>植付</t>
    <rPh sb="0" eb="2">
      <t>ウエツケ</t>
    </rPh>
    <phoneticPr fontId="11"/>
  </si>
  <si>
    <r>
      <t>スギ裸苗3,000本/ha植栽，下刈5回，除伐2回，</t>
    </r>
    <r>
      <rPr>
        <sz val="11"/>
        <color rgb="FFFF0000"/>
        <rFont val="游ゴシック"/>
        <family val="3"/>
        <charset val="128"/>
        <scheme val="minor"/>
      </rPr>
      <t>保育間伐1回，搬出間伐1回</t>
    </r>
    <rPh sb="2" eb="4">
      <t>ハダカナエ</t>
    </rPh>
    <rPh sb="9" eb="10">
      <t>ホン</t>
    </rPh>
    <rPh sb="13" eb="15">
      <t>ショクサイ</t>
    </rPh>
    <rPh sb="16" eb="18">
      <t>シタガ</t>
    </rPh>
    <rPh sb="19" eb="20">
      <t>カイ</t>
    </rPh>
    <rPh sb="21" eb="23">
      <t>ジョバツ</t>
    </rPh>
    <rPh sb="24" eb="25">
      <t>カイ</t>
    </rPh>
    <rPh sb="26" eb="30">
      <t>ホイクカンバツ</t>
    </rPh>
    <rPh sb="31" eb="32">
      <t>カイ</t>
    </rPh>
    <rPh sb="33" eb="35">
      <t>ハンシュツ</t>
    </rPh>
    <rPh sb="35" eb="37">
      <t>カンバツ</t>
    </rPh>
    <rPh sb="38" eb="39">
      <t>カイ</t>
    </rPh>
    <phoneticPr fontId="4"/>
  </si>
  <si>
    <r>
      <t>スギ裸苗3,000本/ha植栽，下刈5回，除伐2回，</t>
    </r>
    <r>
      <rPr>
        <sz val="11"/>
        <color rgb="FFFF0000"/>
        <rFont val="游ゴシック"/>
        <family val="3"/>
        <charset val="128"/>
        <scheme val="minor"/>
      </rPr>
      <t>保育間伐2回，搬出間伐2回</t>
    </r>
    <rPh sb="2" eb="4">
      <t>ハダカナエ</t>
    </rPh>
    <rPh sb="9" eb="10">
      <t>ホン</t>
    </rPh>
    <rPh sb="13" eb="15">
      <t>ショクサイ</t>
    </rPh>
    <rPh sb="16" eb="18">
      <t>シタガ</t>
    </rPh>
    <rPh sb="19" eb="20">
      <t>カイ</t>
    </rPh>
    <rPh sb="21" eb="23">
      <t>ジョバツ</t>
    </rPh>
    <rPh sb="24" eb="25">
      <t>カイ</t>
    </rPh>
    <rPh sb="26" eb="30">
      <t>ホイクカンバツ</t>
    </rPh>
    <rPh sb="31" eb="32">
      <t>カイ</t>
    </rPh>
    <rPh sb="33" eb="35">
      <t>ハンシュツ</t>
    </rPh>
    <rPh sb="35" eb="37">
      <t>カンバツ</t>
    </rPh>
    <rPh sb="38" eb="39">
      <t>カイ</t>
    </rPh>
    <phoneticPr fontId="4"/>
  </si>
  <si>
    <t>下刈</t>
    <rPh sb="0" eb="2">
      <t>シタガ</t>
    </rPh>
    <phoneticPr fontId="2"/>
  </si>
  <si>
    <t>再造林の現状とこれから</t>
    <rPh sb="0" eb="3">
      <t>サイゾウリン</t>
    </rPh>
    <rPh sb="4" eb="6">
      <t>ゲンジョウ</t>
    </rPh>
    <phoneticPr fontId="4"/>
  </si>
  <si>
    <t>●主伐面積と人工造林面積の推移</t>
    <rPh sb="1" eb="3">
      <t>シュバツ</t>
    </rPh>
    <rPh sb="3" eb="5">
      <t>メンセキ</t>
    </rPh>
    <rPh sb="6" eb="10">
      <t>ジンコウゾウリン</t>
    </rPh>
    <rPh sb="10" eb="12">
      <t>メンセキ</t>
    </rPh>
    <rPh sb="13" eb="15">
      <t>スイイ</t>
    </rPh>
    <phoneticPr fontId="4"/>
  </si>
  <si>
    <t>●再造林費用の現状</t>
    <rPh sb="1" eb="4">
      <t>サイゾウリン</t>
    </rPh>
    <rPh sb="4" eb="6">
      <t>ヒヨウ</t>
    </rPh>
    <rPh sb="7" eb="9">
      <t>ゲンジョウ</t>
    </rPh>
    <phoneticPr fontId="4"/>
  </si>
  <si>
    <t>●一貫作業の実施状況</t>
    <rPh sb="1" eb="5">
      <t>イッカンサギョウ</t>
    </rPh>
    <rPh sb="6" eb="10">
      <t>ジッシジョウキョウ</t>
    </rPh>
    <phoneticPr fontId="4"/>
  </si>
  <si>
    <t>●立木販売収入と再造林費用</t>
    <rPh sb="1" eb="3">
      <t>タチキ</t>
    </rPh>
    <rPh sb="3" eb="5">
      <t>ハンバイ</t>
    </rPh>
    <rPh sb="5" eb="7">
      <t>シュウニュウ</t>
    </rPh>
    <rPh sb="8" eb="11">
      <t>サイゾウリン</t>
    </rPh>
    <rPh sb="11" eb="13">
      <t>ヒヨウ</t>
    </rPh>
    <phoneticPr fontId="4"/>
  </si>
  <si>
    <t>地拵え</t>
    <phoneticPr fontId="11"/>
  </si>
  <si>
    <t>苗木代</t>
    <phoneticPr fontId="11"/>
  </si>
  <si>
    <t>植付</t>
    <phoneticPr fontId="11"/>
  </si>
  <si>
    <t>下刈</t>
    <phoneticPr fontId="2"/>
  </si>
  <si>
    <t>回数</t>
    <rPh sb="0" eb="2">
      <t>カイスウ</t>
    </rPh>
    <phoneticPr fontId="2"/>
  </si>
  <si>
    <t>ケース3【低密度・効率化モデル】 一貫作業(スギコンテナ苗2,000本/ha)＋下刈り3回</t>
    <rPh sb="5" eb="6">
      <t>テイ</t>
    </rPh>
    <rPh sb="6" eb="8">
      <t>ミツド</t>
    </rPh>
    <rPh sb="9" eb="12">
      <t>コウリツカ</t>
    </rPh>
    <rPh sb="17" eb="21">
      <t>イッカンサギョウ</t>
    </rPh>
    <phoneticPr fontId="2"/>
  </si>
  <si>
    <t>ケース２【低密度モデル】 普通造林(スギコンテナ苗2,000本/ha)＋下刈り3回</t>
    <rPh sb="5" eb="6">
      <t>テイ</t>
    </rPh>
    <rPh sb="6" eb="8">
      <t>ミツド</t>
    </rPh>
    <phoneticPr fontId="2"/>
  </si>
  <si>
    <t>ケース１【従来モデル】 普通造林(スギ裸苗3,000本/ha)＋下刈り5回</t>
    <rPh sb="5" eb="7">
      <t>ジュウライ</t>
    </rPh>
    <rPh sb="32" eb="34">
      <t>シタガ</t>
    </rPh>
    <rPh sb="36" eb="37">
      <t>カイ</t>
    </rPh>
    <phoneticPr fontId="2"/>
  </si>
  <si>
    <t>立木販売収入</t>
    <rPh sb="0" eb="2">
      <t>リュウボク</t>
    </rPh>
    <rPh sb="2" eb="4">
      <t>ハンバイ</t>
    </rPh>
    <rPh sb="4" eb="6">
      <t>シュウニュウ</t>
    </rPh>
    <phoneticPr fontId="2"/>
  </si>
  <si>
    <t>造林初期経費</t>
    <rPh sb="0" eb="2">
      <t>ゾウリン</t>
    </rPh>
    <rPh sb="2" eb="4">
      <t>ショキ</t>
    </rPh>
    <rPh sb="4" eb="6">
      <t>ケイヒ</t>
    </rPh>
    <phoneticPr fontId="2"/>
  </si>
  <si>
    <t>テンプレート</t>
    <phoneticPr fontId="4"/>
  </si>
  <si>
    <t>図１</t>
    <rPh sb="0" eb="1">
      <t>ズ</t>
    </rPh>
    <phoneticPr fontId="4"/>
  </si>
  <si>
    <t>図２-2</t>
    <rPh sb="0" eb="1">
      <t>ズ</t>
    </rPh>
    <phoneticPr fontId="4"/>
  </si>
  <si>
    <t>図２-1</t>
    <rPh sb="0" eb="1">
      <t>ズ</t>
    </rPh>
    <phoneticPr fontId="4"/>
  </si>
  <si>
    <t>図3-1</t>
    <rPh sb="0" eb="1">
      <t>ズ</t>
    </rPh>
    <phoneticPr fontId="4"/>
  </si>
  <si>
    <t>図5</t>
    <rPh sb="0" eb="1">
      <t>ズ</t>
    </rPh>
    <phoneticPr fontId="4"/>
  </si>
  <si>
    <t>所有者負担</t>
    <rPh sb="0" eb="3">
      <t>ショユウシャ</t>
    </rPh>
    <rPh sb="3" eb="5">
      <t>フタン</t>
    </rPh>
    <phoneticPr fontId="2"/>
  </si>
  <si>
    <t>図3-２</t>
    <rPh sb="0" eb="1">
      <t>ズ</t>
    </rPh>
    <phoneticPr fontId="4"/>
  </si>
  <si>
    <t>図3-3</t>
    <rPh sb="0" eb="1">
      <t>ズ</t>
    </rPh>
    <phoneticPr fontId="4"/>
  </si>
  <si>
    <t>【現状認識】</t>
    <rPh sb="1" eb="3">
      <t>ゲンジョウ</t>
    </rPh>
    <rPh sb="3" eb="5">
      <t>ニンシキ</t>
    </rPh>
    <phoneticPr fontId="4"/>
  </si>
  <si>
    <t>【今後の取組】</t>
    <rPh sb="1" eb="3">
      <t>コンゴ</t>
    </rPh>
    <rPh sb="4" eb="6">
      <t>トリクミ</t>
    </rPh>
    <phoneticPr fontId="4"/>
  </si>
  <si>
    <r>
      <rPr>
        <b/>
        <sz val="18"/>
        <color theme="1"/>
        <rFont val="メイリオ"/>
        <family val="3"/>
        <charset val="128"/>
      </rPr>
      <t>持続可能な林業の確立に向けて</t>
    </r>
    <r>
      <rPr>
        <sz val="16"/>
        <color theme="1"/>
        <rFont val="メイリオ"/>
        <family val="3"/>
        <charset val="128"/>
      </rPr>
      <t>　</t>
    </r>
    <r>
      <rPr>
        <sz val="14"/>
        <color theme="1"/>
        <rFont val="メイリオ"/>
        <family val="3"/>
        <charset val="128"/>
      </rPr>
      <t>～今後推進する低コスト造林モデル～</t>
    </r>
    <rPh sb="0" eb="2">
      <t>ジゾク</t>
    </rPh>
    <rPh sb="2" eb="4">
      <t>カノウ</t>
    </rPh>
    <rPh sb="5" eb="7">
      <t>リンギョウ</t>
    </rPh>
    <rPh sb="8" eb="10">
      <t>カクリツ</t>
    </rPh>
    <rPh sb="11" eb="12">
      <t>ム</t>
    </rPh>
    <rPh sb="16" eb="18">
      <t>コンゴ</t>
    </rPh>
    <rPh sb="18" eb="20">
      <t>スイシン</t>
    </rPh>
    <rPh sb="22" eb="23">
      <t>テイ</t>
    </rPh>
    <rPh sb="26" eb="28">
      <t>ゾウリン</t>
    </rPh>
    <phoneticPr fontId="4"/>
  </si>
  <si>
    <t>所有者
負担</t>
    <rPh sb="0" eb="3">
      <t>ショユウシャ</t>
    </rPh>
    <rPh sb="4" eb="6">
      <t>フタン</t>
    </rPh>
    <phoneticPr fontId="2"/>
  </si>
  <si>
    <t>造林初期経費
の財源</t>
    <rPh sb="0" eb="2">
      <t>ゾウリン</t>
    </rPh>
    <rPh sb="2" eb="4">
      <t>ショキ</t>
    </rPh>
    <rPh sb="4" eb="6">
      <t>ケイヒ</t>
    </rPh>
    <rPh sb="8" eb="10">
      <t>ザイゲン</t>
    </rPh>
    <phoneticPr fontId="2"/>
  </si>
  <si>
    <t>主伐</t>
    <rPh sb="0" eb="2">
      <t>シュバツ</t>
    </rPh>
    <phoneticPr fontId="4"/>
  </si>
  <si>
    <t>間伐</t>
    <rPh sb="0" eb="2">
      <t>カンバツ</t>
    </rPh>
    <phoneticPr fontId="4"/>
  </si>
  <si>
    <t>ha</t>
    <phoneticPr fontId="4"/>
  </si>
  <si>
    <t>m3</t>
    <phoneticPr fontId="4"/>
  </si>
  <si>
    <t>立木販売収入</t>
    <rPh sb="0" eb="2">
      <t>リュウボク</t>
    </rPh>
    <rPh sb="2" eb="4">
      <t>ハンバイ</t>
    </rPh>
    <rPh sb="4" eb="6">
      <t>シュウニュウ</t>
    </rPh>
    <phoneticPr fontId="4"/>
  </si>
  <si>
    <t>主伐収入(ha当たり）</t>
    <rPh sb="0" eb="2">
      <t>シュバツ</t>
    </rPh>
    <rPh sb="2" eb="4">
      <t>シュウニュウ</t>
    </rPh>
    <rPh sb="7" eb="8">
      <t>ア</t>
    </rPh>
    <phoneticPr fontId="4"/>
  </si>
  <si>
    <t>千円</t>
    <rPh sb="0" eb="2">
      <t>センエン</t>
    </rPh>
    <phoneticPr fontId="4"/>
  </si>
  <si>
    <t>主伐経費</t>
    <rPh sb="0" eb="2">
      <t>シュバツ</t>
    </rPh>
    <rPh sb="2" eb="4">
      <t>ケイヒ</t>
    </rPh>
    <phoneticPr fontId="4"/>
  </si>
  <si>
    <t>主伐・保育経費</t>
    <rPh sb="0" eb="2">
      <t>シュバツ</t>
    </rPh>
    <rPh sb="3" eb="5">
      <t>ホイク</t>
    </rPh>
    <rPh sb="5" eb="7">
      <t>ケイヒ</t>
    </rPh>
    <phoneticPr fontId="4"/>
  </si>
  <si>
    <t>補助金収入</t>
    <rPh sb="0" eb="3">
      <t>ホジョキン</t>
    </rPh>
    <rPh sb="3" eb="5">
      <t>シュウニュウ</t>
    </rPh>
    <phoneticPr fontId="4"/>
  </si>
  <si>
    <t>地拵え</t>
    <rPh sb="0" eb="1">
      <t>ジ</t>
    </rPh>
    <rPh sb="1" eb="2">
      <t>ゴシラ</t>
    </rPh>
    <phoneticPr fontId="4"/>
  </si>
  <si>
    <t>苗木代</t>
    <rPh sb="0" eb="2">
      <t>ナエギ</t>
    </rPh>
    <rPh sb="2" eb="3">
      <t>ダイ</t>
    </rPh>
    <phoneticPr fontId="4"/>
  </si>
  <si>
    <t>植付け</t>
    <rPh sb="0" eb="1">
      <t>ウ</t>
    </rPh>
    <rPh sb="1" eb="2">
      <t>ツ</t>
    </rPh>
    <phoneticPr fontId="4"/>
  </si>
  <si>
    <t>下刈</t>
    <rPh sb="0" eb="2">
      <t>シタガ</t>
    </rPh>
    <phoneticPr fontId="4"/>
  </si>
  <si>
    <t>小計</t>
    <rPh sb="0" eb="2">
      <t>ショウケイ</t>
    </rPh>
    <phoneticPr fontId="4"/>
  </si>
  <si>
    <t>補助金（一貫型施業造林＋下刈3回）</t>
    <rPh sb="0" eb="3">
      <t>ホジョキン</t>
    </rPh>
    <rPh sb="4" eb="6">
      <t>イッカン</t>
    </rPh>
    <rPh sb="6" eb="7">
      <t>ガタ</t>
    </rPh>
    <rPh sb="7" eb="9">
      <t>セギョウ</t>
    </rPh>
    <rPh sb="9" eb="11">
      <t>ゾウリン</t>
    </rPh>
    <rPh sb="12" eb="14">
      <t>シタガ</t>
    </rPh>
    <rPh sb="15" eb="16">
      <t>カイ</t>
    </rPh>
    <phoneticPr fontId="4"/>
  </si>
  <si>
    <t>間伐収入(ha当たり）</t>
    <rPh sb="0" eb="2">
      <t>カンバツ</t>
    </rPh>
    <rPh sb="2" eb="4">
      <t>シュウニュウ</t>
    </rPh>
    <rPh sb="7" eb="8">
      <t>ア</t>
    </rPh>
    <phoneticPr fontId="4"/>
  </si>
  <si>
    <t>間伐経費</t>
    <rPh sb="0" eb="2">
      <t>カンバツ</t>
    </rPh>
    <rPh sb="2" eb="4">
      <t>ケイヒ</t>
    </rPh>
    <phoneticPr fontId="4"/>
  </si>
  <si>
    <t>年間事業量</t>
    <rPh sb="0" eb="2">
      <t>ネンカン</t>
    </rPh>
    <rPh sb="2" eb="5">
      <t>ジギョウリョウ</t>
    </rPh>
    <phoneticPr fontId="4"/>
  </si>
  <si>
    <t>経営管理費(10%)</t>
    <rPh sb="0" eb="2">
      <t>ケイエイ</t>
    </rPh>
    <rPh sb="2" eb="5">
      <t>カンリヒ</t>
    </rPh>
    <phoneticPr fontId="4"/>
  </si>
  <si>
    <t>森林所有者収入</t>
    <rPh sb="0" eb="2">
      <t>シンリン</t>
    </rPh>
    <rPh sb="2" eb="5">
      <t>ショユウシャ</t>
    </rPh>
    <rPh sb="5" eb="7">
      <t>シュウニュウ</t>
    </rPh>
    <phoneticPr fontId="4"/>
  </si>
  <si>
    <t>計</t>
    <rPh sb="0" eb="1">
      <t>ケイ</t>
    </rPh>
    <phoneticPr fontId="4"/>
  </si>
  <si>
    <t>年間</t>
    <rPh sb="0" eb="2">
      <t>ネンカン</t>
    </rPh>
    <phoneticPr fontId="4"/>
  </si>
  <si>
    <t>○間伐</t>
    <rPh sb="1" eb="3">
      <t>カンバツ</t>
    </rPh>
    <phoneticPr fontId="4"/>
  </si>
  <si>
    <t>○主伐＋一貫施業スギコンテナ苗2,000本/ha＋下刈3回（林齢6年生まで）</t>
    <rPh sb="1" eb="3">
      <t>シュバツ</t>
    </rPh>
    <rPh sb="4" eb="6">
      <t>イッカン</t>
    </rPh>
    <rPh sb="6" eb="8">
      <t>セギョウ</t>
    </rPh>
    <rPh sb="14" eb="15">
      <t>ナエ</t>
    </rPh>
    <rPh sb="20" eb="21">
      <t>ホン</t>
    </rPh>
    <rPh sb="25" eb="27">
      <t>シタガ</t>
    </rPh>
    <rPh sb="28" eb="29">
      <t>カイ</t>
    </rPh>
    <rPh sb="30" eb="32">
      <t>リンレイ</t>
    </rPh>
    <rPh sb="33" eb="35">
      <t>ネンセイ</t>
    </rPh>
    <phoneticPr fontId="4"/>
  </si>
  <si>
    <t>補助金（搬出間伐＋作業道150m/ha）</t>
    <rPh sb="0" eb="3">
      <t>ホジョキン</t>
    </rPh>
    <rPh sb="4" eb="6">
      <t>ハンシュツ</t>
    </rPh>
    <rPh sb="6" eb="8">
      <t>カンバツ</t>
    </rPh>
    <rPh sb="9" eb="11">
      <t>サギョウ</t>
    </rPh>
    <rPh sb="11" eb="12">
      <t>ドウ</t>
    </rPh>
    <phoneticPr fontId="4"/>
  </si>
  <si>
    <t>森林経営管理経費（経営計画作成＋森林管理（6年）等）</t>
    <rPh sb="0" eb="2">
      <t>シンリン</t>
    </rPh>
    <rPh sb="2" eb="4">
      <t>ケイエイ</t>
    </rPh>
    <rPh sb="4" eb="6">
      <t>カンリ</t>
    </rPh>
    <rPh sb="6" eb="8">
      <t>ケイヒ</t>
    </rPh>
    <rPh sb="9" eb="11">
      <t>ケイエイ</t>
    </rPh>
    <rPh sb="11" eb="13">
      <t>ケイカク</t>
    </rPh>
    <rPh sb="13" eb="15">
      <t>サクセイ</t>
    </rPh>
    <rPh sb="16" eb="18">
      <t>シンリン</t>
    </rPh>
    <rPh sb="18" eb="20">
      <t>カンリ</t>
    </rPh>
    <rPh sb="22" eb="23">
      <t>ネン</t>
    </rPh>
    <rPh sb="24" eb="25">
      <t>トウ</t>
    </rPh>
    <phoneticPr fontId="4"/>
  </si>
  <si>
    <t>森林経営管理経費（経営計画作成＋森林管理(年1回巡視)（16年）等）</t>
    <rPh sb="0" eb="2">
      <t>シンリン</t>
    </rPh>
    <rPh sb="2" eb="4">
      <t>ケイエイ</t>
    </rPh>
    <rPh sb="4" eb="6">
      <t>カンリ</t>
    </rPh>
    <rPh sb="6" eb="8">
      <t>ケイヒ</t>
    </rPh>
    <rPh sb="9" eb="11">
      <t>ケイエイ</t>
    </rPh>
    <rPh sb="11" eb="13">
      <t>ケイカク</t>
    </rPh>
    <rPh sb="13" eb="15">
      <t>サクセイ</t>
    </rPh>
    <rPh sb="16" eb="18">
      <t>シンリン</t>
    </rPh>
    <rPh sb="18" eb="20">
      <t>カンリ</t>
    </rPh>
    <rPh sb="21" eb="22">
      <t>ネン</t>
    </rPh>
    <rPh sb="23" eb="24">
      <t>カイ</t>
    </rPh>
    <rPh sb="24" eb="26">
      <t>ジュンシ</t>
    </rPh>
    <rPh sb="30" eb="31">
      <t>ネン</t>
    </rPh>
    <rPh sb="32" eb="33">
      <t>トウ</t>
    </rPh>
    <phoneticPr fontId="4"/>
  </si>
  <si>
    <t>森林経営管理経費（経営計画作成＋森林管理(年1回巡視)（16年）等）</t>
    <rPh sb="0" eb="2">
      <t>シンリン</t>
    </rPh>
    <rPh sb="2" eb="4">
      <t>ケイエイ</t>
    </rPh>
    <rPh sb="4" eb="6">
      <t>カンリ</t>
    </rPh>
    <rPh sb="6" eb="8">
      <t>ケイヒ</t>
    </rPh>
    <rPh sb="9" eb="11">
      <t>ケイエイ</t>
    </rPh>
    <rPh sb="11" eb="13">
      <t>ケイカク</t>
    </rPh>
    <rPh sb="13" eb="15">
      <t>サクセイ</t>
    </rPh>
    <rPh sb="16" eb="18">
      <t>シンリン</t>
    </rPh>
    <rPh sb="18" eb="20">
      <t>カンリ</t>
    </rPh>
    <rPh sb="30" eb="31">
      <t>ネン</t>
    </rPh>
    <rPh sb="32" eb="33">
      <t>トウ</t>
    </rPh>
    <phoneticPr fontId="4"/>
  </si>
  <si>
    <t>間伐（ﾌﾟﾛｾｯｻ）</t>
    <rPh sb="0" eb="2">
      <t>カンバツ</t>
    </rPh>
    <phoneticPr fontId="4"/>
  </si>
  <si>
    <t>作業道150m/ha</t>
    <rPh sb="0" eb="2">
      <t>サギョウ</t>
    </rPh>
    <rPh sb="2" eb="3">
      <t>ドウ</t>
    </rPh>
    <phoneticPr fontId="4"/>
  </si>
  <si>
    <t>m3/haで試算</t>
    <phoneticPr fontId="4"/>
  </si>
  <si>
    <t>m3で試算</t>
  </si>
  <si>
    <t>m3の事業体</t>
    <phoneticPr fontId="4"/>
  </si>
  <si>
    <t>主伐：</t>
    <phoneticPr fontId="4"/>
  </si>
  <si>
    <t>間伐：</t>
    <phoneticPr fontId="4"/>
  </si>
  <si>
    <t>％</t>
    <phoneticPr fontId="4"/>
  </si>
  <si>
    <t>円m3</t>
    <rPh sb="0" eb="1">
      <t>エン</t>
    </rPh>
    <phoneticPr fontId="4"/>
  </si>
  <si>
    <t>運搬経費等</t>
    <rPh sb="0" eb="2">
      <t>ウンパン</t>
    </rPh>
    <rPh sb="2" eb="4">
      <t>ケイヒ</t>
    </rPh>
    <rPh sb="4" eb="5">
      <t>トウ</t>
    </rPh>
    <phoneticPr fontId="4"/>
  </si>
  <si>
    <t>間伐事業費</t>
    <rPh sb="0" eb="2">
      <t>カンバツ</t>
    </rPh>
    <rPh sb="2" eb="5">
      <t>ジギョウヒ</t>
    </rPh>
    <phoneticPr fontId="4"/>
  </si>
  <si>
    <t>主伐再造林事業費</t>
    <rPh sb="0" eb="2">
      <t>シュバツ</t>
    </rPh>
    <rPh sb="2" eb="3">
      <t>サイ</t>
    </rPh>
    <rPh sb="3" eb="5">
      <t>ゾウリン</t>
    </rPh>
    <rPh sb="5" eb="8">
      <t>ジギョウヒ</t>
    </rPh>
    <phoneticPr fontId="4"/>
  </si>
  <si>
    <t>円/m3</t>
    <rPh sb="0" eb="1">
      <t>エン</t>
    </rPh>
    <phoneticPr fontId="4"/>
  </si>
  <si>
    <t>運搬他諸経費</t>
    <rPh sb="0" eb="2">
      <t>ウンパン</t>
    </rPh>
    <rPh sb="2" eb="3">
      <t>ホカ</t>
    </rPh>
    <rPh sb="3" eb="6">
      <t>ショケイヒ</t>
    </rPh>
    <rPh sb="4" eb="6">
      <t>ケイヒ</t>
    </rPh>
    <phoneticPr fontId="4"/>
  </si>
  <si>
    <t>運搬他諸経費</t>
    <rPh sb="0" eb="2">
      <t>ウンパン</t>
    </rPh>
    <rPh sb="2" eb="3">
      <t>ホカ</t>
    </rPh>
    <rPh sb="3" eb="6">
      <t>ショケイヒ</t>
    </rPh>
    <phoneticPr fontId="4"/>
  </si>
  <si>
    <t>事業費計</t>
    <rPh sb="0" eb="3">
      <t>ジギョウヒ</t>
    </rPh>
    <rPh sb="3" eb="4">
      <t>ケイ</t>
    </rPh>
    <phoneticPr fontId="4"/>
  </si>
  <si>
    <t>森林所有者収入計</t>
    <rPh sb="0" eb="2">
      <t>シンリン</t>
    </rPh>
    <rPh sb="2" eb="5">
      <t>ショユウシャ</t>
    </rPh>
    <rPh sb="5" eb="7">
      <t>シュウニュウ</t>
    </rPh>
    <rPh sb="7" eb="8">
      <t>ケイ</t>
    </rPh>
    <phoneticPr fontId="4"/>
  </si>
  <si>
    <t>主伐＋作業道＋運搬他経費</t>
    <rPh sb="0" eb="2">
      <t>シュバツ</t>
    </rPh>
    <rPh sb="3" eb="5">
      <t>サギョウ</t>
    </rPh>
    <rPh sb="5" eb="6">
      <t>ドウ</t>
    </rPh>
    <rPh sb="7" eb="9">
      <t>ウンパン</t>
    </rPh>
    <rPh sb="9" eb="10">
      <t>ホカ</t>
    </rPh>
    <rPh sb="10" eb="12">
      <t>ケイヒ</t>
    </rPh>
    <phoneticPr fontId="4"/>
  </si>
  <si>
    <t>主伐＋作業道＋運搬他</t>
    <rPh sb="0" eb="2">
      <t>シュバツ</t>
    </rPh>
    <rPh sb="3" eb="5">
      <t>サギョウ</t>
    </rPh>
    <rPh sb="5" eb="6">
      <t>ミチ</t>
    </rPh>
    <rPh sb="7" eb="9">
      <t>ウンパン</t>
    </rPh>
    <rPh sb="9" eb="10">
      <t>ホカ</t>
    </rPh>
    <phoneticPr fontId="4"/>
  </si>
  <si>
    <t>※経費等は森林整備課資料他推定による試算</t>
    <rPh sb="1" eb="3">
      <t>ケイヒ</t>
    </rPh>
    <rPh sb="3" eb="4">
      <t>トウ</t>
    </rPh>
    <rPh sb="5" eb="7">
      <t>シンリン</t>
    </rPh>
    <rPh sb="7" eb="10">
      <t>セイビカ</t>
    </rPh>
    <rPh sb="10" eb="12">
      <t>シリョウ</t>
    </rPh>
    <rPh sb="12" eb="13">
      <t>ホカ</t>
    </rPh>
    <rPh sb="13" eb="15">
      <t>スイテイ</t>
    </rPh>
    <rPh sb="18" eb="20">
      <t>シサン</t>
    </rPh>
    <phoneticPr fontId="4"/>
  </si>
  <si>
    <t>下刈(3回）</t>
    <rPh sb="0" eb="2">
      <t>シタガ</t>
    </rPh>
    <rPh sb="4" eb="5">
      <t>カイ</t>
    </rPh>
    <phoneticPr fontId="4"/>
  </si>
  <si>
    <t>植付(2,000本コンテナ苗）</t>
    <rPh sb="0" eb="1">
      <t>ウ</t>
    </rPh>
    <rPh sb="1" eb="2">
      <t>ツ</t>
    </rPh>
    <rPh sb="8" eb="9">
      <t>ホン</t>
    </rPh>
    <rPh sb="13" eb="14">
      <t>ナエ</t>
    </rPh>
    <phoneticPr fontId="4"/>
  </si>
  <si>
    <t>苗木代(2,000本コンテナ苗）</t>
    <rPh sb="0" eb="2">
      <t>ナエギ</t>
    </rPh>
    <rPh sb="2" eb="3">
      <t>ダイ</t>
    </rPh>
    <phoneticPr fontId="4"/>
  </si>
  <si>
    <t>間伐（ﾌﾟﾛｾｯｻ）標準単価</t>
    <rPh sb="0" eb="2">
      <t>カンバツ</t>
    </rPh>
    <rPh sb="10" eb="12">
      <t>ヒョウジュン</t>
    </rPh>
    <rPh sb="12" eb="14">
      <t>タンカ</t>
    </rPh>
    <phoneticPr fontId="4"/>
  </si>
  <si>
    <t>作業道150m/ha標準単価</t>
    <rPh sb="0" eb="2">
      <t>サギョウ</t>
    </rPh>
    <rPh sb="2" eb="3">
      <t>ドウ</t>
    </rPh>
    <rPh sb="10" eb="12">
      <t>ヒョウジュン</t>
    </rPh>
    <rPh sb="12" eb="14">
      <t>タンカ</t>
    </rPh>
    <phoneticPr fontId="4"/>
  </si>
  <si>
    <t>経営管理実施権配分計画（主伐，計画期間16年）※経営計画策定準備期間1年※主伐時林齢60年生以上</t>
    <rPh sb="0" eb="2">
      <t>ケイエイ</t>
    </rPh>
    <rPh sb="2" eb="4">
      <t>カンリ</t>
    </rPh>
    <rPh sb="4" eb="7">
      <t>ジッシケン</t>
    </rPh>
    <rPh sb="7" eb="9">
      <t>ハイブン</t>
    </rPh>
    <rPh sb="9" eb="11">
      <t>ケイカク</t>
    </rPh>
    <rPh sb="12" eb="14">
      <t>シュバツ</t>
    </rPh>
    <rPh sb="15" eb="17">
      <t>ケイカク</t>
    </rPh>
    <rPh sb="17" eb="19">
      <t>キカン</t>
    </rPh>
    <rPh sb="21" eb="22">
      <t>ネン</t>
    </rPh>
    <rPh sb="24" eb="26">
      <t>ケイエイ</t>
    </rPh>
    <rPh sb="26" eb="28">
      <t>ケイカク</t>
    </rPh>
    <rPh sb="28" eb="30">
      <t>サクテイ</t>
    </rPh>
    <rPh sb="30" eb="32">
      <t>ジュンビ</t>
    </rPh>
    <rPh sb="32" eb="34">
      <t>キカン</t>
    </rPh>
    <rPh sb="35" eb="36">
      <t>ネン</t>
    </rPh>
    <rPh sb="37" eb="39">
      <t>シュバツ</t>
    </rPh>
    <rPh sb="39" eb="40">
      <t>ジ</t>
    </rPh>
    <rPh sb="40" eb="42">
      <t>リンレイ</t>
    </rPh>
    <rPh sb="44" eb="46">
      <t>ネンセイ</t>
    </rPh>
    <rPh sb="46" eb="48">
      <t>イジョウ</t>
    </rPh>
    <phoneticPr fontId="4"/>
  </si>
  <si>
    <t>経営管理実施権配分計画（間伐，計画期間6年）※経営計画準備策定期間1年※間伐時林齢60年生未満</t>
    <rPh sb="0" eb="2">
      <t>ケイエイ</t>
    </rPh>
    <rPh sb="2" eb="4">
      <t>カンリ</t>
    </rPh>
    <rPh sb="4" eb="7">
      <t>ジッシケン</t>
    </rPh>
    <rPh sb="7" eb="9">
      <t>ハイブン</t>
    </rPh>
    <rPh sb="9" eb="11">
      <t>ケイカク</t>
    </rPh>
    <rPh sb="12" eb="14">
      <t>カンバツ</t>
    </rPh>
    <rPh sb="15" eb="17">
      <t>ケイカク</t>
    </rPh>
    <rPh sb="17" eb="19">
      <t>キカン</t>
    </rPh>
    <rPh sb="20" eb="21">
      <t>ネン</t>
    </rPh>
    <rPh sb="27" eb="29">
      <t>ジュンビ</t>
    </rPh>
    <rPh sb="36" eb="38">
      <t>カンバツ</t>
    </rPh>
    <rPh sb="45" eb="47">
      <t>ミマン</t>
    </rPh>
    <phoneticPr fontId="4"/>
  </si>
  <si>
    <t>主伐事業割合想定（材積）</t>
    <rPh sb="0" eb="2">
      <t>シュバツ</t>
    </rPh>
    <rPh sb="2" eb="4">
      <t>ジギョウ</t>
    </rPh>
    <rPh sb="4" eb="6">
      <t>ワリアイ</t>
    </rPh>
    <rPh sb="6" eb="8">
      <t>ソウテイ</t>
    </rPh>
    <rPh sb="9" eb="11">
      <t>ザイセキ</t>
    </rPh>
    <phoneticPr fontId="4"/>
  </si>
  <si>
    <t>このシートは事業体と市町村との経営管理実施権配分計画作成時の検討等の参考に使用してください。</t>
    <rPh sb="6" eb="9">
      <t>ジギョウタイ</t>
    </rPh>
    <rPh sb="10" eb="13">
      <t>シチョウソン</t>
    </rPh>
    <rPh sb="15" eb="17">
      <t>ケイエイ</t>
    </rPh>
    <rPh sb="17" eb="19">
      <t>カンリ</t>
    </rPh>
    <rPh sb="19" eb="22">
      <t>ジッシケン</t>
    </rPh>
    <rPh sb="22" eb="24">
      <t>ハイブン</t>
    </rPh>
    <rPh sb="24" eb="26">
      <t>ケイカク</t>
    </rPh>
    <rPh sb="26" eb="28">
      <t>サクセイ</t>
    </rPh>
    <rPh sb="28" eb="29">
      <t>ジ</t>
    </rPh>
    <rPh sb="30" eb="32">
      <t>ケントウ</t>
    </rPh>
    <rPh sb="32" eb="33">
      <t>トウ</t>
    </rPh>
    <rPh sb="34" eb="36">
      <t>サンコウ</t>
    </rPh>
    <rPh sb="37" eb="39">
      <t>シヨウ</t>
    </rPh>
    <phoneticPr fontId="4"/>
  </si>
  <si>
    <t>経営管理費(例：事業費の10%)</t>
    <rPh sb="0" eb="2">
      <t>ケイエイ</t>
    </rPh>
    <rPh sb="2" eb="5">
      <t>カンリヒ</t>
    </rPh>
    <rPh sb="6" eb="7">
      <t>レイ</t>
    </rPh>
    <rPh sb="8" eb="11">
      <t>ジギョウヒ</t>
    </rPh>
    <phoneticPr fontId="4"/>
  </si>
  <si>
    <t>経営管理費(例：事業費の10%)</t>
    <rPh sb="0" eb="2">
      <t>ケイエイ</t>
    </rPh>
    <rPh sb="2" eb="5">
      <t>カンリヒ</t>
    </rPh>
    <phoneticPr fontId="4"/>
  </si>
  <si>
    <t>素材単価</t>
    <rPh sb="0" eb="2">
      <t>ソザイ</t>
    </rPh>
    <rPh sb="2" eb="4">
      <t>タンカ</t>
    </rPh>
    <phoneticPr fontId="4"/>
  </si>
  <si>
    <t>素材販売収入</t>
    <rPh sb="0" eb="2">
      <t>ソザイ</t>
    </rPh>
    <rPh sb="2" eb="4">
      <t>ハンバイ</t>
    </rPh>
    <rPh sb="4" eb="6">
      <t>シュウニュウ</t>
    </rPh>
    <phoneticPr fontId="4"/>
  </si>
  <si>
    <t>森林経営管理ビジネスモデル試算シート（黄色セルのみ入力）　</t>
    <rPh sb="0" eb="2">
      <t>シンリン</t>
    </rPh>
    <rPh sb="2" eb="4">
      <t>ケイエイ</t>
    </rPh>
    <rPh sb="4" eb="6">
      <t>カンリ</t>
    </rPh>
    <rPh sb="13" eb="15">
      <t>シサン</t>
    </rPh>
    <rPh sb="19" eb="21">
      <t>キイロ</t>
    </rPh>
    <rPh sb="25" eb="27">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</si>
</sst>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0"/>
      <name val="ＭＳ 明朝"/>
      <family val="1"/>
      <charset val="128"/>
    </font>
    <font>
      <sz val="6"/>
      <name val="游ゴシック"/>
      <family val="2"/>
      <charset val="128"/>
      <scheme val="minor"/>
    </font>
    <font>
      <sz val="11"/>
      <name val="ＭＳ Ｐゴシック"/>
      <family val="3"/>
      <charset val="128"/>
    </font>
    <font>
      <b/>
      <sz val="11"/>
      <color rgb="FFFF0000"/>
      <name val="ＭＳ Ｐゴシック"/>
      <family val="3"/>
      <charset val="128"/>
    </font>
    <font>
      <sz val="6"/>
      <name val="ＭＳ 明朝"/>
      <family val="1"/>
      <charset val="128"/>
    </font>
    <font>
      <sz val="11"/>
      <color rgb="FFFF0000"/>
      <name val="游ゴシック"/>
      <family val="3"/>
      <charset val="128"/>
      <scheme val="minor"/>
    </font>
    <font>
      <sz val="6"/>
      <name val="ＭＳ Ｐゴシック"/>
      <family val="3"/>
      <charset val="128"/>
    </font>
    <font>
      <sz val="11"/>
      <name val="游ゴシック"/>
      <family val="2"/>
      <charset val="128"/>
      <scheme val="minor"/>
    </font>
    <font>
      <b/>
      <u/>
      <sz val="12"/>
      <name val="游ゴシック"/>
      <family val="2"/>
      <charset val="128"/>
      <scheme val="minor"/>
    </font>
    <font>
      <sz val="11"/>
      <color theme="1"/>
      <name val="メイリオ"/>
      <family val="3"/>
      <charset val="128"/>
    </font>
    <font>
      <sz val="14"/>
      <color theme="1"/>
      <name val="メイリオ"/>
      <family val="3"/>
      <charset val="128"/>
    </font>
    <font>
      <sz val="16"/>
      <color theme="1"/>
      <name val="メイリオ"/>
      <family val="3"/>
      <charset val="128"/>
    </font>
    <font>
      <b/>
      <u/>
      <sz val="14"/>
      <color theme="1"/>
      <name val="メイリオ"/>
      <family val="3"/>
      <charset val="128"/>
    </font>
    <font>
      <b/>
      <u/>
      <sz val="14"/>
      <color theme="1"/>
      <name val="游ゴシック"/>
      <family val="3"/>
      <charset val="128"/>
      <scheme val="minor"/>
    </font>
    <font>
      <b/>
      <sz val="18"/>
      <color theme="1"/>
      <name val="メイリオ"/>
      <family val="3"/>
      <charset val="128"/>
    </font>
    <font>
      <sz val="16"/>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auto="1"/>
      </top>
      <bottom/>
      <diagonal/>
    </border>
    <border>
      <left/>
      <right/>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5" fillId="0" borderId="0"/>
    <xf numFmtId="38" fontId="3" fillId="0" borderId="0" applyFont="0" applyFill="0" applyBorder="0" applyAlignment="0" applyProtection="0"/>
    <xf numFmtId="9" fontId="3" fillId="0" borderId="0" applyFont="0" applyFill="0" applyBorder="0" applyAlignment="0" applyProtection="0"/>
  </cellStyleXfs>
  <cellXfs count="125">
    <xf numFmtId="0" fontId="0" fillId="0" borderId="0" xfId="0">
      <alignment vertical="center"/>
    </xf>
    <xf numFmtId="0" fontId="3" fillId="0" borderId="0" xfId="2"/>
    <xf numFmtId="0" fontId="5" fillId="0" borderId="0" xfId="3"/>
    <xf numFmtId="0" fontId="6" fillId="0" borderId="0" xfId="3" applyFont="1"/>
    <xf numFmtId="38" fontId="5" fillId="2" borderId="1" xfId="4" applyFont="1" applyFill="1" applyBorder="1" applyAlignment="1">
      <alignment horizontal="right"/>
    </xf>
    <xf numFmtId="0" fontId="5" fillId="0" borderId="1" xfId="3" applyBorder="1"/>
    <xf numFmtId="38" fontId="5" fillId="0" borderId="1" xfId="4" applyFont="1" applyBorder="1"/>
    <xf numFmtId="38" fontId="5" fillId="3" borderId="1" xfId="4" applyFont="1" applyFill="1" applyBorder="1" applyAlignment="1">
      <alignment horizontal="right"/>
    </xf>
    <xf numFmtId="38" fontId="5" fillId="0" borderId="1" xfId="3" applyNumberFormat="1" applyBorder="1" applyAlignment="1">
      <alignment horizontal="center"/>
    </xf>
    <xf numFmtId="38" fontId="5" fillId="2" borderId="1" xfId="3" applyNumberFormat="1" applyFill="1" applyBorder="1" applyAlignment="1">
      <alignment horizontal="center"/>
    </xf>
    <xf numFmtId="38" fontId="5" fillId="2" borderId="2" xfId="4" applyFont="1" applyFill="1" applyBorder="1" applyAlignment="1">
      <alignment horizontal="right"/>
    </xf>
    <xf numFmtId="38" fontId="5" fillId="2" borderId="2" xfId="3" applyNumberFormat="1" applyFill="1" applyBorder="1" applyAlignment="1">
      <alignment horizontal="center"/>
    </xf>
    <xf numFmtId="0" fontId="5" fillId="0" borderId="0" xfId="3" applyAlignment="1">
      <alignment wrapText="1"/>
    </xf>
    <xf numFmtId="9" fontId="8" fillId="3" borderId="1" xfId="5" applyFont="1" applyFill="1" applyBorder="1" applyAlignment="1">
      <alignment horizontal="right" vertical="center"/>
    </xf>
    <xf numFmtId="38" fontId="8" fillId="2" borderId="1" xfId="4" applyFont="1" applyFill="1" applyBorder="1" applyAlignment="1">
      <alignment horizontal="right" vertical="center"/>
    </xf>
    <xf numFmtId="38" fontId="5" fillId="3" borderId="1" xfId="3" applyNumberFormat="1" applyFill="1" applyBorder="1"/>
    <xf numFmtId="38" fontId="3" fillId="2" borderId="2" xfId="4" applyFont="1" applyFill="1" applyBorder="1" applyAlignment="1">
      <alignment horizontal="right" vertical="center"/>
    </xf>
    <xf numFmtId="38" fontId="5" fillId="2" borderId="2" xfId="3" applyNumberFormat="1" applyFill="1" applyBorder="1"/>
    <xf numFmtId="38" fontId="5" fillId="0" borderId="1" xfId="3" applyNumberFormat="1" applyBorder="1"/>
    <xf numFmtId="38" fontId="0" fillId="0" borderId="1" xfId="4" applyFont="1" applyFill="1" applyBorder="1" applyAlignment="1">
      <alignment vertical="center"/>
    </xf>
    <xf numFmtId="38" fontId="5" fillId="0" borderId="2" xfId="3" applyNumberFormat="1" applyBorder="1"/>
    <xf numFmtId="0" fontId="5" fillId="0" borderId="2" xfId="3" applyBorder="1" applyAlignment="1"/>
    <xf numFmtId="0" fontId="5" fillId="0" borderId="2" xfId="3" applyBorder="1"/>
    <xf numFmtId="9" fontId="8" fillId="2" borderId="1" xfId="5" applyFont="1" applyFill="1" applyBorder="1" applyAlignment="1">
      <alignment horizontal="right" vertical="center"/>
    </xf>
    <xf numFmtId="38" fontId="5" fillId="3" borderId="2" xfId="3" applyNumberFormat="1" applyFill="1" applyBorder="1"/>
    <xf numFmtId="38" fontId="5" fillId="2" borderId="1" xfId="3" applyNumberFormat="1" applyFill="1" applyBorder="1"/>
    <xf numFmtId="38" fontId="0" fillId="0" borderId="0" xfId="1" applyFont="1">
      <alignment vertical="center"/>
    </xf>
    <xf numFmtId="38" fontId="10" fillId="4" borderId="1" xfId="1" applyFont="1" applyFill="1" applyBorder="1">
      <alignment vertical="center"/>
    </xf>
    <xf numFmtId="38" fontId="0" fillId="5" borderId="1" xfId="1" applyFont="1" applyFill="1" applyBorder="1">
      <alignment vertical="center"/>
    </xf>
    <xf numFmtId="0" fontId="0" fillId="0" borderId="1" xfId="0" applyBorder="1">
      <alignment vertical="center"/>
    </xf>
    <xf numFmtId="0" fontId="0" fillId="5" borderId="1" xfId="0" applyFill="1" applyBorder="1">
      <alignment vertical="center"/>
    </xf>
    <xf numFmtId="38" fontId="0" fillId="4" borderId="1" xfId="1" applyFont="1" applyFill="1" applyBorder="1">
      <alignment vertical="center"/>
    </xf>
    <xf numFmtId="38" fontId="0" fillId="0" borderId="0" xfId="0" applyNumberFormat="1">
      <alignment vertical="center"/>
    </xf>
    <xf numFmtId="0" fontId="0" fillId="6" borderId="1" xfId="0" applyFill="1" applyBorder="1">
      <alignment vertical="center"/>
    </xf>
    <xf numFmtId="38" fontId="0" fillId="6" borderId="1" xfId="1" applyFont="1" applyFill="1" applyBorder="1">
      <alignment vertical="center"/>
    </xf>
    <xf numFmtId="38" fontId="10" fillId="6" borderId="1" xfId="1" applyFont="1" applyFill="1" applyBorder="1">
      <alignment vertical="center"/>
    </xf>
    <xf numFmtId="0" fontId="13" fillId="0" borderId="0" xfId="0" applyFont="1" applyAlignment="1">
      <alignment horizontal="center" vertical="center"/>
    </xf>
    <xf numFmtId="0" fontId="12" fillId="0" borderId="0" xfId="0" applyFont="1" applyAlignment="1">
      <alignment horizontal="left" vertical="center"/>
    </xf>
    <xf numFmtId="0" fontId="0" fillId="0" borderId="1" xfId="0" applyFill="1" applyBorder="1">
      <alignment vertical="center"/>
    </xf>
    <xf numFmtId="38" fontId="0" fillId="4" borderId="2" xfId="1" applyFont="1" applyFill="1" applyBorder="1">
      <alignment vertical="center"/>
    </xf>
    <xf numFmtId="38" fontId="0" fillId="0" borderId="1" xfId="1" applyFont="1" applyFill="1" applyBorder="1">
      <alignment vertical="center"/>
    </xf>
    <xf numFmtId="38" fontId="10" fillId="0" borderId="1" xfId="1" applyFont="1" applyFill="1" applyBorder="1">
      <alignment vertical="center"/>
    </xf>
    <xf numFmtId="38" fontId="0" fillId="0" borderId="2" xfId="1" applyFont="1" applyFill="1" applyBorder="1">
      <alignment vertical="center"/>
    </xf>
    <xf numFmtId="38" fontId="0" fillId="0" borderId="0" xfId="1" applyFont="1" applyAlignment="1">
      <alignment horizontal="center" vertical="center"/>
    </xf>
    <xf numFmtId="38" fontId="0" fillId="0" borderId="1" xfId="1" applyFont="1" applyBorder="1" applyAlignment="1">
      <alignment horizontal="center" vertical="center"/>
    </xf>
    <xf numFmtId="38" fontId="0" fillId="5" borderId="1" xfId="1" applyFont="1" applyFill="1" applyBorder="1" applyAlignment="1">
      <alignment horizontal="center" vertical="center"/>
    </xf>
    <xf numFmtId="38" fontId="0" fillId="0" borderId="1" xfId="1" applyFont="1" applyFill="1" applyBorder="1" applyAlignment="1">
      <alignment horizontal="center" vertical="center"/>
    </xf>
    <xf numFmtId="0" fontId="13" fillId="0" borderId="0" xfId="0" applyFont="1" applyAlignment="1">
      <alignment horizontal="center" vertical="center"/>
    </xf>
    <xf numFmtId="38" fontId="5" fillId="2" borderId="4" xfId="3" applyNumberFormat="1" applyFill="1" applyBorder="1" applyAlignment="1"/>
    <xf numFmtId="38" fontId="5" fillId="2" borderId="5" xfId="3" applyNumberFormat="1" applyFill="1" applyBorder="1" applyAlignment="1"/>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5" fillId="0" borderId="0" xfId="0" applyFont="1" applyBorder="1" applyAlignment="1">
      <alignment horizontal="left" vertical="center"/>
    </xf>
    <xf numFmtId="0" fontId="16" fillId="0" borderId="0" xfId="0" applyFont="1">
      <alignment vertical="center"/>
    </xf>
    <xf numFmtId="38" fontId="0" fillId="0" borderId="1" xfId="1" applyFont="1" applyBorder="1">
      <alignment vertical="center"/>
    </xf>
    <xf numFmtId="0" fontId="0" fillId="0" borderId="1" xfId="0" applyBorder="1" applyAlignment="1">
      <alignment vertical="center" wrapText="1"/>
    </xf>
    <xf numFmtId="0" fontId="0" fillId="0" borderId="4" xfId="0" applyBorder="1">
      <alignment vertical="center"/>
    </xf>
    <xf numFmtId="0" fontId="0" fillId="0" borderId="5" xfId="0" applyBorder="1">
      <alignment vertical="center"/>
    </xf>
    <xf numFmtId="0" fontId="0" fillId="0" borderId="0" xfId="0" applyBorder="1">
      <alignment vertical="center"/>
    </xf>
    <xf numFmtId="3" fontId="0" fillId="0" borderId="4" xfId="0" applyNumberFormat="1" applyBorder="1">
      <alignment vertical="center"/>
    </xf>
    <xf numFmtId="0" fontId="0" fillId="0" borderId="0" xfId="0" applyFill="1" applyBorder="1">
      <alignment vertical="center"/>
    </xf>
    <xf numFmtId="0" fontId="0" fillId="8" borderId="1" xfId="0" applyFill="1" applyBorder="1">
      <alignment vertical="center"/>
    </xf>
    <xf numFmtId="0" fontId="0" fillId="8" borderId="0" xfId="0" applyFill="1" applyBorder="1">
      <alignment vertical="center"/>
    </xf>
    <xf numFmtId="0" fontId="0" fillId="0" borderId="9" xfId="0" applyBorder="1">
      <alignment vertical="center"/>
    </xf>
    <xf numFmtId="38" fontId="0" fillId="8" borderId="1" xfId="1" applyFont="1" applyFill="1" applyBorder="1">
      <alignment vertical="center"/>
    </xf>
    <xf numFmtId="0" fontId="18" fillId="0" borderId="0" xfId="0" applyFont="1" applyAlignment="1">
      <alignment vertical="center"/>
    </xf>
    <xf numFmtId="3" fontId="0" fillId="8" borderId="1" xfId="0" applyNumberFormat="1" applyFill="1" applyBorder="1">
      <alignment vertical="center"/>
    </xf>
    <xf numFmtId="38" fontId="0" fillId="8" borderId="1" xfId="0" applyNumberFormat="1" applyFill="1" applyBorder="1">
      <alignment vertical="center"/>
    </xf>
    <xf numFmtId="0" fontId="0" fillId="8" borderId="0" xfId="0" applyFill="1">
      <alignment vertical="center"/>
    </xf>
    <xf numFmtId="3" fontId="0" fillId="0" borderId="5" xfId="0" applyNumberFormat="1" applyBorder="1">
      <alignment vertical="center"/>
    </xf>
    <xf numFmtId="38" fontId="0" fillId="0" borderId="25" xfId="1" applyFont="1" applyBorder="1">
      <alignment vertical="center"/>
    </xf>
    <xf numFmtId="0" fontId="0" fillId="0" borderId="9" xfId="0" applyFill="1" applyBorder="1">
      <alignment vertical="center"/>
    </xf>
    <xf numFmtId="0" fontId="0" fillId="0" borderId="11" xfId="0" applyFill="1" applyBorder="1">
      <alignment vertical="center"/>
    </xf>
    <xf numFmtId="0" fontId="0" fillId="7" borderId="10" xfId="0" applyFill="1" applyBorder="1">
      <alignment vertical="center"/>
    </xf>
    <xf numFmtId="38" fontId="0" fillId="7" borderId="10" xfId="1" applyFont="1" applyFill="1" applyBorder="1">
      <alignment vertical="center"/>
    </xf>
    <xf numFmtId="0" fontId="0" fillId="0" borderId="25" xfId="0" applyBorder="1">
      <alignment vertical="center"/>
    </xf>
    <xf numFmtId="0" fontId="0" fillId="0" borderId="17" xfId="0" applyFill="1" applyBorder="1">
      <alignment vertical="center"/>
    </xf>
    <xf numFmtId="0" fontId="19" fillId="0" borderId="0" xfId="0" applyFont="1">
      <alignment vertical="center"/>
    </xf>
    <xf numFmtId="0" fontId="19" fillId="0" borderId="0" xfId="0" applyFont="1" applyBorder="1">
      <alignment vertical="center"/>
    </xf>
    <xf numFmtId="0" fontId="0" fillId="7" borderId="1" xfId="0" applyFill="1" applyBorder="1">
      <alignment vertical="center"/>
    </xf>
    <xf numFmtId="0" fontId="19" fillId="0" borderId="13" xfId="0" applyFont="1" applyBorder="1">
      <alignment vertical="center"/>
    </xf>
    <xf numFmtId="0" fontId="19" fillId="0" borderId="27" xfId="0" applyFont="1" applyBorder="1">
      <alignment vertical="center"/>
    </xf>
    <xf numFmtId="38" fontId="19" fillId="0" borderId="27" xfId="1" applyFont="1" applyBorder="1">
      <alignment vertical="center"/>
    </xf>
    <xf numFmtId="0" fontId="19" fillId="0" borderId="14" xfId="0" applyFont="1" applyBorder="1">
      <alignment vertical="center"/>
    </xf>
    <xf numFmtId="0" fontId="19" fillId="0" borderId="9" xfId="0" applyFont="1" applyBorder="1">
      <alignment vertical="center"/>
    </xf>
    <xf numFmtId="0" fontId="19" fillId="0" borderId="10" xfId="0" applyFont="1" applyBorder="1">
      <alignment vertical="center"/>
    </xf>
    <xf numFmtId="38" fontId="19" fillId="7" borderId="10" xfId="1" applyFont="1" applyFill="1" applyBorder="1">
      <alignment vertical="center"/>
    </xf>
    <xf numFmtId="0" fontId="19" fillId="0" borderId="11" xfId="0" applyFont="1" applyBorder="1">
      <alignment vertical="center"/>
    </xf>
    <xf numFmtId="38" fontId="19" fillId="7" borderId="8" xfId="1" applyFont="1" applyFill="1" applyBorder="1">
      <alignment vertical="center"/>
    </xf>
    <xf numFmtId="0" fontId="19" fillId="7" borderId="8" xfId="0" applyFont="1" applyFill="1" applyBorder="1">
      <alignment vertical="center"/>
    </xf>
    <xf numFmtId="0" fontId="19" fillId="7" borderId="26" xfId="0" applyFont="1" applyFill="1" applyBorder="1">
      <alignment vertical="center"/>
    </xf>
    <xf numFmtId="0" fontId="19" fillId="4" borderId="9" xfId="0" applyFont="1" applyFill="1" applyBorder="1">
      <alignment vertical="center"/>
    </xf>
    <xf numFmtId="0" fontId="19" fillId="4" borderId="10" xfId="0" applyFont="1" applyFill="1" applyBorder="1">
      <alignment vertical="center"/>
    </xf>
    <xf numFmtId="0" fontId="19" fillId="4" borderId="11" xfId="0" applyFont="1" applyFill="1" applyBorder="1">
      <alignment vertical="center"/>
    </xf>
    <xf numFmtId="38" fontId="19" fillId="4" borderId="10" xfId="1" applyFont="1" applyFill="1" applyBorder="1">
      <alignment vertical="center"/>
    </xf>
    <xf numFmtId="0" fontId="19" fillId="0" borderId="15" xfId="0" applyFont="1" applyBorder="1">
      <alignment vertical="center"/>
    </xf>
    <xf numFmtId="0" fontId="19" fillId="0" borderId="16" xfId="0" applyFont="1" applyBorder="1">
      <alignment vertical="center"/>
    </xf>
    <xf numFmtId="0" fontId="19" fillId="8" borderId="1" xfId="0" applyFont="1" applyFill="1" applyBorder="1">
      <alignment vertical="center"/>
    </xf>
    <xf numFmtId="38" fontId="19" fillId="8" borderId="1" xfId="0" applyNumberFormat="1" applyFont="1" applyFill="1" applyBorder="1">
      <alignment vertical="center"/>
    </xf>
    <xf numFmtId="0" fontId="19" fillId="8" borderId="0" xfId="0" applyFont="1" applyFill="1">
      <alignment vertical="center"/>
    </xf>
    <xf numFmtId="0" fontId="19" fillId="5" borderId="1" xfId="0" applyFont="1" applyFill="1" applyBorder="1">
      <alignment vertical="center"/>
    </xf>
    <xf numFmtId="38" fontId="19" fillId="5" borderId="1" xfId="0" applyNumberFormat="1" applyFont="1" applyFill="1" applyBorder="1">
      <alignment vertical="center"/>
    </xf>
    <xf numFmtId="3" fontId="19" fillId="8" borderId="1" xfId="0" applyNumberFormat="1" applyFont="1" applyFill="1" applyBorder="1">
      <alignment vertical="center"/>
    </xf>
    <xf numFmtId="3" fontId="19" fillId="5" borderId="1" xfId="0" applyNumberFormat="1" applyFont="1" applyFill="1" applyBorder="1">
      <alignment vertical="center"/>
    </xf>
    <xf numFmtId="0" fontId="19" fillId="4" borderId="19" xfId="0" applyFont="1" applyFill="1" applyBorder="1">
      <alignment vertical="center"/>
    </xf>
    <xf numFmtId="38" fontId="19" fillId="4" borderId="20" xfId="0" applyNumberFormat="1" applyFont="1" applyFill="1" applyBorder="1">
      <alignment vertical="center"/>
    </xf>
    <xf numFmtId="0" fontId="19" fillId="4" borderId="21" xfId="0" applyFont="1" applyFill="1" applyBorder="1">
      <alignment vertical="center"/>
    </xf>
    <xf numFmtId="0" fontId="19" fillId="4" borderId="22" xfId="0" applyFont="1" applyFill="1" applyBorder="1">
      <alignment vertical="center"/>
    </xf>
    <xf numFmtId="3" fontId="19" fillId="4" borderId="23" xfId="0" applyNumberFormat="1" applyFont="1" applyFill="1" applyBorder="1">
      <alignment vertical="center"/>
    </xf>
    <xf numFmtId="0" fontId="19" fillId="4" borderId="24" xfId="0" applyFont="1" applyFill="1" applyBorder="1">
      <alignment vertical="center"/>
    </xf>
    <xf numFmtId="38" fontId="19" fillId="0" borderId="10" xfId="1" applyFont="1" applyBorder="1">
      <alignment vertical="center"/>
    </xf>
    <xf numFmtId="38" fontId="19" fillId="0" borderId="0" xfId="1" applyFont="1" applyBorder="1">
      <alignment vertical="center"/>
    </xf>
    <xf numFmtId="3" fontId="0" fillId="7" borderId="1" xfId="0" applyNumberFormat="1" applyFill="1" applyBorder="1">
      <alignment vertical="center"/>
    </xf>
    <xf numFmtId="38" fontId="0" fillId="7" borderId="1" xfId="1" applyFont="1" applyFill="1" applyBorder="1">
      <alignment vertical="center"/>
    </xf>
    <xf numFmtId="0" fontId="19" fillId="0" borderId="0" xfId="0" applyFont="1" applyAlignment="1">
      <alignment horizontal="left" vertical="center" wrapText="1"/>
    </xf>
    <xf numFmtId="0" fontId="20" fillId="0" borderId="0" xfId="0" applyFont="1" applyAlignment="1">
      <alignment horizontal="center" vertical="center"/>
    </xf>
    <xf numFmtId="0" fontId="0" fillId="0" borderId="18" xfId="0"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0" fillId="8" borderId="12" xfId="0" applyFill="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5" fillId="0" borderId="2" xfId="3" applyBorder="1" applyAlignment="1">
      <alignment horizontal="center"/>
    </xf>
    <xf numFmtId="0" fontId="5" fillId="0" borderId="3" xfId="3" applyBorder="1" applyAlignment="1">
      <alignment horizontal="center"/>
    </xf>
  </cellXfs>
  <cellStyles count="6">
    <cellStyle name="パーセント 2" xfId="5"/>
    <cellStyle name="桁区切り" xfId="1" builtinId="6"/>
    <cellStyle name="桁区切り 2" xfId="4"/>
    <cellStyle name="標準" xfId="0" builtinId="0"/>
    <cellStyle name="標準 2" xfId="2"/>
    <cellStyle name="標準 2 2" xfId="3"/>
  </cellStyles>
  <dxfs count="0"/>
  <tableStyles count="0" defaultTableStyle="TableStyleMedium2" defaultPivotStyle="PivotStyleLight16"/>
  <colors>
    <mruColors>
      <color rgb="FFFF00FF"/>
      <color rgb="FFEAF3FA"/>
      <color rgb="FFFFF9E7"/>
      <color rgb="FFFF5050"/>
      <color rgb="FF6B31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3568376068376"/>
          <c:y val="9.8491910265125784E-2"/>
          <c:w val="0.76976175213675213"/>
          <c:h val="0.79307222222222229"/>
        </c:manualLayout>
      </c:layout>
      <c:barChart>
        <c:barDir val="bar"/>
        <c:grouping val="stacked"/>
        <c:varyColors val="0"/>
        <c:ser>
          <c:idx val="3"/>
          <c:order val="0"/>
          <c:tx>
            <c:strRef>
              <c:f>③立木販売収入と再造林費用!$B$3</c:f>
              <c:strCache>
                <c:ptCount val="1"/>
                <c:pt idx="0">
                  <c:v>地拵え</c:v>
                </c:pt>
              </c:strCache>
            </c:strRef>
          </c:tx>
          <c:spPr>
            <a:solidFill>
              <a:schemeClr val="accent4"/>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C58C-4528-A0D6-962BB9E7127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(③立木販売収入と再造林費用!$F$3:$G$3,③立木販売収入と再造林費用!$J$3)</c:f>
              <c:numCache>
                <c:formatCode>#,##0_);[Red]\(#,##0\)</c:formatCode>
                <c:ptCount val="3"/>
                <c:pt idx="0">
                  <c:v>400.86</c:v>
                </c:pt>
              </c:numCache>
            </c:numRef>
          </c:val>
          <c:extLst>
            <c:ext xmlns:c16="http://schemas.microsoft.com/office/drawing/2014/chart" uri="{C3380CC4-5D6E-409C-BE32-E72D297353CC}">
              <c16:uniqueId val="{00000001-C58C-4528-A0D6-962BB9E71275}"/>
            </c:ext>
          </c:extLst>
        </c:ser>
        <c:ser>
          <c:idx val="0"/>
          <c:order val="1"/>
          <c:tx>
            <c:strRef>
              <c:f>③立木販売収入と再造林費用!$B$4</c:f>
              <c:strCache>
                <c:ptCount val="1"/>
                <c:pt idx="0">
                  <c:v>苗木代</c:v>
                </c:pt>
              </c:strCache>
            </c:strRef>
          </c:tx>
          <c:spPr>
            <a:solidFill>
              <a:srgbClr val="FFC000">
                <a:alpha val="50000"/>
              </a:srgbClr>
            </a:solidFill>
            <a:ln>
              <a:solidFill>
                <a:schemeClr val="tx1"/>
              </a:solidFill>
            </a:ln>
            <a:effectLst/>
          </c:spPr>
          <c:invertIfNegative val="0"/>
          <c:dLbls>
            <c:dLbl>
              <c:idx val="0"/>
              <c:layout>
                <c:manualLayout>
                  <c:x val="-4.9750137532878127E-17"/>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58C-4528-A0D6-962BB9E7127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(③立木販売収入と再造林費用!$F$4:$G$4,③立木販売収入と再造林費用!$J$4)</c:f>
              <c:numCache>
                <c:formatCode>#,##0_);[Red]\(#,##0\)</c:formatCode>
                <c:ptCount val="3"/>
                <c:pt idx="0">
                  <c:v>740.15</c:v>
                </c:pt>
              </c:numCache>
            </c:numRef>
          </c:val>
          <c:extLst>
            <c:ext xmlns:c16="http://schemas.microsoft.com/office/drawing/2014/chart" uri="{C3380CC4-5D6E-409C-BE32-E72D297353CC}">
              <c16:uniqueId val="{00000003-C58C-4528-A0D6-962BB9E71275}"/>
            </c:ext>
          </c:extLst>
        </c:ser>
        <c:ser>
          <c:idx val="1"/>
          <c:order val="2"/>
          <c:tx>
            <c:strRef>
              <c:f>③立木販売収入と再造林費用!$B$5</c:f>
              <c:strCache>
                <c:ptCount val="1"/>
                <c:pt idx="0">
                  <c:v>植付</c:v>
                </c:pt>
              </c:strCache>
            </c:strRef>
          </c:tx>
          <c:spPr>
            <a:solidFill>
              <a:srgbClr val="FFC000">
                <a:alpha val="25000"/>
              </a:srgbClr>
            </a:solidFill>
            <a:ln>
              <a:solidFill>
                <a:schemeClr val="tx1"/>
              </a:solidFill>
            </a:ln>
            <a:effectLst/>
          </c:spPr>
          <c:invertIfNegative val="0"/>
          <c:dLbls>
            <c:dLbl>
              <c:idx val="0"/>
              <c:layout>
                <c:manualLayout>
                  <c:x val="5.4273504273504277E-3"/>
                  <c:y val="-4.1859920634920632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C58C-4528-A0D6-962BB9E7127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(③立木販売収入と再造林費用!$F$5:$G$5,③立木販売収入と再造林費用!$J$5)</c:f>
              <c:numCache>
                <c:formatCode>#,##0_);[Red]\(#,##0\)</c:formatCode>
                <c:ptCount val="3"/>
                <c:pt idx="0">
                  <c:v>372.04</c:v>
                </c:pt>
              </c:numCache>
            </c:numRef>
          </c:val>
          <c:extLst>
            <c:ext xmlns:c16="http://schemas.microsoft.com/office/drawing/2014/chart" uri="{C3380CC4-5D6E-409C-BE32-E72D297353CC}">
              <c16:uniqueId val="{00000005-C58C-4528-A0D6-962BB9E71275}"/>
            </c:ext>
          </c:extLst>
        </c:ser>
        <c:ser>
          <c:idx val="2"/>
          <c:order val="3"/>
          <c:tx>
            <c:strRef>
              <c:f>③立木販売収入と再造林費用!$B$6</c:f>
              <c:strCache>
                <c:ptCount val="1"/>
                <c:pt idx="0">
                  <c:v>下刈</c:v>
                </c:pt>
              </c:strCache>
            </c:strRef>
          </c:tx>
          <c:spPr>
            <a:solidFill>
              <a:srgbClr val="00B0F0"/>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C58C-4528-A0D6-962BB9E7127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(③立木販売収入と再造林費用!$F$6:$G$6,③立木販売収入と再造林費用!$J$6)</c:f>
              <c:numCache>
                <c:formatCode>#,##0_);[Red]\(#,##0\)</c:formatCode>
                <c:ptCount val="3"/>
                <c:pt idx="0">
                  <c:v>1179</c:v>
                </c:pt>
              </c:numCache>
            </c:numRef>
          </c:val>
          <c:extLst>
            <c:ext xmlns:c16="http://schemas.microsoft.com/office/drawing/2014/chart" uri="{C3380CC4-5D6E-409C-BE32-E72D297353CC}">
              <c16:uniqueId val="{00000007-C58C-4528-A0D6-962BB9E71275}"/>
            </c:ext>
          </c:extLst>
        </c:ser>
        <c:ser>
          <c:idx val="4"/>
          <c:order val="4"/>
          <c:tx>
            <c:strRef>
              <c:f>③立木販売収入と再造林費用!$B$7</c:f>
              <c:strCache>
                <c:ptCount val="1"/>
                <c:pt idx="0">
                  <c:v>主伐</c:v>
                </c:pt>
              </c:strCache>
            </c:strRef>
          </c:tx>
          <c:spPr>
            <a:solidFill>
              <a:schemeClr val="bg1">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(③立木販売収入と再造林費用!$F$7:$G$7,③立木販売収入と再造林費用!$J$7)</c:f>
              <c:numCache>
                <c:formatCode>#,##0_);[Red]\(#,##0\)</c:formatCode>
                <c:ptCount val="3"/>
                <c:pt idx="2">
                  <c:v>1056</c:v>
                </c:pt>
              </c:numCache>
            </c:numRef>
          </c:val>
          <c:extLst>
            <c:ext xmlns:c16="http://schemas.microsoft.com/office/drawing/2014/chart" uri="{C3380CC4-5D6E-409C-BE32-E72D297353CC}">
              <c16:uniqueId val="{00000008-C58C-4528-A0D6-962BB9E71275}"/>
            </c:ext>
          </c:extLst>
        </c:ser>
        <c:ser>
          <c:idx val="5"/>
          <c:order val="5"/>
          <c:tx>
            <c:strRef>
              <c:f>③立木販売収入と再造林費用!$B$8</c:f>
              <c:strCache>
                <c:ptCount val="1"/>
                <c:pt idx="0">
                  <c:v>所有者負担</c:v>
                </c:pt>
              </c:strCache>
            </c:strRef>
          </c:tx>
          <c:spPr>
            <a:pattFill prst="ltVert">
              <a:fgClr>
                <a:srgbClr val="FFC000"/>
              </a:fgClr>
              <a:bgClr>
                <a:schemeClr val="bg1"/>
              </a:bgClr>
            </a:pattFill>
            <a:ln>
              <a:solidFill>
                <a:schemeClr val="tx1"/>
              </a:solidFill>
            </a:ln>
            <a:effectLst/>
          </c:spPr>
          <c:invertIfNegative val="0"/>
          <c:dLbls>
            <c:dLbl>
              <c:idx val="1"/>
              <c:layout>
                <c:manualLayout>
                  <c:x val="-1.3568376068376566E-3"/>
                  <c:y val="-7.7603040999185441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9.4978632478632474E-2"/>
                      <c:h val="0.28640471334692946"/>
                    </c:manualLayout>
                  </c15:layout>
                </c:ext>
                <c:ext xmlns:c16="http://schemas.microsoft.com/office/drawing/2014/chart" uri="{C3380CC4-5D6E-409C-BE32-E72D297353CC}">
                  <c16:uniqueId val="{00000009-C58C-4528-A0D6-962BB9E7127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(③立木販売収入と再造林費用!$F$8:$G$8,③立木販売収入と再造林費用!$J$8)</c:f>
              <c:numCache>
                <c:formatCode>#,##0_);[Red]\(#,##0\)</c:formatCode>
                <c:ptCount val="3"/>
                <c:pt idx="1">
                  <c:v>741</c:v>
                </c:pt>
              </c:numCache>
            </c:numRef>
          </c:val>
          <c:extLst>
            <c:ext xmlns:c16="http://schemas.microsoft.com/office/drawing/2014/chart" uri="{C3380CC4-5D6E-409C-BE32-E72D297353CC}">
              <c16:uniqueId val="{0000000A-C58C-4528-A0D6-962BB9E71275}"/>
            </c:ext>
          </c:extLst>
        </c:ser>
        <c:ser>
          <c:idx val="6"/>
          <c:order val="6"/>
          <c:tx>
            <c:strRef>
              <c:f>③立木販売収入と再造林費用!$B$9</c:f>
              <c:strCache>
                <c:ptCount val="1"/>
                <c:pt idx="0">
                  <c:v>補助金</c:v>
                </c:pt>
              </c:strCache>
            </c:strRef>
          </c:tx>
          <c:spPr>
            <a:pattFill prst="ltVert">
              <a:fgClr>
                <a:srgbClr val="00B0F0"/>
              </a:fgClr>
              <a:bgClr>
                <a:schemeClr val="bg1"/>
              </a:bgClr>
            </a:pattFill>
            <a:ln>
              <a:solidFill>
                <a:schemeClr val="tx1"/>
              </a:solidFill>
            </a:ln>
            <a:effectLst/>
          </c:spPr>
          <c:invertIfNegative val="0"/>
          <c:dLbls>
            <c:dLbl>
              <c:idx val="1"/>
              <c:layout>
                <c:manualLayout>
                  <c:x val="0"/>
                  <c:y val="-4.5357142857142901E-2"/>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C58C-4528-A0D6-962BB9E7127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(③立木販売収入と再造林費用!$F$9:$G$9,③立木販売収入と再造林費用!$J$9)</c:f>
              <c:numCache>
                <c:formatCode>#,##0_);[Red]\(#,##0\)</c:formatCode>
                <c:ptCount val="3"/>
                <c:pt idx="1">
                  <c:v>1951</c:v>
                </c:pt>
              </c:numCache>
            </c:numRef>
          </c:val>
          <c:extLst>
            <c:ext xmlns:c16="http://schemas.microsoft.com/office/drawing/2014/chart" uri="{C3380CC4-5D6E-409C-BE32-E72D297353CC}">
              <c16:uniqueId val="{0000000C-C58C-4528-A0D6-962BB9E71275}"/>
            </c:ext>
          </c:extLst>
        </c:ser>
        <c:dLbls>
          <c:showLegendKey val="0"/>
          <c:showVal val="0"/>
          <c:showCatName val="0"/>
          <c:showSerName val="0"/>
          <c:showPercent val="0"/>
          <c:showBubbleSize val="0"/>
        </c:dLbls>
        <c:gapWidth val="150"/>
        <c:overlap val="100"/>
        <c:axId val="578329136"/>
        <c:axId val="578323888"/>
      </c:barChart>
      <c:catAx>
        <c:axId val="578329136"/>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3888"/>
        <c:crosses val="autoZero"/>
        <c:auto val="1"/>
        <c:lblAlgn val="ctr"/>
        <c:lblOffset val="100"/>
        <c:noMultiLvlLbl val="0"/>
      </c:catAx>
      <c:valAx>
        <c:axId val="5783238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r>
                  <a:rPr lang="en-US" altLang="ja-JP"/>
                  <a:t>(</a:t>
                </a:r>
                <a:r>
                  <a:rPr lang="ja-JP" altLang="en-US"/>
                  <a:t>千円</a:t>
                </a:r>
                <a:r>
                  <a:rPr lang="en-US" altLang="ja-JP"/>
                  <a:t>/ha)</a:t>
                </a:r>
                <a:endParaRPr lang="ja-JP" altLang="en-US"/>
              </a:p>
            </c:rich>
          </c:tx>
          <c:layout>
            <c:manualLayout>
              <c:xMode val="edge"/>
              <c:yMode val="edge"/>
              <c:x val="0.90297072649572674"/>
              <c:y val="0.780773809523809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title>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9136"/>
        <c:crosses val="autoZero"/>
        <c:crossBetween val="between"/>
        <c:majorUnit val="1000"/>
      </c:valAx>
      <c:spPr>
        <a:noFill/>
        <a:ln>
          <a:noFill/>
        </a:ln>
        <a:effectLst/>
      </c:spPr>
    </c:plotArea>
    <c:plotVisOnly val="1"/>
    <c:dispBlanksAs val="gap"/>
    <c:showDLblsOverMax val="0"/>
  </c:chart>
  <c:spPr>
    <a:no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93568376068376"/>
          <c:y val="9.8492063492063492E-2"/>
          <c:w val="0.76976175213675213"/>
          <c:h val="0.79307222222222229"/>
        </c:manualLayout>
      </c:layout>
      <c:barChart>
        <c:barDir val="bar"/>
        <c:grouping val="stacked"/>
        <c:varyColors val="0"/>
        <c:ser>
          <c:idx val="3"/>
          <c:order val="0"/>
          <c:tx>
            <c:strRef>
              <c:f>③立木販売収入と再造林費用!$B$23</c:f>
              <c:strCache>
                <c:ptCount val="1"/>
                <c:pt idx="0">
                  <c:v>地拵え</c:v>
                </c:pt>
              </c:strCache>
            </c:strRef>
          </c:tx>
          <c:spPr>
            <a:solidFill>
              <a:schemeClr val="accent4"/>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079C-466D-BA93-F4909DB6AD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(③立木販売収入と再造林費用!$F$23:$G$23,③立木販売収入と再造林費用!$J$23)</c:f>
              <c:numCache>
                <c:formatCode>#,##0_);[Red]\(#,##0\)</c:formatCode>
                <c:ptCount val="3"/>
                <c:pt idx="0">
                  <c:v>144.1</c:v>
                </c:pt>
              </c:numCache>
            </c:numRef>
          </c:val>
          <c:extLst>
            <c:ext xmlns:c16="http://schemas.microsoft.com/office/drawing/2014/chart" uri="{C3380CC4-5D6E-409C-BE32-E72D297353CC}">
              <c16:uniqueId val="{00000001-079C-466D-BA93-F4909DB6AD1B}"/>
            </c:ext>
          </c:extLst>
        </c:ser>
        <c:ser>
          <c:idx val="0"/>
          <c:order val="1"/>
          <c:tx>
            <c:strRef>
              <c:f>③立木販売収入と再造林費用!$B$24</c:f>
              <c:strCache>
                <c:ptCount val="1"/>
                <c:pt idx="0">
                  <c:v>苗木代</c:v>
                </c:pt>
              </c:strCache>
            </c:strRef>
          </c:tx>
          <c:spPr>
            <a:solidFill>
              <a:srgbClr val="FFC000">
                <a:alpha val="50000"/>
              </a:srgbClr>
            </a:solidFill>
            <a:ln>
              <a:solidFill>
                <a:schemeClr val="tx1"/>
              </a:solidFill>
            </a:ln>
            <a:effectLst/>
          </c:spPr>
          <c:invertIfNegative val="0"/>
          <c:dLbls>
            <c:dLbl>
              <c:idx val="0"/>
              <c:layout>
                <c:manualLayout>
                  <c:x val="-4.9750137532878127E-17"/>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79C-466D-BA93-F4909DB6AD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(③立木販売収入と再造林費用!$F$24:$G$24,③立木販売収入と再造林費用!$J$24)</c:f>
              <c:numCache>
                <c:formatCode>#,##0_);[Red]\(#,##0\)</c:formatCode>
                <c:ptCount val="3"/>
                <c:pt idx="0">
                  <c:v>619.63</c:v>
                </c:pt>
              </c:numCache>
            </c:numRef>
          </c:val>
          <c:extLst>
            <c:ext xmlns:c16="http://schemas.microsoft.com/office/drawing/2014/chart" uri="{C3380CC4-5D6E-409C-BE32-E72D297353CC}">
              <c16:uniqueId val="{00000003-079C-466D-BA93-F4909DB6AD1B}"/>
            </c:ext>
          </c:extLst>
        </c:ser>
        <c:ser>
          <c:idx val="1"/>
          <c:order val="2"/>
          <c:tx>
            <c:strRef>
              <c:f>③立木販売収入と再造林費用!$B$25</c:f>
              <c:strCache>
                <c:ptCount val="1"/>
                <c:pt idx="0">
                  <c:v>植付</c:v>
                </c:pt>
              </c:strCache>
            </c:strRef>
          </c:tx>
          <c:spPr>
            <a:solidFill>
              <a:srgbClr val="FFC000">
                <a:alpha val="25000"/>
              </a:srgbClr>
            </a:solidFill>
            <a:ln>
              <a:solidFill>
                <a:schemeClr val="tx1"/>
              </a:solidFill>
            </a:ln>
            <a:effectLst/>
          </c:spPr>
          <c:invertIfNegative val="0"/>
          <c:dLbls>
            <c:dLbl>
              <c:idx val="0"/>
              <c:layout>
                <c:manualLayout>
                  <c:x val="-4.9750137532878127E-17"/>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79C-466D-BA93-F4909DB6AD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(③立木販売収入と再造林費用!$F$25:$G$25,③立木販売収入と再造林費用!$J$25)</c:f>
              <c:numCache>
                <c:formatCode>#,##0_);[Red]\(#,##0\)</c:formatCode>
                <c:ptCount val="3"/>
                <c:pt idx="0">
                  <c:v>222.7</c:v>
                </c:pt>
              </c:numCache>
            </c:numRef>
          </c:val>
          <c:extLst>
            <c:ext xmlns:c16="http://schemas.microsoft.com/office/drawing/2014/chart" uri="{C3380CC4-5D6E-409C-BE32-E72D297353CC}">
              <c16:uniqueId val="{00000005-079C-466D-BA93-F4909DB6AD1B}"/>
            </c:ext>
          </c:extLst>
        </c:ser>
        <c:ser>
          <c:idx val="2"/>
          <c:order val="3"/>
          <c:tx>
            <c:strRef>
              <c:f>③立木販売収入と再造林費用!$B$26</c:f>
              <c:strCache>
                <c:ptCount val="1"/>
                <c:pt idx="0">
                  <c:v>下刈</c:v>
                </c:pt>
              </c:strCache>
            </c:strRef>
          </c:tx>
          <c:spPr>
            <a:solidFill>
              <a:srgbClr val="00B0F0"/>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079C-466D-BA93-F4909DB6AD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(③立木販売収入と再造林費用!$F$26:$G$26,③立木販売収入と再造林費用!$J$26)</c:f>
              <c:numCache>
                <c:formatCode>#,##0_);[Red]\(#,##0\)</c:formatCode>
                <c:ptCount val="3"/>
                <c:pt idx="0">
                  <c:v>707.4</c:v>
                </c:pt>
              </c:numCache>
            </c:numRef>
          </c:val>
          <c:extLst>
            <c:ext xmlns:c16="http://schemas.microsoft.com/office/drawing/2014/chart" uri="{C3380CC4-5D6E-409C-BE32-E72D297353CC}">
              <c16:uniqueId val="{00000007-079C-466D-BA93-F4909DB6AD1B}"/>
            </c:ext>
          </c:extLst>
        </c:ser>
        <c:ser>
          <c:idx val="4"/>
          <c:order val="4"/>
          <c:tx>
            <c:strRef>
              <c:f>③立木販売収入と再造林費用!$B$27</c:f>
              <c:strCache>
                <c:ptCount val="1"/>
                <c:pt idx="0">
                  <c:v>主伐</c:v>
                </c:pt>
              </c:strCache>
            </c:strRef>
          </c:tx>
          <c:spPr>
            <a:solidFill>
              <a:schemeClr val="bg1">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(③立木販売収入と再造林費用!$F$27:$G$27,③立木販売収入と再造林費用!$J$27)</c:f>
              <c:numCache>
                <c:formatCode>#,##0_);[Red]\(#,##0\)</c:formatCode>
                <c:ptCount val="3"/>
                <c:pt idx="2">
                  <c:v>1033</c:v>
                </c:pt>
              </c:numCache>
            </c:numRef>
          </c:val>
          <c:extLst>
            <c:ext xmlns:c16="http://schemas.microsoft.com/office/drawing/2014/chart" uri="{C3380CC4-5D6E-409C-BE32-E72D297353CC}">
              <c16:uniqueId val="{00000008-079C-466D-BA93-F4909DB6AD1B}"/>
            </c:ext>
          </c:extLst>
        </c:ser>
        <c:ser>
          <c:idx val="5"/>
          <c:order val="5"/>
          <c:tx>
            <c:strRef>
              <c:f>③立木販売収入と再造林費用!$B$28</c:f>
              <c:strCache>
                <c:ptCount val="1"/>
                <c:pt idx="0">
                  <c:v>所有者負担</c:v>
                </c:pt>
              </c:strCache>
            </c:strRef>
          </c:tx>
          <c:spPr>
            <a:pattFill prst="ltVert">
              <a:fgClr>
                <a:srgbClr val="FFC000"/>
              </a:fgClr>
              <a:bgClr>
                <a:schemeClr val="bg1"/>
              </a:bgClr>
            </a:pattFill>
            <a:ln>
              <a:solidFill>
                <a:schemeClr val="tx1"/>
              </a:solidFill>
            </a:ln>
            <a:effectLst/>
          </c:spPr>
          <c:invertIfNegative val="0"/>
          <c:dLbls>
            <c:dLbl>
              <c:idx val="1"/>
              <c:layout>
                <c:manualLayout>
                  <c:x val="-2.4875068766439064E-17"/>
                  <c:y val="-7.8115131102419286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9.2264957264957259E-2"/>
                      <c:h val="0.27819047619047621"/>
                    </c:manualLayout>
                  </c15:layout>
                </c:ext>
                <c:ext xmlns:c16="http://schemas.microsoft.com/office/drawing/2014/chart" uri="{C3380CC4-5D6E-409C-BE32-E72D297353CC}">
                  <c16:uniqueId val="{00000009-079C-466D-BA93-F4909DB6AD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(③立木販売収入と再造林費用!$F$28:$G$28,③立木販売収入と再造林費用!$J$28)</c:f>
              <c:numCache>
                <c:formatCode>#,##0_);[Red]\(#,##0\)</c:formatCode>
                <c:ptCount val="3"/>
                <c:pt idx="1">
                  <c:v>254</c:v>
                </c:pt>
              </c:numCache>
            </c:numRef>
          </c:val>
          <c:extLst>
            <c:ext xmlns:c16="http://schemas.microsoft.com/office/drawing/2014/chart" uri="{C3380CC4-5D6E-409C-BE32-E72D297353CC}">
              <c16:uniqueId val="{0000000A-079C-466D-BA93-F4909DB6AD1B}"/>
            </c:ext>
          </c:extLst>
        </c:ser>
        <c:ser>
          <c:idx val="6"/>
          <c:order val="6"/>
          <c:tx>
            <c:strRef>
              <c:f>③立木販売収入と再造林費用!$B$29</c:f>
              <c:strCache>
                <c:ptCount val="1"/>
                <c:pt idx="0">
                  <c:v>補助金</c:v>
                </c:pt>
              </c:strCache>
            </c:strRef>
          </c:tx>
          <c:spPr>
            <a:pattFill prst="ltVert">
              <a:fgClr>
                <a:srgbClr val="00B0F0"/>
              </a:fgClr>
              <a:bgClr>
                <a:schemeClr val="bg1"/>
              </a:bgClr>
            </a:pattFill>
            <a:ln>
              <a:solidFill>
                <a:schemeClr val="tx1"/>
              </a:solidFill>
            </a:ln>
            <a:effectLst/>
          </c:spPr>
          <c:invertIfNegative val="0"/>
          <c:dLbls>
            <c:dLbl>
              <c:idx val="1"/>
              <c:layout>
                <c:manualLayout>
                  <c:x val="-5.4273504273504771E-3"/>
                  <c:y val="-4.5797479356801347E-2"/>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079C-466D-BA93-F4909DB6AD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(③立木販売収入と再造林費用!$F$29:$G$29,③立木販売収入と再造林費用!$J$29)</c:f>
              <c:numCache>
                <c:formatCode>#,##0_);[Red]\(#,##0\)</c:formatCode>
                <c:ptCount val="3"/>
                <c:pt idx="1">
                  <c:v>1439</c:v>
                </c:pt>
              </c:numCache>
            </c:numRef>
          </c:val>
          <c:extLst>
            <c:ext xmlns:c16="http://schemas.microsoft.com/office/drawing/2014/chart" uri="{C3380CC4-5D6E-409C-BE32-E72D297353CC}">
              <c16:uniqueId val="{0000000C-079C-466D-BA93-F4909DB6AD1B}"/>
            </c:ext>
          </c:extLst>
        </c:ser>
        <c:dLbls>
          <c:showLegendKey val="0"/>
          <c:showVal val="0"/>
          <c:showCatName val="0"/>
          <c:showSerName val="0"/>
          <c:showPercent val="0"/>
          <c:showBubbleSize val="0"/>
        </c:dLbls>
        <c:gapWidth val="150"/>
        <c:overlap val="100"/>
        <c:axId val="578329136"/>
        <c:axId val="578323888"/>
      </c:barChart>
      <c:catAx>
        <c:axId val="578329136"/>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3888"/>
        <c:crosses val="autoZero"/>
        <c:auto val="1"/>
        <c:lblAlgn val="ctr"/>
        <c:lblOffset val="100"/>
        <c:noMultiLvlLbl val="0"/>
      </c:catAx>
      <c:valAx>
        <c:axId val="578323888"/>
        <c:scaling>
          <c:orientation val="minMax"/>
          <c:max val="30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r>
                  <a:rPr lang="en-US" altLang="ja-JP"/>
                  <a:t>(</a:t>
                </a:r>
                <a:r>
                  <a:rPr lang="ja-JP" altLang="en-US"/>
                  <a:t>千円</a:t>
                </a:r>
                <a:r>
                  <a:rPr lang="en-US" altLang="ja-JP"/>
                  <a:t>/ha)</a:t>
                </a:r>
                <a:endParaRPr lang="ja-JP" altLang="en-US"/>
              </a:p>
            </c:rich>
          </c:tx>
          <c:layout>
            <c:manualLayout>
              <c:xMode val="edge"/>
              <c:yMode val="edge"/>
              <c:x val="0.90297072649572674"/>
              <c:y val="0.7757341269841269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title>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9136"/>
        <c:crosses val="autoZero"/>
        <c:crossBetween val="between"/>
        <c:majorUnit val="1000"/>
      </c:valAx>
      <c:spPr>
        <a:noFill/>
        <a:ln>
          <a:noFill/>
        </a:ln>
        <a:effectLst/>
      </c:spPr>
    </c:plotArea>
    <c:plotVisOnly val="1"/>
    <c:dispBlanksAs val="gap"/>
    <c:showDLblsOverMax val="0"/>
  </c:chart>
  <c:spPr>
    <a:no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41065474923745E-2"/>
          <c:y val="9.3234126984126975E-2"/>
          <c:w val="0.85125368518124411"/>
          <c:h val="0.6503996031746031"/>
        </c:manualLayout>
      </c:layout>
      <c:barChart>
        <c:barDir val="col"/>
        <c:grouping val="stacked"/>
        <c:varyColors val="0"/>
        <c:ser>
          <c:idx val="0"/>
          <c:order val="0"/>
          <c:tx>
            <c:strRef>
              <c:f>①主伐・再造林!$F$5</c:f>
              <c:strCache>
                <c:ptCount val="1"/>
                <c:pt idx="0">
                  <c:v>主伐</c:v>
                </c:pt>
              </c:strCache>
            </c:strRef>
          </c:tx>
          <c:spPr>
            <a:pattFill prst="ltUpDiag">
              <a:fgClr>
                <a:srgbClr val="00B0F0"/>
              </a:fgClr>
              <a:bgClr>
                <a:schemeClr val="bg1"/>
              </a:bgClr>
            </a:pattFill>
            <a:ln w="6350">
              <a:solidFill>
                <a:schemeClr val="tx1"/>
              </a:solidFill>
            </a:ln>
          </c:spPr>
          <c:invertIfNegative val="0"/>
          <c:dLbls>
            <c:dLbl>
              <c:idx val="22"/>
              <c:layout>
                <c:manualLayout>
                  <c:x val="0"/>
                  <c:y val="-0.27672955974842767"/>
                </c:manualLayout>
              </c:layout>
              <c:spPr>
                <a:noFill/>
                <a:ln w="25400">
                  <a:noFill/>
                </a:ln>
              </c:spPr>
              <c:txPr>
                <a:bodyPr wrap="square" lIns="38100" tIns="19050" rIns="38100" bIns="19050" anchor="ctr">
                  <a:spAutoFit/>
                </a:bodyPr>
                <a:lstStyle/>
                <a:p>
                  <a:pPr>
                    <a:defRPr sz="800"/>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04-4EBD-B419-33D4791B1AAF}"/>
                </c:ext>
              </c:extLst>
            </c:dLbl>
            <c:dLbl>
              <c:idx val="24"/>
              <c:layout>
                <c:manualLayout>
                  <c:x val="-1.9578633751967803E-5"/>
                  <c:y val="-0.38698955083444758"/>
                </c:manualLayout>
              </c:layout>
              <c:spPr>
                <a:noFill/>
                <a:ln w="25400">
                  <a:noFill/>
                </a:ln>
              </c:spPr>
              <c:txPr>
                <a:bodyPr wrap="square" lIns="38100" tIns="19050" rIns="38100" bIns="19050" anchor="ctr">
                  <a:noAutofit/>
                </a:bodyPr>
                <a:lstStyle/>
                <a:p>
                  <a:pPr>
                    <a:defRPr sz="800" i="0" u="none"/>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C660-497C-9F75-4BD96D570582}"/>
                </c:ext>
              </c:extLst>
            </c:dLbl>
            <c:spPr>
              <a:noFill/>
              <a:ln>
                <a:noFill/>
              </a:ln>
              <a:effectLst/>
            </c:spPr>
            <c:txPr>
              <a:bodyPr wrap="square" lIns="38100" tIns="19050" rIns="38100" bIns="19050" anchor="ctr">
                <a:spAutoFit/>
              </a:bodyPr>
              <a:lstStyle/>
              <a:p>
                <a:pPr>
                  <a:defRPr sz="8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①主伐・再造林!$B$6:$C$31</c:f>
              <c:strCache>
                <c:ptCount val="25"/>
                <c:pt idx="0">
                  <c:v>H19</c:v>
                </c:pt>
                <c:pt idx="2">
                  <c:v>H20</c:v>
                </c:pt>
                <c:pt idx="4">
                  <c:v>H21</c:v>
                </c:pt>
                <c:pt idx="6">
                  <c:v>H22</c:v>
                </c:pt>
                <c:pt idx="8">
                  <c:v>H23</c:v>
                </c:pt>
                <c:pt idx="10">
                  <c:v>H24</c:v>
                </c:pt>
                <c:pt idx="12">
                  <c:v>H25</c:v>
                </c:pt>
                <c:pt idx="14">
                  <c:v>H26</c:v>
                </c:pt>
                <c:pt idx="16">
                  <c:v>H27</c:v>
                </c:pt>
                <c:pt idx="18">
                  <c:v>H28</c:v>
                </c:pt>
                <c:pt idx="20">
                  <c:v>H29</c:v>
                </c:pt>
                <c:pt idx="22">
                  <c:v>H30</c:v>
                </c:pt>
                <c:pt idx="24">
                  <c:v>R1</c:v>
                </c:pt>
              </c:strCache>
            </c:strRef>
          </c:cat>
          <c:val>
            <c:numRef>
              <c:f>①主伐・再造林!$F$6:$F$31</c:f>
              <c:numCache>
                <c:formatCode>#,##0_);[Red]\(#,##0\)</c:formatCode>
                <c:ptCount val="26"/>
                <c:pt idx="0">
                  <c:v>495</c:v>
                </c:pt>
                <c:pt idx="2">
                  <c:v>491</c:v>
                </c:pt>
                <c:pt idx="4">
                  <c:v>427</c:v>
                </c:pt>
                <c:pt idx="6">
                  <c:v>440</c:v>
                </c:pt>
                <c:pt idx="8">
                  <c:v>525</c:v>
                </c:pt>
                <c:pt idx="10">
                  <c:v>467</c:v>
                </c:pt>
                <c:pt idx="12">
                  <c:v>533</c:v>
                </c:pt>
                <c:pt idx="14">
                  <c:v>989</c:v>
                </c:pt>
                <c:pt idx="16">
                  <c:v>980</c:v>
                </c:pt>
                <c:pt idx="18">
                  <c:v>975</c:v>
                </c:pt>
                <c:pt idx="20">
                  <c:v>863</c:v>
                </c:pt>
                <c:pt idx="22">
                  <c:v>696</c:v>
                </c:pt>
                <c:pt idx="24">
                  <c:v>988</c:v>
                </c:pt>
              </c:numCache>
            </c:numRef>
          </c:val>
          <c:extLst>
            <c:ext xmlns:c16="http://schemas.microsoft.com/office/drawing/2014/chart" uri="{C3380CC4-5D6E-409C-BE32-E72D297353CC}">
              <c16:uniqueId val="{00000002-CB04-4EBD-B419-33D4791B1AAF}"/>
            </c:ext>
          </c:extLst>
        </c:ser>
        <c:ser>
          <c:idx val="3"/>
          <c:order val="1"/>
          <c:tx>
            <c:strRef>
              <c:f>①主伐・再造林!$D$5</c:f>
              <c:strCache>
                <c:ptCount val="1"/>
                <c:pt idx="0">
                  <c:v>再造林</c:v>
                </c:pt>
              </c:strCache>
            </c:strRef>
          </c:tx>
          <c:spPr>
            <a:solidFill>
              <a:srgbClr val="FF9900"/>
            </a:solidFill>
            <a:ln w="6350">
              <a:solidFill>
                <a:schemeClr val="tx1"/>
              </a:solidFill>
              <a:prstDash val="solid"/>
            </a:ln>
          </c:spPr>
          <c:invertIfNegative val="0"/>
          <c:dLbls>
            <c:dLbl>
              <c:idx val="25"/>
              <c:spPr>
                <a:noFill/>
                <a:ln w="25400">
                  <a:noFill/>
                </a:ln>
              </c:spPr>
              <c:txPr>
                <a:bodyPr wrap="square" lIns="38100" tIns="19050" rIns="38100" bIns="19050" anchor="ctr">
                  <a:spAutoFit/>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60-497C-9F75-4BD96D5705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①主伐・再造林!$B$6:$C$31</c:f>
              <c:strCache>
                <c:ptCount val="25"/>
                <c:pt idx="0">
                  <c:v>H19</c:v>
                </c:pt>
                <c:pt idx="2">
                  <c:v>H20</c:v>
                </c:pt>
                <c:pt idx="4">
                  <c:v>H21</c:v>
                </c:pt>
                <c:pt idx="6">
                  <c:v>H22</c:v>
                </c:pt>
                <c:pt idx="8">
                  <c:v>H23</c:v>
                </c:pt>
                <c:pt idx="10">
                  <c:v>H24</c:v>
                </c:pt>
                <c:pt idx="12">
                  <c:v>H25</c:v>
                </c:pt>
                <c:pt idx="14">
                  <c:v>H26</c:v>
                </c:pt>
                <c:pt idx="16">
                  <c:v>H27</c:v>
                </c:pt>
                <c:pt idx="18">
                  <c:v>H28</c:v>
                </c:pt>
                <c:pt idx="20">
                  <c:v>H29</c:v>
                </c:pt>
                <c:pt idx="22">
                  <c:v>H30</c:v>
                </c:pt>
                <c:pt idx="24">
                  <c:v>R1</c:v>
                </c:pt>
              </c:strCache>
            </c:strRef>
          </c:cat>
          <c:val>
            <c:numRef>
              <c:f>①主伐・再造林!$D$6:$D$31</c:f>
              <c:numCache>
                <c:formatCode>#,##0_);[Red]\(#,##0\)</c:formatCode>
                <c:ptCount val="26"/>
                <c:pt idx="1">
                  <c:v>89</c:v>
                </c:pt>
                <c:pt idx="3">
                  <c:v>76</c:v>
                </c:pt>
                <c:pt idx="5">
                  <c:v>102</c:v>
                </c:pt>
                <c:pt idx="7">
                  <c:v>115</c:v>
                </c:pt>
                <c:pt idx="9">
                  <c:v>128</c:v>
                </c:pt>
                <c:pt idx="11">
                  <c:v>147</c:v>
                </c:pt>
                <c:pt idx="13">
                  <c:v>156</c:v>
                </c:pt>
                <c:pt idx="15">
                  <c:v>165</c:v>
                </c:pt>
                <c:pt idx="17">
                  <c:v>155</c:v>
                </c:pt>
                <c:pt idx="19">
                  <c:v>166</c:v>
                </c:pt>
                <c:pt idx="21">
                  <c:v>224</c:v>
                </c:pt>
                <c:pt idx="23">
                  <c:v>202.65</c:v>
                </c:pt>
                <c:pt idx="25">
                  <c:v>223.44</c:v>
                </c:pt>
              </c:numCache>
            </c:numRef>
          </c:val>
          <c:extLst>
            <c:ext xmlns:c16="http://schemas.microsoft.com/office/drawing/2014/chart" uri="{C3380CC4-5D6E-409C-BE32-E72D297353CC}">
              <c16:uniqueId val="{00000006-CB04-4EBD-B419-33D4791B1AAF}"/>
            </c:ext>
          </c:extLst>
        </c:ser>
        <c:ser>
          <c:idx val="2"/>
          <c:order val="2"/>
          <c:tx>
            <c:strRef>
              <c:f>①主伐・再造林!$E$5</c:f>
              <c:strCache>
                <c:ptCount val="1"/>
                <c:pt idx="0">
                  <c:v>拡大造林等</c:v>
                </c:pt>
              </c:strCache>
            </c:strRef>
          </c:tx>
          <c:spPr>
            <a:pattFill prst="ltUpDiag">
              <a:fgClr>
                <a:srgbClr val="FF9900"/>
              </a:fgClr>
              <a:bgClr>
                <a:schemeClr val="bg1"/>
              </a:bgClr>
            </a:pattFill>
            <a:ln w="6350" cap="rnd">
              <a:solidFill>
                <a:sysClr val="windowText" lastClr="000000"/>
              </a:solidFill>
              <a:round/>
            </a:ln>
            <a:effectLst/>
          </c:spPr>
          <c:invertIfNegative val="0"/>
          <c:cat>
            <c:strRef>
              <c:f>①主伐・再造林!$B$6:$C$31</c:f>
              <c:strCache>
                <c:ptCount val="25"/>
                <c:pt idx="0">
                  <c:v>H19</c:v>
                </c:pt>
                <c:pt idx="2">
                  <c:v>H20</c:v>
                </c:pt>
                <c:pt idx="4">
                  <c:v>H21</c:v>
                </c:pt>
                <c:pt idx="6">
                  <c:v>H22</c:v>
                </c:pt>
                <c:pt idx="8">
                  <c:v>H23</c:v>
                </c:pt>
                <c:pt idx="10">
                  <c:v>H24</c:v>
                </c:pt>
                <c:pt idx="12">
                  <c:v>H25</c:v>
                </c:pt>
                <c:pt idx="14">
                  <c:v>H26</c:v>
                </c:pt>
                <c:pt idx="16">
                  <c:v>H27</c:v>
                </c:pt>
                <c:pt idx="18">
                  <c:v>H28</c:v>
                </c:pt>
                <c:pt idx="20">
                  <c:v>H29</c:v>
                </c:pt>
                <c:pt idx="22">
                  <c:v>H30</c:v>
                </c:pt>
                <c:pt idx="24">
                  <c:v>R1</c:v>
                </c:pt>
              </c:strCache>
            </c:strRef>
          </c:cat>
          <c:val>
            <c:numRef>
              <c:f>①主伐・再造林!$E$6:$E$31</c:f>
              <c:numCache>
                <c:formatCode>#,##0_);[Red]\(#,##0\)</c:formatCode>
                <c:ptCount val="26"/>
                <c:pt idx="1">
                  <c:v>139</c:v>
                </c:pt>
                <c:pt idx="3">
                  <c:v>185</c:v>
                </c:pt>
                <c:pt idx="5">
                  <c:v>187</c:v>
                </c:pt>
                <c:pt idx="7">
                  <c:v>88</c:v>
                </c:pt>
                <c:pt idx="9">
                  <c:v>114</c:v>
                </c:pt>
                <c:pt idx="11">
                  <c:v>62</c:v>
                </c:pt>
                <c:pt idx="13">
                  <c:v>91</c:v>
                </c:pt>
                <c:pt idx="15">
                  <c:v>57</c:v>
                </c:pt>
                <c:pt idx="17">
                  <c:v>61</c:v>
                </c:pt>
                <c:pt idx="19">
                  <c:v>72</c:v>
                </c:pt>
                <c:pt idx="21">
                  <c:v>96</c:v>
                </c:pt>
                <c:pt idx="23">
                  <c:v>62.349999999999994</c:v>
                </c:pt>
                <c:pt idx="25">
                  <c:v>91.399999999999977</c:v>
                </c:pt>
              </c:numCache>
            </c:numRef>
          </c:val>
          <c:extLst>
            <c:ext xmlns:c16="http://schemas.microsoft.com/office/drawing/2014/chart" uri="{C3380CC4-5D6E-409C-BE32-E72D297353CC}">
              <c16:uniqueId val="{00000007-CB04-4EBD-B419-33D4791B1AAF}"/>
            </c:ext>
          </c:extLst>
        </c:ser>
        <c:dLbls>
          <c:showLegendKey val="0"/>
          <c:showVal val="0"/>
          <c:showCatName val="0"/>
          <c:showSerName val="0"/>
          <c:showPercent val="0"/>
          <c:showBubbleSize val="0"/>
        </c:dLbls>
        <c:gapWidth val="29"/>
        <c:overlap val="100"/>
        <c:axId val="547859336"/>
        <c:axId val="1"/>
      </c:barChart>
      <c:lineChart>
        <c:grouping val="standard"/>
        <c:varyColors val="0"/>
        <c:ser>
          <c:idx val="1"/>
          <c:order val="3"/>
          <c:tx>
            <c:strRef>
              <c:f>①主伐・再造林!$G$5</c:f>
              <c:strCache>
                <c:ptCount val="1"/>
                <c:pt idx="0">
                  <c:v>再造林率</c:v>
                </c:pt>
              </c:strCache>
            </c:strRef>
          </c:tx>
          <c:spPr>
            <a:ln w="12700">
              <a:solidFill>
                <a:schemeClr val="tx1"/>
              </a:solidFill>
            </a:ln>
          </c:spPr>
          <c:marker>
            <c:symbol val="circle"/>
            <c:size val="3"/>
            <c:spPr>
              <a:solidFill>
                <a:schemeClr val="tx1"/>
              </a:solidFill>
              <a:ln>
                <a:solidFill>
                  <a:schemeClr val="tx1"/>
                </a:solidFill>
              </a:ln>
            </c:spPr>
          </c:marker>
          <c:dLbls>
            <c:dLbl>
              <c:idx val="25"/>
              <c:layout>
                <c:manualLayout>
                  <c:x val="2.1452777777777779E-2"/>
                  <c:y val="7.6214285714284787E-3"/>
                </c:manualLayout>
              </c:layout>
              <c:spPr>
                <a:noFill/>
                <a:ln w="25400">
                  <a:noFill/>
                </a:ln>
              </c:spPr>
              <c:txPr>
                <a:bodyPr wrap="square" lIns="38100" tIns="19050" rIns="38100" bIns="19050" anchor="ctr">
                  <a:spAutoFit/>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60-497C-9F75-4BD96D5705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①主伐・再造林!$B$6:$C$47</c:f>
              <c:multiLvlStrCache>
                <c:ptCount val="42"/>
                <c:lvl>
                  <c:pt idx="41">
                    <c:v> </c:v>
                  </c:pt>
                </c:lvl>
                <c:lvl>
                  <c:pt idx="0">
                    <c:v>H19</c:v>
                  </c:pt>
                  <c:pt idx="2">
                    <c:v>H20</c:v>
                  </c:pt>
                  <c:pt idx="4">
                    <c:v>H21</c:v>
                  </c:pt>
                  <c:pt idx="6">
                    <c:v>H22</c:v>
                  </c:pt>
                  <c:pt idx="8">
                    <c:v>H23</c:v>
                  </c:pt>
                  <c:pt idx="10">
                    <c:v>H24</c:v>
                  </c:pt>
                  <c:pt idx="12">
                    <c:v>H25</c:v>
                  </c:pt>
                  <c:pt idx="14">
                    <c:v>H26</c:v>
                  </c:pt>
                  <c:pt idx="16">
                    <c:v>H27</c:v>
                  </c:pt>
                  <c:pt idx="18">
                    <c:v>H28</c:v>
                  </c:pt>
                  <c:pt idx="20">
                    <c:v>H29</c:v>
                  </c:pt>
                  <c:pt idx="22">
                    <c:v>H30</c:v>
                  </c:pt>
                  <c:pt idx="24">
                    <c:v>R1</c:v>
                  </c:pt>
                  <c:pt idx="26">
                    <c:v>R2</c:v>
                  </c:pt>
                  <c:pt idx="28">
                    <c:v>R3</c:v>
                  </c:pt>
                  <c:pt idx="30">
                    <c:v>R4</c:v>
                  </c:pt>
                  <c:pt idx="32">
                    <c:v>R5</c:v>
                  </c:pt>
                  <c:pt idx="34">
                    <c:v>R6</c:v>
                  </c:pt>
                  <c:pt idx="36">
                    <c:v>R7</c:v>
                  </c:pt>
                  <c:pt idx="38">
                    <c:v>R8</c:v>
                  </c:pt>
                  <c:pt idx="40">
                    <c:v>R9</c:v>
                  </c:pt>
                </c:lvl>
              </c:multiLvlStrCache>
            </c:multiLvlStrRef>
          </c:cat>
          <c:val>
            <c:numRef>
              <c:f>①主伐・再造林!$G$6:$G$31</c:f>
              <c:numCache>
                <c:formatCode>0%</c:formatCode>
                <c:ptCount val="26"/>
                <c:pt idx="3">
                  <c:v>0.15353535353535352</c:v>
                </c:pt>
                <c:pt idx="5">
                  <c:v>0.20773930753564154</c:v>
                </c:pt>
                <c:pt idx="7">
                  <c:v>0.26932084309133492</c:v>
                </c:pt>
                <c:pt idx="9">
                  <c:v>0.29090909090909089</c:v>
                </c:pt>
                <c:pt idx="11">
                  <c:v>0.28000000000000003</c:v>
                </c:pt>
                <c:pt idx="13">
                  <c:v>0.3340471092077088</c:v>
                </c:pt>
                <c:pt idx="15">
                  <c:v>0.30956848030018763</c:v>
                </c:pt>
                <c:pt idx="17">
                  <c:v>0.15672396359959556</c:v>
                </c:pt>
                <c:pt idx="19">
                  <c:v>0.16938775510204082</c:v>
                </c:pt>
                <c:pt idx="21">
                  <c:v>0.22974358974358974</c:v>
                </c:pt>
                <c:pt idx="23">
                  <c:v>0.23482039397450755</c:v>
                </c:pt>
                <c:pt idx="25">
                  <c:v>0.32103448275862068</c:v>
                </c:pt>
              </c:numCache>
            </c:numRef>
          </c:val>
          <c:smooth val="0"/>
          <c:extLst>
            <c:ext xmlns:c16="http://schemas.microsoft.com/office/drawing/2014/chart" uri="{C3380CC4-5D6E-409C-BE32-E72D297353CC}">
              <c16:uniqueId val="{00000009-CB04-4EBD-B419-33D4791B1AAF}"/>
            </c:ext>
          </c:extLst>
        </c:ser>
        <c:dLbls>
          <c:showLegendKey val="0"/>
          <c:showVal val="0"/>
          <c:showCatName val="0"/>
          <c:showSerName val="0"/>
          <c:showPercent val="0"/>
          <c:showBubbleSize val="0"/>
        </c:dLbls>
        <c:marker val="1"/>
        <c:smooth val="0"/>
        <c:axId val="3"/>
        <c:axId val="4"/>
      </c:lineChart>
      <c:catAx>
        <c:axId val="547859336"/>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1"/>
        <c:crosses val="autoZero"/>
        <c:auto val="1"/>
        <c:lblAlgn val="ctr"/>
        <c:lblOffset val="0"/>
        <c:tickLblSkip val="1"/>
        <c:tickMarkSkip val="2"/>
        <c:noMultiLvlLbl val="0"/>
      </c:catAx>
      <c:valAx>
        <c:axId val="1"/>
        <c:scaling>
          <c:orientation val="minMax"/>
          <c:max val="1000"/>
          <c:min val="0"/>
        </c:scaling>
        <c:delete val="0"/>
        <c:axPos val="l"/>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r>
                  <a:rPr lang="ja-JP" altLang="en-US"/>
                  <a:t>（</a:t>
                </a:r>
                <a:r>
                  <a:rPr lang="en-US"/>
                  <a:t>ha</a:t>
                </a:r>
                <a:r>
                  <a:rPr lang="ja-JP" altLang="en-US"/>
                  <a:t>）</a:t>
                </a:r>
                <a:endParaRPr lang="ja-JP"/>
              </a:p>
            </c:rich>
          </c:tx>
          <c:layout>
            <c:manualLayout>
              <c:xMode val="edge"/>
              <c:yMode val="edge"/>
              <c:x val="6.9132051282051271E-2"/>
              <c:y val="7.1309523809523804E-4"/>
            </c:manualLayout>
          </c:layout>
          <c:overlay val="0"/>
          <c:spPr>
            <a:noFill/>
            <a:ln w="25400">
              <a:noFill/>
            </a:ln>
          </c:spPr>
        </c:title>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478593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scaling>
        <c:delete val="0"/>
        <c:axPos val="r"/>
        <c:numFmt formatCode="0%" sourceLinked="0"/>
        <c:majorTickMark val="in"/>
        <c:minorTickMark val="none"/>
        <c:tickLblPos val="nextTo"/>
        <c:spPr>
          <a:ln>
            <a:solidFill>
              <a:schemeClr val="tx1"/>
            </a:solidFill>
          </a:ln>
        </c:spPr>
        <c:txPr>
          <a:bodyPr/>
          <a:lstStyle/>
          <a:p>
            <a:pPr>
              <a:defRPr sz="900"/>
            </a:pPr>
            <a:endParaRPr lang="ja-JP"/>
          </a:p>
        </c:txPr>
        <c:crossAx val="3"/>
        <c:crosses val="max"/>
        <c:crossBetween val="between"/>
        <c:majorUnit val="0.5"/>
      </c:valAx>
      <c:spPr>
        <a:noFill/>
        <a:ln w="25400">
          <a:noFill/>
        </a:ln>
      </c:spPr>
    </c:plotArea>
    <c:legend>
      <c:legendPos val="b"/>
      <c:layout>
        <c:manualLayout>
          <c:xMode val="edge"/>
          <c:yMode val="edge"/>
          <c:x val="0.61249786324786315"/>
          <c:y val="0.8724305555555556"/>
          <c:w val="0.38519102564102564"/>
          <c:h val="0.12069087301587302"/>
        </c:manualLayout>
      </c:layout>
      <c:overlay val="0"/>
      <c:spPr>
        <a:noFill/>
        <a:ln w="6350">
          <a:noFill/>
        </a:ln>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span"/>
    <c:showDLblsOverMax val="0"/>
  </c:chart>
  <c:spPr>
    <a:solidFill>
      <a:schemeClr val="bg1"/>
    </a:solid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2849615384615385"/>
          <c:y val="9.471357904701444E-2"/>
          <c:w val="0.5147559829059829"/>
          <c:h val="0.95112698412698415"/>
        </c:manualLayout>
      </c:layout>
      <c:pieChart>
        <c:varyColors val="1"/>
        <c:ser>
          <c:idx val="0"/>
          <c:order val="0"/>
          <c:tx>
            <c:strRef>
              <c:f>②再造林費用!$F$4</c:f>
              <c:strCache>
                <c:ptCount val="1"/>
                <c:pt idx="0">
                  <c:v>標準経費</c:v>
                </c:pt>
              </c:strCache>
            </c:strRef>
          </c:tx>
          <c:spPr>
            <a:ln w="12700">
              <a:solidFill>
                <a:schemeClr val="tx1"/>
              </a:solidFill>
            </a:ln>
          </c:spPr>
          <c:dPt>
            <c:idx val="0"/>
            <c:bubble3D val="0"/>
            <c:spPr>
              <a:solidFill>
                <a:srgbClr val="FFC000"/>
              </a:solidFill>
              <a:ln w="12700">
                <a:solidFill>
                  <a:schemeClr val="tx1"/>
                </a:solidFill>
              </a:ln>
              <a:effectLst/>
            </c:spPr>
            <c:extLst>
              <c:ext xmlns:c16="http://schemas.microsoft.com/office/drawing/2014/chart" uri="{C3380CC4-5D6E-409C-BE32-E72D297353CC}">
                <c16:uniqueId val="{00000006-6CEB-4CAE-A68E-E5AF3780D393}"/>
              </c:ext>
            </c:extLst>
          </c:dPt>
          <c:dPt>
            <c:idx val="1"/>
            <c:bubble3D val="0"/>
            <c:spPr>
              <a:solidFill>
                <a:srgbClr val="FFC000"/>
              </a:solidFill>
              <a:ln w="12700">
                <a:solidFill>
                  <a:schemeClr val="tx1"/>
                </a:solidFill>
              </a:ln>
              <a:effectLst/>
            </c:spPr>
            <c:extLst>
              <c:ext xmlns:c16="http://schemas.microsoft.com/office/drawing/2014/chart" uri="{C3380CC4-5D6E-409C-BE32-E72D297353CC}">
                <c16:uniqueId val="{00000007-6CEB-4CAE-A68E-E5AF3780D393}"/>
              </c:ext>
            </c:extLst>
          </c:dPt>
          <c:dPt>
            <c:idx val="2"/>
            <c:bubble3D val="0"/>
            <c:spPr>
              <a:solidFill>
                <a:srgbClr val="FFC000"/>
              </a:solidFill>
              <a:ln w="12700">
                <a:solidFill>
                  <a:schemeClr val="tx1"/>
                </a:solidFill>
              </a:ln>
              <a:effectLst/>
            </c:spPr>
            <c:extLst>
              <c:ext xmlns:c16="http://schemas.microsoft.com/office/drawing/2014/chart" uri="{C3380CC4-5D6E-409C-BE32-E72D297353CC}">
                <c16:uniqueId val="{00000008-6CEB-4CAE-A68E-E5AF3780D393}"/>
              </c:ext>
            </c:extLst>
          </c:dPt>
          <c:dPt>
            <c:idx val="3"/>
            <c:bubble3D val="0"/>
            <c:spPr>
              <a:solidFill>
                <a:srgbClr val="FFC000"/>
              </a:solidFill>
              <a:ln w="12700">
                <a:solidFill>
                  <a:schemeClr val="tx1"/>
                </a:solidFill>
              </a:ln>
              <a:effectLst/>
            </c:spPr>
            <c:extLst>
              <c:ext xmlns:c16="http://schemas.microsoft.com/office/drawing/2014/chart" uri="{C3380CC4-5D6E-409C-BE32-E72D297353CC}">
                <c16:uniqueId val="{00000009-6CEB-4CAE-A68E-E5AF3780D393}"/>
              </c:ext>
            </c:extLst>
          </c:dPt>
          <c:dPt>
            <c:idx val="4"/>
            <c:bubble3D val="0"/>
            <c:spPr>
              <a:noFill/>
              <a:ln w="12700">
                <a:solidFill>
                  <a:schemeClr val="tx1"/>
                </a:solidFill>
              </a:ln>
              <a:effectLst/>
            </c:spPr>
            <c:extLst>
              <c:ext xmlns:c16="http://schemas.microsoft.com/office/drawing/2014/chart" uri="{C3380CC4-5D6E-409C-BE32-E72D297353CC}">
                <c16:uniqueId val="{0000000C-6CEB-4CAE-A68E-E5AF3780D393}"/>
              </c:ext>
            </c:extLst>
          </c:dPt>
          <c:dPt>
            <c:idx val="5"/>
            <c:bubble3D val="0"/>
            <c:spPr>
              <a:noFill/>
              <a:ln w="12700">
                <a:solidFill>
                  <a:schemeClr val="tx1"/>
                </a:solidFill>
              </a:ln>
              <a:effectLst/>
            </c:spPr>
            <c:extLst>
              <c:ext xmlns:c16="http://schemas.microsoft.com/office/drawing/2014/chart" uri="{C3380CC4-5D6E-409C-BE32-E72D297353CC}">
                <c16:uniqueId val="{0000000B-6CEB-4CAE-A68E-E5AF3780D393}"/>
              </c:ext>
            </c:extLst>
          </c:dPt>
          <c:dPt>
            <c:idx val="6"/>
            <c:bubble3D val="0"/>
            <c:spPr>
              <a:noFill/>
              <a:ln w="12700">
                <a:solidFill>
                  <a:schemeClr val="tx1"/>
                </a:solidFill>
              </a:ln>
              <a:effectLst/>
            </c:spPr>
            <c:extLst>
              <c:ext xmlns:c16="http://schemas.microsoft.com/office/drawing/2014/chart" uri="{C3380CC4-5D6E-409C-BE32-E72D297353CC}">
                <c16:uniqueId val="{0000000A-6CEB-4CAE-A68E-E5AF3780D393}"/>
              </c:ext>
            </c:extLst>
          </c:dPt>
          <c:dLbls>
            <c:dLbl>
              <c:idx val="0"/>
              <c:layout>
                <c:manualLayout>
                  <c:x val="8.7586538461538466E-3"/>
                  <c:y val="3.4313951798370479E-3"/>
                </c:manualLayout>
              </c:layout>
              <c:tx>
                <c:rich>
                  <a:bodyPr/>
                  <a:lstStyle/>
                  <a:p>
                    <a:fld id="{8654DFE8-B242-4E37-8F9F-95E52E839624}" type="CATEGORYNAME">
                      <a:rPr lang="ja-JP" altLang="en-US"/>
                      <a:pPr/>
                      <a:t>[分類名]</a:t>
                    </a:fld>
                    <a:endParaRPr lang="ja-JP" altLang="en-US"/>
                  </a:p>
                  <a:p>
                    <a:fld id="{992CBA2E-861C-4740-88EB-B84B63E63FED}" type="VALUE">
                      <a:rPr lang="en-US" altLang="ja-JP" baseline="0"/>
                      <a:pPr/>
                      <a:t>[値]</a:t>
                    </a:fld>
                    <a:r>
                      <a:rPr lang="ja-JP" altLang="en-US" baseline="0"/>
                      <a:t>千円</a:t>
                    </a:r>
                    <a:r>
                      <a:rPr lang="en-US" altLang="ja-JP" baseline="0"/>
                      <a:t>(</a:t>
                    </a:r>
                    <a:fld id="{C52658C3-E6D4-49BA-BE92-8004706FB654}" type="PERCENTAGE">
                      <a:rPr lang="en-US" altLang="ja-JP" baseline="0"/>
                      <a:pPr/>
                      <a:t>[パーセンテージ]</a:t>
                    </a:fld>
                    <a:r>
                      <a:rPr lang="en-US" altLang="ja-JP" baseline="0"/>
                      <a:t>)</a:t>
                    </a:r>
                  </a:p>
                </c:rich>
              </c:tx>
              <c:showLegendKey val="0"/>
              <c:showVal val="1"/>
              <c:showCatName val="1"/>
              <c:showSerName val="0"/>
              <c:showPercent val="1"/>
              <c:showBubbleSize val="0"/>
              <c:extLst>
                <c:ext xmlns:c15="http://schemas.microsoft.com/office/drawing/2012/chart" uri="{CE6537A1-D6FC-4f65-9D91-7224C49458BB}">
                  <c15:layout>
                    <c:manualLayout>
                      <c:w val="0.17248119658119657"/>
                      <c:h val="0.17850162866449512"/>
                    </c:manualLayout>
                  </c15:layout>
                  <c15:dlblFieldTable/>
                  <c15:showDataLabelsRange val="0"/>
                </c:ext>
                <c:ext xmlns:c16="http://schemas.microsoft.com/office/drawing/2014/chart" uri="{C3380CC4-5D6E-409C-BE32-E72D297353CC}">
                  <c16:uniqueId val="{00000006-6CEB-4CAE-A68E-E5AF3780D393}"/>
                </c:ext>
              </c:extLst>
            </c:dLbl>
            <c:dLbl>
              <c:idx val="1"/>
              <c:tx>
                <c:rich>
                  <a:bodyPr/>
                  <a:lstStyle/>
                  <a:p>
                    <a:fld id="{C8BF7155-BD5B-4C10-813B-15AD596625FC}" type="CATEGORYNAME">
                      <a:rPr lang="ja-JP" altLang="en-US"/>
                      <a:pPr/>
                      <a:t>[分類名]</a:t>
                    </a:fld>
                    <a:endParaRPr lang="ja-JP" altLang="en-US"/>
                  </a:p>
                  <a:p>
                    <a:fld id="{1929A6A2-8A76-4477-A9B8-90BE66379632}" type="VALUE">
                      <a:rPr lang="en-US" altLang="ja-JP" baseline="0"/>
                      <a:pPr/>
                      <a:t>[値]</a:t>
                    </a:fld>
                    <a:r>
                      <a:rPr lang="ja-JP" altLang="en-US" baseline="0"/>
                      <a:t>千円</a:t>
                    </a:r>
                    <a:r>
                      <a:rPr lang="en-US" altLang="ja-JP" baseline="0"/>
                      <a:t>(</a:t>
                    </a:r>
                    <a:fld id="{42A679F6-D4B8-4ABD-8245-158913551F22}" type="PERCENTAGE">
                      <a:rPr lang="en-US" altLang="ja-JP" baseline="0"/>
                      <a:pPr/>
                      <a:t>[パーセンテージ]</a:t>
                    </a:fld>
                    <a:r>
                      <a:rPr lang="en-US" altLang="ja-JP" baseline="0"/>
                      <a:t>)</a:t>
                    </a:r>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CEB-4CAE-A68E-E5AF3780D393}"/>
                </c:ext>
              </c:extLst>
            </c:dLbl>
            <c:dLbl>
              <c:idx val="2"/>
              <c:layout>
                <c:manualLayout>
                  <c:x val="2.2995726495726496E-2"/>
                  <c:y val="-4.4084912838663899E-2"/>
                </c:manualLayout>
              </c:layout>
              <c:tx>
                <c:rich>
                  <a:bodyPr/>
                  <a:lstStyle/>
                  <a:p>
                    <a:fld id="{7505BF42-BED2-42F1-9BDA-5D6C909EE0BE}" type="CATEGORYNAME">
                      <a:rPr lang="ja-JP" altLang="en-US"/>
                      <a:pPr/>
                      <a:t>[分類名]</a:t>
                    </a:fld>
                    <a:endParaRPr lang="ja-JP" altLang="en-US" baseline="0"/>
                  </a:p>
                  <a:p>
                    <a:fld id="{458A6E99-EF49-4035-91D4-625ACCBAA884}" type="VALUE">
                      <a:rPr lang="en-US" altLang="ja-JP" baseline="0"/>
                      <a:pPr/>
                      <a:t>[値]</a:t>
                    </a:fld>
                    <a:r>
                      <a:rPr lang="ja-JP" altLang="en-US" baseline="0"/>
                      <a:t>千円</a:t>
                    </a:r>
                    <a:r>
                      <a:rPr lang="en-US" altLang="ja-JP" baseline="0"/>
                      <a:t>(</a:t>
                    </a:r>
                    <a:fld id="{CB17FC52-41B2-41A0-9B15-DF7B8C254202}" type="PERCENTAGE">
                      <a:rPr lang="en-US" altLang="ja-JP" baseline="0"/>
                      <a:pPr/>
                      <a:t>[パーセンテージ]</a:t>
                    </a:fld>
                    <a:r>
                      <a:rPr lang="en-US" altLang="ja-JP" baseline="0"/>
                      <a:t>)</a:t>
                    </a:r>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6CEB-4CAE-A68E-E5AF3780D393}"/>
                </c:ext>
              </c:extLst>
            </c:dLbl>
            <c:dLbl>
              <c:idx val="3"/>
              <c:tx>
                <c:rich>
                  <a:bodyPr/>
                  <a:lstStyle/>
                  <a:p>
                    <a:fld id="{3E16C753-B04D-410C-AABC-8B68177E2471}" type="CATEGORYNAME">
                      <a:rPr lang="ja-JP" altLang="en-US"/>
                      <a:pPr/>
                      <a:t>[分類名]</a:t>
                    </a:fld>
                    <a:endParaRPr lang="ja-JP" altLang="en-US" baseline="0"/>
                  </a:p>
                  <a:p>
                    <a:fld id="{FDA0ECB9-9177-44D8-9D48-543340699CAF}" type="VALUE">
                      <a:rPr lang="en-US" altLang="ja-JP" baseline="0"/>
                      <a:pPr/>
                      <a:t>[値]</a:t>
                    </a:fld>
                    <a:r>
                      <a:rPr lang="ja-JP" altLang="en-US" baseline="0"/>
                      <a:t>千円</a:t>
                    </a:r>
                    <a:r>
                      <a:rPr lang="en-US" altLang="ja-JP" baseline="0"/>
                      <a:t>(</a:t>
                    </a:r>
                    <a:fld id="{BFC325F5-3E27-4800-89BB-096D6D90C906}" type="PERCENTAGE">
                      <a:rPr lang="en-US" altLang="ja-JP" baseline="0"/>
                      <a:pPr/>
                      <a:t>[パーセンテージ]</a:t>
                    </a:fld>
                    <a:r>
                      <a:rPr lang="en-US" altLang="ja-JP" baseline="0"/>
                      <a:t>)</a:t>
                    </a:r>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6CEB-4CAE-A68E-E5AF3780D393}"/>
                </c:ext>
              </c:extLst>
            </c:dLbl>
            <c:dLbl>
              <c:idx val="4"/>
              <c:layout>
                <c:manualLayout>
                  <c:x val="4.214027777777779E-2"/>
                  <c:y val="-3.5741874229277132E-2"/>
                </c:manualLayout>
              </c:layout>
              <c:tx>
                <c:rich>
                  <a:bodyPr/>
                  <a:lstStyle/>
                  <a:p>
                    <a:fld id="{14E5B436-18FE-41CA-ACEB-394DDB43B74D}" type="CATEGORYNAME">
                      <a:rPr lang="ja-JP" altLang="en-US"/>
                      <a:pPr/>
                      <a:t>[分類名]</a:t>
                    </a:fld>
                    <a:endParaRPr lang="ja-JP" altLang="en-US" baseline="0"/>
                  </a:p>
                  <a:p>
                    <a:fld id="{2A8BC6D4-B1B6-4C26-A828-76D1942A4F85}" type="VALUE">
                      <a:rPr lang="en-US" altLang="ja-JP" baseline="0"/>
                      <a:pPr/>
                      <a:t>[値]</a:t>
                    </a:fld>
                    <a:r>
                      <a:rPr lang="ja-JP" altLang="en-US" baseline="0"/>
                      <a:t>千円</a:t>
                    </a:r>
                    <a:r>
                      <a:rPr lang="en-US" altLang="ja-JP" baseline="0"/>
                      <a:t>(</a:t>
                    </a:r>
                    <a:fld id="{9C7EEF78-DCB2-4ACB-916C-00B835C9B8D7}" type="PERCENTAGE">
                      <a:rPr lang="en-US" altLang="ja-JP" baseline="0"/>
                      <a:pPr/>
                      <a:t>[パーセンテージ]</a:t>
                    </a:fld>
                    <a:r>
                      <a:rPr lang="en-US" altLang="ja-JP" baseline="0"/>
                      <a:t>)</a:t>
                    </a:r>
                  </a:p>
                </c:rich>
              </c:tx>
              <c:showLegendKey val="0"/>
              <c:showVal val="1"/>
              <c:showCatName val="1"/>
              <c:showSerName val="0"/>
              <c:showPercent val="1"/>
              <c:showBubbleSize val="0"/>
              <c:extLst>
                <c:ext xmlns:c15="http://schemas.microsoft.com/office/drawing/2012/chart" uri="{CE6537A1-D6FC-4f65-9D91-7224C49458BB}">
                  <c15:layout>
                    <c:manualLayout>
                      <c:w val="0.187650641025641"/>
                      <c:h val="0.16989960589555531"/>
                    </c:manualLayout>
                  </c15:layout>
                  <c15:dlblFieldTable/>
                  <c15:showDataLabelsRange val="0"/>
                </c:ext>
                <c:ext xmlns:c16="http://schemas.microsoft.com/office/drawing/2014/chart" uri="{C3380CC4-5D6E-409C-BE32-E72D297353CC}">
                  <c16:uniqueId val="{0000000C-6CEB-4CAE-A68E-E5AF3780D393}"/>
                </c:ext>
              </c:extLst>
            </c:dLbl>
            <c:dLbl>
              <c:idx val="5"/>
              <c:layout>
                <c:manualLayout>
                  <c:x val="7.8529914529914414E-3"/>
                  <c:y val="-5.1141582653786407E-3"/>
                </c:manualLayout>
              </c:layout>
              <c:tx>
                <c:rich>
                  <a:bodyPr/>
                  <a:lstStyle/>
                  <a:p>
                    <a:fld id="{68977003-4553-465A-B4B9-0B955192AF32}" type="CATEGORYNAME">
                      <a:rPr lang="ja-JP" altLang="en-US"/>
                      <a:pPr/>
                      <a:t>[分類名]</a:t>
                    </a:fld>
                    <a:endParaRPr lang="ja-JP" altLang="en-US" baseline="0"/>
                  </a:p>
                  <a:p>
                    <a:fld id="{B7E66B8A-EC25-4C8E-AB62-49A223566945}" type="VALUE">
                      <a:rPr lang="en-US" altLang="ja-JP" baseline="0"/>
                      <a:pPr/>
                      <a:t>[値]</a:t>
                    </a:fld>
                    <a:r>
                      <a:rPr lang="ja-JP" altLang="en-US" baseline="0"/>
                      <a:t>千円</a:t>
                    </a:r>
                    <a:r>
                      <a:rPr lang="en-US" altLang="ja-JP" baseline="0"/>
                      <a:t>(</a:t>
                    </a:r>
                    <a:fld id="{66A4C321-9BE7-49D3-9EFC-EFD526E5E12E}" type="PERCENTAGE">
                      <a:rPr lang="en-US" altLang="ja-JP" baseline="0"/>
                      <a:pPr/>
                      <a:t>[パーセンテージ]</a:t>
                    </a:fld>
                    <a:r>
                      <a:rPr lang="en-US" altLang="ja-JP" baseline="0"/>
                      <a:t>)</a:t>
                    </a:r>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6CEB-4CAE-A68E-E5AF3780D393}"/>
                </c:ext>
              </c:extLst>
            </c:dLbl>
            <c:dLbl>
              <c:idx val="6"/>
              <c:tx>
                <c:rich>
                  <a:bodyPr/>
                  <a:lstStyle/>
                  <a:p>
                    <a:fld id="{2DF7458C-6B42-4688-AF12-FCB5F60C32D2}" type="CATEGORYNAME">
                      <a:rPr lang="ja-JP" altLang="en-US"/>
                      <a:pPr/>
                      <a:t>[分類名]</a:t>
                    </a:fld>
                    <a:endParaRPr lang="ja-JP" altLang="en-US" baseline="0"/>
                  </a:p>
                  <a:p>
                    <a:fld id="{F2105D2E-F6DE-4EE9-A800-6ED90BE7BCE6}" type="VALUE">
                      <a:rPr lang="en-US" altLang="ja-JP" baseline="0"/>
                      <a:pPr/>
                      <a:t>[値]</a:t>
                    </a:fld>
                    <a:r>
                      <a:rPr lang="ja-JP" altLang="en-US" baseline="0"/>
                      <a:t>千円</a:t>
                    </a:r>
                    <a:r>
                      <a:rPr lang="en-US" altLang="ja-JP" baseline="0"/>
                      <a:t>(</a:t>
                    </a:r>
                    <a:fld id="{447BFFA3-9F96-4064-9623-CB8C68A67469}" type="PERCENTAGE">
                      <a:rPr lang="en-US" altLang="ja-JP" baseline="0"/>
                      <a:pPr/>
                      <a:t>[パーセンテージ]</a:t>
                    </a:fld>
                    <a:r>
                      <a:rPr lang="en-US" altLang="ja-JP" baseline="0"/>
                      <a:t>)</a:t>
                    </a:r>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6CEB-4CAE-A68E-E5AF3780D393}"/>
                </c:ext>
              </c:extLst>
            </c:dLbl>
            <c:numFmt formatCode="General"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②再造林費用!$B$6:$B$14</c:f>
              <c:strCache>
                <c:ptCount val="7"/>
                <c:pt idx="0">
                  <c:v>地拵え</c:v>
                </c:pt>
                <c:pt idx="1">
                  <c:v>苗木代</c:v>
                </c:pt>
                <c:pt idx="2">
                  <c:v>植付</c:v>
                </c:pt>
                <c:pt idx="3">
                  <c:v>下刈</c:v>
                </c:pt>
                <c:pt idx="4">
                  <c:v>除伐</c:v>
                </c:pt>
                <c:pt idx="5">
                  <c:v>保育間伐</c:v>
                </c:pt>
                <c:pt idx="6">
                  <c:v>搬出間伐</c:v>
                </c:pt>
              </c:strCache>
            </c:strRef>
          </c:cat>
          <c:val>
            <c:numRef>
              <c:f>②再造林費用!$F$6:$F$12</c:f>
              <c:numCache>
                <c:formatCode>#,##0_);[Red]\(#,##0\)</c:formatCode>
                <c:ptCount val="7"/>
                <c:pt idx="0">
                  <c:v>400.86</c:v>
                </c:pt>
                <c:pt idx="1">
                  <c:v>740.15</c:v>
                </c:pt>
                <c:pt idx="2">
                  <c:v>372.04</c:v>
                </c:pt>
                <c:pt idx="3">
                  <c:v>1179</c:v>
                </c:pt>
                <c:pt idx="4">
                  <c:v>442.78</c:v>
                </c:pt>
                <c:pt idx="5">
                  <c:v>296.06</c:v>
                </c:pt>
                <c:pt idx="6">
                  <c:v>931.41</c:v>
                </c:pt>
              </c:numCache>
            </c:numRef>
          </c:val>
          <c:extLst>
            <c:ext xmlns:c16="http://schemas.microsoft.com/office/drawing/2014/chart" uri="{C3380CC4-5D6E-409C-BE32-E72D297353CC}">
              <c16:uniqueId val="{00000000-6CEB-4CAE-A68E-E5AF3780D39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2199725570496717"/>
          <c:y val="9.4651245369282599E-2"/>
          <c:w val="0.54528162800025337"/>
          <c:h val="0.81486417697965297"/>
        </c:manualLayout>
      </c:layout>
      <c:pieChart>
        <c:varyColors val="1"/>
        <c:ser>
          <c:idx val="0"/>
          <c:order val="0"/>
          <c:tx>
            <c:strRef>
              <c:f>②再造林費用!$F$21</c:f>
              <c:strCache>
                <c:ptCount val="1"/>
                <c:pt idx="0">
                  <c:v>標準経費</c:v>
                </c:pt>
              </c:strCache>
            </c:strRef>
          </c:tx>
          <c:spPr>
            <a:solidFill>
              <a:srgbClr val="FFC000"/>
            </a:solidFill>
            <a:ln w="12700">
              <a:solidFill>
                <a:schemeClr val="tx1"/>
              </a:solidFill>
            </a:ln>
          </c:spPr>
          <c:dPt>
            <c:idx val="0"/>
            <c:bubble3D val="0"/>
            <c:spPr>
              <a:solidFill>
                <a:srgbClr val="FFC000"/>
              </a:solidFill>
              <a:ln w="12700">
                <a:solidFill>
                  <a:schemeClr val="tx1"/>
                </a:solidFill>
              </a:ln>
              <a:effectLst/>
            </c:spPr>
            <c:extLst>
              <c:ext xmlns:c16="http://schemas.microsoft.com/office/drawing/2014/chart" uri="{C3380CC4-5D6E-409C-BE32-E72D297353CC}">
                <c16:uniqueId val="{00000001-662C-41F3-8BA6-17DFE201004E}"/>
              </c:ext>
            </c:extLst>
          </c:dPt>
          <c:dPt>
            <c:idx val="1"/>
            <c:bubble3D val="0"/>
            <c:spPr>
              <a:solidFill>
                <a:srgbClr val="FFC000"/>
              </a:solidFill>
              <a:ln w="12700">
                <a:solidFill>
                  <a:schemeClr val="tx1"/>
                </a:solidFill>
              </a:ln>
              <a:effectLst/>
            </c:spPr>
            <c:extLst>
              <c:ext xmlns:c16="http://schemas.microsoft.com/office/drawing/2014/chart" uri="{C3380CC4-5D6E-409C-BE32-E72D297353CC}">
                <c16:uniqueId val="{00000003-662C-41F3-8BA6-17DFE201004E}"/>
              </c:ext>
            </c:extLst>
          </c:dPt>
          <c:dPt>
            <c:idx val="2"/>
            <c:bubble3D val="0"/>
            <c:spPr>
              <a:solidFill>
                <a:srgbClr val="FFC000"/>
              </a:solidFill>
              <a:ln w="12700">
                <a:solidFill>
                  <a:schemeClr val="tx1"/>
                </a:solidFill>
              </a:ln>
              <a:effectLst/>
            </c:spPr>
            <c:extLst>
              <c:ext xmlns:c16="http://schemas.microsoft.com/office/drawing/2014/chart" uri="{C3380CC4-5D6E-409C-BE32-E72D297353CC}">
                <c16:uniqueId val="{00000005-662C-41F3-8BA6-17DFE201004E}"/>
              </c:ext>
            </c:extLst>
          </c:dPt>
          <c:dPt>
            <c:idx val="3"/>
            <c:bubble3D val="0"/>
            <c:spPr>
              <a:solidFill>
                <a:srgbClr val="FFC000"/>
              </a:solidFill>
              <a:ln w="12700">
                <a:solidFill>
                  <a:schemeClr val="tx1"/>
                </a:solidFill>
              </a:ln>
              <a:effectLst/>
            </c:spPr>
            <c:extLst>
              <c:ext xmlns:c16="http://schemas.microsoft.com/office/drawing/2014/chart" uri="{C3380CC4-5D6E-409C-BE32-E72D297353CC}">
                <c16:uniqueId val="{00000007-662C-41F3-8BA6-17DFE201004E}"/>
              </c:ext>
            </c:extLst>
          </c:dPt>
          <c:dPt>
            <c:idx val="4"/>
            <c:bubble3D val="0"/>
            <c:spPr>
              <a:noFill/>
              <a:ln w="12700">
                <a:solidFill>
                  <a:schemeClr val="tx1"/>
                </a:solidFill>
              </a:ln>
              <a:effectLst/>
            </c:spPr>
            <c:extLst>
              <c:ext xmlns:c16="http://schemas.microsoft.com/office/drawing/2014/chart" uri="{C3380CC4-5D6E-409C-BE32-E72D297353CC}">
                <c16:uniqueId val="{00000009-662C-41F3-8BA6-17DFE201004E}"/>
              </c:ext>
            </c:extLst>
          </c:dPt>
          <c:dPt>
            <c:idx val="5"/>
            <c:bubble3D val="0"/>
            <c:spPr>
              <a:noFill/>
              <a:ln w="12700">
                <a:solidFill>
                  <a:schemeClr val="tx1"/>
                </a:solidFill>
              </a:ln>
              <a:effectLst/>
            </c:spPr>
            <c:extLst>
              <c:ext xmlns:c16="http://schemas.microsoft.com/office/drawing/2014/chart" uri="{C3380CC4-5D6E-409C-BE32-E72D297353CC}">
                <c16:uniqueId val="{0000000B-662C-41F3-8BA6-17DFE201004E}"/>
              </c:ext>
            </c:extLst>
          </c:dPt>
          <c:dPt>
            <c:idx val="6"/>
            <c:bubble3D val="0"/>
            <c:spPr>
              <a:noFill/>
              <a:ln w="12700">
                <a:solidFill>
                  <a:schemeClr val="tx1"/>
                </a:solidFill>
              </a:ln>
              <a:effectLst/>
            </c:spPr>
            <c:extLst>
              <c:ext xmlns:c16="http://schemas.microsoft.com/office/drawing/2014/chart" uri="{C3380CC4-5D6E-409C-BE32-E72D297353CC}">
                <c16:uniqueId val="{0000000D-662C-41F3-8BA6-17DFE201004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②再造林費用!$B$23:$B$29</c:f>
              <c:strCache>
                <c:ptCount val="7"/>
                <c:pt idx="0">
                  <c:v>地拵え</c:v>
                </c:pt>
                <c:pt idx="1">
                  <c:v>苗木代</c:v>
                </c:pt>
                <c:pt idx="2">
                  <c:v>植付</c:v>
                </c:pt>
                <c:pt idx="3">
                  <c:v>下刈</c:v>
                </c:pt>
                <c:pt idx="4">
                  <c:v>除伐</c:v>
                </c:pt>
                <c:pt idx="5">
                  <c:v>保育間伐</c:v>
                </c:pt>
                <c:pt idx="6">
                  <c:v>搬出間伐</c:v>
                </c:pt>
              </c:strCache>
            </c:strRef>
          </c:cat>
          <c:val>
            <c:numRef>
              <c:f>②再造林費用!$F$23:$F$29</c:f>
              <c:numCache>
                <c:formatCode>#,##0_);[Red]\(#,##0\)</c:formatCode>
                <c:ptCount val="7"/>
                <c:pt idx="0">
                  <c:v>400.86</c:v>
                </c:pt>
                <c:pt idx="1">
                  <c:v>740.15</c:v>
                </c:pt>
                <c:pt idx="2">
                  <c:v>372.04</c:v>
                </c:pt>
                <c:pt idx="3">
                  <c:v>1179</c:v>
                </c:pt>
                <c:pt idx="4">
                  <c:v>442.78</c:v>
                </c:pt>
                <c:pt idx="5">
                  <c:v>148.03</c:v>
                </c:pt>
                <c:pt idx="6">
                  <c:v>843.64</c:v>
                </c:pt>
              </c:numCache>
            </c:numRef>
          </c:val>
          <c:extLst>
            <c:ext xmlns:c16="http://schemas.microsoft.com/office/drawing/2014/chart" uri="{C3380CC4-5D6E-409C-BE32-E72D297353CC}">
              <c16:uniqueId val="{0000000E-662C-41F3-8BA6-17DFE201004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63888888888886"/>
          <c:y val="9.8492063492063492E-2"/>
          <c:w val="0.73838888888888887"/>
          <c:h val="0.79307222222222229"/>
        </c:manualLayout>
      </c:layout>
      <c:barChart>
        <c:barDir val="bar"/>
        <c:grouping val="stacked"/>
        <c:varyColors val="0"/>
        <c:ser>
          <c:idx val="3"/>
          <c:order val="0"/>
          <c:tx>
            <c:strRef>
              <c:f>③立木販売収入と再造林費用!$B$3</c:f>
              <c:strCache>
                <c:ptCount val="1"/>
                <c:pt idx="0">
                  <c:v>地拵え</c:v>
                </c:pt>
              </c:strCache>
            </c:strRef>
          </c:tx>
          <c:spPr>
            <a:solidFill>
              <a:schemeClr val="accent4"/>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(③立木販売収入と再造林費用!$F$3:$G$3,③立木販売収入と再造林費用!$J$3)</c:f>
              <c:numCache>
                <c:formatCode>#,##0_);[Red]\(#,##0\)</c:formatCode>
                <c:ptCount val="3"/>
                <c:pt idx="0">
                  <c:v>400.86</c:v>
                </c:pt>
              </c:numCache>
            </c:numRef>
          </c:val>
          <c:extLst>
            <c:ext xmlns:c16="http://schemas.microsoft.com/office/drawing/2014/chart" uri="{C3380CC4-5D6E-409C-BE32-E72D297353CC}">
              <c16:uniqueId val="{00000003-29C6-4750-86CA-EF5657A57A2B}"/>
            </c:ext>
          </c:extLst>
        </c:ser>
        <c:ser>
          <c:idx val="0"/>
          <c:order val="1"/>
          <c:tx>
            <c:strRef>
              <c:f>③立木販売収入と再造林費用!$B$4</c:f>
              <c:strCache>
                <c:ptCount val="1"/>
                <c:pt idx="0">
                  <c:v>苗木代</c:v>
                </c:pt>
              </c:strCache>
            </c:strRef>
          </c:tx>
          <c:spPr>
            <a:solidFill>
              <a:srgbClr val="FFC000">
                <a:alpha val="50000"/>
              </a:srgbClr>
            </a:solidFill>
            <a:ln>
              <a:solidFill>
                <a:schemeClr val="tx1"/>
              </a:solidFill>
            </a:ln>
            <a:effectLst/>
          </c:spPr>
          <c:invertIfNegative val="0"/>
          <c:dLbls>
            <c:dLbl>
              <c:idx val="0"/>
              <c:layout>
                <c:manualLayout>
                  <c:x val="-4.9750137532878127E-17"/>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(③立木販売収入と再造林費用!$F$4:$G$4,③立木販売収入と再造林費用!$J$4)</c:f>
              <c:numCache>
                <c:formatCode>#,##0_);[Red]\(#,##0\)</c:formatCode>
                <c:ptCount val="3"/>
                <c:pt idx="0">
                  <c:v>740.15</c:v>
                </c:pt>
              </c:numCache>
            </c:numRef>
          </c:val>
          <c:extLst>
            <c:ext xmlns:c16="http://schemas.microsoft.com/office/drawing/2014/chart" uri="{C3380CC4-5D6E-409C-BE32-E72D297353CC}">
              <c16:uniqueId val="{00000011-29C6-4750-86CA-EF5657A57A2B}"/>
            </c:ext>
          </c:extLst>
        </c:ser>
        <c:ser>
          <c:idx val="1"/>
          <c:order val="2"/>
          <c:tx>
            <c:strRef>
              <c:f>③立木販売収入と再造林費用!$B$5</c:f>
              <c:strCache>
                <c:ptCount val="1"/>
                <c:pt idx="0">
                  <c:v>植付</c:v>
                </c:pt>
              </c:strCache>
            </c:strRef>
          </c:tx>
          <c:spPr>
            <a:solidFill>
              <a:srgbClr val="FFC000">
                <a:alpha val="25000"/>
              </a:srgbClr>
            </a:solidFill>
            <a:ln>
              <a:solidFill>
                <a:schemeClr val="tx1"/>
              </a:solidFill>
            </a:ln>
            <a:effectLst/>
          </c:spPr>
          <c:invertIfNegative val="0"/>
          <c:dLbls>
            <c:dLbl>
              <c:idx val="0"/>
              <c:layout>
                <c:manualLayout>
                  <c:x val="5.4273504273504277E-3"/>
                  <c:y val="-4.1859920634920632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(③立木販売収入と再造林費用!$F$5:$G$5,③立木販売収入と再造林費用!$J$5)</c:f>
              <c:numCache>
                <c:formatCode>#,##0_);[Red]\(#,##0\)</c:formatCode>
                <c:ptCount val="3"/>
                <c:pt idx="0">
                  <c:v>372.04</c:v>
                </c:pt>
              </c:numCache>
            </c:numRef>
          </c:val>
          <c:extLst>
            <c:ext xmlns:c16="http://schemas.microsoft.com/office/drawing/2014/chart" uri="{C3380CC4-5D6E-409C-BE32-E72D297353CC}">
              <c16:uniqueId val="{00000016-29C6-4750-86CA-EF5657A57A2B}"/>
            </c:ext>
          </c:extLst>
        </c:ser>
        <c:ser>
          <c:idx val="2"/>
          <c:order val="3"/>
          <c:tx>
            <c:strRef>
              <c:f>③立木販売収入と再造林費用!$B$6</c:f>
              <c:strCache>
                <c:ptCount val="1"/>
                <c:pt idx="0">
                  <c:v>下刈</c:v>
                </c:pt>
              </c:strCache>
            </c:strRef>
          </c:tx>
          <c:spPr>
            <a:solidFill>
              <a:srgbClr val="00B0F0"/>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E-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(③立木販売収入と再造林費用!$F$6:$G$6,③立木販売収入と再造林費用!$J$6)</c:f>
              <c:numCache>
                <c:formatCode>#,##0_);[Red]\(#,##0\)</c:formatCode>
                <c:ptCount val="3"/>
                <c:pt idx="0">
                  <c:v>1179</c:v>
                </c:pt>
              </c:numCache>
            </c:numRef>
          </c:val>
          <c:extLst>
            <c:ext xmlns:c16="http://schemas.microsoft.com/office/drawing/2014/chart" uri="{C3380CC4-5D6E-409C-BE32-E72D297353CC}">
              <c16:uniqueId val="{00000017-29C6-4750-86CA-EF5657A57A2B}"/>
            </c:ext>
          </c:extLst>
        </c:ser>
        <c:ser>
          <c:idx val="4"/>
          <c:order val="4"/>
          <c:tx>
            <c:strRef>
              <c:f>③立木販売収入と再造林費用!$B$7</c:f>
              <c:strCache>
                <c:ptCount val="1"/>
                <c:pt idx="0">
                  <c:v>主伐</c:v>
                </c:pt>
              </c:strCache>
            </c:strRef>
          </c:tx>
          <c:spPr>
            <a:solidFill>
              <a:schemeClr val="bg1">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(③立木販売収入と再造林費用!$F$7:$G$7,③立木販売収入と再造林費用!$J$7)</c:f>
              <c:numCache>
                <c:formatCode>#,##0_);[Red]\(#,##0\)</c:formatCode>
                <c:ptCount val="3"/>
                <c:pt idx="2">
                  <c:v>1056</c:v>
                </c:pt>
              </c:numCache>
            </c:numRef>
          </c:val>
          <c:extLst>
            <c:ext xmlns:c16="http://schemas.microsoft.com/office/drawing/2014/chart" uri="{C3380CC4-5D6E-409C-BE32-E72D297353CC}">
              <c16:uniqueId val="{00000018-29C6-4750-86CA-EF5657A57A2B}"/>
            </c:ext>
          </c:extLst>
        </c:ser>
        <c:ser>
          <c:idx val="5"/>
          <c:order val="5"/>
          <c:tx>
            <c:strRef>
              <c:f>③立木販売収入と再造林費用!$B$8</c:f>
              <c:strCache>
                <c:ptCount val="1"/>
                <c:pt idx="0">
                  <c:v>所有者負担</c:v>
                </c:pt>
              </c:strCache>
            </c:strRef>
          </c:tx>
          <c:spPr>
            <a:pattFill prst="ltVert">
              <a:fgClr>
                <a:srgbClr val="FFC000"/>
              </a:fgClr>
              <a:bgClr>
                <a:schemeClr val="bg1"/>
              </a:bgClr>
            </a:pattFill>
            <a:ln>
              <a:solidFill>
                <a:schemeClr val="tx1"/>
              </a:solidFill>
            </a:ln>
            <a:effectLst/>
          </c:spPr>
          <c:invertIfNegative val="0"/>
          <c:dLbls>
            <c:dLbl>
              <c:idx val="1"/>
              <c:layout>
                <c:manualLayout>
                  <c:x val="-1.3568376068376566E-3"/>
                  <c:y val="-8.6798277815544986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9.4978632478632474E-2"/>
                      <c:h val="0.28640471334692946"/>
                    </c:manualLayout>
                  </c15:layout>
                </c:ext>
                <c:ext xmlns:c16="http://schemas.microsoft.com/office/drawing/2014/chart" uri="{C3380CC4-5D6E-409C-BE32-E72D297353CC}">
                  <c16:uniqueId val="{0000001F-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(③立木販売収入と再造林費用!$F$8:$G$8,③立木販売収入と再造林費用!$J$8)</c:f>
              <c:numCache>
                <c:formatCode>#,##0_);[Red]\(#,##0\)</c:formatCode>
                <c:ptCount val="3"/>
                <c:pt idx="1">
                  <c:v>741</c:v>
                </c:pt>
              </c:numCache>
            </c:numRef>
          </c:val>
          <c:extLst>
            <c:ext xmlns:c16="http://schemas.microsoft.com/office/drawing/2014/chart" uri="{C3380CC4-5D6E-409C-BE32-E72D297353CC}">
              <c16:uniqueId val="{00000019-29C6-4750-86CA-EF5657A57A2B}"/>
            </c:ext>
          </c:extLst>
        </c:ser>
        <c:ser>
          <c:idx val="6"/>
          <c:order val="6"/>
          <c:tx>
            <c:strRef>
              <c:f>③立木販売収入と再造林費用!$B$9</c:f>
              <c:strCache>
                <c:ptCount val="1"/>
                <c:pt idx="0">
                  <c:v>補助金</c:v>
                </c:pt>
              </c:strCache>
            </c:strRef>
          </c:tx>
          <c:spPr>
            <a:pattFill prst="ltVert">
              <a:fgClr>
                <a:srgbClr val="00B0F0"/>
              </a:fgClr>
              <a:bgClr>
                <a:schemeClr val="bg1"/>
              </a:bgClr>
            </a:pattFill>
            <a:ln>
              <a:solidFill>
                <a:schemeClr val="tx1"/>
              </a:solidFill>
            </a:ln>
            <a:effectLst/>
          </c:spPr>
          <c:invertIfNegative val="0"/>
          <c:dLbls>
            <c:dLbl>
              <c:idx val="1"/>
              <c:layout>
                <c:manualLayout>
                  <c:x val="0"/>
                  <c:y val="-4.5357142857142901E-2"/>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0-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(③立木販売収入と再造林費用!$F$2:$G$2,③立木販売収入と再造林費用!$J$2)</c:f>
              <c:strCache>
                <c:ptCount val="3"/>
                <c:pt idx="0">
                  <c:v>造林初期経費</c:v>
                </c:pt>
                <c:pt idx="1">
                  <c:v>造林初期経費
の財源</c:v>
                </c:pt>
                <c:pt idx="2">
                  <c:v>立木販売収入</c:v>
                </c:pt>
              </c:strCache>
            </c:strRef>
          </c:cat>
          <c:val>
            <c:numRef>
              <c:f>(③立木販売収入と再造林費用!$F$9:$G$9,③立木販売収入と再造林費用!$J$9)</c:f>
              <c:numCache>
                <c:formatCode>#,##0_);[Red]\(#,##0\)</c:formatCode>
                <c:ptCount val="3"/>
                <c:pt idx="1">
                  <c:v>1951</c:v>
                </c:pt>
              </c:numCache>
            </c:numRef>
          </c:val>
          <c:extLst>
            <c:ext xmlns:c16="http://schemas.microsoft.com/office/drawing/2014/chart" uri="{C3380CC4-5D6E-409C-BE32-E72D297353CC}">
              <c16:uniqueId val="{0000001A-29C6-4750-86CA-EF5657A57A2B}"/>
            </c:ext>
          </c:extLst>
        </c:ser>
        <c:dLbls>
          <c:showLegendKey val="0"/>
          <c:showVal val="0"/>
          <c:showCatName val="0"/>
          <c:showSerName val="0"/>
          <c:showPercent val="0"/>
          <c:showBubbleSize val="0"/>
        </c:dLbls>
        <c:gapWidth val="150"/>
        <c:overlap val="100"/>
        <c:axId val="578329136"/>
        <c:axId val="578323888"/>
      </c:barChart>
      <c:catAx>
        <c:axId val="578329136"/>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3888"/>
        <c:crosses val="autoZero"/>
        <c:auto val="1"/>
        <c:lblAlgn val="ctr"/>
        <c:lblOffset val="100"/>
        <c:noMultiLvlLbl val="0"/>
      </c:catAx>
      <c:valAx>
        <c:axId val="5783238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r>
                  <a:rPr lang="en-US" altLang="ja-JP"/>
                  <a:t>(</a:t>
                </a:r>
                <a:r>
                  <a:rPr lang="ja-JP" altLang="en-US"/>
                  <a:t>千円</a:t>
                </a:r>
                <a:r>
                  <a:rPr lang="en-US" altLang="ja-JP"/>
                  <a:t>/ha)</a:t>
                </a:r>
                <a:endParaRPr lang="ja-JP" altLang="en-US"/>
              </a:p>
            </c:rich>
          </c:tx>
          <c:layout>
            <c:manualLayout>
              <c:xMode val="edge"/>
              <c:yMode val="edge"/>
              <c:x val="0.90297072649572674"/>
              <c:y val="0.780773809523809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title>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9136"/>
        <c:crosses val="autoZero"/>
        <c:crossBetween val="between"/>
        <c:majorUnit val="1000"/>
      </c:valAx>
      <c:spPr>
        <a:noFill/>
        <a:ln>
          <a:noFill/>
        </a:ln>
        <a:effectLst/>
      </c:spPr>
    </c:plotArea>
    <c:plotVisOnly val="1"/>
    <c:dispBlanksAs val="gap"/>
    <c:showDLblsOverMax val="0"/>
  </c:chart>
  <c:spPr>
    <a:no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63888888888886"/>
          <c:y val="9.8492063492063492E-2"/>
          <c:w val="0.73838888888888887"/>
          <c:h val="0.79307222222222229"/>
        </c:manualLayout>
      </c:layout>
      <c:barChart>
        <c:barDir val="bar"/>
        <c:grouping val="stacked"/>
        <c:varyColors val="0"/>
        <c:ser>
          <c:idx val="3"/>
          <c:order val="0"/>
          <c:tx>
            <c:strRef>
              <c:f>③立木販売収入と再造林費用!$B$13</c:f>
              <c:strCache>
                <c:ptCount val="1"/>
                <c:pt idx="0">
                  <c:v>地拵え</c:v>
                </c:pt>
              </c:strCache>
            </c:strRef>
          </c:tx>
          <c:spPr>
            <a:solidFill>
              <a:schemeClr val="accent4"/>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(③立木販売収入と再造林費用!$F$12:$G$12,③立木販売収入と再造林費用!$J$12)</c:f>
              <c:strCache>
                <c:ptCount val="3"/>
                <c:pt idx="0">
                  <c:v>造林初期経費</c:v>
                </c:pt>
                <c:pt idx="1">
                  <c:v>造林初期経費
の財源</c:v>
                </c:pt>
                <c:pt idx="2">
                  <c:v>立木販売収入</c:v>
                </c:pt>
              </c:strCache>
            </c:strRef>
          </c:cat>
          <c:val>
            <c:numRef>
              <c:f>(③立木販売収入と再造林費用!$F$13:$G$13,③立木販売収入と再造林費用!$J$13)</c:f>
              <c:numCache>
                <c:formatCode>#,##0_);[Red]\(#,##0\)</c:formatCode>
                <c:ptCount val="3"/>
                <c:pt idx="0">
                  <c:v>400.86</c:v>
                </c:pt>
              </c:numCache>
            </c:numRef>
          </c:val>
          <c:extLst>
            <c:ext xmlns:c16="http://schemas.microsoft.com/office/drawing/2014/chart" uri="{C3380CC4-5D6E-409C-BE32-E72D297353CC}">
              <c16:uniqueId val="{00000003-29C6-4750-86CA-EF5657A57A2B}"/>
            </c:ext>
          </c:extLst>
        </c:ser>
        <c:ser>
          <c:idx val="0"/>
          <c:order val="1"/>
          <c:tx>
            <c:strRef>
              <c:f>③立木販売収入と再造林費用!$B$14</c:f>
              <c:strCache>
                <c:ptCount val="1"/>
                <c:pt idx="0">
                  <c:v>苗木代</c:v>
                </c:pt>
              </c:strCache>
            </c:strRef>
          </c:tx>
          <c:spPr>
            <a:solidFill>
              <a:srgbClr val="FFC000">
                <a:alpha val="50000"/>
              </a:srgbClr>
            </a:solidFill>
            <a:ln>
              <a:solidFill>
                <a:schemeClr val="tx1"/>
              </a:solidFill>
            </a:ln>
            <a:effectLst/>
          </c:spPr>
          <c:invertIfNegative val="0"/>
          <c:dLbls>
            <c:dLbl>
              <c:idx val="0"/>
              <c:layout>
                <c:manualLayout>
                  <c:x val="-4.9750137532878127E-17"/>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(③立木販売収入と再造林費用!$F$12:$G$12,③立木販売収入と再造林費用!$J$12)</c:f>
              <c:strCache>
                <c:ptCount val="3"/>
                <c:pt idx="0">
                  <c:v>造林初期経費</c:v>
                </c:pt>
                <c:pt idx="1">
                  <c:v>造林初期経費
の財源</c:v>
                </c:pt>
                <c:pt idx="2">
                  <c:v>立木販売収入</c:v>
                </c:pt>
              </c:strCache>
            </c:strRef>
          </c:cat>
          <c:val>
            <c:numRef>
              <c:f>(③立木販売収入と再造林費用!$F$14:$G$14,③立木販売収入と再造林費用!$J$14)</c:f>
              <c:numCache>
                <c:formatCode>#,##0_);[Red]\(#,##0\)</c:formatCode>
                <c:ptCount val="3"/>
                <c:pt idx="0">
                  <c:v>619.63</c:v>
                </c:pt>
              </c:numCache>
            </c:numRef>
          </c:val>
          <c:extLst>
            <c:ext xmlns:c16="http://schemas.microsoft.com/office/drawing/2014/chart" uri="{C3380CC4-5D6E-409C-BE32-E72D297353CC}">
              <c16:uniqueId val="{00000011-29C6-4750-86CA-EF5657A57A2B}"/>
            </c:ext>
          </c:extLst>
        </c:ser>
        <c:ser>
          <c:idx val="1"/>
          <c:order val="2"/>
          <c:tx>
            <c:strRef>
              <c:f>③立木販売収入と再造林費用!$B$15</c:f>
              <c:strCache>
                <c:ptCount val="1"/>
                <c:pt idx="0">
                  <c:v>植付</c:v>
                </c:pt>
              </c:strCache>
            </c:strRef>
          </c:tx>
          <c:spPr>
            <a:solidFill>
              <a:srgbClr val="FFC000">
                <a:alpha val="25000"/>
              </a:srgbClr>
            </a:solidFill>
            <a:ln>
              <a:solidFill>
                <a:schemeClr val="tx1"/>
              </a:solidFill>
            </a:ln>
            <a:effectLst/>
          </c:spPr>
          <c:invertIfNegative val="0"/>
          <c:dLbls>
            <c:dLbl>
              <c:idx val="0"/>
              <c:layout>
                <c:manualLayout>
                  <c:x val="-4.9750137532878127E-17"/>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(③立木販売収入と再造林費用!$F$12:$G$12,③立木販売収入と再造林費用!$J$12)</c:f>
              <c:strCache>
                <c:ptCount val="3"/>
                <c:pt idx="0">
                  <c:v>造林初期経費</c:v>
                </c:pt>
                <c:pt idx="1">
                  <c:v>造林初期経費
の財源</c:v>
                </c:pt>
                <c:pt idx="2">
                  <c:v>立木販売収入</c:v>
                </c:pt>
              </c:strCache>
            </c:strRef>
          </c:cat>
          <c:val>
            <c:numRef>
              <c:f>(③立木販売収入と再造林費用!$F$15:$G$15,③立木販売収入と再造林費用!$J$15)</c:f>
              <c:numCache>
                <c:formatCode>#,##0_);[Red]\(#,##0\)</c:formatCode>
                <c:ptCount val="3"/>
                <c:pt idx="0">
                  <c:v>222.7</c:v>
                </c:pt>
              </c:numCache>
            </c:numRef>
          </c:val>
          <c:extLst>
            <c:ext xmlns:c16="http://schemas.microsoft.com/office/drawing/2014/chart" uri="{C3380CC4-5D6E-409C-BE32-E72D297353CC}">
              <c16:uniqueId val="{00000016-29C6-4750-86CA-EF5657A57A2B}"/>
            </c:ext>
          </c:extLst>
        </c:ser>
        <c:ser>
          <c:idx val="2"/>
          <c:order val="3"/>
          <c:tx>
            <c:strRef>
              <c:f>③立木販売収入と再造林費用!$B$16</c:f>
              <c:strCache>
                <c:ptCount val="1"/>
                <c:pt idx="0">
                  <c:v>下刈</c:v>
                </c:pt>
              </c:strCache>
            </c:strRef>
          </c:tx>
          <c:spPr>
            <a:solidFill>
              <a:srgbClr val="00B0F0"/>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E-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(③立木販売収入と再造林費用!$F$12:$G$12,③立木販売収入と再造林費用!$J$12)</c:f>
              <c:strCache>
                <c:ptCount val="3"/>
                <c:pt idx="0">
                  <c:v>造林初期経費</c:v>
                </c:pt>
                <c:pt idx="1">
                  <c:v>造林初期経費
の財源</c:v>
                </c:pt>
                <c:pt idx="2">
                  <c:v>立木販売収入</c:v>
                </c:pt>
              </c:strCache>
            </c:strRef>
          </c:cat>
          <c:val>
            <c:numRef>
              <c:f>(③立木販売収入と再造林費用!$F$16:$G$16,③立木販売収入と再造林費用!$J$16)</c:f>
              <c:numCache>
                <c:formatCode>#,##0_);[Red]\(#,##0\)</c:formatCode>
                <c:ptCount val="3"/>
                <c:pt idx="0">
                  <c:v>707.4</c:v>
                </c:pt>
              </c:numCache>
            </c:numRef>
          </c:val>
          <c:extLst>
            <c:ext xmlns:c16="http://schemas.microsoft.com/office/drawing/2014/chart" uri="{C3380CC4-5D6E-409C-BE32-E72D297353CC}">
              <c16:uniqueId val="{00000017-29C6-4750-86CA-EF5657A57A2B}"/>
            </c:ext>
          </c:extLst>
        </c:ser>
        <c:ser>
          <c:idx val="4"/>
          <c:order val="4"/>
          <c:tx>
            <c:strRef>
              <c:f>③立木販売収入と再造林費用!$B$17</c:f>
              <c:strCache>
                <c:ptCount val="1"/>
                <c:pt idx="0">
                  <c:v>主伐</c:v>
                </c:pt>
              </c:strCache>
            </c:strRef>
          </c:tx>
          <c:spPr>
            <a:solidFill>
              <a:schemeClr val="bg1">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(③立木販売収入と再造林費用!$F$12:$G$12,③立木販売収入と再造林費用!$J$12)</c:f>
              <c:strCache>
                <c:ptCount val="3"/>
                <c:pt idx="0">
                  <c:v>造林初期経費</c:v>
                </c:pt>
                <c:pt idx="1">
                  <c:v>造林初期経費
の財源</c:v>
                </c:pt>
                <c:pt idx="2">
                  <c:v>立木販売収入</c:v>
                </c:pt>
              </c:strCache>
            </c:strRef>
          </c:cat>
          <c:val>
            <c:numRef>
              <c:f>(③立木販売収入と再造林費用!$F$17:$G$17,③立木販売収入と再造林費用!$J$17)</c:f>
              <c:numCache>
                <c:formatCode>#,##0_);[Red]\(#,##0\)</c:formatCode>
                <c:ptCount val="3"/>
                <c:pt idx="2">
                  <c:v>1033</c:v>
                </c:pt>
              </c:numCache>
            </c:numRef>
          </c:val>
          <c:extLst>
            <c:ext xmlns:c16="http://schemas.microsoft.com/office/drawing/2014/chart" uri="{C3380CC4-5D6E-409C-BE32-E72D297353CC}">
              <c16:uniqueId val="{00000018-29C6-4750-86CA-EF5657A57A2B}"/>
            </c:ext>
          </c:extLst>
        </c:ser>
        <c:ser>
          <c:idx val="5"/>
          <c:order val="5"/>
          <c:tx>
            <c:strRef>
              <c:f>③立木販売収入と再造林費用!$B$18</c:f>
              <c:strCache>
                <c:ptCount val="1"/>
                <c:pt idx="0">
                  <c:v>所有者負担</c:v>
                </c:pt>
              </c:strCache>
            </c:strRef>
          </c:tx>
          <c:spPr>
            <a:pattFill prst="ltVert">
              <a:fgClr>
                <a:srgbClr val="FFC000"/>
              </a:fgClr>
              <a:bgClr>
                <a:schemeClr val="bg1"/>
              </a:bgClr>
            </a:pattFill>
            <a:ln>
              <a:solidFill>
                <a:schemeClr val="tx1"/>
              </a:solidFill>
            </a:ln>
            <a:effectLst/>
          </c:spPr>
          <c:invertIfNegative val="0"/>
          <c:dLbls>
            <c:dLbl>
              <c:idx val="1"/>
              <c:layout>
                <c:manualLayout>
                  <c:x val="1.3717421124828783E-3"/>
                  <c:y val="-8.3154761904761898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9.0534979423868317E-2"/>
                      <c:h val="0.27819047619047621"/>
                    </c:manualLayout>
                  </c15:layout>
                </c:ext>
                <c:ext xmlns:c16="http://schemas.microsoft.com/office/drawing/2014/chart" uri="{C3380CC4-5D6E-409C-BE32-E72D297353CC}">
                  <c16:uniqueId val="{00000016-7B39-4612-8945-A74B37357D2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(③立木販売収入と再造林費用!$F$12:$G$12,③立木販売収入と再造林費用!$J$12)</c:f>
              <c:strCache>
                <c:ptCount val="3"/>
                <c:pt idx="0">
                  <c:v>造林初期経費</c:v>
                </c:pt>
                <c:pt idx="1">
                  <c:v>造林初期経費
の財源</c:v>
                </c:pt>
                <c:pt idx="2">
                  <c:v>立木販売収入</c:v>
                </c:pt>
              </c:strCache>
            </c:strRef>
          </c:cat>
          <c:val>
            <c:numRef>
              <c:f>(③立木販売収入と再造林費用!$F$18:$G$18,③立木販売収入と再造林費用!$J$18)</c:f>
              <c:numCache>
                <c:formatCode>#,##0_);[Red]\(#,##0\)</c:formatCode>
                <c:ptCount val="3"/>
                <c:pt idx="1">
                  <c:v>504</c:v>
                </c:pt>
              </c:numCache>
            </c:numRef>
          </c:val>
          <c:extLst>
            <c:ext xmlns:c16="http://schemas.microsoft.com/office/drawing/2014/chart" uri="{C3380CC4-5D6E-409C-BE32-E72D297353CC}">
              <c16:uniqueId val="{00000019-29C6-4750-86CA-EF5657A57A2B}"/>
            </c:ext>
          </c:extLst>
        </c:ser>
        <c:ser>
          <c:idx val="6"/>
          <c:order val="6"/>
          <c:tx>
            <c:strRef>
              <c:f>③立木販売収入と再造林費用!$B$19</c:f>
              <c:strCache>
                <c:ptCount val="1"/>
                <c:pt idx="0">
                  <c:v>補助金</c:v>
                </c:pt>
              </c:strCache>
            </c:strRef>
          </c:tx>
          <c:spPr>
            <a:pattFill prst="ltVert">
              <a:fgClr>
                <a:srgbClr val="00B0F0"/>
              </a:fgClr>
              <a:bgClr>
                <a:schemeClr val="bg1"/>
              </a:bgClr>
            </a:pattFill>
            <a:ln>
              <a:solidFill>
                <a:schemeClr val="tx1"/>
              </a:solidFill>
            </a:ln>
            <a:effectLst/>
          </c:spPr>
          <c:invertIfNegative val="0"/>
          <c:dLbls>
            <c:dLbl>
              <c:idx val="1"/>
              <c:layout>
                <c:manualLayout>
                  <c:x val="-6.5899787217956283E-3"/>
                  <c:y val="-5.039682539682544E-2"/>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7B39-4612-8945-A74B37357D2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(③立木販売収入と再造林費用!$F$12:$G$12,③立木販売収入と再造林費用!$J$12)</c:f>
              <c:strCache>
                <c:ptCount val="3"/>
                <c:pt idx="0">
                  <c:v>造林初期経費</c:v>
                </c:pt>
                <c:pt idx="1">
                  <c:v>造林初期経費
の財源</c:v>
                </c:pt>
                <c:pt idx="2">
                  <c:v>立木販売収入</c:v>
                </c:pt>
              </c:strCache>
            </c:strRef>
          </c:cat>
          <c:val>
            <c:numRef>
              <c:f>(③立木販売収入と再造林費用!$F$19:$G$19,③立木販売収入と再造林費用!$J$19)</c:f>
              <c:numCache>
                <c:formatCode>#,##0_);[Red]\(#,##0\)</c:formatCode>
                <c:ptCount val="3"/>
                <c:pt idx="1">
                  <c:v>1446</c:v>
                </c:pt>
              </c:numCache>
            </c:numRef>
          </c:val>
          <c:extLst>
            <c:ext xmlns:c16="http://schemas.microsoft.com/office/drawing/2014/chart" uri="{C3380CC4-5D6E-409C-BE32-E72D297353CC}">
              <c16:uniqueId val="{0000001A-29C6-4750-86CA-EF5657A57A2B}"/>
            </c:ext>
          </c:extLst>
        </c:ser>
        <c:dLbls>
          <c:showLegendKey val="0"/>
          <c:showVal val="0"/>
          <c:showCatName val="0"/>
          <c:showSerName val="0"/>
          <c:showPercent val="0"/>
          <c:showBubbleSize val="0"/>
        </c:dLbls>
        <c:gapWidth val="150"/>
        <c:overlap val="100"/>
        <c:axId val="578329136"/>
        <c:axId val="578323888"/>
      </c:barChart>
      <c:catAx>
        <c:axId val="578329136"/>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3888"/>
        <c:crosses val="autoZero"/>
        <c:auto val="1"/>
        <c:lblAlgn val="ctr"/>
        <c:lblOffset val="100"/>
        <c:noMultiLvlLbl val="0"/>
      </c:catAx>
      <c:valAx>
        <c:axId val="5783238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r>
                  <a:rPr lang="en-US" altLang="ja-JP"/>
                  <a:t>(</a:t>
                </a:r>
                <a:r>
                  <a:rPr lang="ja-JP" altLang="en-US"/>
                  <a:t>千円</a:t>
                </a:r>
                <a:r>
                  <a:rPr lang="en-US" altLang="ja-JP"/>
                  <a:t>/ha)</a:t>
                </a:r>
                <a:endParaRPr lang="ja-JP" altLang="en-US"/>
              </a:p>
            </c:rich>
          </c:tx>
          <c:layout>
            <c:manualLayout>
              <c:xMode val="edge"/>
              <c:yMode val="edge"/>
              <c:x val="0.90297072649572674"/>
              <c:y val="0.7757341269841269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title>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9136"/>
        <c:crosses val="autoZero"/>
        <c:crossBetween val="between"/>
        <c:majorUnit val="1000"/>
      </c:valAx>
      <c:spPr>
        <a:noFill/>
        <a:ln>
          <a:noFill/>
        </a:ln>
        <a:effectLst/>
      </c:spPr>
    </c:plotArea>
    <c:plotVisOnly val="1"/>
    <c:dispBlanksAs val="gap"/>
    <c:showDLblsOverMax val="0"/>
  </c:chart>
  <c:spPr>
    <a:no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63888888888886"/>
          <c:y val="9.8492063492063492E-2"/>
          <c:w val="0.73838888888888887"/>
          <c:h val="0.79307222222222229"/>
        </c:manualLayout>
      </c:layout>
      <c:barChart>
        <c:barDir val="bar"/>
        <c:grouping val="stacked"/>
        <c:varyColors val="0"/>
        <c:ser>
          <c:idx val="3"/>
          <c:order val="0"/>
          <c:tx>
            <c:strRef>
              <c:f>③立木販売収入と再造林費用!$B$23</c:f>
              <c:strCache>
                <c:ptCount val="1"/>
                <c:pt idx="0">
                  <c:v>地拵え</c:v>
                </c:pt>
              </c:strCache>
            </c:strRef>
          </c:tx>
          <c:spPr>
            <a:solidFill>
              <a:schemeClr val="accent4"/>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(③立木販売収入と再造林費用!$F$23:$G$23,③立木販売収入と再造林費用!$J$23)</c:f>
              <c:numCache>
                <c:formatCode>#,##0_);[Red]\(#,##0\)</c:formatCode>
                <c:ptCount val="3"/>
                <c:pt idx="0">
                  <c:v>144.1</c:v>
                </c:pt>
              </c:numCache>
            </c:numRef>
          </c:val>
          <c:extLst>
            <c:ext xmlns:c16="http://schemas.microsoft.com/office/drawing/2014/chart" uri="{C3380CC4-5D6E-409C-BE32-E72D297353CC}">
              <c16:uniqueId val="{00000003-29C6-4750-86CA-EF5657A57A2B}"/>
            </c:ext>
          </c:extLst>
        </c:ser>
        <c:ser>
          <c:idx val="0"/>
          <c:order val="1"/>
          <c:tx>
            <c:strRef>
              <c:f>③立木販売収入と再造林費用!$B$24</c:f>
              <c:strCache>
                <c:ptCount val="1"/>
                <c:pt idx="0">
                  <c:v>苗木代</c:v>
                </c:pt>
              </c:strCache>
            </c:strRef>
          </c:tx>
          <c:spPr>
            <a:solidFill>
              <a:srgbClr val="FFC000">
                <a:alpha val="50000"/>
              </a:srgbClr>
            </a:solidFill>
            <a:ln>
              <a:solidFill>
                <a:schemeClr val="tx1"/>
              </a:solidFill>
            </a:ln>
            <a:effectLst/>
          </c:spPr>
          <c:invertIfNegative val="0"/>
          <c:dLbls>
            <c:dLbl>
              <c:idx val="0"/>
              <c:layout>
                <c:manualLayout>
                  <c:x val="-4.9750137532878127E-17"/>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(③立木販売収入と再造林費用!$F$24:$G$24,③立木販売収入と再造林費用!$J$24)</c:f>
              <c:numCache>
                <c:formatCode>#,##0_);[Red]\(#,##0\)</c:formatCode>
                <c:ptCount val="3"/>
                <c:pt idx="0">
                  <c:v>619.63</c:v>
                </c:pt>
              </c:numCache>
            </c:numRef>
          </c:val>
          <c:extLst>
            <c:ext xmlns:c16="http://schemas.microsoft.com/office/drawing/2014/chart" uri="{C3380CC4-5D6E-409C-BE32-E72D297353CC}">
              <c16:uniqueId val="{00000011-29C6-4750-86CA-EF5657A57A2B}"/>
            </c:ext>
          </c:extLst>
        </c:ser>
        <c:ser>
          <c:idx val="1"/>
          <c:order val="2"/>
          <c:tx>
            <c:strRef>
              <c:f>③立木販売収入と再造林費用!$B$25</c:f>
              <c:strCache>
                <c:ptCount val="1"/>
                <c:pt idx="0">
                  <c:v>植付</c:v>
                </c:pt>
              </c:strCache>
            </c:strRef>
          </c:tx>
          <c:spPr>
            <a:solidFill>
              <a:srgbClr val="FFC000">
                <a:alpha val="25000"/>
              </a:srgbClr>
            </a:solidFill>
            <a:ln>
              <a:solidFill>
                <a:schemeClr val="tx1"/>
              </a:solidFill>
            </a:ln>
            <a:effectLst/>
          </c:spPr>
          <c:invertIfNegative val="0"/>
          <c:dLbls>
            <c:dLbl>
              <c:idx val="0"/>
              <c:layout>
                <c:manualLayout>
                  <c:x val="-4.9750137532878127E-17"/>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(③立木販売収入と再造林費用!$F$25:$G$25,③立木販売収入と再造林費用!$J$25)</c:f>
              <c:numCache>
                <c:formatCode>#,##0_);[Red]\(#,##0\)</c:formatCode>
                <c:ptCount val="3"/>
                <c:pt idx="0">
                  <c:v>222.7</c:v>
                </c:pt>
              </c:numCache>
            </c:numRef>
          </c:val>
          <c:extLst>
            <c:ext xmlns:c16="http://schemas.microsoft.com/office/drawing/2014/chart" uri="{C3380CC4-5D6E-409C-BE32-E72D297353CC}">
              <c16:uniqueId val="{00000016-29C6-4750-86CA-EF5657A57A2B}"/>
            </c:ext>
          </c:extLst>
        </c:ser>
        <c:ser>
          <c:idx val="2"/>
          <c:order val="3"/>
          <c:tx>
            <c:strRef>
              <c:f>③立木販売収入と再造林費用!$B$26</c:f>
              <c:strCache>
                <c:ptCount val="1"/>
                <c:pt idx="0">
                  <c:v>下刈</c:v>
                </c:pt>
              </c:strCache>
            </c:strRef>
          </c:tx>
          <c:spPr>
            <a:solidFill>
              <a:srgbClr val="00B0F0"/>
            </a:solidFill>
            <a:ln>
              <a:solidFill>
                <a:schemeClr val="tx1"/>
              </a:solidFill>
            </a:ln>
            <a:effectLst/>
          </c:spPr>
          <c:invertIfNegative val="0"/>
          <c:dLbls>
            <c:dLbl>
              <c:idx val="0"/>
              <c:layout>
                <c:manualLayout>
                  <c:x val="0"/>
                  <c:y val="-4.5357142857142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E-29C6-4750-86CA-EF5657A57A2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(③立木販売収入と再造林費用!$F$26:$G$26,③立木販売収入と再造林費用!$J$26)</c:f>
              <c:numCache>
                <c:formatCode>#,##0_);[Red]\(#,##0\)</c:formatCode>
                <c:ptCount val="3"/>
                <c:pt idx="0">
                  <c:v>707.4</c:v>
                </c:pt>
              </c:numCache>
            </c:numRef>
          </c:val>
          <c:extLst>
            <c:ext xmlns:c16="http://schemas.microsoft.com/office/drawing/2014/chart" uri="{C3380CC4-5D6E-409C-BE32-E72D297353CC}">
              <c16:uniqueId val="{00000017-29C6-4750-86CA-EF5657A57A2B}"/>
            </c:ext>
          </c:extLst>
        </c:ser>
        <c:ser>
          <c:idx val="4"/>
          <c:order val="4"/>
          <c:tx>
            <c:strRef>
              <c:f>③立木販売収入と再造林費用!$B$27</c:f>
              <c:strCache>
                <c:ptCount val="1"/>
                <c:pt idx="0">
                  <c:v>主伐</c:v>
                </c:pt>
              </c:strCache>
            </c:strRef>
          </c:tx>
          <c:spPr>
            <a:solidFill>
              <a:schemeClr val="bg1">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(③立木販売収入と再造林費用!$F$27:$G$27,③立木販売収入と再造林費用!$J$27)</c:f>
              <c:numCache>
                <c:formatCode>#,##0_);[Red]\(#,##0\)</c:formatCode>
                <c:ptCount val="3"/>
                <c:pt idx="2">
                  <c:v>1033</c:v>
                </c:pt>
              </c:numCache>
            </c:numRef>
          </c:val>
          <c:extLst>
            <c:ext xmlns:c16="http://schemas.microsoft.com/office/drawing/2014/chart" uri="{C3380CC4-5D6E-409C-BE32-E72D297353CC}">
              <c16:uniqueId val="{00000018-29C6-4750-86CA-EF5657A57A2B}"/>
            </c:ext>
          </c:extLst>
        </c:ser>
        <c:ser>
          <c:idx val="5"/>
          <c:order val="5"/>
          <c:tx>
            <c:strRef>
              <c:f>③立木販売収入と再造林費用!$B$28</c:f>
              <c:strCache>
                <c:ptCount val="1"/>
                <c:pt idx="0">
                  <c:v>所有者負担</c:v>
                </c:pt>
              </c:strCache>
            </c:strRef>
          </c:tx>
          <c:spPr>
            <a:pattFill prst="ltVert">
              <a:fgClr>
                <a:srgbClr val="FFC000"/>
              </a:fgClr>
              <a:bgClr>
                <a:schemeClr val="bg1"/>
              </a:bgClr>
            </a:pattFill>
            <a:ln>
              <a:solidFill>
                <a:schemeClr val="tx1"/>
              </a:solidFill>
            </a:ln>
            <a:effectLst/>
          </c:spPr>
          <c:invertIfNegative val="0"/>
          <c:dLbls>
            <c:dLbl>
              <c:idx val="1"/>
              <c:layout>
                <c:manualLayout>
                  <c:x val="-4.9750137532878127E-17"/>
                  <c:y val="-7.8115079365079415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9.2264957264957259E-2"/>
                      <c:h val="0.27819047619047621"/>
                    </c:manualLayout>
                  </c15:layout>
                </c:ext>
                <c:ext xmlns:c16="http://schemas.microsoft.com/office/drawing/2014/chart" uri="{C3380CC4-5D6E-409C-BE32-E72D297353CC}">
                  <c16:uniqueId val="{00000016-7B39-4612-8945-A74B37357D2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(③立木販売収入と再造林費用!$F$28:$G$28,③立木販売収入と再造林費用!$J$28)</c:f>
              <c:numCache>
                <c:formatCode>#,##0_);[Red]\(#,##0\)</c:formatCode>
                <c:ptCount val="3"/>
                <c:pt idx="1">
                  <c:v>254</c:v>
                </c:pt>
              </c:numCache>
            </c:numRef>
          </c:val>
          <c:extLst>
            <c:ext xmlns:c16="http://schemas.microsoft.com/office/drawing/2014/chart" uri="{C3380CC4-5D6E-409C-BE32-E72D297353CC}">
              <c16:uniqueId val="{00000019-29C6-4750-86CA-EF5657A57A2B}"/>
            </c:ext>
          </c:extLst>
        </c:ser>
        <c:ser>
          <c:idx val="6"/>
          <c:order val="6"/>
          <c:tx>
            <c:strRef>
              <c:f>③立木販売収入と再造林費用!$B$29</c:f>
              <c:strCache>
                <c:ptCount val="1"/>
                <c:pt idx="0">
                  <c:v>補助金</c:v>
                </c:pt>
              </c:strCache>
            </c:strRef>
          </c:tx>
          <c:spPr>
            <a:pattFill prst="ltVert">
              <a:fgClr>
                <a:srgbClr val="00B0F0"/>
              </a:fgClr>
              <a:bgClr>
                <a:schemeClr val="bg1"/>
              </a:bgClr>
            </a:pattFill>
            <a:ln>
              <a:solidFill>
                <a:schemeClr val="tx1"/>
              </a:solidFill>
            </a:ln>
            <a:effectLst/>
          </c:spPr>
          <c:invertIfNegative val="0"/>
          <c:dLbls>
            <c:dLbl>
              <c:idx val="1"/>
              <c:layout>
                <c:manualLayout>
                  <c:x val="-5.4273504273504277E-3"/>
                  <c:y val="-5.039682539682544E-2"/>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7B39-4612-8945-A74B37357D2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(③立木販売収入と再造林費用!$F$22:$G$22,③立木販売収入と再造林費用!$J$22)</c:f>
              <c:strCache>
                <c:ptCount val="3"/>
                <c:pt idx="0">
                  <c:v>造林初期経費</c:v>
                </c:pt>
                <c:pt idx="1">
                  <c:v>造林初期経費
の財源</c:v>
                </c:pt>
                <c:pt idx="2">
                  <c:v>立木販売収入</c:v>
                </c:pt>
              </c:strCache>
            </c:strRef>
          </c:cat>
          <c:val>
            <c:numRef>
              <c:f>(③立木販売収入と再造林費用!$F$29:$G$29,③立木販売収入と再造林費用!$J$29)</c:f>
              <c:numCache>
                <c:formatCode>#,##0_);[Red]\(#,##0\)</c:formatCode>
                <c:ptCount val="3"/>
                <c:pt idx="1">
                  <c:v>1439</c:v>
                </c:pt>
              </c:numCache>
            </c:numRef>
          </c:val>
          <c:extLst>
            <c:ext xmlns:c16="http://schemas.microsoft.com/office/drawing/2014/chart" uri="{C3380CC4-5D6E-409C-BE32-E72D297353CC}">
              <c16:uniqueId val="{0000001A-29C6-4750-86CA-EF5657A57A2B}"/>
            </c:ext>
          </c:extLst>
        </c:ser>
        <c:dLbls>
          <c:showLegendKey val="0"/>
          <c:showVal val="0"/>
          <c:showCatName val="0"/>
          <c:showSerName val="0"/>
          <c:showPercent val="0"/>
          <c:showBubbleSize val="0"/>
        </c:dLbls>
        <c:gapWidth val="150"/>
        <c:overlap val="100"/>
        <c:axId val="578329136"/>
        <c:axId val="578323888"/>
      </c:barChart>
      <c:catAx>
        <c:axId val="578329136"/>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3888"/>
        <c:crosses val="autoZero"/>
        <c:auto val="1"/>
        <c:lblAlgn val="ctr"/>
        <c:lblOffset val="100"/>
        <c:noMultiLvlLbl val="0"/>
      </c:catAx>
      <c:valAx>
        <c:axId val="578323888"/>
        <c:scaling>
          <c:orientation val="minMax"/>
          <c:max val="30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r>
                  <a:rPr lang="en-US" altLang="ja-JP"/>
                  <a:t>(</a:t>
                </a:r>
                <a:r>
                  <a:rPr lang="ja-JP" altLang="en-US"/>
                  <a:t>千円</a:t>
                </a:r>
                <a:r>
                  <a:rPr lang="en-US" altLang="ja-JP"/>
                  <a:t>/ha)</a:t>
                </a:r>
                <a:endParaRPr lang="ja-JP" altLang="en-US"/>
              </a:p>
            </c:rich>
          </c:tx>
          <c:layout>
            <c:manualLayout>
              <c:xMode val="edge"/>
              <c:yMode val="edge"/>
              <c:x val="0.90297072649572674"/>
              <c:y val="0.7757341269841269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title>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578329136"/>
        <c:crosses val="autoZero"/>
        <c:crossBetween val="between"/>
        <c:majorUnit val="1000"/>
      </c:valAx>
      <c:spPr>
        <a:noFill/>
        <a:ln>
          <a:noFill/>
        </a:ln>
        <a:effectLst/>
      </c:spPr>
    </c:plotArea>
    <c:plotVisOnly val="1"/>
    <c:dispBlanksAs val="gap"/>
    <c:showDLblsOverMax val="0"/>
  </c:chart>
  <c:spPr>
    <a:no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40133712950021E-2"/>
          <c:y val="8.4678436248100564E-2"/>
          <c:w val="0.83265547132558182"/>
          <c:h val="0.61678095238095243"/>
        </c:manualLayout>
      </c:layout>
      <c:barChart>
        <c:barDir val="col"/>
        <c:grouping val="stacked"/>
        <c:varyColors val="0"/>
        <c:ser>
          <c:idx val="0"/>
          <c:order val="1"/>
          <c:tx>
            <c:strRef>
              <c:f>⑤一貫作業!$D$2</c:f>
              <c:strCache>
                <c:ptCount val="1"/>
                <c:pt idx="0">
                  <c:v>再造林（一貫作業）</c:v>
                </c:pt>
              </c:strCache>
            </c:strRef>
          </c:tx>
          <c:spPr>
            <a:solidFill>
              <a:srgbClr val="FF9900"/>
            </a:solidFill>
            <a:ln w="12700">
              <a:solidFill>
                <a:srgbClr val="000000"/>
              </a:solidFill>
              <a:prstDash val="solid"/>
            </a:ln>
          </c:spPr>
          <c:invertIfNegative val="0"/>
          <c:dLbls>
            <c:dLbl>
              <c:idx val="11"/>
              <c:spPr>
                <a:noFill/>
                <a:ln w="25400">
                  <a:noFill/>
                </a:ln>
              </c:spPr>
              <c:txPr>
                <a:bodyPr rot="0" vert="horz"/>
                <a:lstStyle/>
                <a:p>
                  <a:pPr>
                    <a:defRPr sz="800"/>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6DA9-4BC0-B429-64D289E93DCF}"/>
                </c:ext>
              </c:extLst>
            </c:dLbl>
            <c:spPr>
              <a:noFill/>
              <a:ln>
                <a:noFill/>
              </a:ln>
              <a:effectLst/>
            </c:spPr>
            <c:txPr>
              <a:bodyPr wrap="square" lIns="38100" tIns="19050" rIns="38100" bIns="19050" anchor="ctr">
                <a:spAutoFit/>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⑤一貫作業!$B$4:$B$15</c:f>
              <c:strCache>
                <c:ptCount val="12"/>
                <c:pt idx="0">
                  <c:v>H20</c:v>
                </c:pt>
                <c:pt idx="1">
                  <c:v>H21</c:v>
                </c:pt>
                <c:pt idx="2">
                  <c:v>H22</c:v>
                </c:pt>
                <c:pt idx="3">
                  <c:v>H23</c:v>
                </c:pt>
                <c:pt idx="4">
                  <c:v>H24</c:v>
                </c:pt>
                <c:pt idx="5">
                  <c:v>H25</c:v>
                </c:pt>
                <c:pt idx="6">
                  <c:v>H26</c:v>
                </c:pt>
                <c:pt idx="7">
                  <c:v>H27</c:v>
                </c:pt>
                <c:pt idx="8">
                  <c:v>H28</c:v>
                </c:pt>
                <c:pt idx="9">
                  <c:v>H29</c:v>
                </c:pt>
                <c:pt idx="10">
                  <c:v>H30</c:v>
                </c:pt>
                <c:pt idx="11">
                  <c:v>R1</c:v>
                </c:pt>
              </c:strCache>
            </c:strRef>
          </c:cat>
          <c:val>
            <c:numRef>
              <c:f>⑤一貫作業!$D$4:$D$15</c:f>
              <c:numCache>
                <c:formatCode>#,##0_);[Red]\(#,##0\)</c:formatCode>
                <c:ptCount val="12"/>
                <c:pt idx="8">
                  <c:v>0</c:v>
                </c:pt>
                <c:pt idx="9">
                  <c:v>19.03</c:v>
                </c:pt>
                <c:pt idx="10">
                  <c:v>16.73</c:v>
                </c:pt>
                <c:pt idx="11">
                  <c:v>42.449999999999996</c:v>
                </c:pt>
              </c:numCache>
            </c:numRef>
          </c:val>
          <c:extLst>
            <c:ext xmlns:c16="http://schemas.microsoft.com/office/drawing/2014/chart" uri="{C3380CC4-5D6E-409C-BE32-E72D297353CC}">
              <c16:uniqueId val="{00000001-30E8-4EB5-A784-BE574C1E5132}"/>
            </c:ext>
          </c:extLst>
        </c:ser>
        <c:ser>
          <c:idx val="2"/>
          <c:order val="2"/>
          <c:tx>
            <c:strRef>
              <c:f>⑤一貫作業!$E$2</c:f>
              <c:strCache>
                <c:ptCount val="1"/>
                <c:pt idx="0">
                  <c:v>再造林（普通）</c:v>
                </c:pt>
              </c:strCache>
            </c:strRef>
          </c:tx>
          <c:spPr>
            <a:pattFill prst="ltUpDiag">
              <a:fgClr>
                <a:srgbClr val="FF9900"/>
              </a:fgClr>
              <a:bgClr>
                <a:schemeClr val="bg1"/>
              </a:bgClr>
            </a:pattFill>
            <a:ln w="12700">
              <a:solidFill>
                <a:schemeClr val="tx1"/>
              </a:solidFill>
            </a:ln>
            <a:effectLst/>
          </c:spPr>
          <c:invertIfNegative val="0"/>
          <c:dLbls>
            <c:spPr>
              <a:noFill/>
              <a:ln>
                <a:noFill/>
              </a:ln>
              <a:effectLst/>
            </c:spPr>
            <c:txPr>
              <a:bodyPr wrap="square" lIns="38100" tIns="19050" rIns="38100" bIns="19050" anchor="ctr">
                <a:spAutoFit/>
              </a:bodyPr>
              <a:lstStyle/>
              <a:p>
                <a:pPr>
                  <a:defRPr sz="80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⑤一貫作業!$B$4:$B$15</c:f>
              <c:strCache>
                <c:ptCount val="12"/>
                <c:pt idx="0">
                  <c:v>H20</c:v>
                </c:pt>
                <c:pt idx="1">
                  <c:v>H21</c:v>
                </c:pt>
                <c:pt idx="2">
                  <c:v>H22</c:v>
                </c:pt>
                <c:pt idx="3">
                  <c:v>H23</c:v>
                </c:pt>
                <c:pt idx="4">
                  <c:v>H24</c:v>
                </c:pt>
                <c:pt idx="5">
                  <c:v>H25</c:v>
                </c:pt>
                <c:pt idx="6">
                  <c:v>H26</c:v>
                </c:pt>
                <c:pt idx="7">
                  <c:v>H27</c:v>
                </c:pt>
                <c:pt idx="8">
                  <c:v>H28</c:v>
                </c:pt>
                <c:pt idx="9">
                  <c:v>H29</c:v>
                </c:pt>
                <c:pt idx="10">
                  <c:v>H30</c:v>
                </c:pt>
                <c:pt idx="11">
                  <c:v>R1</c:v>
                </c:pt>
              </c:strCache>
            </c:strRef>
          </c:cat>
          <c:val>
            <c:numRef>
              <c:f>⑤一貫作業!$E$4:$E$15</c:f>
              <c:numCache>
                <c:formatCode>#,##0_);[Red]\(#,##0\)</c:formatCode>
                <c:ptCount val="12"/>
                <c:pt idx="0">
                  <c:v>76</c:v>
                </c:pt>
                <c:pt idx="1">
                  <c:v>102</c:v>
                </c:pt>
                <c:pt idx="2">
                  <c:v>115</c:v>
                </c:pt>
                <c:pt idx="3">
                  <c:v>128</c:v>
                </c:pt>
                <c:pt idx="4">
                  <c:v>147</c:v>
                </c:pt>
                <c:pt idx="5">
                  <c:v>156</c:v>
                </c:pt>
                <c:pt idx="6">
                  <c:v>165</c:v>
                </c:pt>
                <c:pt idx="7">
                  <c:v>155</c:v>
                </c:pt>
                <c:pt idx="8">
                  <c:v>166</c:v>
                </c:pt>
                <c:pt idx="9">
                  <c:v>204.97</c:v>
                </c:pt>
                <c:pt idx="10">
                  <c:v>185.92000000000002</c:v>
                </c:pt>
                <c:pt idx="11">
                  <c:v>180.99</c:v>
                </c:pt>
              </c:numCache>
            </c:numRef>
          </c:val>
          <c:extLst>
            <c:ext xmlns:c16="http://schemas.microsoft.com/office/drawing/2014/chart" uri="{C3380CC4-5D6E-409C-BE32-E72D297353CC}">
              <c16:uniqueId val="{00000003-30E8-4EB5-A784-BE574C1E5132}"/>
            </c:ext>
          </c:extLst>
        </c:ser>
        <c:dLbls>
          <c:showLegendKey val="0"/>
          <c:showVal val="0"/>
          <c:showCatName val="0"/>
          <c:showSerName val="0"/>
          <c:showPercent val="0"/>
          <c:showBubbleSize val="0"/>
        </c:dLbls>
        <c:gapWidth val="100"/>
        <c:overlap val="100"/>
        <c:axId val="547857696"/>
        <c:axId val="1"/>
      </c:barChart>
      <c:lineChart>
        <c:grouping val="standard"/>
        <c:varyColors val="0"/>
        <c:ser>
          <c:idx val="1"/>
          <c:order val="0"/>
          <c:tx>
            <c:strRef>
              <c:f>⑤一貫作業!$C$2</c:f>
              <c:strCache>
                <c:ptCount val="1"/>
                <c:pt idx="0">
                  <c:v>再造林</c:v>
                </c:pt>
              </c:strCache>
            </c:strRef>
          </c:tx>
          <c:spPr>
            <a:ln w="28575">
              <a:noFill/>
            </a:ln>
          </c:spPr>
          <c:marker>
            <c:symbol val="none"/>
          </c:marker>
          <c:dLbls>
            <c:spPr>
              <a:noFill/>
              <a:ln>
                <a:noFill/>
              </a:ln>
              <a:effectLst/>
            </c:spPr>
            <c:txPr>
              <a:bodyPr wrap="square" lIns="38100" tIns="19050" rIns="38100" bIns="19050" anchor="ctr">
                <a:spAutoFit/>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⑤一貫作業!$B$4:$B$15</c:f>
              <c:strCache>
                <c:ptCount val="12"/>
                <c:pt idx="0">
                  <c:v>H20</c:v>
                </c:pt>
                <c:pt idx="1">
                  <c:v>H21</c:v>
                </c:pt>
                <c:pt idx="2">
                  <c:v>H22</c:v>
                </c:pt>
                <c:pt idx="3">
                  <c:v>H23</c:v>
                </c:pt>
                <c:pt idx="4">
                  <c:v>H24</c:v>
                </c:pt>
                <c:pt idx="5">
                  <c:v>H25</c:v>
                </c:pt>
                <c:pt idx="6">
                  <c:v>H26</c:v>
                </c:pt>
                <c:pt idx="7">
                  <c:v>H27</c:v>
                </c:pt>
                <c:pt idx="8">
                  <c:v>H28</c:v>
                </c:pt>
                <c:pt idx="9">
                  <c:v>H29</c:v>
                </c:pt>
                <c:pt idx="10">
                  <c:v>H30</c:v>
                </c:pt>
                <c:pt idx="11">
                  <c:v>R1</c:v>
                </c:pt>
              </c:strCache>
            </c:strRef>
          </c:cat>
          <c:val>
            <c:numRef>
              <c:f>⑤一貫作業!$C$4:$C$15</c:f>
              <c:numCache>
                <c:formatCode>#,##0_);[Red]\(#,##0\)</c:formatCode>
                <c:ptCount val="12"/>
                <c:pt idx="0">
                  <c:v>76</c:v>
                </c:pt>
                <c:pt idx="1">
                  <c:v>102</c:v>
                </c:pt>
                <c:pt idx="2">
                  <c:v>115</c:v>
                </c:pt>
                <c:pt idx="3">
                  <c:v>128</c:v>
                </c:pt>
                <c:pt idx="4">
                  <c:v>147</c:v>
                </c:pt>
                <c:pt idx="5">
                  <c:v>156</c:v>
                </c:pt>
                <c:pt idx="6">
                  <c:v>165</c:v>
                </c:pt>
                <c:pt idx="7">
                  <c:v>155</c:v>
                </c:pt>
                <c:pt idx="8">
                  <c:v>166</c:v>
                </c:pt>
                <c:pt idx="9">
                  <c:v>224</c:v>
                </c:pt>
                <c:pt idx="10">
                  <c:v>202.65</c:v>
                </c:pt>
                <c:pt idx="11">
                  <c:v>223.44</c:v>
                </c:pt>
              </c:numCache>
            </c:numRef>
          </c:val>
          <c:smooth val="0"/>
          <c:extLst>
            <c:ext xmlns:c16="http://schemas.microsoft.com/office/drawing/2014/chart" uri="{C3380CC4-5D6E-409C-BE32-E72D297353CC}">
              <c16:uniqueId val="{00000004-30E8-4EB5-A784-BE574C1E5132}"/>
            </c:ext>
          </c:extLst>
        </c:ser>
        <c:dLbls>
          <c:showLegendKey val="0"/>
          <c:showVal val="0"/>
          <c:showCatName val="0"/>
          <c:showSerName val="0"/>
          <c:showPercent val="0"/>
          <c:showBubbleSize val="0"/>
        </c:dLbls>
        <c:marker val="1"/>
        <c:smooth val="0"/>
        <c:axId val="547857696"/>
        <c:axId val="1"/>
      </c:lineChart>
      <c:lineChart>
        <c:grouping val="standard"/>
        <c:varyColors val="0"/>
        <c:ser>
          <c:idx val="3"/>
          <c:order val="3"/>
          <c:tx>
            <c:strRef>
              <c:f>⑤一貫作業!$F$2</c:f>
              <c:strCache>
                <c:ptCount val="1"/>
                <c:pt idx="0">
                  <c:v>一貫作業の割合</c:v>
                </c:pt>
              </c:strCache>
            </c:strRef>
          </c:tx>
          <c:spPr>
            <a:ln w="12700" cap="rnd">
              <a:solidFill>
                <a:srgbClr val="FF00FF"/>
              </a:solidFill>
              <a:round/>
            </a:ln>
            <a:effectLst/>
          </c:spPr>
          <c:marker>
            <c:symbol val="circle"/>
            <c:size val="3"/>
            <c:spPr>
              <a:solidFill>
                <a:srgbClr val="FF00FF"/>
              </a:solidFill>
              <a:ln w="9525">
                <a:solidFill>
                  <a:srgbClr val="FF00FF"/>
                </a:solidFill>
              </a:ln>
              <a:effectLst/>
            </c:spPr>
          </c:marker>
          <c:dLbls>
            <c:dLbl>
              <c:idx val="11"/>
              <c:layout>
                <c:manualLayout>
                  <c:x val="3.7991452991452991E-2"/>
                  <c:y val="0"/>
                </c:manualLayout>
              </c:layout>
              <c:spPr>
                <a:noFill/>
                <a:ln w="25400">
                  <a:noFill/>
                </a:ln>
              </c:spPr>
              <c:txPr>
                <a:bodyPr rot="0" vert="horz"/>
                <a:lstStyle/>
                <a:p>
                  <a:pPr>
                    <a:defRPr sz="900">
                      <a:solidFill>
                        <a:srgbClr val="FF00FF"/>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A9-4BC0-B429-64D289E93DCF}"/>
                </c:ext>
              </c:extLst>
            </c:dLbl>
            <c:spPr>
              <a:noFill/>
              <a:ln>
                <a:noFill/>
              </a:ln>
              <a:effectLst/>
            </c:spPr>
            <c:txPr>
              <a:bodyPr wrap="square" lIns="38100" tIns="19050" rIns="38100" bIns="19050" anchor="ctr">
                <a:spAutoFit/>
              </a:bodyPr>
              <a:lstStyle/>
              <a:p>
                <a:pPr>
                  <a:defRPr sz="800">
                    <a:solidFill>
                      <a:srgbClr val="FF00FF"/>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⑤一貫作業!$B$4:$B$15</c:f>
              <c:strCache>
                <c:ptCount val="12"/>
                <c:pt idx="0">
                  <c:v>H20</c:v>
                </c:pt>
                <c:pt idx="1">
                  <c:v>H21</c:v>
                </c:pt>
                <c:pt idx="2">
                  <c:v>H22</c:v>
                </c:pt>
                <c:pt idx="3">
                  <c:v>H23</c:v>
                </c:pt>
                <c:pt idx="4">
                  <c:v>H24</c:v>
                </c:pt>
                <c:pt idx="5">
                  <c:v>H25</c:v>
                </c:pt>
                <c:pt idx="6">
                  <c:v>H26</c:v>
                </c:pt>
                <c:pt idx="7">
                  <c:v>H27</c:v>
                </c:pt>
                <c:pt idx="8">
                  <c:v>H28</c:v>
                </c:pt>
                <c:pt idx="9">
                  <c:v>H29</c:v>
                </c:pt>
                <c:pt idx="10">
                  <c:v>H30</c:v>
                </c:pt>
                <c:pt idx="11">
                  <c:v>R1</c:v>
                </c:pt>
              </c:strCache>
            </c:strRef>
          </c:cat>
          <c:val>
            <c:numRef>
              <c:f>⑤一貫作業!$F$4:$F$15</c:f>
              <c:numCache>
                <c:formatCode>0%</c:formatCode>
                <c:ptCount val="12"/>
                <c:pt idx="8">
                  <c:v>0</c:v>
                </c:pt>
                <c:pt idx="9">
                  <c:v>8.4955357142857152E-2</c:v>
                </c:pt>
                <c:pt idx="10">
                  <c:v>8.2556131260794474E-2</c:v>
                </c:pt>
                <c:pt idx="11">
                  <c:v>0.18998388829215895</c:v>
                </c:pt>
              </c:numCache>
            </c:numRef>
          </c:val>
          <c:smooth val="0"/>
          <c:extLst>
            <c:ext xmlns:c16="http://schemas.microsoft.com/office/drawing/2014/chart" uri="{C3380CC4-5D6E-409C-BE32-E72D297353CC}">
              <c16:uniqueId val="{00000006-30E8-4EB5-A784-BE574C1E5132}"/>
            </c:ext>
          </c:extLst>
        </c:ser>
        <c:dLbls>
          <c:showLegendKey val="0"/>
          <c:showVal val="0"/>
          <c:showCatName val="0"/>
          <c:showSerName val="0"/>
          <c:showPercent val="0"/>
          <c:showBubbleSize val="0"/>
        </c:dLbls>
        <c:marker val="1"/>
        <c:smooth val="0"/>
        <c:axId val="3"/>
        <c:axId val="4"/>
      </c:lineChart>
      <c:catAx>
        <c:axId val="547857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60000000" vert="horz"/>
          <a:lstStyle/>
          <a:p>
            <a:pPr>
              <a:defRPr sz="800"/>
            </a:pPr>
            <a:endParaRPr lang="ja-JP"/>
          </a:p>
        </c:txPr>
        <c:crossAx val="1"/>
        <c:crosses val="autoZero"/>
        <c:auto val="1"/>
        <c:lblAlgn val="ctr"/>
        <c:lblOffset val="100"/>
        <c:noMultiLvlLbl val="0"/>
      </c:catAx>
      <c:valAx>
        <c:axId val="1"/>
        <c:scaling>
          <c:orientation val="minMax"/>
          <c:max val="400"/>
        </c:scaling>
        <c:delete val="0"/>
        <c:axPos val="l"/>
        <c:title>
          <c:tx>
            <c:rich>
              <a:bodyPr rot="0" vert="horz"/>
              <a:lstStyle/>
              <a:p>
                <a:pPr>
                  <a:defRPr sz="800" b="0"/>
                </a:pPr>
                <a:r>
                  <a:rPr lang="ja-JP" sz="800" b="0"/>
                  <a:t>（</a:t>
                </a:r>
                <a:r>
                  <a:rPr lang="en-US" sz="800" b="0"/>
                  <a:t>ha</a:t>
                </a:r>
                <a:r>
                  <a:rPr lang="ja-JP" sz="800" b="0"/>
                  <a:t>）</a:t>
                </a:r>
              </a:p>
            </c:rich>
          </c:tx>
          <c:layout>
            <c:manualLayout>
              <c:xMode val="edge"/>
              <c:yMode val="edge"/>
              <c:x val="4.3293162393162395E-2"/>
              <c:y val="4.5690476190476193E-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60000000" vert="horz"/>
          <a:lstStyle/>
          <a:p>
            <a:pPr>
              <a:defRPr sz="800"/>
            </a:pPr>
            <a:endParaRPr lang="ja-JP"/>
          </a:p>
        </c:txPr>
        <c:crossAx val="547857696"/>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scaling>
        <c:delete val="0"/>
        <c:axPos val="r"/>
        <c:numFmt formatCode="0%" sourceLinked="1"/>
        <c:majorTickMark val="in"/>
        <c:minorTickMark val="none"/>
        <c:tickLblPos val="nextTo"/>
        <c:spPr>
          <a:ln w="3175">
            <a:solidFill>
              <a:srgbClr val="000000"/>
            </a:solidFill>
            <a:prstDash val="solid"/>
          </a:ln>
        </c:spPr>
        <c:txPr>
          <a:bodyPr rot="-60000000" vert="horz"/>
          <a:lstStyle/>
          <a:p>
            <a:pPr>
              <a:defRPr sz="800"/>
            </a:pPr>
            <a:endParaRPr lang="ja-JP"/>
          </a:p>
        </c:txPr>
        <c:crossAx val="3"/>
        <c:crosses val="max"/>
        <c:crossBetween val="between"/>
        <c:majorUnit val="0.5"/>
      </c:valAx>
      <c:spPr>
        <a:noFill/>
        <a:ln w="25400">
          <a:noFill/>
        </a:ln>
      </c:spPr>
    </c:plotArea>
    <c:legend>
      <c:legendPos val="b"/>
      <c:legendEntry>
        <c:idx val="2"/>
        <c:delete val="1"/>
      </c:legendEntry>
      <c:layout>
        <c:manualLayout>
          <c:xMode val="edge"/>
          <c:yMode val="edge"/>
          <c:x val="0.59812179487179473"/>
          <c:y val="0.80302499999999999"/>
          <c:w val="0.39160534188034191"/>
          <c:h val="0.18644206349206349"/>
        </c:manualLayout>
      </c:layout>
      <c:overlay val="0"/>
      <c:spPr>
        <a:noFill/>
        <a:ln w="25400">
          <a:noFill/>
        </a:ln>
      </c:spPr>
      <c:txPr>
        <a:bodyPr rot="0" vert="horz"/>
        <a:lstStyle/>
        <a:p>
          <a:pPr>
            <a:defRPr sz="800"/>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5.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6</xdr:col>
      <xdr:colOff>565200</xdr:colOff>
      <xdr:row>11</xdr:row>
      <xdr:rowOff>219075</xdr:rowOff>
    </xdr:to>
    <xdr:grpSp>
      <xdr:nvGrpSpPr>
        <xdr:cNvPr id="25" name="グループ化 24"/>
        <xdr:cNvGrpSpPr/>
      </xdr:nvGrpSpPr>
      <xdr:grpSpPr>
        <a:xfrm>
          <a:off x="0" y="76200"/>
          <a:ext cx="4680000" cy="2762250"/>
          <a:chOff x="11563350" y="314325"/>
          <a:chExt cx="4680000" cy="2520000"/>
        </a:xfrm>
      </xdr:grpSpPr>
      <xdr:grpSp>
        <xdr:nvGrpSpPr>
          <xdr:cNvPr id="26" name="グループ化 25"/>
          <xdr:cNvGrpSpPr/>
        </xdr:nvGrpSpPr>
        <xdr:grpSpPr>
          <a:xfrm>
            <a:off x="11563350" y="314325"/>
            <a:ext cx="4680000" cy="2520000"/>
            <a:chOff x="11258550" y="314325"/>
            <a:chExt cx="4680000" cy="2520000"/>
          </a:xfrm>
        </xdr:grpSpPr>
        <xdr:grpSp>
          <xdr:nvGrpSpPr>
            <xdr:cNvPr id="28" name="グループ化 27"/>
            <xdr:cNvGrpSpPr/>
          </xdr:nvGrpSpPr>
          <xdr:grpSpPr>
            <a:xfrm>
              <a:off x="11258550" y="314325"/>
              <a:ext cx="4680000" cy="2520000"/>
              <a:chOff x="11258550" y="314325"/>
              <a:chExt cx="4680000" cy="2520000"/>
            </a:xfrm>
          </xdr:grpSpPr>
          <xdr:graphicFrame macro="">
            <xdr:nvGraphicFramePr>
              <xdr:cNvPr id="30" name="グラフ 29"/>
              <xdr:cNvGraphicFramePr/>
            </xdr:nvGraphicFramePr>
            <xdr:xfrm>
              <a:off x="11258550" y="314325"/>
              <a:ext cx="4680000" cy="2520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31" name="直線矢印コネクタ 30"/>
              <xdr:cNvCxnSpPr/>
            </xdr:nvCxnSpPr>
            <xdr:spPr>
              <a:xfrm>
                <a:off x="13000326" y="1133475"/>
                <a:ext cx="355023" cy="0"/>
              </a:xfrm>
              <a:prstGeom prst="straightConnector1">
                <a:avLst/>
              </a:prstGeom>
              <a:ln>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xdr:cNvSpPr txBox="1"/>
            </xdr:nvSpPr>
            <xdr:spPr>
              <a:xfrm>
                <a:off x="13363575" y="1038224"/>
                <a:ext cx="15811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rgbClr val="FF0000"/>
                    </a:solidFill>
                    <a:latin typeface="メイリオ" panose="020B0604030504040204" pitchFamily="50" charset="-128"/>
                    <a:ea typeface="メイリオ" panose="020B0604030504040204" pitchFamily="50" charset="-128"/>
                  </a:rPr>
                  <a:t>315</a:t>
                </a:r>
                <a:r>
                  <a:rPr kumimoji="1" lang="ja-JP" altLang="en-US" sz="800">
                    <a:solidFill>
                      <a:srgbClr val="FF0000"/>
                    </a:solidFill>
                    <a:latin typeface="メイリオ" panose="020B0604030504040204" pitchFamily="50" charset="-128"/>
                    <a:ea typeface="メイリオ" panose="020B0604030504040204" pitchFamily="50" charset="-128"/>
                  </a:rPr>
                  <a:t>：手元に残る収入</a:t>
                </a:r>
              </a:p>
            </xdr:txBody>
          </xdr:sp>
          <xdr:cxnSp macro="">
            <xdr:nvCxnSpPr>
              <xdr:cNvPr id="33" name="直線コネクタ 32"/>
              <xdr:cNvCxnSpPr/>
            </xdr:nvCxnSpPr>
            <xdr:spPr>
              <a:xfrm flipV="1">
                <a:off x="12982575" y="1057275"/>
                <a:ext cx="0" cy="3429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grpSp>
        <xdr:cxnSp macro="">
          <xdr:nvCxnSpPr>
            <xdr:cNvPr id="29" name="直線コネクタ 28"/>
            <xdr:cNvCxnSpPr/>
          </xdr:nvCxnSpPr>
          <xdr:spPr>
            <a:xfrm flipV="1">
              <a:off x="13373100" y="1028700"/>
              <a:ext cx="0" cy="180975"/>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grpSp>
      <xdr:sp macro="" textlink="">
        <xdr:nvSpPr>
          <xdr:cNvPr id="27" name="テキスト ボックス 26"/>
          <xdr:cNvSpPr txBox="1"/>
        </xdr:nvSpPr>
        <xdr:spPr>
          <a:xfrm>
            <a:off x="15535275" y="1228725"/>
            <a:ext cx="6762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合計</a:t>
            </a:r>
            <a:endParaRPr kumimoji="1" lang="en-US" altLang="ja-JP" sz="800">
              <a:latin typeface="メイリオ" panose="020B0604030504040204" pitchFamily="50" charset="-128"/>
              <a:ea typeface="メイリオ" panose="020B0604030504040204" pitchFamily="50" charset="-128"/>
            </a:endParaRPr>
          </a:p>
          <a:p>
            <a:pPr algn="ctr"/>
            <a:r>
              <a:rPr kumimoji="1" lang="en-US" altLang="ja-JP" sz="800">
                <a:latin typeface="メイリオ" panose="020B0604030504040204" pitchFamily="50" charset="-128"/>
                <a:ea typeface="メイリオ" panose="020B0604030504040204" pitchFamily="50" charset="-128"/>
              </a:rPr>
              <a:t>2,692</a:t>
            </a:r>
            <a:endParaRPr kumimoji="1" lang="ja-JP" altLang="en-US" sz="800">
              <a:latin typeface="メイリオ" panose="020B0604030504040204" pitchFamily="50" charset="-128"/>
              <a:ea typeface="メイリオ" panose="020B0604030504040204" pitchFamily="50" charset="-128"/>
            </a:endParaRPr>
          </a:p>
        </xdr:txBody>
      </xdr:sp>
    </xdr:grpSp>
    <xdr:clientData/>
  </xdr:twoCellAnchor>
  <xdr:twoCellAnchor>
    <xdr:from>
      <xdr:col>6</xdr:col>
      <xdr:colOff>485772</xdr:colOff>
      <xdr:row>5</xdr:row>
      <xdr:rowOff>73399</xdr:rowOff>
    </xdr:from>
    <xdr:to>
      <xdr:col>7</xdr:col>
      <xdr:colOff>337854</xdr:colOff>
      <xdr:row>17</xdr:row>
      <xdr:rowOff>180975</xdr:rowOff>
    </xdr:to>
    <xdr:grpSp>
      <xdr:nvGrpSpPr>
        <xdr:cNvPr id="3" name="グループ化 2"/>
        <xdr:cNvGrpSpPr/>
      </xdr:nvGrpSpPr>
      <xdr:grpSpPr>
        <a:xfrm>
          <a:off x="4600572" y="1264024"/>
          <a:ext cx="537882" cy="2965076"/>
          <a:chOff x="4262716" y="9912171"/>
          <a:chExt cx="537882" cy="4547342"/>
        </a:xfrm>
      </xdr:grpSpPr>
      <xdr:sp macro="" textlink="">
        <xdr:nvSpPr>
          <xdr:cNvPr id="4" name="V 字形矢印 3"/>
          <xdr:cNvSpPr/>
        </xdr:nvSpPr>
        <xdr:spPr>
          <a:xfrm rot="5400000">
            <a:off x="2257986" y="11916901"/>
            <a:ext cx="4547342" cy="537882"/>
          </a:xfrm>
          <a:prstGeom prst="notchedRightArrow">
            <a:avLst>
              <a:gd name="adj1" fmla="val 50000"/>
              <a:gd name="adj2" fmla="val 97500"/>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4391025" y="10728837"/>
            <a:ext cx="248212" cy="2686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chemeClr val="bg1"/>
                </a:solidFill>
                <a:latin typeface="メイリオ" panose="020B0604030504040204" pitchFamily="50" charset="-128"/>
                <a:ea typeface="メイリオ" panose="020B0604030504040204" pitchFamily="50" charset="-128"/>
              </a:rPr>
              <a:t>収益性向上</a:t>
            </a:r>
          </a:p>
        </xdr:txBody>
      </xdr:sp>
    </xdr:grpSp>
    <xdr:clientData/>
  </xdr:twoCellAnchor>
  <xdr:twoCellAnchor>
    <xdr:from>
      <xdr:col>0</xdr:col>
      <xdr:colOff>74517</xdr:colOff>
      <xdr:row>0</xdr:row>
      <xdr:rowOff>53229</xdr:rowOff>
    </xdr:from>
    <xdr:to>
      <xdr:col>6</xdr:col>
      <xdr:colOff>279717</xdr:colOff>
      <xdr:row>1</xdr:row>
      <xdr:rowOff>85103</xdr:rowOff>
    </xdr:to>
    <xdr:sp macro="" textlink="">
      <xdr:nvSpPr>
        <xdr:cNvPr id="15" name="テキスト ボックス 14"/>
        <xdr:cNvSpPr txBox="1"/>
      </xdr:nvSpPr>
      <xdr:spPr>
        <a:xfrm>
          <a:off x="74517" y="53229"/>
          <a:ext cx="4320000" cy="269999"/>
        </a:xfrm>
        <a:prstGeom prst="round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u="sng">
              <a:latin typeface="メイリオ" panose="020B0604030504040204" pitchFamily="50" charset="-128"/>
              <a:ea typeface="メイリオ" panose="020B0604030504040204" pitchFamily="50" charset="-128"/>
            </a:rPr>
            <a:t>【</a:t>
          </a:r>
          <a:r>
            <a:rPr kumimoji="1" lang="ja-JP" altLang="en-US" sz="1000" u="sng">
              <a:latin typeface="メイリオ" panose="020B0604030504040204" pitchFamily="50" charset="-128"/>
              <a:ea typeface="メイリオ" panose="020B0604030504040204" pitchFamily="50" charset="-128"/>
            </a:rPr>
            <a:t>従来型</a:t>
          </a:r>
          <a:r>
            <a:rPr kumimoji="1" lang="en-US" altLang="ja-JP" sz="1000" u="sng">
              <a:latin typeface="メイリオ" panose="020B0604030504040204" pitchFamily="50" charset="-128"/>
              <a:ea typeface="メイリオ" panose="020B0604030504040204" pitchFamily="50" charset="-128"/>
            </a:rPr>
            <a:t>】</a:t>
          </a:r>
          <a:r>
            <a:rPr kumimoji="1" lang="ja-JP" altLang="en-US" sz="1000" u="sng">
              <a:latin typeface="メイリオ" panose="020B0604030504040204" pitchFamily="50" charset="-128"/>
              <a:ea typeface="メイリオ" panose="020B0604030504040204" pitchFamily="50" charset="-128"/>
            </a:rPr>
            <a:t>普通造林（スギ裸苗</a:t>
          </a:r>
          <a:r>
            <a:rPr kumimoji="1" lang="en-US" altLang="ja-JP" sz="1000" u="sng">
              <a:latin typeface="メイリオ" panose="020B0604030504040204" pitchFamily="50" charset="-128"/>
              <a:ea typeface="メイリオ" panose="020B0604030504040204" pitchFamily="50" charset="-128"/>
            </a:rPr>
            <a:t>3,000</a:t>
          </a:r>
          <a:r>
            <a:rPr kumimoji="1" lang="ja-JP" altLang="en-US" sz="1000" u="sng">
              <a:latin typeface="メイリオ" panose="020B0604030504040204" pitchFamily="50" charset="-128"/>
              <a:ea typeface="メイリオ" panose="020B0604030504040204" pitchFamily="50" charset="-128"/>
            </a:rPr>
            <a:t>本</a:t>
          </a:r>
          <a:r>
            <a:rPr kumimoji="1" lang="en-US" altLang="ja-JP" sz="1000" u="sng">
              <a:latin typeface="メイリオ" panose="020B0604030504040204" pitchFamily="50" charset="-128"/>
              <a:ea typeface="メイリオ" panose="020B0604030504040204" pitchFamily="50" charset="-128"/>
            </a:rPr>
            <a:t>/ha</a:t>
          </a:r>
          <a:r>
            <a:rPr kumimoji="1" lang="ja-JP" altLang="en-US" sz="1000" u="sng">
              <a:latin typeface="メイリオ" panose="020B0604030504040204" pitchFamily="50" charset="-128"/>
              <a:ea typeface="メイリオ" panose="020B0604030504040204" pitchFamily="50" charset="-128"/>
            </a:rPr>
            <a:t>）＋下刈り５回</a:t>
          </a:r>
        </a:p>
      </xdr:txBody>
    </xdr:sp>
    <xdr:clientData/>
  </xdr:twoCellAnchor>
  <xdr:twoCellAnchor>
    <xdr:from>
      <xdr:col>0</xdr:col>
      <xdr:colOff>0</xdr:colOff>
      <xdr:row>12</xdr:row>
      <xdr:rowOff>0</xdr:rowOff>
    </xdr:from>
    <xdr:to>
      <xdr:col>6</xdr:col>
      <xdr:colOff>565200</xdr:colOff>
      <xdr:row>23</xdr:row>
      <xdr:rowOff>141825</xdr:rowOff>
    </xdr:to>
    <xdr:grpSp>
      <xdr:nvGrpSpPr>
        <xdr:cNvPr id="16" name="グループ化 15"/>
        <xdr:cNvGrpSpPr/>
      </xdr:nvGrpSpPr>
      <xdr:grpSpPr>
        <a:xfrm>
          <a:off x="0" y="2857500"/>
          <a:ext cx="4680000" cy="2761200"/>
          <a:chOff x="11582400" y="5657850"/>
          <a:chExt cx="4680000" cy="2520000"/>
        </a:xfrm>
      </xdr:grpSpPr>
      <xdr:grpSp>
        <xdr:nvGrpSpPr>
          <xdr:cNvPr id="17" name="グループ化 16"/>
          <xdr:cNvGrpSpPr/>
        </xdr:nvGrpSpPr>
        <xdr:grpSpPr>
          <a:xfrm>
            <a:off x="11582400" y="5657850"/>
            <a:ext cx="4680000" cy="2520000"/>
            <a:chOff x="11277600" y="5657850"/>
            <a:chExt cx="4680000" cy="2520000"/>
          </a:xfrm>
        </xdr:grpSpPr>
        <xdr:grpSp>
          <xdr:nvGrpSpPr>
            <xdr:cNvPr id="19" name="グループ化 18"/>
            <xdr:cNvGrpSpPr/>
          </xdr:nvGrpSpPr>
          <xdr:grpSpPr>
            <a:xfrm>
              <a:off x="11277600" y="5657850"/>
              <a:ext cx="4680000" cy="2520000"/>
              <a:chOff x="11258550" y="247650"/>
              <a:chExt cx="4680000" cy="2520000"/>
            </a:xfrm>
          </xdr:grpSpPr>
          <xdr:graphicFrame macro="">
            <xdr:nvGraphicFramePr>
              <xdr:cNvPr id="21" name="グラフ 20"/>
              <xdr:cNvGraphicFramePr/>
            </xdr:nvGraphicFramePr>
            <xdr:xfrm>
              <a:off x="11258550" y="247650"/>
              <a:ext cx="4680000" cy="252000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22" name="直線コネクタ 21"/>
              <xdr:cNvCxnSpPr/>
            </xdr:nvCxnSpPr>
            <xdr:spPr>
              <a:xfrm flipV="1">
                <a:off x="12401550" y="981075"/>
                <a:ext cx="0" cy="3429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flipV="1">
                <a:off x="13344525" y="971550"/>
                <a:ext cx="0" cy="180975"/>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4" name="テキスト ボックス 23"/>
              <xdr:cNvSpPr txBox="1"/>
            </xdr:nvSpPr>
            <xdr:spPr>
              <a:xfrm>
                <a:off x="13344524" y="942975"/>
                <a:ext cx="1533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rgbClr val="FF0000"/>
                    </a:solidFill>
                    <a:latin typeface="メイリオ" panose="020B0604030504040204" pitchFamily="50" charset="-128"/>
                    <a:ea typeface="メイリオ" panose="020B0604030504040204" pitchFamily="50" charset="-128"/>
                  </a:rPr>
                  <a:t>779</a:t>
                </a:r>
                <a:r>
                  <a:rPr kumimoji="1" lang="ja-JP" altLang="en-US" sz="800">
                    <a:solidFill>
                      <a:srgbClr val="FF0000"/>
                    </a:solidFill>
                    <a:latin typeface="メイリオ" panose="020B0604030504040204" pitchFamily="50" charset="-128"/>
                    <a:ea typeface="メイリオ" panose="020B0604030504040204" pitchFamily="50" charset="-128"/>
                  </a:rPr>
                  <a:t>：手元に残る収入</a:t>
                </a:r>
              </a:p>
            </xdr:txBody>
          </xdr:sp>
        </xdr:grpSp>
        <xdr:cxnSp macro="">
          <xdr:nvCxnSpPr>
            <xdr:cNvPr id="20" name="直線矢印コネクタ 19"/>
            <xdr:cNvCxnSpPr/>
          </xdr:nvCxnSpPr>
          <xdr:spPr>
            <a:xfrm>
              <a:off x="12449175" y="6477000"/>
              <a:ext cx="876300" cy="0"/>
            </a:xfrm>
            <a:prstGeom prst="straightConnector1">
              <a:avLst/>
            </a:prstGeom>
            <a:ln>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18" name="テキスト ボックス 17"/>
          <xdr:cNvSpPr txBox="1"/>
        </xdr:nvSpPr>
        <xdr:spPr>
          <a:xfrm>
            <a:off x="14411325" y="6559397"/>
            <a:ext cx="6762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合計</a:t>
            </a:r>
            <a:endParaRPr kumimoji="1" lang="en-US" altLang="ja-JP" sz="800">
              <a:latin typeface="メイリオ" panose="020B0604030504040204" pitchFamily="50" charset="-128"/>
              <a:ea typeface="メイリオ" panose="020B0604030504040204" pitchFamily="50" charset="-128"/>
            </a:endParaRPr>
          </a:p>
          <a:p>
            <a:pPr algn="ctr"/>
            <a:r>
              <a:rPr kumimoji="1" lang="en-US" altLang="ja-JP" sz="800">
                <a:latin typeface="メイリオ" panose="020B0604030504040204" pitchFamily="50" charset="-128"/>
                <a:ea typeface="メイリオ" panose="020B0604030504040204" pitchFamily="50" charset="-128"/>
              </a:rPr>
              <a:t>1,693</a:t>
            </a:r>
            <a:endParaRPr kumimoji="1" lang="ja-JP" altLang="en-US" sz="800">
              <a:latin typeface="メイリオ" panose="020B0604030504040204" pitchFamily="50" charset="-128"/>
              <a:ea typeface="メイリオ" panose="020B0604030504040204" pitchFamily="50" charset="-128"/>
            </a:endParaRPr>
          </a:p>
        </xdr:txBody>
      </xdr:sp>
    </xdr:grpSp>
    <xdr:clientData/>
  </xdr:twoCellAnchor>
  <xdr:twoCellAnchor>
    <xdr:from>
      <xdr:col>0</xdr:col>
      <xdr:colOff>76200</xdr:colOff>
      <xdr:row>11</xdr:row>
      <xdr:rowOff>188260</xdr:rowOff>
    </xdr:from>
    <xdr:to>
      <xdr:col>6</xdr:col>
      <xdr:colOff>281400</xdr:colOff>
      <xdr:row>12</xdr:row>
      <xdr:rowOff>220134</xdr:rowOff>
    </xdr:to>
    <xdr:sp macro="" textlink="">
      <xdr:nvSpPr>
        <xdr:cNvPr id="2" name="テキスト ボックス 1"/>
        <xdr:cNvSpPr txBox="1"/>
      </xdr:nvSpPr>
      <xdr:spPr>
        <a:xfrm>
          <a:off x="76200" y="2807635"/>
          <a:ext cx="4320000" cy="269999"/>
        </a:xfrm>
        <a:prstGeom prst="round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u="sng">
              <a:latin typeface="メイリオ" panose="020B0604030504040204" pitchFamily="50" charset="-128"/>
              <a:ea typeface="メイリオ" panose="020B0604030504040204" pitchFamily="50" charset="-128"/>
            </a:rPr>
            <a:t>【</a:t>
          </a:r>
          <a:r>
            <a:rPr kumimoji="1" lang="ja-JP" altLang="en-US" sz="1000" u="sng">
              <a:latin typeface="メイリオ" panose="020B0604030504040204" pitchFamily="50" charset="-128"/>
              <a:ea typeface="メイリオ" panose="020B0604030504040204" pitchFamily="50" charset="-128"/>
            </a:rPr>
            <a:t>低コスト型</a:t>
          </a:r>
          <a:r>
            <a:rPr kumimoji="1" lang="en-US" altLang="ja-JP" sz="1000" u="sng">
              <a:latin typeface="メイリオ" panose="020B0604030504040204" pitchFamily="50" charset="-128"/>
              <a:ea typeface="メイリオ" panose="020B0604030504040204" pitchFamily="50" charset="-128"/>
            </a:rPr>
            <a:t>】</a:t>
          </a:r>
          <a:r>
            <a:rPr kumimoji="1" lang="ja-JP" altLang="en-US" sz="1000" u="sng">
              <a:latin typeface="メイリオ" panose="020B0604030504040204" pitchFamily="50" charset="-128"/>
              <a:ea typeface="メイリオ" panose="020B0604030504040204" pitchFamily="50" charset="-128"/>
            </a:rPr>
            <a:t>一貫作業（スギコンテナ苗</a:t>
          </a:r>
          <a:r>
            <a:rPr kumimoji="1" lang="en-US" altLang="ja-JP" sz="1000" u="sng">
              <a:latin typeface="メイリオ" panose="020B0604030504040204" pitchFamily="50" charset="-128"/>
              <a:ea typeface="メイリオ" panose="020B0604030504040204" pitchFamily="50" charset="-128"/>
            </a:rPr>
            <a:t>2,000</a:t>
          </a:r>
          <a:r>
            <a:rPr kumimoji="1" lang="ja-JP" altLang="en-US" sz="1000" u="sng">
              <a:latin typeface="メイリオ" panose="020B0604030504040204" pitchFamily="50" charset="-128"/>
              <a:ea typeface="メイリオ" panose="020B0604030504040204" pitchFamily="50" charset="-128"/>
            </a:rPr>
            <a:t>本</a:t>
          </a:r>
          <a:r>
            <a:rPr kumimoji="1" lang="en-US" altLang="ja-JP" sz="1000" u="sng">
              <a:latin typeface="メイリオ" panose="020B0604030504040204" pitchFamily="50" charset="-128"/>
              <a:ea typeface="メイリオ" panose="020B0604030504040204" pitchFamily="50" charset="-128"/>
            </a:rPr>
            <a:t>/ha</a:t>
          </a:r>
          <a:r>
            <a:rPr kumimoji="1" lang="ja-JP" altLang="en-US" sz="1000" u="sng">
              <a:latin typeface="メイリオ" panose="020B0604030504040204" pitchFamily="50" charset="-128"/>
              <a:ea typeface="メイリオ" panose="020B0604030504040204" pitchFamily="50" charset="-128"/>
            </a:rPr>
            <a:t>）＋下刈り３回</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619125</xdr:colOff>
      <xdr:row>49</xdr:row>
      <xdr:rowOff>95250</xdr:rowOff>
    </xdr:from>
    <xdr:to>
      <xdr:col>13</xdr:col>
      <xdr:colOff>375621</xdr:colOff>
      <xdr:row>55</xdr:row>
      <xdr:rowOff>757609</xdr:rowOff>
    </xdr:to>
    <xdr:pic>
      <xdr:nvPicPr>
        <xdr:cNvPr id="67" name="図 66"/>
        <xdr:cNvPicPr>
          <a:picLocks noChangeAspect="1"/>
        </xdr:cNvPicPr>
      </xdr:nvPicPr>
      <xdr:blipFill>
        <a:blip xmlns:r="http://schemas.openxmlformats.org/officeDocument/2006/relationships" r:embed="rId1"/>
        <a:stretch>
          <a:fillRect/>
        </a:stretch>
      </xdr:blipFill>
      <xdr:spPr>
        <a:xfrm>
          <a:off x="5838825" y="13335000"/>
          <a:ext cx="3871296" cy="2091109"/>
        </a:xfrm>
        <a:prstGeom prst="rect">
          <a:avLst/>
        </a:prstGeom>
      </xdr:spPr>
    </xdr:pic>
    <xdr:clientData/>
  </xdr:twoCellAnchor>
  <xdr:twoCellAnchor editAs="oneCell">
    <xdr:from>
      <xdr:col>7</xdr:col>
      <xdr:colOff>609600</xdr:colOff>
      <xdr:row>40</xdr:row>
      <xdr:rowOff>47625</xdr:rowOff>
    </xdr:from>
    <xdr:to>
      <xdr:col>13</xdr:col>
      <xdr:colOff>378289</xdr:colOff>
      <xdr:row>48</xdr:row>
      <xdr:rowOff>233734</xdr:rowOff>
    </xdr:to>
    <xdr:pic>
      <xdr:nvPicPr>
        <xdr:cNvPr id="65" name="図 64"/>
        <xdr:cNvPicPr>
          <a:picLocks noChangeAspect="1"/>
        </xdr:cNvPicPr>
      </xdr:nvPicPr>
      <xdr:blipFill>
        <a:blip xmlns:r="http://schemas.openxmlformats.org/officeDocument/2006/relationships" r:embed="rId2"/>
        <a:stretch>
          <a:fillRect/>
        </a:stretch>
      </xdr:blipFill>
      <xdr:spPr>
        <a:xfrm>
          <a:off x="5829300" y="11144250"/>
          <a:ext cx="3883489" cy="2091109"/>
        </a:xfrm>
        <a:prstGeom prst="rect">
          <a:avLst/>
        </a:prstGeom>
      </xdr:spPr>
    </xdr:pic>
    <xdr:clientData/>
  </xdr:twoCellAnchor>
  <xdr:twoCellAnchor editAs="oneCell">
    <xdr:from>
      <xdr:col>7</xdr:col>
      <xdr:colOff>619125</xdr:colOff>
      <xdr:row>31</xdr:row>
      <xdr:rowOff>57150</xdr:rowOff>
    </xdr:from>
    <xdr:to>
      <xdr:col>13</xdr:col>
      <xdr:colOff>375621</xdr:colOff>
      <xdr:row>40</xdr:row>
      <xdr:rowOff>5134</xdr:rowOff>
    </xdr:to>
    <xdr:pic>
      <xdr:nvPicPr>
        <xdr:cNvPr id="63" name="図 62"/>
        <xdr:cNvPicPr>
          <a:picLocks noChangeAspect="1"/>
        </xdr:cNvPicPr>
      </xdr:nvPicPr>
      <xdr:blipFill>
        <a:blip xmlns:r="http://schemas.openxmlformats.org/officeDocument/2006/relationships" r:embed="rId3"/>
        <a:stretch>
          <a:fillRect/>
        </a:stretch>
      </xdr:blipFill>
      <xdr:spPr>
        <a:xfrm>
          <a:off x="5838825" y="9010650"/>
          <a:ext cx="3871296" cy="2091109"/>
        </a:xfrm>
        <a:prstGeom prst="rect">
          <a:avLst/>
        </a:prstGeom>
        <a:noFill/>
      </xdr:spPr>
    </xdr:pic>
    <xdr:clientData/>
  </xdr:twoCellAnchor>
  <xdr:twoCellAnchor editAs="oneCell">
    <xdr:from>
      <xdr:col>0</xdr:col>
      <xdr:colOff>428624</xdr:colOff>
      <xdr:row>15</xdr:row>
      <xdr:rowOff>228600</xdr:rowOff>
    </xdr:from>
    <xdr:to>
      <xdr:col>6</xdr:col>
      <xdr:colOff>685800</xdr:colOff>
      <xdr:row>25</xdr:row>
      <xdr:rowOff>114300</xdr:rowOff>
    </xdr:to>
    <xdr:pic>
      <xdr:nvPicPr>
        <xdr:cNvPr id="61" name="図 60"/>
        <xdr:cNvPicPr>
          <a:picLocks noChangeAspect="1"/>
        </xdr:cNvPicPr>
      </xdr:nvPicPr>
      <xdr:blipFill>
        <a:blip xmlns:r="http://schemas.openxmlformats.org/officeDocument/2006/relationships" r:embed="rId3"/>
        <a:stretch>
          <a:fillRect/>
        </a:stretch>
      </xdr:blipFill>
      <xdr:spPr>
        <a:xfrm>
          <a:off x="428624" y="4810125"/>
          <a:ext cx="4371976" cy="2266950"/>
        </a:xfrm>
        <a:prstGeom prst="rect">
          <a:avLst/>
        </a:prstGeom>
        <a:solidFill>
          <a:schemeClr val="lt1"/>
        </a:solidFill>
      </xdr:spPr>
    </xdr:pic>
    <xdr:clientData/>
  </xdr:twoCellAnchor>
  <xdr:twoCellAnchor editAs="oneCell">
    <xdr:from>
      <xdr:col>6</xdr:col>
      <xdr:colOff>1066800</xdr:colOff>
      <xdr:row>4</xdr:row>
      <xdr:rowOff>304800</xdr:rowOff>
    </xdr:from>
    <xdr:to>
      <xdr:col>13</xdr:col>
      <xdr:colOff>523137</xdr:colOff>
      <xdr:row>14</xdr:row>
      <xdr:rowOff>308066</xdr:rowOff>
    </xdr:to>
    <xdr:pic>
      <xdr:nvPicPr>
        <xdr:cNvPr id="29" name="図 28"/>
        <xdr:cNvPicPr>
          <a:picLocks noChangeAspect="1"/>
        </xdr:cNvPicPr>
      </xdr:nvPicPr>
      <xdr:blipFill>
        <a:blip xmlns:r="http://schemas.openxmlformats.org/officeDocument/2006/relationships" r:embed="rId4"/>
        <a:stretch>
          <a:fillRect/>
        </a:stretch>
      </xdr:blipFill>
      <xdr:spPr>
        <a:xfrm>
          <a:off x="5181600" y="1752600"/>
          <a:ext cx="4676037" cy="2517866"/>
        </a:xfrm>
        <a:prstGeom prst="rect">
          <a:avLst/>
        </a:prstGeom>
      </xdr:spPr>
    </xdr:pic>
    <xdr:clientData/>
  </xdr:twoCellAnchor>
  <xdr:twoCellAnchor editAs="oneCell">
    <xdr:from>
      <xdr:col>0</xdr:col>
      <xdr:colOff>114300</xdr:colOff>
      <xdr:row>4</xdr:row>
      <xdr:rowOff>257175</xdr:rowOff>
    </xdr:from>
    <xdr:to>
      <xdr:col>6</xdr:col>
      <xdr:colOff>681634</xdr:colOff>
      <xdr:row>14</xdr:row>
      <xdr:rowOff>266538</xdr:rowOff>
    </xdr:to>
    <xdr:pic>
      <xdr:nvPicPr>
        <xdr:cNvPr id="25" name="図 24"/>
        <xdr:cNvPicPr>
          <a:picLocks noChangeAspect="1"/>
        </xdr:cNvPicPr>
      </xdr:nvPicPr>
      <xdr:blipFill>
        <a:blip xmlns:r="http://schemas.openxmlformats.org/officeDocument/2006/relationships" r:embed="rId5"/>
        <a:stretch>
          <a:fillRect/>
        </a:stretch>
      </xdr:blipFill>
      <xdr:spPr>
        <a:xfrm>
          <a:off x="114300" y="1704975"/>
          <a:ext cx="4682134" cy="2523963"/>
        </a:xfrm>
        <a:prstGeom prst="rect">
          <a:avLst/>
        </a:prstGeom>
      </xdr:spPr>
    </xdr:pic>
    <xdr:clientData/>
  </xdr:twoCellAnchor>
  <xdr:twoCellAnchor editAs="oneCell">
    <xdr:from>
      <xdr:col>0</xdr:col>
      <xdr:colOff>38100</xdr:colOff>
      <xdr:row>31</xdr:row>
      <xdr:rowOff>228600</xdr:rowOff>
    </xdr:from>
    <xdr:to>
      <xdr:col>6</xdr:col>
      <xdr:colOff>605434</xdr:colOff>
      <xdr:row>42</xdr:row>
      <xdr:rowOff>133188</xdr:rowOff>
    </xdr:to>
    <xdr:pic>
      <xdr:nvPicPr>
        <xdr:cNvPr id="55" name="図 54"/>
        <xdr:cNvPicPr>
          <a:picLocks noChangeAspect="1"/>
        </xdr:cNvPicPr>
      </xdr:nvPicPr>
      <xdr:blipFill>
        <a:blip xmlns:r="http://schemas.openxmlformats.org/officeDocument/2006/relationships" r:embed="rId6"/>
        <a:stretch>
          <a:fillRect/>
        </a:stretch>
      </xdr:blipFill>
      <xdr:spPr>
        <a:xfrm>
          <a:off x="38100" y="9182100"/>
          <a:ext cx="4682134" cy="2523963"/>
        </a:xfrm>
        <a:prstGeom prst="rect">
          <a:avLst/>
        </a:prstGeom>
      </xdr:spPr>
    </xdr:pic>
    <xdr:clientData/>
  </xdr:twoCellAnchor>
  <xdr:twoCellAnchor>
    <xdr:from>
      <xdr:col>0</xdr:col>
      <xdr:colOff>114300</xdr:colOff>
      <xdr:row>44</xdr:row>
      <xdr:rowOff>9524</xdr:rowOff>
    </xdr:from>
    <xdr:to>
      <xdr:col>6</xdr:col>
      <xdr:colOff>933450</xdr:colOff>
      <xdr:row>52</xdr:row>
      <xdr:rowOff>9525</xdr:rowOff>
    </xdr:to>
    <xdr:sp macro="" textlink="">
      <xdr:nvSpPr>
        <xdr:cNvPr id="5" name="正方形/長方形 4"/>
        <xdr:cNvSpPr/>
      </xdr:nvSpPr>
      <xdr:spPr>
        <a:xfrm>
          <a:off x="114300" y="12058649"/>
          <a:ext cx="4933950" cy="1905001"/>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xdr:row>
      <xdr:rowOff>342900</xdr:rowOff>
    </xdr:from>
    <xdr:to>
      <xdr:col>4</xdr:col>
      <xdr:colOff>66675</xdr:colOff>
      <xdr:row>4</xdr:row>
      <xdr:rowOff>304800</xdr:rowOff>
    </xdr:to>
    <xdr:sp macro="" textlink="">
      <xdr:nvSpPr>
        <xdr:cNvPr id="9" name="テキスト ボックス 8"/>
        <xdr:cNvSpPr txBox="1"/>
      </xdr:nvSpPr>
      <xdr:spPr>
        <a:xfrm>
          <a:off x="57150" y="1409700"/>
          <a:ext cx="27527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①　主伐面積と人工造林面積の推移</a:t>
          </a:r>
        </a:p>
      </xdr:txBody>
    </xdr:sp>
    <xdr:clientData/>
  </xdr:twoCellAnchor>
  <xdr:twoCellAnchor>
    <xdr:from>
      <xdr:col>7</xdr:col>
      <xdr:colOff>161925</xdr:colOff>
      <xdr:row>3</xdr:row>
      <xdr:rowOff>295275</xdr:rowOff>
    </xdr:from>
    <xdr:to>
      <xdr:col>10</xdr:col>
      <xdr:colOff>342900</xdr:colOff>
      <xdr:row>4</xdr:row>
      <xdr:rowOff>285750</xdr:rowOff>
    </xdr:to>
    <xdr:sp macro="" textlink="">
      <xdr:nvSpPr>
        <xdr:cNvPr id="11" name="テキスト ボックス 10"/>
        <xdr:cNvSpPr txBox="1"/>
      </xdr:nvSpPr>
      <xdr:spPr>
        <a:xfrm>
          <a:off x="5381625" y="1362075"/>
          <a:ext cx="22383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②　再造林費用の内訳</a:t>
          </a:r>
        </a:p>
      </xdr:txBody>
    </xdr:sp>
    <xdr:clientData/>
  </xdr:twoCellAnchor>
  <xdr:twoCellAnchor>
    <xdr:from>
      <xdr:col>0</xdr:col>
      <xdr:colOff>495300</xdr:colOff>
      <xdr:row>13</xdr:row>
      <xdr:rowOff>76200</xdr:rowOff>
    </xdr:from>
    <xdr:to>
      <xdr:col>3</xdr:col>
      <xdr:colOff>523875</xdr:colOff>
      <xdr:row>14</xdr:row>
      <xdr:rowOff>200025</xdr:rowOff>
    </xdr:to>
    <xdr:sp macro="" textlink="">
      <xdr:nvSpPr>
        <xdr:cNvPr id="17" name="テキスト ボックス 16"/>
        <xdr:cNvSpPr txBox="1"/>
      </xdr:nvSpPr>
      <xdr:spPr>
        <a:xfrm>
          <a:off x="495300" y="3619500"/>
          <a:ext cx="2085975" cy="361950"/>
        </a:xfrm>
        <a:prstGeom prst="rect">
          <a:avLst/>
        </a:prstGeom>
        <a:gradFill>
          <a:gsLst>
            <a:gs pos="100000">
              <a:srgbClr val="FFFF00"/>
            </a:gs>
            <a:gs pos="0">
              <a:srgbClr val="FFFF00"/>
            </a:gs>
            <a:gs pos="51000">
              <a:schemeClr val="accent1">
                <a:lumMod val="5000"/>
                <a:lumOff val="95000"/>
              </a:schemeClr>
            </a:gs>
          </a:gsLst>
          <a:lin ang="5400000" scaled="1"/>
        </a:gra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再造林率は３割程度で低迷！</a:t>
          </a:r>
        </a:p>
      </xdr:txBody>
    </xdr:sp>
    <xdr:clientData/>
  </xdr:twoCellAnchor>
  <xdr:twoCellAnchor>
    <xdr:from>
      <xdr:col>12</xdr:col>
      <xdr:colOff>85725</xdr:colOff>
      <xdr:row>6</xdr:row>
      <xdr:rowOff>190499</xdr:rowOff>
    </xdr:from>
    <xdr:to>
      <xdr:col>13</xdr:col>
      <xdr:colOff>828675</xdr:colOff>
      <xdr:row>12</xdr:row>
      <xdr:rowOff>171450</xdr:rowOff>
    </xdr:to>
    <xdr:sp macro="" textlink="">
      <xdr:nvSpPr>
        <xdr:cNvPr id="18" name="テキスト ボックス 17"/>
        <xdr:cNvSpPr txBox="1"/>
      </xdr:nvSpPr>
      <xdr:spPr>
        <a:xfrm>
          <a:off x="8734425" y="2247899"/>
          <a:ext cx="1428750" cy="1409701"/>
        </a:xfrm>
        <a:prstGeom prst="rect">
          <a:avLst/>
        </a:prstGeom>
        <a:gradFill>
          <a:gsLst>
            <a:gs pos="100000">
              <a:srgbClr val="FFFF00"/>
            </a:gs>
            <a:gs pos="0">
              <a:srgbClr val="FFFF00"/>
            </a:gs>
            <a:gs pos="51000">
              <a:schemeClr val="accent1">
                <a:lumMod val="5000"/>
                <a:lumOff val="95000"/>
              </a:schemeClr>
            </a:gs>
          </a:gsLst>
          <a:lin ang="5400000" scaled="1"/>
        </a:gra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rgbClr val="FF0000"/>
              </a:solidFill>
              <a:effectLst/>
              <a:latin typeface="+mn-ea"/>
              <a:ea typeface="+mn-ea"/>
              <a:cs typeface="+mn-cs"/>
            </a:rPr>
            <a:t>標準経費合計</a:t>
          </a:r>
          <a:endParaRPr lang="ja-JP" altLang="ja-JP" b="1">
            <a:solidFill>
              <a:srgbClr val="FF0000"/>
            </a:solidFill>
            <a:effectLst/>
            <a:latin typeface="+mn-ea"/>
            <a:ea typeface="+mn-ea"/>
          </a:endParaRPr>
        </a:p>
        <a:p>
          <a:r>
            <a:rPr kumimoji="1" lang="en-US" altLang="ja-JP" sz="1100" b="1">
              <a:solidFill>
                <a:srgbClr val="FF0000"/>
              </a:solidFill>
              <a:effectLst/>
              <a:latin typeface="+mn-ea"/>
              <a:ea typeface="+mn-ea"/>
              <a:cs typeface="+mn-cs"/>
            </a:rPr>
            <a:t>4,362</a:t>
          </a:r>
          <a:r>
            <a:rPr kumimoji="1" lang="ja-JP" altLang="ja-JP" sz="1100" b="1">
              <a:solidFill>
                <a:srgbClr val="FF0000"/>
              </a:solidFill>
              <a:effectLst/>
              <a:latin typeface="+mn-ea"/>
              <a:ea typeface="+mn-ea"/>
              <a:cs typeface="+mn-cs"/>
            </a:rPr>
            <a:t>千円のうち，</a:t>
          </a:r>
          <a:endParaRPr lang="ja-JP" altLang="ja-JP" b="1">
            <a:solidFill>
              <a:srgbClr val="FF0000"/>
            </a:solidFill>
            <a:effectLst/>
            <a:latin typeface="+mn-ea"/>
            <a:ea typeface="+mn-ea"/>
          </a:endParaRPr>
        </a:p>
        <a:p>
          <a:r>
            <a:rPr kumimoji="1" lang="ja-JP" altLang="ja-JP" sz="1100" b="1">
              <a:solidFill>
                <a:srgbClr val="FF0000"/>
              </a:solidFill>
              <a:effectLst/>
              <a:latin typeface="+mn-ea"/>
              <a:ea typeface="+mn-ea"/>
              <a:cs typeface="+mn-cs"/>
            </a:rPr>
            <a:t>造林＋下刈が</a:t>
          </a:r>
          <a:endParaRPr lang="ja-JP" altLang="ja-JP" b="1">
            <a:solidFill>
              <a:srgbClr val="FF0000"/>
            </a:solidFill>
            <a:effectLst/>
            <a:latin typeface="+mn-ea"/>
            <a:ea typeface="+mn-ea"/>
          </a:endParaRPr>
        </a:p>
        <a:p>
          <a:r>
            <a:rPr kumimoji="1" lang="en-US" altLang="ja-JP" sz="1100" b="1">
              <a:solidFill>
                <a:srgbClr val="FF0000"/>
              </a:solidFill>
              <a:effectLst/>
              <a:latin typeface="+mn-ea"/>
              <a:ea typeface="+mn-ea"/>
              <a:cs typeface="+mn-cs"/>
            </a:rPr>
            <a:t>62%</a:t>
          </a:r>
          <a:r>
            <a:rPr kumimoji="1" lang="ja-JP" altLang="en-US" sz="1100" b="1">
              <a:solidFill>
                <a:srgbClr val="FF0000"/>
              </a:solidFill>
              <a:effectLst/>
              <a:latin typeface="+mn-ea"/>
              <a:ea typeface="+mn-ea"/>
              <a:cs typeface="+mn-cs"/>
            </a:rPr>
            <a:t>（</a:t>
          </a:r>
          <a:r>
            <a:rPr kumimoji="1" lang="en-US" altLang="ja-JP" sz="1100" b="1">
              <a:solidFill>
                <a:srgbClr val="FF0000"/>
              </a:solidFill>
              <a:effectLst/>
              <a:latin typeface="+mn-ea"/>
              <a:ea typeface="+mn-ea"/>
              <a:cs typeface="+mn-cs"/>
            </a:rPr>
            <a:t>2,692</a:t>
          </a:r>
          <a:r>
            <a:rPr kumimoji="1" lang="ja-JP" altLang="ja-JP" sz="1100" b="1">
              <a:solidFill>
                <a:srgbClr val="FF0000"/>
              </a:solidFill>
              <a:effectLst/>
              <a:latin typeface="+mn-ea"/>
              <a:ea typeface="+mn-ea"/>
              <a:cs typeface="+mn-cs"/>
            </a:rPr>
            <a:t>千円</a:t>
          </a:r>
          <a:r>
            <a:rPr kumimoji="1" lang="ja-JP" altLang="en-US" sz="1100" b="1">
              <a:solidFill>
                <a:srgbClr val="FF0000"/>
              </a:solidFill>
              <a:effectLst/>
              <a:latin typeface="+mn-ea"/>
              <a:ea typeface="+mn-ea"/>
              <a:cs typeface="+mn-cs"/>
            </a:rPr>
            <a:t>）</a:t>
          </a:r>
          <a:r>
            <a:rPr kumimoji="1" lang="ja-JP" altLang="ja-JP" sz="1100" b="1">
              <a:solidFill>
                <a:srgbClr val="FF0000"/>
              </a:solidFill>
              <a:effectLst/>
              <a:latin typeface="+mn-ea"/>
              <a:ea typeface="+mn-ea"/>
              <a:cs typeface="+mn-cs"/>
            </a:rPr>
            <a:t>を占める</a:t>
          </a:r>
          <a:r>
            <a:rPr kumimoji="1" lang="ja-JP" altLang="en-US" sz="1100" b="1">
              <a:solidFill>
                <a:srgbClr val="FF0000"/>
              </a:solidFill>
              <a:effectLst/>
              <a:latin typeface="+mn-ea"/>
              <a:ea typeface="+mn-ea"/>
              <a:cs typeface="+mn-cs"/>
            </a:rPr>
            <a:t>。</a:t>
          </a:r>
          <a:endParaRPr lang="ja-JP" altLang="ja-JP" b="1">
            <a:solidFill>
              <a:srgbClr val="FF0000"/>
            </a:solidFill>
            <a:effectLst/>
            <a:latin typeface="+mn-ea"/>
            <a:ea typeface="+mn-ea"/>
          </a:endParaRPr>
        </a:p>
      </xdr:txBody>
    </xdr:sp>
    <xdr:clientData/>
  </xdr:twoCellAnchor>
  <xdr:twoCellAnchor>
    <xdr:from>
      <xdr:col>0</xdr:col>
      <xdr:colOff>57151</xdr:colOff>
      <xdr:row>14</xdr:row>
      <xdr:rowOff>466725</xdr:rowOff>
    </xdr:from>
    <xdr:to>
      <xdr:col>4</xdr:col>
      <xdr:colOff>600075</xdr:colOff>
      <xdr:row>15</xdr:row>
      <xdr:rowOff>142875</xdr:rowOff>
    </xdr:to>
    <xdr:sp macro="" textlink="">
      <xdr:nvSpPr>
        <xdr:cNvPr id="19" name="テキスト ボックス 18"/>
        <xdr:cNvSpPr txBox="1"/>
      </xdr:nvSpPr>
      <xdr:spPr>
        <a:xfrm>
          <a:off x="57151" y="4429125"/>
          <a:ext cx="3286124"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③　主伐による立木販売収入と再造林費用</a:t>
          </a:r>
        </a:p>
      </xdr:txBody>
    </xdr:sp>
    <xdr:clientData/>
  </xdr:twoCellAnchor>
  <xdr:twoCellAnchor>
    <xdr:from>
      <xdr:col>0</xdr:col>
      <xdr:colOff>466725</xdr:colOff>
      <xdr:row>25</xdr:row>
      <xdr:rowOff>114300</xdr:rowOff>
    </xdr:from>
    <xdr:to>
      <xdr:col>6</xdr:col>
      <xdr:colOff>552450</xdr:colOff>
      <xdr:row>26</xdr:row>
      <xdr:rowOff>428625</xdr:rowOff>
    </xdr:to>
    <xdr:sp macro="" textlink="">
      <xdr:nvSpPr>
        <xdr:cNvPr id="20" name="テキスト ボックス 19"/>
        <xdr:cNvSpPr txBox="1"/>
      </xdr:nvSpPr>
      <xdr:spPr>
        <a:xfrm>
          <a:off x="466725" y="6677025"/>
          <a:ext cx="4200525" cy="552450"/>
        </a:xfrm>
        <a:prstGeom prst="rect">
          <a:avLst/>
        </a:prstGeom>
        <a:gradFill>
          <a:gsLst>
            <a:gs pos="100000">
              <a:srgbClr val="FFFF00"/>
            </a:gs>
            <a:gs pos="0">
              <a:srgbClr val="FFFF00"/>
            </a:gs>
            <a:gs pos="51000">
              <a:schemeClr val="accent1">
                <a:lumMod val="5000"/>
                <a:lumOff val="95000"/>
              </a:schemeClr>
            </a:gs>
          </a:gsLst>
          <a:lin ang="5400000" scaled="1"/>
        </a:gra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rgbClr val="FF0000"/>
              </a:solidFill>
            </a:rPr>
            <a:t>再造林費用が大きく，現状の施業体系では補助事業を活用しても，</a:t>
          </a:r>
          <a:endParaRPr kumimoji="1" lang="en-US" altLang="ja-JP" sz="1050" b="1">
            <a:solidFill>
              <a:srgbClr val="FF0000"/>
            </a:solidFill>
          </a:endParaRPr>
        </a:p>
        <a:p>
          <a:r>
            <a:rPr kumimoji="1" lang="ja-JP" altLang="en-US" sz="1050" b="1">
              <a:solidFill>
                <a:srgbClr val="FF0000"/>
              </a:solidFill>
            </a:rPr>
            <a:t>主伐収入はほとんど手元に残らない。</a:t>
          </a:r>
        </a:p>
      </xdr:txBody>
    </xdr:sp>
    <xdr:clientData/>
  </xdr:twoCellAnchor>
  <xdr:twoCellAnchor>
    <xdr:from>
      <xdr:col>7</xdr:col>
      <xdr:colOff>171450</xdr:colOff>
      <xdr:row>14</xdr:row>
      <xdr:rowOff>276225</xdr:rowOff>
    </xdr:from>
    <xdr:to>
      <xdr:col>10</xdr:col>
      <xdr:colOff>514350</xdr:colOff>
      <xdr:row>16</xdr:row>
      <xdr:rowOff>47625</xdr:rowOff>
    </xdr:to>
    <xdr:sp macro="" textlink="">
      <xdr:nvSpPr>
        <xdr:cNvPr id="21" name="テキスト ボックス 20"/>
        <xdr:cNvSpPr txBox="1"/>
      </xdr:nvSpPr>
      <xdr:spPr>
        <a:xfrm>
          <a:off x="5391150" y="4238625"/>
          <a:ext cx="2400300"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④　森林組合作業員数の推移</a:t>
          </a:r>
        </a:p>
      </xdr:txBody>
    </xdr:sp>
    <xdr:clientData/>
  </xdr:twoCellAnchor>
  <xdr:twoCellAnchor editAs="oneCell">
    <xdr:from>
      <xdr:col>7</xdr:col>
      <xdr:colOff>600075</xdr:colOff>
      <xdr:row>15</xdr:row>
      <xdr:rowOff>123825</xdr:rowOff>
    </xdr:from>
    <xdr:to>
      <xdr:col>13</xdr:col>
      <xdr:colOff>485775</xdr:colOff>
      <xdr:row>26</xdr:row>
      <xdr:rowOff>0</xdr:rowOff>
    </xdr:to>
    <xdr:pic>
      <xdr:nvPicPr>
        <xdr:cNvPr id="24" name="図 23"/>
        <xdr:cNvPicPr>
          <a:picLocks noChangeAspect="1"/>
        </xdr:cNvPicPr>
      </xdr:nvPicPr>
      <xdr:blipFill>
        <a:blip xmlns:r="http://schemas.openxmlformats.org/officeDocument/2006/relationships" r:embed="rId7"/>
        <a:stretch>
          <a:fillRect/>
        </a:stretch>
      </xdr:blipFill>
      <xdr:spPr>
        <a:xfrm>
          <a:off x="5819775" y="4705350"/>
          <a:ext cx="4000500" cy="2495550"/>
        </a:xfrm>
        <a:prstGeom prst="rect">
          <a:avLst/>
        </a:prstGeom>
        <a:ln w="15875">
          <a:solidFill>
            <a:srgbClr val="0070C0"/>
          </a:solidFill>
        </a:ln>
      </xdr:spPr>
    </xdr:pic>
    <xdr:clientData/>
  </xdr:twoCellAnchor>
  <xdr:twoCellAnchor>
    <xdr:from>
      <xdr:col>7</xdr:col>
      <xdr:colOff>581025</xdr:colOff>
      <xdr:row>26</xdr:row>
      <xdr:rowOff>19050</xdr:rowOff>
    </xdr:from>
    <xdr:to>
      <xdr:col>13</xdr:col>
      <xdr:colOff>466725</xdr:colOff>
      <xdr:row>26</xdr:row>
      <xdr:rowOff>381000</xdr:rowOff>
    </xdr:to>
    <xdr:sp macro="" textlink="">
      <xdr:nvSpPr>
        <xdr:cNvPr id="26" name="テキスト ボックス 25"/>
        <xdr:cNvSpPr txBox="1"/>
      </xdr:nvSpPr>
      <xdr:spPr>
        <a:xfrm>
          <a:off x="5800725" y="7038975"/>
          <a:ext cx="4000500" cy="361950"/>
        </a:xfrm>
        <a:prstGeom prst="rect">
          <a:avLst/>
        </a:prstGeom>
        <a:gradFill>
          <a:gsLst>
            <a:gs pos="100000">
              <a:srgbClr val="FFFF00"/>
            </a:gs>
            <a:gs pos="0">
              <a:srgbClr val="FFFF00"/>
            </a:gs>
            <a:gs pos="51000">
              <a:schemeClr val="accent1">
                <a:lumMod val="5000"/>
                <a:lumOff val="95000"/>
              </a:schemeClr>
            </a:gs>
          </a:gsLst>
          <a:lin ang="5400000" scaled="1"/>
        </a:gra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再造林に必要な労働力は</a:t>
          </a:r>
          <a:r>
            <a:rPr kumimoji="1" lang="en-US" altLang="ja-JP" sz="1100" b="1">
              <a:solidFill>
                <a:srgbClr val="FF0000"/>
              </a:solidFill>
            </a:rPr>
            <a:t>H10</a:t>
          </a:r>
          <a:r>
            <a:rPr kumimoji="1" lang="ja-JP" altLang="en-US" sz="1100" b="1">
              <a:solidFill>
                <a:srgbClr val="FF0000"/>
              </a:solidFill>
            </a:rPr>
            <a:t>から</a:t>
          </a:r>
          <a:r>
            <a:rPr kumimoji="1" lang="en-US" altLang="ja-JP" sz="1100" b="1">
              <a:solidFill>
                <a:srgbClr val="FF0000"/>
              </a:solidFill>
            </a:rPr>
            <a:t>H30</a:t>
          </a:r>
          <a:r>
            <a:rPr kumimoji="1" lang="ja-JP" altLang="en-US" sz="1100" b="1">
              <a:solidFill>
                <a:srgbClr val="FF0000"/>
              </a:solidFill>
            </a:rPr>
            <a:t>までの</a:t>
          </a:r>
          <a:r>
            <a:rPr kumimoji="1" lang="en-US" altLang="ja-JP" sz="1100" b="1">
              <a:solidFill>
                <a:srgbClr val="FF0000"/>
              </a:solidFill>
            </a:rPr>
            <a:t>20</a:t>
          </a:r>
          <a:r>
            <a:rPr kumimoji="1" lang="ja-JP" altLang="en-US" sz="1100" b="1">
              <a:solidFill>
                <a:srgbClr val="FF0000"/>
              </a:solidFill>
            </a:rPr>
            <a:t>年間で半減！</a:t>
          </a:r>
        </a:p>
      </xdr:txBody>
    </xdr:sp>
    <xdr:clientData/>
  </xdr:twoCellAnchor>
  <xdr:twoCellAnchor>
    <xdr:from>
      <xdr:col>0</xdr:col>
      <xdr:colOff>66674</xdr:colOff>
      <xdr:row>31</xdr:row>
      <xdr:rowOff>19050</xdr:rowOff>
    </xdr:from>
    <xdr:to>
      <xdr:col>5</xdr:col>
      <xdr:colOff>209549</xdr:colOff>
      <xdr:row>32</xdr:row>
      <xdr:rowOff>28575</xdr:rowOff>
    </xdr:to>
    <xdr:sp macro="" textlink="">
      <xdr:nvSpPr>
        <xdr:cNvPr id="27" name="テキスト ボックス 26"/>
        <xdr:cNvSpPr txBox="1"/>
      </xdr:nvSpPr>
      <xdr:spPr>
        <a:xfrm>
          <a:off x="66674" y="7867650"/>
          <a:ext cx="35718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⑤　再造林の低コスト化（一貫作業の実施状況）</a:t>
          </a:r>
        </a:p>
      </xdr:txBody>
    </xdr:sp>
    <xdr:clientData/>
  </xdr:twoCellAnchor>
  <xdr:twoCellAnchor>
    <xdr:from>
      <xdr:col>0</xdr:col>
      <xdr:colOff>314325</xdr:colOff>
      <xdr:row>40</xdr:row>
      <xdr:rowOff>133350</xdr:rowOff>
    </xdr:from>
    <xdr:to>
      <xdr:col>3</xdr:col>
      <xdr:colOff>342900</xdr:colOff>
      <xdr:row>42</xdr:row>
      <xdr:rowOff>19050</xdr:rowOff>
    </xdr:to>
    <xdr:sp macro="" textlink="">
      <xdr:nvSpPr>
        <xdr:cNvPr id="28" name="テキスト ボックス 27"/>
        <xdr:cNvSpPr txBox="1"/>
      </xdr:nvSpPr>
      <xdr:spPr>
        <a:xfrm>
          <a:off x="314325" y="10725150"/>
          <a:ext cx="2085975" cy="361950"/>
        </a:xfrm>
        <a:prstGeom prst="rect">
          <a:avLst/>
        </a:prstGeom>
        <a:gradFill>
          <a:gsLst>
            <a:gs pos="100000">
              <a:srgbClr val="FFFF00"/>
            </a:gs>
            <a:gs pos="0">
              <a:srgbClr val="FFFF00"/>
            </a:gs>
            <a:gs pos="51000">
              <a:schemeClr val="accent1">
                <a:lumMod val="5000"/>
                <a:lumOff val="95000"/>
              </a:schemeClr>
            </a:gs>
          </a:gsLst>
          <a:lin ang="5400000" scaled="1"/>
        </a:gra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一貫作業の取組が徐々に増加</a:t>
          </a:r>
        </a:p>
      </xdr:txBody>
    </xdr:sp>
    <xdr:clientData/>
  </xdr:twoCellAnchor>
  <xdr:twoCellAnchor>
    <xdr:from>
      <xdr:col>7</xdr:col>
      <xdr:colOff>19050</xdr:colOff>
      <xdr:row>30</xdr:row>
      <xdr:rowOff>76200</xdr:rowOff>
    </xdr:from>
    <xdr:to>
      <xdr:col>12</xdr:col>
      <xdr:colOff>438150</xdr:colOff>
      <xdr:row>31</xdr:row>
      <xdr:rowOff>9525</xdr:rowOff>
    </xdr:to>
    <xdr:sp macro="" textlink="">
      <xdr:nvSpPr>
        <xdr:cNvPr id="32" name="テキスト ボックス 31"/>
        <xdr:cNvSpPr txBox="1"/>
      </xdr:nvSpPr>
      <xdr:spPr>
        <a:xfrm>
          <a:off x="4819650" y="8277225"/>
          <a:ext cx="38481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⑦　省力・低コスト造林に向けた施業体系の見直し</a:t>
          </a:r>
        </a:p>
      </xdr:txBody>
    </xdr:sp>
    <xdr:clientData/>
  </xdr:twoCellAnchor>
  <xdr:twoCellAnchor>
    <xdr:from>
      <xdr:col>0</xdr:col>
      <xdr:colOff>66674</xdr:colOff>
      <xdr:row>43</xdr:row>
      <xdr:rowOff>0</xdr:rowOff>
    </xdr:from>
    <xdr:to>
      <xdr:col>4</xdr:col>
      <xdr:colOff>685799</xdr:colOff>
      <xdr:row>44</xdr:row>
      <xdr:rowOff>9525</xdr:rowOff>
    </xdr:to>
    <xdr:sp macro="" textlink="">
      <xdr:nvSpPr>
        <xdr:cNvPr id="34" name="テキスト ボックス 33"/>
        <xdr:cNvSpPr txBox="1"/>
      </xdr:nvSpPr>
      <xdr:spPr>
        <a:xfrm>
          <a:off x="66674" y="11372850"/>
          <a:ext cx="33623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⑥　再造林の省力化・効率化に向けた見直し</a:t>
          </a:r>
        </a:p>
      </xdr:txBody>
    </xdr:sp>
    <xdr:clientData/>
  </xdr:twoCellAnchor>
  <xdr:twoCellAnchor>
    <xdr:from>
      <xdr:col>7</xdr:col>
      <xdr:colOff>647699</xdr:colOff>
      <xdr:row>31</xdr:row>
      <xdr:rowOff>0</xdr:rowOff>
    </xdr:from>
    <xdr:to>
      <xdr:col>13</xdr:col>
      <xdr:colOff>847724</xdr:colOff>
      <xdr:row>32</xdr:row>
      <xdr:rowOff>28575</xdr:rowOff>
    </xdr:to>
    <xdr:sp macro="" textlink="">
      <xdr:nvSpPr>
        <xdr:cNvPr id="37" name="テキスト ボックス 36"/>
        <xdr:cNvSpPr txBox="1"/>
      </xdr:nvSpPr>
      <xdr:spPr>
        <a:xfrm>
          <a:off x="5448299" y="8515350"/>
          <a:ext cx="4314825" cy="2667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ケース１＜従来型＞：普通造林（スギ裸苗</a:t>
          </a:r>
          <a:r>
            <a:rPr kumimoji="1" lang="en-US" altLang="ja-JP" sz="1050"/>
            <a:t>3,000</a:t>
          </a:r>
          <a:r>
            <a:rPr kumimoji="1" lang="ja-JP" altLang="en-US" sz="1050"/>
            <a:t>本</a:t>
          </a:r>
          <a:r>
            <a:rPr kumimoji="1" lang="en-US" altLang="ja-JP" sz="1050"/>
            <a:t>/ha</a:t>
          </a:r>
          <a:r>
            <a:rPr kumimoji="1" lang="ja-JP" altLang="en-US" sz="1050"/>
            <a:t>）＋下刈り５回</a:t>
          </a:r>
        </a:p>
      </xdr:txBody>
    </xdr:sp>
    <xdr:clientData/>
  </xdr:twoCellAnchor>
  <xdr:twoCellAnchor>
    <xdr:from>
      <xdr:col>7</xdr:col>
      <xdr:colOff>666749</xdr:colOff>
      <xdr:row>39</xdr:row>
      <xdr:rowOff>228600</xdr:rowOff>
    </xdr:from>
    <xdr:to>
      <xdr:col>13</xdr:col>
      <xdr:colOff>561974</xdr:colOff>
      <xdr:row>41</xdr:row>
      <xdr:rowOff>19050</xdr:rowOff>
    </xdr:to>
    <xdr:sp macro="" textlink="">
      <xdr:nvSpPr>
        <xdr:cNvPr id="42" name="テキスト ボックス 41"/>
        <xdr:cNvSpPr txBox="1"/>
      </xdr:nvSpPr>
      <xdr:spPr>
        <a:xfrm>
          <a:off x="5467349" y="10648950"/>
          <a:ext cx="4010025" cy="266700"/>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ケース２：普通造林（スギコンテナ苗</a:t>
          </a:r>
          <a:r>
            <a:rPr kumimoji="1" lang="en-US" altLang="ja-JP" sz="1050"/>
            <a:t>2,000</a:t>
          </a:r>
          <a:r>
            <a:rPr kumimoji="1" lang="ja-JP" altLang="en-US" sz="1050"/>
            <a:t>本</a:t>
          </a:r>
          <a:r>
            <a:rPr kumimoji="1" lang="en-US" altLang="ja-JP" sz="1050"/>
            <a:t>/ha</a:t>
          </a:r>
          <a:r>
            <a:rPr kumimoji="1" lang="ja-JP" altLang="en-US" sz="1050"/>
            <a:t>）＋下刈り３回</a:t>
          </a:r>
        </a:p>
      </xdr:txBody>
    </xdr:sp>
    <xdr:clientData/>
  </xdr:twoCellAnchor>
  <xdr:twoCellAnchor>
    <xdr:from>
      <xdr:col>8</xdr:col>
      <xdr:colOff>9525</xdr:colOff>
      <xdr:row>49</xdr:row>
      <xdr:rowOff>28575</xdr:rowOff>
    </xdr:from>
    <xdr:to>
      <xdr:col>13</xdr:col>
      <xdr:colOff>590550</xdr:colOff>
      <xdr:row>50</xdr:row>
      <xdr:rowOff>57150</xdr:rowOff>
    </xdr:to>
    <xdr:sp macro="" textlink="">
      <xdr:nvSpPr>
        <xdr:cNvPr id="46" name="テキスト ボックス 45"/>
        <xdr:cNvSpPr txBox="1"/>
      </xdr:nvSpPr>
      <xdr:spPr>
        <a:xfrm>
          <a:off x="5495925" y="12830175"/>
          <a:ext cx="4010025" cy="266700"/>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ケース３：一貫作業（スギコンテナ苗</a:t>
          </a:r>
          <a:r>
            <a:rPr kumimoji="1" lang="en-US" altLang="ja-JP" sz="1050"/>
            <a:t>2,000</a:t>
          </a:r>
          <a:r>
            <a:rPr kumimoji="1" lang="ja-JP" altLang="en-US" sz="1050"/>
            <a:t>本</a:t>
          </a:r>
          <a:r>
            <a:rPr kumimoji="1" lang="en-US" altLang="ja-JP" sz="1050"/>
            <a:t>/ha</a:t>
          </a:r>
          <a:r>
            <a:rPr kumimoji="1" lang="ja-JP" altLang="en-US" sz="1050"/>
            <a:t>）＋下刈り３回</a:t>
          </a:r>
        </a:p>
      </xdr:txBody>
    </xdr:sp>
    <xdr:clientData/>
  </xdr:twoCellAnchor>
  <xdr:twoCellAnchor>
    <xdr:from>
      <xdr:col>7</xdr:col>
      <xdr:colOff>171449</xdr:colOff>
      <xdr:row>35</xdr:row>
      <xdr:rowOff>28583</xdr:rowOff>
    </xdr:from>
    <xdr:to>
      <xdr:col>8</xdr:col>
      <xdr:colOff>28574</xdr:colOff>
      <xdr:row>54</xdr:row>
      <xdr:rowOff>104778</xdr:rowOff>
    </xdr:to>
    <xdr:sp macro="" textlink="">
      <xdr:nvSpPr>
        <xdr:cNvPr id="48" name="V 字形矢印 47"/>
        <xdr:cNvSpPr/>
      </xdr:nvSpPr>
      <xdr:spPr>
        <a:xfrm rot="5400000">
          <a:off x="2943227" y="11525255"/>
          <a:ext cx="4600570" cy="542925"/>
        </a:xfrm>
        <a:prstGeom prst="notchedRightArrow">
          <a:avLst>
            <a:gd name="adj1" fmla="val 50000"/>
            <a:gd name="adj2" fmla="val 172500"/>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333375</xdr:colOff>
      <xdr:row>40</xdr:row>
      <xdr:rowOff>190500</xdr:rowOff>
    </xdr:from>
    <xdr:to>
      <xdr:col>7</xdr:col>
      <xdr:colOff>533400</xdr:colOff>
      <xdr:row>47</xdr:row>
      <xdr:rowOff>228601</xdr:rowOff>
    </xdr:to>
    <xdr:sp macro="" textlink="">
      <xdr:nvSpPr>
        <xdr:cNvPr id="51" name="テキスト ボックス 50"/>
        <xdr:cNvSpPr txBox="1"/>
      </xdr:nvSpPr>
      <xdr:spPr>
        <a:xfrm>
          <a:off x="5133975" y="10848975"/>
          <a:ext cx="200025" cy="1704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b="1">
              <a:solidFill>
                <a:srgbClr val="FF0000"/>
              </a:solidFill>
            </a:rPr>
            <a:t>収益性が向上</a:t>
          </a:r>
        </a:p>
      </xdr:txBody>
    </xdr:sp>
    <xdr:clientData/>
  </xdr:twoCellAnchor>
  <xdr:twoCellAnchor>
    <xdr:from>
      <xdr:col>0</xdr:col>
      <xdr:colOff>123825</xdr:colOff>
      <xdr:row>52</xdr:row>
      <xdr:rowOff>19050</xdr:rowOff>
    </xdr:from>
    <xdr:to>
      <xdr:col>6</xdr:col>
      <xdr:colOff>942975</xdr:colOff>
      <xdr:row>55</xdr:row>
      <xdr:rowOff>866775</xdr:rowOff>
    </xdr:to>
    <xdr:sp macro="" textlink="">
      <xdr:nvSpPr>
        <xdr:cNvPr id="52" name="テキスト ボックス 51"/>
        <xdr:cNvSpPr txBox="1"/>
      </xdr:nvSpPr>
      <xdr:spPr>
        <a:xfrm>
          <a:off x="123825" y="13973175"/>
          <a:ext cx="4933950" cy="1562100"/>
        </a:xfrm>
        <a:prstGeom prst="rect">
          <a:avLst/>
        </a:prstGeom>
        <a:gradFill>
          <a:gsLst>
            <a:gs pos="100000">
              <a:srgbClr val="FFFF00"/>
            </a:gs>
            <a:gs pos="0">
              <a:srgbClr val="FFFF00"/>
            </a:gs>
            <a:gs pos="51000">
              <a:schemeClr val="accent1">
                <a:lumMod val="5000"/>
                <a:lumOff val="95000"/>
              </a:schemeClr>
            </a:gs>
          </a:gsLst>
          <a:lin ang="5400000" scaled="1"/>
        </a:gra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　伐採と造林の作業方法・時期の連携等の課題を解決し，一貫作業の導入　</a:t>
          </a:r>
          <a:endParaRPr kumimoji="1" lang="en-US" altLang="ja-JP" sz="1100" b="1">
            <a:solidFill>
              <a:srgbClr val="FF0000"/>
            </a:solidFill>
          </a:endParaRPr>
        </a:p>
        <a:p>
          <a:r>
            <a:rPr kumimoji="1" lang="ja-JP" altLang="en-US" sz="1100" b="1">
              <a:solidFill>
                <a:srgbClr val="FF0000"/>
              </a:solidFill>
            </a:rPr>
            <a:t>　を推進することで，地拵え・植栽の省力化・効率化を図っていく。</a:t>
          </a:r>
          <a:endParaRPr kumimoji="1" lang="en-US" altLang="ja-JP" sz="1100" b="1">
            <a:solidFill>
              <a:srgbClr val="FF0000"/>
            </a:solidFill>
          </a:endParaRPr>
        </a:p>
        <a:p>
          <a:r>
            <a:rPr kumimoji="1" lang="ja-JP" altLang="en-US" sz="1100" b="1">
              <a:solidFill>
                <a:srgbClr val="FF0000"/>
              </a:solidFill>
            </a:rPr>
            <a:t>○　造林樹種の特性や生産目標（合板向け並材生産等）に応じて植栽本数を</a:t>
          </a:r>
          <a:endParaRPr kumimoji="1" lang="en-US" altLang="ja-JP" sz="1100" b="1">
            <a:solidFill>
              <a:srgbClr val="FF0000"/>
            </a:solidFill>
          </a:endParaRPr>
        </a:p>
        <a:p>
          <a:r>
            <a:rPr kumimoji="1" lang="ja-JP" altLang="en-US" sz="1100" b="1">
              <a:solidFill>
                <a:srgbClr val="FF0000"/>
              </a:solidFill>
            </a:rPr>
            <a:t>　柔軟に選択し，苗木代や労務費を低減していく。</a:t>
          </a:r>
          <a:endParaRPr kumimoji="1" lang="en-US" altLang="ja-JP" sz="1100" b="1">
            <a:solidFill>
              <a:srgbClr val="FF0000"/>
            </a:solidFill>
          </a:endParaRPr>
        </a:p>
        <a:p>
          <a:r>
            <a:rPr kumimoji="1" lang="ja-JP" altLang="en-US" sz="1100" b="1">
              <a:solidFill>
                <a:srgbClr val="FF0000"/>
              </a:solidFill>
            </a:rPr>
            <a:t>○　画一的な下刈りの実施を改め，現地状況に応じて要否を判断し，省力化</a:t>
          </a:r>
          <a:endParaRPr kumimoji="1" lang="en-US" altLang="ja-JP" sz="1100" b="1">
            <a:solidFill>
              <a:srgbClr val="FF0000"/>
            </a:solidFill>
          </a:endParaRPr>
        </a:p>
        <a:p>
          <a:r>
            <a:rPr kumimoji="1" lang="ja-JP" altLang="en-US" sz="1100" b="1">
              <a:solidFill>
                <a:srgbClr val="FF0000"/>
              </a:solidFill>
            </a:rPr>
            <a:t>　を図っていく。</a:t>
          </a:r>
        </a:p>
      </xdr:txBody>
    </xdr:sp>
    <xdr:clientData/>
  </xdr:twoCellAnchor>
  <xdr:twoCellAnchor>
    <xdr:from>
      <xdr:col>0</xdr:col>
      <xdr:colOff>485776</xdr:colOff>
      <xdr:row>15</xdr:row>
      <xdr:rowOff>171450</xdr:rowOff>
    </xdr:from>
    <xdr:to>
      <xdr:col>6</xdr:col>
      <xdr:colOff>733426</xdr:colOff>
      <xdr:row>16</xdr:row>
      <xdr:rowOff>200025</xdr:rowOff>
    </xdr:to>
    <xdr:sp macro="" textlink="">
      <xdr:nvSpPr>
        <xdr:cNvPr id="54" name="テキスト ボックス 53"/>
        <xdr:cNvSpPr txBox="1"/>
      </xdr:nvSpPr>
      <xdr:spPr>
        <a:xfrm>
          <a:off x="485776" y="4572000"/>
          <a:ext cx="4362450" cy="2667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ケース１＜従来型＞：普通造林（スギ裸苗</a:t>
          </a:r>
          <a:r>
            <a:rPr kumimoji="1" lang="en-US" altLang="ja-JP" sz="1050"/>
            <a:t>3,000</a:t>
          </a:r>
          <a:r>
            <a:rPr kumimoji="1" lang="ja-JP" altLang="en-US" sz="1050"/>
            <a:t>本</a:t>
          </a:r>
          <a:r>
            <a:rPr kumimoji="1" lang="en-US" altLang="ja-JP" sz="1050"/>
            <a:t>/ha</a:t>
          </a:r>
          <a:r>
            <a:rPr kumimoji="1" lang="ja-JP" altLang="en-US" sz="1050"/>
            <a:t>）＋下刈り５回</a:t>
          </a:r>
        </a:p>
      </xdr:txBody>
    </xdr:sp>
    <xdr:clientData/>
  </xdr:twoCellAnchor>
  <xdr:twoCellAnchor editAs="oneCell">
    <xdr:from>
      <xdr:col>0</xdr:col>
      <xdr:colOff>171450</xdr:colOff>
      <xdr:row>44</xdr:row>
      <xdr:rowOff>95250</xdr:rowOff>
    </xdr:from>
    <xdr:to>
      <xdr:col>6</xdr:col>
      <xdr:colOff>800100</xdr:colOff>
      <xdr:row>51</xdr:row>
      <xdr:rowOff>196956</xdr:rowOff>
    </xdr:to>
    <xdr:pic>
      <xdr:nvPicPr>
        <xdr:cNvPr id="49" name="図 48"/>
        <xdr:cNvPicPr>
          <a:picLocks noChangeAspect="1"/>
        </xdr:cNvPicPr>
      </xdr:nvPicPr>
      <xdr:blipFill>
        <a:blip xmlns:r="http://schemas.openxmlformats.org/officeDocument/2006/relationships" r:embed="rId8"/>
        <a:stretch>
          <a:fillRect/>
        </a:stretch>
      </xdr:blipFill>
      <xdr:spPr>
        <a:xfrm>
          <a:off x="171450" y="12144375"/>
          <a:ext cx="4743450" cy="1768581"/>
        </a:xfrm>
        <a:prstGeom prst="rect">
          <a:avLst/>
        </a:prstGeom>
      </xdr:spPr>
    </xdr:pic>
    <xdr:clientData/>
  </xdr:twoCellAnchor>
  <xdr:twoCellAnchor>
    <xdr:from>
      <xdr:col>11</xdr:col>
      <xdr:colOff>590550</xdr:colOff>
      <xdr:row>4</xdr:row>
      <xdr:rowOff>9525</xdr:rowOff>
    </xdr:from>
    <xdr:to>
      <xdr:col>13</xdr:col>
      <xdr:colOff>171450</xdr:colOff>
      <xdr:row>4</xdr:row>
      <xdr:rowOff>276225</xdr:rowOff>
    </xdr:to>
    <xdr:sp macro="" textlink="">
      <xdr:nvSpPr>
        <xdr:cNvPr id="23" name="テキスト ボックス 22"/>
        <xdr:cNvSpPr txBox="1"/>
      </xdr:nvSpPr>
      <xdr:spPr>
        <a:xfrm>
          <a:off x="8553450" y="1457325"/>
          <a:ext cx="9525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（千円／</a:t>
          </a:r>
          <a:r>
            <a:rPr kumimoji="1" lang="en-US" altLang="ja-JP" sz="1000"/>
            <a:t>ha</a:t>
          </a:r>
          <a:r>
            <a:rPr kumimoji="1" lang="ja-JP" altLang="en-US" sz="1000"/>
            <a:t>）</a:t>
          </a:r>
          <a:endParaRPr kumimoji="1" lang="en-US" altLang="ja-JP" sz="10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14</xdr:col>
      <xdr:colOff>27850</xdr:colOff>
      <xdr:row>12</xdr:row>
      <xdr:rowOff>142713</xdr:rowOff>
    </xdr:to>
    <xdr:pic>
      <xdr:nvPicPr>
        <xdr:cNvPr id="3" name="図 2"/>
        <xdr:cNvPicPr>
          <a:picLocks noChangeAspect="1"/>
        </xdr:cNvPicPr>
      </xdr:nvPicPr>
      <xdr:blipFill>
        <a:blip xmlns:r="http://schemas.openxmlformats.org/officeDocument/2006/relationships" r:embed="rId1"/>
        <a:stretch>
          <a:fillRect/>
        </a:stretch>
      </xdr:blipFill>
      <xdr:spPr>
        <a:xfrm>
          <a:off x="4800600" y="571500"/>
          <a:ext cx="4828450" cy="2523963"/>
        </a:xfrm>
        <a:prstGeom prst="rect">
          <a:avLst/>
        </a:prstGeom>
      </xdr:spPr>
    </xdr:pic>
    <xdr:clientData/>
  </xdr:twoCellAnchor>
  <xdr:twoCellAnchor editAs="oneCell">
    <xdr:from>
      <xdr:col>0</xdr:col>
      <xdr:colOff>0</xdr:colOff>
      <xdr:row>14</xdr:row>
      <xdr:rowOff>0</xdr:rowOff>
    </xdr:from>
    <xdr:to>
      <xdr:col>6</xdr:col>
      <xdr:colOff>573430</xdr:colOff>
      <xdr:row>24</xdr:row>
      <xdr:rowOff>142713</xdr:rowOff>
    </xdr:to>
    <xdr:pic>
      <xdr:nvPicPr>
        <xdr:cNvPr id="4" name="図 3"/>
        <xdr:cNvPicPr>
          <a:picLocks noChangeAspect="1"/>
        </xdr:cNvPicPr>
      </xdr:nvPicPr>
      <xdr:blipFill>
        <a:blip xmlns:r="http://schemas.openxmlformats.org/officeDocument/2006/relationships" r:embed="rId2"/>
        <a:stretch>
          <a:fillRect/>
        </a:stretch>
      </xdr:blipFill>
      <xdr:spPr>
        <a:xfrm>
          <a:off x="0" y="3429000"/>
          <a:ext cx="4688230" cy="2523963"/>
        </a:xfrm>
        <a:prstGeom prst="rect">
          <a:avLst/>
        </a:prstGeom>
      </xdr:spPr>
    </xdr:pic>
    <xdr:clientData/>
  </xdr:twoCellAnchor>
  <xdr:twoCellAnchor editAs="oneCell">
    <xdr:from>
      <xdr:col>7</xdr:col>
      <xdr:colOff>0</xdr:colOff>
      <xdr:row>14</xdr:row>
      <xdr:rowOff>0</xdr:rowOff>
    </xdr:from>
    <xdr:to>
      <xdr:col>13</xdr:col>
      <xdr:colOff>567334</xdr:colOff>
      <xdr:row>24</xdr:row>
      <xdr:rowOff>142713</xdr:rowOff>
    </xdr:to>
    <xdr:pic>
      <xdr:nvPicPr>
        <xdr:cNvPr id="5" name="図 4"/>
        <xdr:cNvPicPr>
          <a:picLocks noChangeAspect="1"/>
        </xdr:cNvPicPr>
      </xdr:nvPicPr>
      <xdr:blipFill>
        <a:blip xmlns:r="http://schemas.openxmlformats.org/officeDocument/2006/relationships" r:embed="rId3"/>
        <a:stretch>
          <a:fillRect/>
        </a:stretch>
      </xdr:blipFill>
      <xdr:spPr>
        <a:xfrm>
          <a:off x="4800600" y="3429000"/>
          <a:ext cx="4682134" cy="2523963"/>
        </a:xfrm>
        <a:prstGeom prst="rect">
          <a:avLst/>
        </a:prstGeom>
      </xdr:spPr>
    </xdr:pic>
    <xdr:clientData/>
  </xdr:twoCellAnchor>
  <xdr:twoCellAnchor editAs="oneCell">
    <xdr:from>
      <xdr:col>7</xdr:col>
      <xdr:colOff>676276</xdr:colOff>
      <xdr:row>24</xdr:row>
      <xdr:rowOff>219075</xdr:rowOff>
    </xdr:from>
    <xdr:to>
      <xdr:col>13</xdr:col>
      <xdr:colOff>439910</xdr:colOff>
      <xdr:row>33</xdr:row>
      <xdr:rowOff>163950</xdr:rowOff>
    </xdr:to>
    <xdr:pic>
      <xdr:nvPicPr>
        <xdr:cNvPr id="6" name="図 5"/>
        <xdr:cNvPicPr>
          <a:picLocks noChangeAspect="1"/>
        </xdr:cNvPicPr>
      </xdr:nvPicPr>
      <xdr:blipFill>
        <a:blip xmlns:r="http://schemas.openxmlformats.org/officeDocument/2006/relationships" r:embed="rId2"/>
        <a:stretch>
          <a:fillRect/>
        </a:stretch>
      </xdr:blipFill>
      <xdr:spPr>
        <a:xfrm>
          <a:off x="5476876" y="6029325"/>
          <a:ext cx="3878434" cy="2088000"/>
        </a:xfrm>
        <a:prstGeom prst="rect">
          <a:avLst/>
        </a:prstGeom>
      </xdr:spPr>
    </xdr:pic>
    <xdr:clientData/>
  </xdr:twoCellAnchor>
  <xdr:twoCellAnchor editAs="oneCell">
    <xdr:from>
      <xdr:col>7</xdr:col>
      <xdr:colOff>676277</xdr:colOff>
      <xdr:row>33</xdr:row>
      <xdr:rowOff>114300</xdr:rowOff>
    </xdr:from>
    <xdr:to>
      <xdr:col>13</xdr:col>
      <xdr:colOff>434868</xdr:colOff>
      <xdr:row>42</xdr:row>
      <xdr:rowOff>59175</xdr:rowOff>
    </xdr:to>
    <xdr:pic>
      <xdr:nvPicPr>
        <xdr:cNvPr id="7" name="図 6"/>
        <xdr:cNvPicPr>
          <a:picLocks noChangeAspect="1"/>
        </xdr:cNvPicPr>
      </xdr:nvPicPr>
      <xdr:blipFill>
        <a:blip xmlns:r="http://schemas.openxmlformats.org/officeDocument/2006/relationships" r:embed="rId4"/>
        <a:stretch>
          <a:fillRect/>
        </a:stretch>
      </xdr:blipFill>
      <xdr:spPr>
        <a:xfrm>
          <a:off x="5476877" y="8067675"/>
          <a:ext cx="3873391" cy="2088000"/>
        </a:xfrm>
        <a:prstGeom prst="rect">
          <a:avLst/>
        </a:prstGeom>
      </xdr:spPr>
    </xdr:pic>
    <xdr:clientData/>
  </xdr:twoCellAnchor>
  <xdr:twoCellAnchor editAs="oneCell">
    <xdr:from>
      <xdr:col>8</xdr:col>
      <xdr:colOff>76202</xdr:colOff>
      <xdr:row>42</xdr:row>
      <xdr:rowOff>19050</xdr:rowOff>
    </xdr:from>
    <xdr:to>
      <xdr:col>13</xdr:col>
      <xdr:colOff>520593</xdr:colOff>
      <xdr:row>50</xdr:row>
      <xdr:rowOff>202050</xdr:rowOff>
    </xdr:to>
    <xdr:pic>
      <xdr:nvPicPr>
        <xdr:cNvPr id="8" name="図 7"/>
        <xdr:cNvPicPr>
          <a:picLocks noChangeAspect="1"/>
        </xdr:cNvPicPr>
      </xdr:nvPicPr>
      <xdr:blipFill>
        <a:blip xmlns:r="http://schemas.openxmlformats.org/officeDocument/2006/relationships" r:embed="rId5"/>
        <a:stretch>
          <a:fillRect/>
        </a:stretch>
      </xdr:blipFill>
      <xdr:spPr>
        <a:xfrm>
          <a:off x="5562602" y="10115550"/>
          <a:ext cx="3873391" cy="2088000"/>
        </a:xfrm>
        <a:prstGeom prst="rect">
          <a:avLst/>
        </a:prstGeom>
      </xdr:spPr>
    </xdr:pic>
    <xdr:clientData/>
  </xdr:twoCellAnchor>
  <xdr:twoCellAnchor editAs="oneCell">
    <xdr:from>
      <xdr:col>0</xdr:col>
      <xdr:colOff>0</xdr:colOff>
      <xdr:row>2</xdr:row>
      <xdr:rowOff>0</xdr:rowOff>
    </xdr:from>
    <xdr:to>
      <xdr:col>6</xdr:col>
      <xdr:colOff>567334</xdr:colOff>
      <xdr:row>12</xdr:row>
      <xdr:rowOff>142713</xdr:rowOff>
    </xdr:to>
    <xdr:pic>
      <xdr:nvPicPr>
        <xdr:cNvPr id="9" name="図 8"/>
        <xdr:cNvPicPr>
          <a:picLocks noChangeAspect="1"/>
        </xdr:cNvPicPr>
      </xdr:nvPicPr>
      <xdr:blipFill>
        <a:blip xmlns:r="http://schemas.openxmlformats.org/officeDocument/2006/relationships" r:embed="rId6"/>
        <a:stretch>
          <a:fillRect/>
        </a:stretch>
      </xdr:blipFill>
      <xdr:spPr>
        <a:xfrm>
          <a:off x="0" y="571500"/>
          <a:ext cx="4682134" cy="25239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447675</xdr:colOff>
      <xdr:row>41</xdr:row>
      <xdr:rowOff>0</xdr:rowOff>
    </xdr:from>
    <xdr:ext cx="6648450" cy="2266950"/>
    <xdr:pic>
      <xdr:nvPicPr>
        <xdr:cNvPr id="2" name="図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075" y="6248400"/>
          <a:ext cx="6648450"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9</xdr:col>
      <xdr:colOff>628650</xdr:colOff>
      <xdr:row>15</xdr:row>
      <xdr:rowOff>76200</xdr:rowOff>
    </xdr:from>
    <xdr:to>
      <xdr:col>16</xdr:col>
      <xdr:colOff>508050</xdr:colOff>
      <xdr:row>25</xdr:row>
      <xdr:rowOff>214950</xdr:rowOff>
    </xdr:to>
    <xdr:grpSp>
      <xdr:nvGrpSpPr>
        <xdr:cNvPr id="6" name="グループ化 3"/>
        <xdr:cNvGrpSpPr>
          <a:grpSpLocks/>
        </xdr:cNvGrpSpPr>
      </xdr:nvGrpSpPr>
      <xdr:grpSpPr bwMode="auto">
        <a:xfrm>
          <a:off x="8315325" y="3381375"/>
          <a:ext cx="4680000" cy="2520000"/>
          <a:chOff x="7620000" y="3076575"/>
          <a:chExt cx="8810625" cy="4038600"/>
        </a:xfrm>
      </xdr:grpSpPr>
      <xdr:graphicFrame macro="">
        <xdr:nvGraphicFramePr>
          <xdr:cNvPr id="8" name="グラフ 5"/>
          <xdr:cNvGraphicFramePr>
            <a:graphicFrameLocks/>
          </xdr:cNvGraphicFramePr>
        </xdr:nvGraphicFramePr>
        <xdr:xfrm>
          <a:off x="7620000" y="3076575"/>
          <a:ext cx="8810625" cy="40386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テキスト ボックス 8"/>
          <xdr:cNvSpPr txBox="1"/>
        </xdr:nvSpPr>
        <xdr:spPr>
          <a:xfrm>
            <a:off x="15004446" y="4816779"/>
            <a:ext cx="1151129" cy="568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u="none">
                <a:latin typeface="Meiryo UI" panose="020B0604030504040204" pitchFamily="50" charset="-128"/>
                <a:ea typeface="Meiryo UI" panose="020B0604030504040204" pitchFamily="50" charset="-128"/>
                <a:cs typeface="Microsoft Himalaya" panose="01010100010101010101" pitchFamily="2" charset="0"/>
              </a:rPr>
              <a:t>315</a:t>
            </a:r>
            <a:endParaRPr kumimoji="1" lang="ja-JP" altLang="en-US" sz="800" u="none">
              <a:latin typeface="Meiryo UI" panose="020B0604030504040204" pitchFamily="50" charset="-128"/>
              <a:ea typeface="Meiryo UI" panose="020B0604030504040204" pitchFamily="50" charset="-128"/>
              <a:cs typeface="Microsoft Himalaya" panose="01010100010101010101" pitchFamily="2" charset="0"/>
            </a:endParaRPr>
          </a:p>
        </xdr:txBody>
      </xdr:sp>
    </xdr:grpSp>
    <xdr:clientData/>
  </xdr:twoCellAnchor>
  <xdr:twoCellAnchor>
    <xdr:from>
      <xdr:col>8</xdr:col>
      <xdr:colOff>381000</xdr:colOff>
      <xdr:row>1</xdr:row>
      <xdr:rowOff>152400</xdr:rowOff>
    </xdr:from>
    <xdr:to>
      <xdr:col>17</xdr:col>
      <xdr:colOff>152400</xdr:colOff>
      <xdr:row>9</xdr:row>
      <xdr:rowOff>133350</xdr:rowOff>
    </xdr:to>
    <xdr:sp macro="" textlink="">
      <xdr:nvSpPr>
        <xdr:cNvPr id="10" name="テキスト ボックス 9"/>
        <xdr:cNvSpPr txBox="1"/>
      </xdr:nvSpPr>
      <xdr:spPr>
        <a:xfrm>
          <a:off x="5257800" y="304800"/>
          <a:ext cx="5257800" cy="1200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再造林率は，前年度主伐面積と当年度再造林面積に基づき算出</a:t>
          </a:r>
          <a:endParaRPr kumimoji="1" lang="en-US" altLang="ja-JP" sz="1800" b="1">
            <a:solidFill>
              <a:srgbClr val="FF0000"/>
            </a:solidFill>
          </a:endParaRPr>
        </a:p>
        <a:p>
          <a:endParaRPr kumimoji="1" lang="en-US" altLang="ja-JP" sz="1800" b="1">
            <a:solidFill>
              <a:srgbClr val="FF0000"/>
            </a:solidFill>
          </a:endParaRPr>
        </a:p>
        <a:p>
          <a:pPr>
            <a:lnSpc>
              <a:spcPts val="2200"/>
            </a:lnSpc>
          </a:pPr>
          <a:r>
            <a:rPr kumimoji="1" lang="ja-JP" altLang="en-US" sz="1800" b="1">
              <a:solidFill>
                <a:srgbClr val="FF0000"/>
              </a:solidFill>
            </a:rPr>
            <a:t>⇒前年度と当該年度の主伐面積をラベル表示する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428625</xdr:colOff>
      <xdr:row>0</xdr:row>
      <xdr:rowOff>114299</xdr:rowOff>
    </xdr:from>
    <xdr:to>
      <xdr:col>14</xdr:col>
      <xdr:colOff>264909</xdr:colOff>
      <xdr:row>14</xdr:row>
      <xdr:rowOff>180974</xdr:rowOff>
    </xdr:to>
    <xdr:grpSp>
      <xdr:nvGrpSpPr>
        <xdr:cNvPr id="7" name="グループ化 6"/>
        <xdr:cNvGrpSpPr/>
      </xdr:nvGrpSpPr>
      <xdr:grpSpPr>
        <a:xfrm>
          <a:off x="7019925" y="114299"/>
          <a:ext cx="4703559" cy="2924175"/>
          <a:chOff x="7019924" y="114299"/>
          <a:chExt cx="5951183" cy="4308402"/>
        </a:xfrm>
      </xdr:grpSpPr>
      <xdr:graphicFrame macro="">
        <xdr:nvGraphicFramePr>
          <xdr:cNvPr id="2" name="グラフ 1"/>
          <xdr:cNvGraphicFramePr/>
        </xdr:nvGraphicFramePr>
        <xdr:xfrm>
          <a:off x="7019924" y="114299"/>
          <a:ext cx="5921375" cy="430840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4"/>
          <xdr:cNvSpPr txBox="1"/>
        </xdr:nvSpPr>
        <xdr:spPr>
          <a:xfrm>
            <a:off x="11707966" y="158749"/>
            <a:ext cx="1263141" cy="559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00">
                <a:latin typeface="メイリオ" panose="020B0604030504040204" pitchFamily="50" charset="-128"/>
                <a:ea typeface="メイリオ" panose="020B0604030504040204" pitchFamily="50" charset="-128"/>
              </a:rPr>
              <a:t>ｈａ当たり</a:t>
            </a:r>
            <a:endParaRPr kumimoji="1" lang="en-US" altLang="ja-JP" sz="1000">
              <a:latin typeface="メイリオ" panose="020B0604030504040204" pitchFamily="50" charset="-128"/>
              <a:ea typeface="メイリオ" panose="020B0604030504040204" pitchFamily="50" charset="-128"/>
            </a:endParaRPr>
          </a:p>
          <a:p>
            <a:pPr algn="r"/>
            <a:endParaRPr kumimoji="1" lang="en-US" altLang="ja-JP" sz="1000">
              <a:latin typeface="メイリオ" panose="020B0604030504040204" pitchFamily="50" charset="-128"/>
              <a:ea typeface="メイリオ" panose="020B0604030504040204" pitchFamily="50" charset="-128"/>
            </a:endParaRPr>
          </a:p>
        </xdr:txBody>
      </xdr:sp>
    </xdr:grpSp>
    <xdr:clientData/>
  </xdr:twoCellAnchor>
  <xdr:twoCellAnchor>
    <xdr:from>
      <xdr:col>7</xdr:col>
      <xdr:colOff>561975</xdr:colOff>
      <xdr:row>20</xdr:row>
      <xdr:rowOff>0</xdr:rowOff>
    </xdr:from>
    <xdr:to>
      <xdr:col>14</xdr:col>
      <xdr:colOff>374700</xdr:colOff>
      <xdr:row>30</xdr:row>
      <xdr:rowOff>138750</xdr:rowOff>
    </xdr:to>
    <xdr:grpSp>
      <xdr:nvGrpSpPr>
        <xdr:cNvPr id="8" name="グループ化 7"/>
        <xdr:cNvGrpSpPr/>
      </xdr:nvGrpSpPr>
      <xdr:grpSpPr>
        <a:xfrm>
          <a:off x="7153275" y="4286250"/>
          <a:ext cx="4680000" cy="2520000"/>
          <a:chOff x="7153275" y="4286250"/>
          <a:chExt cx="5921375" cy="3962399"/>
        </a:xfrm>
      </xdr:grpSpPr>
      <xdr:graphicFrame macro="">
        <xdr:nvGraphicFramePr>
          <xdr:cNvPr id="4" name="グラフ 3"/>
          <xdr:cNvGraphicFramePr>
            <a:graphicFrameLocks/>
          </xdr:cNvGraphicFramePr>
        </xdr:nvGraphicFramePr>
        <xdr:xfrm>
          <a:off x="7153275" y="4286250"/>
          <a:ext cx="5921375" cy="396239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テキスト ボックス 5"/>
          <xdr:cNvSpPr txBox="1"/>
        </xdr:nvSpPr>
        <xdr:spPr>
          <a:xfrm>
            <a:off x="11306174" y="4410075"/>
            <a:ext cx="1685926" cy="1149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造林＋下刈りが</a:t>
            </a:r>
            <a:r>
              <a:rPr kumimoji="1" lang="en-US" altLang="ja-JP" sz="1100">
                <a:latin typeface="メイリオ" panose="020B0604030504040204" pitchFamily="50" charset="-128"/>
                <a:ea typeface="メイリオ" panose="020B0604030504040204" pitchFamily="50" charset="-128"/>
              </a:rPr>
              <a:t>65%</a:t>
            </a:r>
            <a:r>
              <a:rPr kumimoji="1" lang="ja-JP" altLang="en-US" sz="1100">
                <a:latin typeface="メイリオ" panose="020B0604030504040204" pitchFamily="50" charset="-128"/>
                <a:ea typeface="メイリオ" panose="020B0604030504040204" pitchFamily="50" charset="-128"/>
              </a:rPr>
              <a:t>を占める</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276225</xdr:colOff>
      <xdr:row>1</xdr:row>
      <xdr:rowOff>76200</xdr:rowOff>
    </xdr:from>
    <xdr:to>
      <xdr:col>21</xdr:col>
      <xdr:colOff>155625</xdr:colOff>
      <xdr:row>11</xdr:row>
      <xdr:rowOff>214950</xdr:rowOff>
    </xdr:to>
    <xdr:grpSp>
      <xdr:nvGrpSpPr>
        <xdr:cNvPr id="3" name="グループ化 2"/>
        <xdr:cNvGrpSpPr/>
      </xdr:nvGrpSpPr>
      <xdr:grpSpPr>
        <a:xfrm>
          <a:off x="11639550" y="314325"/>
          <a:ext cx="4680000" cy="2758125"/>
          <a:chOff x="11563350" y="314325"/>
          <a:chExt cx="4680000" cy="2520000"/>
        </a:xfrm>
      </xdr:grpSpPr>
      <xdr:grpSp>
        <xdr:nvGrpSpPr>
          <xdr:cNvPr id="43" name="グループ化 42"/>
          <xdr:cNvGrpSpPr/>
        </xdr:nvGrpSpPr>
        <xdr:grpSpPr>
          <a:xfrm>
            <a:off x="11563350" y="314325"/>
            <a:ext cx="4680000" cy="2520000"/>
            <a:chOff x="11258550" y="314325"/>
            <a:chExt cx="4680000" cy="2520000"/>
          </a:xfrm>
        </xdr:grpSpPr>
        <xdr:grpSp>
          <xdr:nvGrpSpPr>
            <xdr:cNvPr id="42" name="グループ化 41"/>
            <xdr:cNvGrpSpPr/>
          </xdr:nvGrpSpPr>
          <xdr:grpSpPr>
            <a:xfrm>
              <a:off x="11258550" y="314325"/>
              <a:ext cx="4680000" cy="2520000"/>
              <a:chOff x="11258550" y="314325"/>
              <a:chExt cx="4680000" cy="2520000"/>
            </a:xfrm>
          </xdr:grpSpPr>
          <xdr:graphicFrame macro="">
            <xdr:nvGraphicFramePr>
              <xdr:cNvPr id="2" name="グラフ 1"/>
              <xdr:cNvGraphicFramePr/>
            </xdr:nvGraphicFramePr>
            <xdr:xfrm>
              <a:off x="11258550" y="314325"/>
              <a:ext cx="4680000" cy="2520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直線矢印コネクタ 3"/>
              <xdr:cNvCxnSpPr/>
            </xdr:nvCxnSpPr>
            <xdr:spPr>
              <a:xfrm>
                <a:off x="13011150" y="1133475"/>
                <a:ext cx="390525" cy="0"/>
              </a:xfrm>
              <a:prstGeom prst="straightConnector1">
                <a:avLst/>
              </a:prstGeom>
              <a:ln>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xdr:cNvSpPr txBox="1"/>
            </xdr:nvSpPr>
            <xdr:spPr>
              <a:xfrm>
                <a:off x="13363575" y="1038224"/>
                <a:ext cx="15811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rgbClr val="FF0000"/>
                    </a:solidFill>
                    <a:latin typeface="メイリオ" panose="020B0604030504040204" pitchFamily="50" charset="-128"/>
                    <a:ea typeface="メイリオ" panose="020B0604030504040204" pitchFamily="50" charset="-128"/>
                  </a:rPr>
                  <a:t>315</a:t>
                </a:r>
                <a:r>
                  <a:rPr kumimoji="1" lang="ja-JP" altLang="en-US" sz="800">
                    <a:solidFill>
                      <a:srgbClr val="FF0000"/>
                    </a:solidFill>
                    <a:latin typeface="メイリオ" panose="020B0604030504040204" pitchFamily="50" charset="-128"/>
                    <a:ea typeface="メイリオ" panose="020B0604030504040204" pitchFamily="50" charset="-128"/>
                  </a:rPr>
                  <a:t>：手元に残る収入</a:t>
                </a:r>
              </a:p>
            </xdr:txBody>
          </xdr:sp>
          <xdr:cxnSp macro="">
            <xdr:nvCxnSpPr>
              <xdr:cNvPr id="41" name="直線コネクタ 40"/>
              <xdr:cNvCxnSpPr/>
            </xdr:nvCxnSpPr>
            <xdr:spPr>
              <a:xfrm flipV="1">
                <a:off x="13020675" y="1057275"/>
                <a:ext cx="0" cy="3429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grpSp>
        <xdr:cxnSp macro="">
          <xdr:nvCxnSpPr>
            <xdr:cNvPr id="40" name="直線コネクタ 39"/>
            <xdr:cNvCxnSpPr/>
          </xdr:nvCxnSpPr>
          <xdr:spPr>
            <a:xfrm flipV="1">
              <a:off x="13392150" y="1028700"/>
              <a:ext cx="0" cy="180975"/>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grpSp>
      <xdr:sp macro="" textlink="">
        <xdr:nvSpPr>
          <xdr:cNvPr id="30" name="テキスト ボックス 29"/>
          <xdr:cNvSpPr txBox="1"/>
        </xdr:nvSpPr>
        <xdr:spPr>
          <a:xfrm>
            <a:off x="15535275" y="1228725"/>
            <a:ext cx="6762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合計</a:t>
            </a:r>
            <a:endParaRPr kumimoji="1" lang="en-US" altLang="ja-JP" sz="800">
              <a:latin typeface="メイリオ" panose="020B0604030504040204" pitchFamily="50" charset="-128"/>
              <a:ea typeface="メイリオ" panose="020B0604030504040204" pitchFamily="50" charset="-128"/>
            </a:endParaRPr>
          </a:p>
          <a:p>
            <a:pPr algn="ctr"/>
            <a:r>
              <a:rPr kumimoji="1" lang="en-US" altLang="ja-JP" sz="800">
                <a:latin typeface="メイリオ" panose="020B0604030504040204" pitchFamily="50" charset="-128"/>
                <a:ea typeface="メイリオ" panose="020B0604030504040204" pitchFamily="50" charset="-128"/>
              </a:rPr>
              <a:t>2,692</a:t>
            </a:r>
            <a:endParaRPr kumimoji="1" lang="ja-JP" altLang="en-US" sz="800">
              <a:latin typeface="メイリオ" panose="020B0604030504040204" pitchFamily="50" charset="-128"/>
              <a:ea typeface="メイリオ" panose="020B0604030504040204" pitchFamily="50" charset="-128"/>
            </a:endParaRPr>
          </a:p>
        </xdr:txBody>
      </xdr:sp>
    </xdr:grpSp>
    <xdr:clientData/>
  </xdr:twoCellAnchor>
  <xdr:twoCellAnchor>
    <xdr:from>
      <xdr:col>14</xdr:col>
      <xdr:colOff>304800</xdr:colOff>
      <xdr:row>12</xdr:row>
      <xdr:rowOff>95250</xdr:rowOff>
    </xdr:from>
    <xdr:to>
      <xdr:col>21</xdr:col>
      <xdr:colOff>133350</xdr:colOff>
      <xdr:row>22</xdr:row>
      <xdr:rowOff>234000</xdr:rowOff>
    </xdr:to>
    <xdr:grpSp>
      <xdr:nvGrpSpPr>
        <xdr:cNvPr id="6" name="グループ化 5"/>
        <xdr:cNvGrpSpPr/>
      </xdr:nvGrpSpPr>
      <xdr:grpSpPr>
        <a:xfrm>
          <a:off x="11668125" y="3429000"/>
          <a:ext cx="4629150" cy="2758125"/>
          <a:chOff x="11591925" y="2952750"/>
          <a:chExt cx="4629150" cy="2520000"/>
        </a:xfrm>
      </xdr:grpSpPr>
      <xdr:grpSp>
        <xdr:nvGrpSpPr>
          <xdr:cNvPr id="28" name="グループ化 27"/>
          <xdr:cNvGrpSpPr/>
        </xdr:nvGrpSpPr>
        <xdr:grpSpPr>
          <a:xfrm>
            <a:off x="11591925" y="2952750"/>
            <a:ext cx="4629150" cy="2520000"/>
            <a:chOff x="11287125" y="2952750"/>
            <a:chExt cx="4680000" cy="2520000"/>
          </a:xfrm>
        </xdr:grpSpPr>
        <xdr:grpSp>
          <xdr:nvGrpSpPr>
            <xdr:cNvPr id="12" name="グループ化 11"/>
            <xdr:cNvGrpSpPr/>
          </xdr:nvGrpSpPr>
          <xdr:grpSpPr>
            <a:xfrm>
              <a:off x="11287125" y="2952750"/>
              <a:ext cx="4680000" cy="2520000"/>
              <a:chOff x="11258550" y="247650"/>
              <a:chExt cx="4680000" cy="2520000"/>
            </a:xfrm>
          </xdr:grpSpPr>
          <xdr:graphicFrame macro="">
            <xdr:nvGraphicFramePr>
              <xdr:cNvPr id="13" name="グラフ 12"/>
              <xdr:cNvGraphicFramePr/>
            </xdr:nvGraphicFramePr>
            <xdr:xfrm>
              <a:off x="11258550" y="247650"/>
              <a:ext cx="4680000" cy="252000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14" name="直線コネクタ 13"/>
              <xdr:cNvCxnSpPr/>
            </xdr:nvCxnSpPr>
            <xdr:spPr>
              <a:xfrm flipV="1">
                <a:off x="12753975" y="981075"/>
                <a:ext cx="0" cy="3429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flipV="1">
                <a:off x="13382625" y="971550"/>
                <a:ext cx="0" cy="180975"/>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15"/>
              <xdr:cNvSpPr txBox="1"/>
            </xdr:nvSpPr>
            <xdr:spPr>
              <a:xfrm>
                <a:off x="13334999" y="907458"/>
                <a:ext cx="1895475" cy="32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rgbClr val="FF0000"/>
                    </a:solidFill>
                    <a:latin typeface="メイリオ" panose="020B0604030504040204" pitchFamily="50" charset="-128"/>
                    <a:ea typeface="メイリオ" panose="020B0604030504040204" pitchFamily="50" charset="-128"/>
                  </a:rPr>
                  <a:t>529</a:t>
                </a:r>
                <a:r>
                  <a:rPr kumimoji="1" lang="ja-JP" altLang="en-US" sz="800">
                    <a:solidFill>
                      <a:srgbClr val="FF0000"/>
                    </a:solidFill>
                    <a:latin typeface="メイリオ" panose="020B0604030504040204" pitchFamily="50" charset="-128"/>
                    <a:ea typeface="メイリオ" panose="020B0604030504040204" pitchFamily="50" charset="-128"/>
                  </a:rPr>
                  <a:t>：手元に残る収入</a:t>
                </a:r>
              </a:p>
            </xdr:txBody>
          </xdr:sp>
        </xdr:grpSp>
        <xdr:cxnSp macro="">
          <xdr:nvCxnSpPr>
            <xdr:cNvPr id="19" name="直線矢印コネクタ 18"/>
            <xdr:cNvCxnSpPr/>
          </xdr:nvCxnSpPr>
          <xdr:spPr>
            <a:xfrm>
              <a:off x="12792075" y="3762375"/>
              <a:ext cx="609600" cy="0"/>
            </a:xfrm>
            <a:prstGeom prst="straightConnector1">
              <a:avLst/>
            </a:prstGeom>
            <a:ln>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31" name="テキスト ボックス 30"/>
          <xdr:cNvSpPr txBox="1"/>
        </xdr:nvSpPr>
        <xdr:spPr>
          <a:xfrm>
            <a:off x="14687550" y="3819525"/>
            <a:ext cx="6762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合計</a:t>
            </a:r>
            <a:endParaRPr kumimoji="1" lang="en-US" altLang="ja-JP" sz="800">
              <a:latin typeface="メイリオ" panose="020B0604030504040204" pitchFamily="50" charset="-128"/>
              <a:ea typeface="メイリオ" panose="020B0604030504040204" pitchFamily="50" charset="-128"/>
            </a:endParaRPr>
          </a:p>
          <a:p>
            <a:pPr algn="ctr"/>
            <a:r>
              <a:rPr kumimoji="1" lang="en-US" altLang="ja-JP" sz="800">
                <a:latin typeface="メイリオ" panose="020B0604030504040204" pitchFamily="50" charset="-128"/>
                <a:ea typeface="メイリオ" panose="020B0604030504040204" pitchFamily="50" charset="-128"/>
              </a:rPr>
              <a:t>1,950</a:t>
            </a:r>
            <a:endParaRPr kumimoji="1" lang="ja-JP" altLang="en-US" sz="800">
              <a:latin typeface="メイリオ" panose="020B0604030504040204" pitchFamily="50" charset="-128"/>
              <a:ea typeface="メイリオ" panose="020B0604030504040204" pitchFamily="50" charset="-128"/>
            </a:endParaRPr>
          </a:p>
        </xdr:txBody>
      </xdr:sp>
    </xdr:grpSp>
    <xdr:clientData/>
  </xdr:twoCellAnchor>
  <xdr:twoCellAnchor>
    <xdr:from>
      <xdr:col>14</xdr:col>
      <xdr:colOff>295275</xdr:colOff>
      <xdr:row>23</xdr:row>
      <xdr:rowOff>180975</xdr:rowOff>
    </xdr:from>
    <xdr:to>
      <xdr:col>21</xdr:col>
      <xdr:colOff>174675</xdr:colOff>
      <xdr:row>34</xdr:row>
      <xdr:rowOff>81600</xdr:rowOff>
    </xdr:to>
    <xdr:grpSp>
      <xdr:nvGrpSpPr>
        <xdr:cNvPr id="5" name="グループ化 4"/>
        <xdr:cNvGrpSpPr/>
      </xdr:nvGrpSpPr>
      <xdr:grpSpPr>
        <a:xfrm>
          <a:off x="11658600" y="6372225"/>
          <a:ext cx="4680000" cy="2520000"/>
          <a:chOff x="11582400" y="5657850"/>
          <a:chExt cx="4680000" cy="2520000"/>
        </a:xfrm>
      </xdr:grpSpPr>
      <xdr:grpSp>
        <xdr:nvGrpSpPr>
          <xdr:cNvPr id="33" name="グループ化 32"/>
          <xdr:cNvGrpSpPr/>
        </xdr:nvGrpSpPr>
        <xdr:grpSpPr>
          <a:xfrm>
            <a:off x="11582400" y="5657850"/>
            <a:ext cx="4680000" cy="2520000"/>
            <a:chOff x="11277600" y="5657850"/>
            <a:chExt cx="4680000" cy="2520000"/>
          </a:xfrm>
        </xdr:grpSpPr>
        <xdr:grpSp>
          <xdr:nvGrpSpPr>
            <xdr:cNvPr id="23" name="グループ化 22"/>
            <xdr:cNvGrpSpPr/>
          </xdr:nvGrpSpPr>
          <xdr:grpSpPr>
            <a:xfrm>
              <a:off x="11277600" y="5657850"/>
              <a:ext cx="4680000" cy="2520000"/>
              <a:chOff x="11258550" y="247650"/>
              <a:chExt cx="4680000" cy="2520000"/>
            </a:xfrm>
          </xdr:grpSpPr>
          <xdr:graphicFrame macro="">
            <xdr:nvGraphicFramePr>
              <xdr:cNvPr id="24" name="グラフ 23"/>
              <xdr:cNvGraphicFramePr/>
            </xdr:nvGraphicFramePr>
            <xdr:xfrm>
              <a:off x="11258550" y="247650"/>
              <a:ext cx="4680000" cy="2520000"/>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25" name="直線コネクタ 24"/>
              <xdr:cNvCxnSpPr/>
            </xdr:nvCxnSpPr>
            <xdr:spPr>
              <a:xfrm flipV="1">
                <a:off x="12458700" y="981075"/>
                <a:ext cx="0" cy="3429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flipV="1">
                <a:off x="13363575" y="971550"/>
                <a:ext cx="0" cy="180975"/>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7" name="テキスト ボックス 26"/>
              <xdr:cNvSpPr txBox="1"/>
            </xdr:nvSpPr>
            <xdr:spPr>
              <a:xfrm>
                <a:off x="13325474" y="942975"/>
                <a:ext cx="1533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rgbClr val="FF0000"/>
                    </a:solidFill>
                    <a:latin typeface="メイリオ" panose="020B0604030504040204" pitchFamily="50" charset="-128"/>
                    <a:ea typeface="メイリオ" panose="020B0604030504040204" pitchFamily="50" charset="-128"/>
                  </a:rPr>
                  <a:t>779</a:t>
                </a:r>
                <a:r>
                  <a:rPr kumimoji="1" lang="ja-JP" altLang="en-US" sz="800">
                    <a:solidFill>
                      <a:srgbClr val="FF0000"/>
                    </a:solidFill>
                    <a:latin typeface="メイリオ" panose="020B0604030504040204" pitchFamily="50" charset="-128"/>
                    <a:ea typeface="メイリオ" panose="020B0604030504040204" pitchFamily="50" charset="-128"/>
                  </a:rPr>
                  <a:t>：手元に残る収入</a:t>
                </a:r>
              </a:p>
            </xdr:txBody>
          </xdr:sp>
        </xdr:grpSp>
        <xdr:cxnSp macro="">
          <xdr:nvCxnSpPr>
            <xdr:cNvPr id="29" name="直線矢印コネクタ 28"/>
            <xdr:cNvCxnSpPr/>
          </xdr:nvCxnSpPr>
          <xdr:spPr>
            <a:xfrm>
              <a:off x="12487275" y="6477000"/>
              <a:ext cx="876300" cy="0"/>
            </a:xfrm>
            <a:prstGeom prst="straightConnector1">
              <a:avLst/>
            </a:prstGeom>
            <a:ln>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32" name="テキスト ボックス 31"/>
          <xdr:cNvSpPr txBox="1"/>
        </xdr:nvSpPr>
        <xdr:spPr>
          <a:xfrm>
            <a:off x="14411325" y="6524625"/>
            <a:ext cx="6762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合計</a:t>
            </a:r>
            <a:endParaRPr kumimoji="1" lang="en-US" altLang="ja-JP" sz="800">
              <a:latin typeface="メイリオ" panose="020B0604030504040204" pitchFamily="50" charset="-128"/>
              <a:ea typeface="メイリオ" panose="020B0604030504040204" pitchFamily="50" charset="-128"/>
            </a:endParaRPr>
          </a:p>
          <a:p>
            <a:pPr algn="ctr"/>
            <a:r>
              <a:rPr kumimoji="1" lang="en-US" altLang="ja-JP" sz="800">
                <a:latin typeface="メイリオ" panose="020B0604030504040204" pitchFamily="50" charset="-128"/>
                <a:ea typeface="メイリオ" panose="020B0604030504040204" pitchFamily="50" charset="-128"/>
              </a:rPr>
              <a:t>1,693</a:t>
            </a:r>
            <a:endParaRPr kumimoji="1" lang="ja-JP" altLang="en-US" sz="800">
              <a:latin typeface="メイリオ" panose="020B0604030504040204" pitchFamily="50" charset="-128"/>
              <a:ea typeface="メイリオ" panose="020B060403050404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628650</xdr:colOff>
      <xdr:row>3</xdr:row>
      <xdr:rowOff>19050</xdr:rowOff>
    </xdr:from>
    <xdr:to>
      <xdr:col>14</xdr:col>
      <xdr:colOff>508050</xdr:colOff>
      <xdr:row>13</xdr:row>
      <xdr:rowOff>157800</xdr:rowOff>
    </xdr:to>
    <xdr:graphicFrame macro="">
      <xdr:nvGraphicFramePr>
        <xdr:cNvPr id="2"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A27" sqref="A27"/>
    </sheetView>
  </sheetViews>
  <sheetFormatPr defaultRowHeight="18.75" x14ac:dyDescent="0.4"/>
  <sheetData/>
  <phoneticPr fontId="4"/>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I50"/>
  <sheetViews>
    <sheetView tabSelected="1" topLeftCell="A25" workbookViewId="0">
      <selection activeCell="D30" sqref="D30"/>
    </sheetView>
  </sheetViews>
  <sheetFormatPr defaultRowHeight="18.75" x14ac:dyDescent="0.4"/>
  <cols>
    <col min="1" max="1" width="25.375" customWidth="1"/>
    <col min="2" max="2" width="13.125" customWidth="1"/>
    <col min="4" max="4" width="11" bestFit="1" customWidth="1"/>
    <col min="5" max="5" width="16.25" customWidth="1"/>
    <col min="6" max="6" width="10.5" bestFit="1" customWidth="1"/>
  </cols>
  <sheetData>
    <row r="1" spans="1:9" ht="25.5" x14ac:dyDescent="0.4">
      <c r="A1" s="116" t="s">
        <v>157</v>
      </c>
      <c r="B1" s="116"/>
      <c r="C1" s="116"/>
      <c r="D1" s="116"/>
      <c r="E1" s="116"/>
      <c r="F1" s="116"/>
      <c r="G1" s="116"/>
      <c r="H1" s="66"/>
      <c r="I1" s="66"/>
    </row>
    <row r="2" spans="1:9" ht="19.5" thickBot="1" x14ac:dyDescent="0.45">
      <c r="A2" s="59" t="s">
        <v>117</v>
      </c>
      <c r="B2" s="59"/>
      <c r="D2" s="117" t="s">
        <v>143</v>
      </c>
      <c r="E2" s="117"/>
      <c r="F2" s="117"/>
      <c r="G2" s="117"/>
    </row>
    <row r="3" spans="1:9" ht="19.5" thickBot="1" x14ac:dyDescent="0.45">
      <c r="A3" s="89"/>
      <c r="B3" s="59" t="s">
        <v>128</v>
      </c>
      <c r="C3" s="92" t="s">
        <v>95</v>
      </c>
      <c r="D3" s="95">
        <f>A3*B8/100</f>
        <v>0</v>
      </c>
      <c r="E3" s="93" t="s">
        <v>98</v>
      </c>
      <c r="F3" s="93" t="e">
        <f>D3/A5</f>
        <v>#DIV/0!</v>
      </c>
      <c r="G3" s="94" t="s">
        <v>97</v>
      </c>
    </row>
    <row r="4" spans="1:9" ht="19.5" thickBot="1" x14ac:dyDescent="0.45">
      <c r="A4" s="59" t="s">
        <v>129</v>
      </c>
      <c r="B4" s="59"/>
      <c r="C4" s="92" t="s">
        <v>96</v>
      </c>
      <c r="D4" s="95">
        <f>A3-D3</f>
        <v>0</v>
      </c>
      <c r="E4" s="93" t="s">
        <v>98</v>
      </c>
      <c r="F4" s="95" t="e">
        <f>D4/A7</f>
        <v>#DIV/0!</v>
      </c>
      <c r="G4" s="94" t="s">
        <v>97</v>
      </c>
    </row>
    <row r="5" spans="1:9" ht="19.5" thickBot="1" x14ac:dyDescent="0.45">
      <c r="A5" s="90"/>
      <c r="B5" s="59" t="s">
        <v>126</v>
      </c>
      <c r="C5" s="85" t="s">
        <v>108</v>
      </c>
      <c r="D5" s="111"/>
      <c r="E5" s="86"/>
      <c r="F5" s="86" t="e">
        <f>F3</f>
        <v>#DIV/0!</v>
      </c>
      <c r="G5" s="88" t="s">
        <v>97</v>
      </c>
    </row>
    <row r="6" spans="1:9" ht="19.5" thickBot="1" x14ac:dyDescent="0.45">
      <c r="A6" t="s">
        <v>130</v>
      </c>
      <c r="C6" s="96" t="s">
        <v>116</v>
      </c>
      <c r="D6" s="112">
        <f>SUM(D3:D4)</f>
        <v>0</v>
      </c>
      <c r="E6" s="97" t="s">
        <v>98</v>
      </c>
      <c r="F6" s="78"/>
      <c r="G6" s="78"/>
    </row>
    <row r="7" spans="1:9" ht="19.5" thickBot="1" x14ac:dyDescent="0.45">
      <c r="A7" s="91"/>
      <c r="B7" t="s">
        <v>127</v>
      </c>
      <c r="C7" s="72" t="s">
        <v>155</v>
      </c>
      <c r="D7" s="75"/>
      <c r="E7" s="73" t="s">
        <v>132</v>
      </c>
    </row>
    <row r="8" spans="1:9" ht="19.5" thickBot="1" x14ac:dyDescent="0.45">
      <c r="A8" s="64" t="s">
        <v>151</v>
      </c>
      <c r="B8" s="74"/>
      <c r="C8" s="77" t="s">
        <v>131</v>
      </c>
      <c r="D8" s="59"/>
      <c r="E8" s="59"/>
    </row>
    <row r="9" spans="1:9" x14ac:dyDescent="0.4">
      <c r="A9" s="78" t="s">
        <v>119</v>
      </c>
    </row>
    <row r="10" spans="1:9" ht="19.5" thickBot="1" x14ac:dyDescent="0.45">
      <c r="A10" s="78" t="s">
        <v>149</v>
      </c>
    </row>
    <row r="11" spans="1:9" ht="19.5" thickBot="1" x14ac:dyDescent="0.45">
      <c r="D11" s="81" t="s">
        <v>113</v>
      </c>
      <c r="E11" s="82" t="s">
        <v>95</v>
      </c>
      <c r="F11" s="82" t="e">
        <f>F3</f>
        <v>#DIV/0!</v>
      </c>
      <c r="G11" s="84" t="s">
        <v>97</v>
      </c>
    </row>
    <row r="12" spans="1:9" ht="19.5" thickBot="1" x14ac:dyDescent="0.45">
      <c r="A12" t="s">
        <v>100</v>
      </c>
      <c r="D12" s="118" t="s">
        <v>141</v>
      </c>
      <c r="E12" s="119"/>
      <c r="F12" s="87"/>
      <c r="G12" s="88" t="s">
        <v>136</v>
      </c>
    </row>
    <row r="13" spans="1:9" x14ac:dyDescent="0.4">
      <c r="A13" s="57" t="s">
        <v>156</v>
      </c>
      <c r="B13" s="60">
        <f>A5*D7/1000</f>
        <v>0</v>
      </c>
      <c r="C13" s="57" t="s">
        <v>101</v>
      </c>
      <c r="E13" s="58" t="s">
        <v>99</v>
      </c>
      <c r="F13" s="70" t="e">
        <f>B13*F11</f>
        <v>#DIV/0!</v>
      </c>
      <c r="G13" s="58" t="s">
        <v>101</v>
      </c>
    </row>
    <row r="14" spans="1:9" x14ac:dyDescent="0.4">
      <c r="A14" s="62" t="s">
        <v>109</v>
      </c>
      <c r="B14" s="67">
        <f>B13</f>
        <v>0</v>
      </c>
      <c r="C14" s="62"/>
      <c r="E14" s="62" t="s">
        <v>109</v>
      </c>
      <c r="F14" s="67" t="e">
        <f>F13</f>
        <v>#DIV/0!</v>
      </c>
      <c r="G14" s="29" t="s">
        <v>101</v>
      </c>
    </row>
    <row r="15" spans="1:9" x14ac:dyDescent="0.4">
      <c r="A15" s="61" t="s">
        <v>103</v>
      </c>
      <c r="B15" s="59"/>
      <c r="C15" s="59"/>
      <c r="E15" s="61" t="s">
        <v>103</v>
      </c>
      <c r="F15" s="59"/>
      <c r="G15" s="59"/>
    </row>
    <row r="16" spans="1:9" x14ac:dyDescent="0.4">
      <c r="A16" s="38" t="s">
        <v>142</v>
      </c>
      <c r="B16" s="55">
        <f>A5*F12/1000</f>
        <v>0</v>
      </c>
      <c r="C16" s="57" t="s">
        <v>101</v>
      </c>
      <c r="E16" s="38" t="s">
        <v>102</v>
      </c>
      <c r="F16" s="55" t="e">
        <f>B16*F11</f>
        <v>#DIV/0!</v>
      </c>
      <c r="G16" s="57" t="s">
        <v>101</v>
      </c>
    </row>
    <row r="17" spans="1:7" x14ac:dyDescent="0.4">
      <c r="A17" s="29" t="s">
        <v>105</v>
      </c>
      <c r="B17" s="80"/>
      <c r="C17" s="29" t="s">
        <v>101</v>
      </c>
      <c r="E17" s="29" t="s">
        <v>105</v>
      </c>
      <c r="F17" s="55" t="e">
        <f>B17*F11</f>
        <v>#DIV/0!</v>
      </c>
      <c r="G17" s="29" t="s">
        <v>101</v>
      </c>
    </row>
    <row r="18" spans="1:7" x14ac:dyDescent="0.4">
      <c r="A18" s="29" t="s">
        <v>146</v>
      </c>
      <c r="B18" s="80"/>
      <c r="C18" s="29" t="s">
        <v>101</v>
      </c>
      <c r="E18" s="29" t="s">
        <v>106</v>
      </c>
      <c r="F18" s="55" t="e">
        <f>B18*F11</f>
        <v>#DIV/0!</v>
      </c>
      <c r="G18" s="29" t="s">
        <v>101</v>
      </c>
    </row>
    <row r="19" spans="1:7" x14ac:dyDescent="0.4">
      <c r="A19" s="29" t="s">
        <v>145</v>
      </c>
      <c r="B19" s="80"/>
      <c r="C19" s="29" t="s">
        <v>101</v>
      </c>
      <c r="E19" s="29" t="s">
        <v>107</v>
      </c>
      <c r="F19" s="55" t="e">
        <f>B19*F11</f>
        <v>#DIV/0!</v>
      </c>
      <c r="G19" s="29" t="s">
        <v>101</v>
      </c>
    </row>
    <row r="20" spans="1:7" x14ac:dyDescent="0.4">
      <c r="A20" s="29" t="s">
        <v>144</v>
      </c>
      <c r="B20" s="80"/>
      <c r="C20" s="29" t="s">
        <v>101</v>
      </c>
      <c r="E20" s="29" t="s">
        <v>108</v>
      </c>
      <c r="F20" s="55" t="e">
        <f>B20*F11</f>
        <v>#DIV/0!</v>
      </c>
      <c r="G20" s="29" t="s">
        <v>101</v>
      </c>
    </row>
    <row r="21" spans="1:7" x14ac:dyDescent="0.4">
      <c r="A21" s="62" t="s">
        <v>109</v>
      </c>
      <c r="B21" s="68">
        <f>SUM(B16:B20)</f>
        <v>0</v>
      </c>
      <c r="C21" s="62" t="s">
        <v>101</v>
      </c>
      <c r="D21" s="69"/>
      <c r="E21" s="62" t="s">
        <v>109</v>
      </c>
      <c r="F21" s="68" t="e">
        <f>SUM(F16:F20)</f>
        <v>#DIV/0!</v>
      </c>
      <c r="G21" s="62" t="s">
        <v>101</v>
      </c>
    </row>
    <row r="22" spans="1:7" ht="35.25" customHeight="1" x14ac:dyDescent="0.4">
      <c r="A22" s="120" t="s">
        <v>122</v>
      </c>
      <c r="B22" s="120"/>
      <c r="C22" s="120"/>
      <c r="D22" s="69"/>
      <c r="E22" s="120" t="s">
        <v>123</v>
      </c>
      <c r="F22" s="120"/>
      <c r="G22" s="120"/>
    </row>
    <row r="23" spans="1:7" x14ac:dyDescent="0.4">
      <c r="A23" s="62" t="s">
        <v>153</v>
      </c>
      <c r="B23" s="114">
        <f>B21*0.1</f>
        <v>0</v>
      </c>
      <c r="C23" s="62" t="s">
        <v>101</v>
      </c>
      <c r="D23" s="69"/>
      <c r="E23" s="62" t="s">
        <v>114</v>
      </c>
      <c r="F23" s="65" t="e">
        <f>F21*0.1</f>
        <v>#DIV/0!</v>
      </c>
      <c r="G23" s="62" t="s">
        <v>101</v>
      </c>
    </row>
    <row r="24" spans="1:7" x14ac:dyDescent="0.4">
      <c r="A24" s="63" t="s">
        <v>110</v>
      </c>
      <c r="B24" s="63"/>
      <c r="C24" s="63"/>
      <c r="E24" s="63" t="s">
        <v>110</v>
      </c>
      <c r="F24" s="63"/>
      <c r="G24" s="63"/>
    </row>
    <row r="25" spans="1:7" x14ac:dyDescent="0.4">
      <c r="A25" s="62" t="s">
        <v>104</v>
      </c>
      <c r="B25" s="113"/>
      <c r="C25" s="62" t="s">
        <v>101</v>
      </c>
      <c r="D25" s="69"/>
      <c r="E25" s="62" t="s">
        <v>104</v>
      </c>
      <c r="F25" s="67" t="e">
        <f>B25*F11</f>
        <v>#DIV/0!</v>
      </c>
      <c r="G25" s="62" t="s">
        <v>101</v>
      </c>
    </row>
    <row r="26" spans="1:7" x14ac:dyDescent="0.4">
      <c r="A26" s="63"/>
      <c r="B26" s="63"/>
      <c r="C26" s="63"/>
      <c r="D26" s="69"/>
      <c r="E26" s="63"/>
      <c r="F26" s="63"/>
      <c r="G26" s="63"/>
    </row>
    <row r="27" spans="1:7" x14ac:dyDescent="0.4">
      <c r="A27" s="98" t="s">
        <v>135</v>
      </c>
      <c r="B27" s="99">
        <f>B21+B23</f>
        <v>0</v>
      </c>
      <c r="C27" s="98" t="s">
        <v>101</v>
      </c>
      <c r="D27" s="100"/>
      <c r="E27" s="101" t="s">
        <v>135</v>
      </c>
      <c r="F27" s="102" t="e">
        <f>F21+F23</f>
        <v>#DIV/0!</v>
      </c>
      <c r="G27" s="101" t="s">
        <v>101</v>
      </c>
    </row>
    <row r="28" spans="1:7" x14ac:dyDescent="0.4">
      <c r="A28" s="98" t="s">
        <v>115</v>
      </c>
      <c r="B28" s="103">
        <f>B14+B25-+B21-+B23</f>
        <v>0</v>
      </c>
      <c r="C28" s="98" t="s">
        <v>101</v>
      </c>
      <c r="D28" s="100"/>
      <c r="E28" s="101" t="s">
        <v>115</v>
      </c>
      <c r="F28" s="104" t="e">
        <f>F14+F25-+F21-+F23</f>
        <v>#DIV/0!</v>
      </c>
      <c r="G28" s="101" t="s">
        <v>101</v>
      </c>
    </row>
    <row r="29" spans="1:7" x14ac:dyDescent="0.4">
      <c r="A29" s="59"/>
      <c r="B29" s="59"/>
      <c r="C29" s="59"/>
    </row>
    <row r="30" spans="1:7" x14ac:dyDescent="0.4">
      <c r="A30" s="79" t="s">
        <v>118</v>
      </c>
      <c r="B30" s="59"/>
      <c r="C30" s="59"/>
    </row>
    <row r="31" spans="1:7" ht="19.5" thickBot="1" x14ac:dyDescent="0.45">
      <c r="A31" s="78" t="s">
        <v>150</v>
      </c>
      <c r="B31" s="59"/>
      <c r="C31" s="59"/>
    </row>
    <row r="32" spans="1:7" ht="19.5" thickBot="1" x14ac:dyDescent="0.45">
      <c r="B32" s="59"/>
      <c r="C32" s="59"/>
      <c r="D32" s="81" t="s">
        <v>113</v>
      </c>
      <c r="E32" s="82" t="s">
        <v>96</v>
      </c>
      <c r="F32" s="83" t="e">
        <f>F4</f>
        <v>#DIV/0!</v>
      </c>
      <c r="G32" s="84" t="s">
        <v>97</v>
      </c>
    </row>
    <row r="33" spans="1:7" ht="19.5" thickBot="1" x14ac:dyDescent="0.45">
      <c r="A33" t="s">
        <v>111</v>
      </c>
      <c r="D33" s="85"/>
      <c r="E33" s="86" t="s">
        <v>137</v>
      </c>
      <c r="F33" s="87"/>
      <c r="G33" s="88" t="s">
        <v>136</v>
      </c>
    </row>
    <row r="34" spans="1:7" x14ac:dyDescent="0.4">
      <c r="A34" s="57" t="s">
        <v>99</v>
      </c>
      <c r="B34" s="60">
        <f>A7*D7/1000</f>
        <v>0</v>
      </c>
      <c r="C34" s="57" t="s">
        <v>101</v>
      </c>
      <c r="E34" s="76" t="s">
        <v>99</v>
      </c>
      <c r="F34" s="71" t="e">
        <f>B34*F32</f>
        <v>#DIV/0!</v>
      </c>
      <c r="G34" s="76" t="s">
        <v>101</v>
      </c>
    </row>
    <row r="35" spans="1:7" x14ac:dyDescent="0.4">
      <c r="A35" s="62" t="s">
        <v>109</v>
      </c>
      <c r="B35" s="67">
        <f>B34</f>
        <v>0</v>
      </c>
      <c r="C35" s="62"/>
      <c r="D35" s="69"/>
      <c r="E35" s="62" t="s">
        <v>109</v>
      </c>
      <c r="F35" s="67" t="e">
        <f>F34</f>
        <v>#DIV/0!</v>
      </c>
      <c r="G35" s="62"/>
    </row>
    <row r="36" spans="1:7" x14ac:dyDescent="0.4">
      <c r="A36" s="63" t="s">
        <v>112</v>
      </c>
      <c r="B36" s="63"/>
      <c r="C36" s="63"/>
      <c r="D36" s="69"/>
      <c r="E36" s="63" t="s">
        <v>103</v>
      </c>
      <c r="F36" s="63"/>
      <c r="G36" s="63"/>
    </row>
    <row r="37" spans="1:7" x14ac:dyDescent="0.4">
      <c r="A37" s="62" t="s">
        <v>147</v>
      </c>
      <c r="B37" s="80"/>
      <c r="C37" s="62" t="s">
        <v>101</v>
      </c>
      <c r="D37" s="69"/>
      <c r="E37" s="62" t="s">
        <v>124</v>
      </c>
      <c r="F37" s="65" t="e">
        <f>B37*F32</f>
        <v>#DIV/0!</v>
      </c>
      <c r="G37" s="62" t="s">
        <v>101</v>
      </c>
    </row>
    <row r="38" spans="1:7" x14ac:dyDescent="0.4">
      <c r="A38" s="62" t="s">
        <v>148</v>
      </c>
      <c r="B38" s="80"/>
      <c r="C38" s="62" t="s">
        <v>101</v>
      </c>
      <c r="D38" s="69"/>
      <c r="E38" s="62" t="s">
        <v>125</v>
      </c>
      <c r="F38" s="65" t="e">
        <f>B38*F32</f>
        <v>#DIV/0!</v>
      </c>
      <c r="G38" s="62" t="s">
        <v>101</v>
      </c>
    </row>
    <row r="39" spans="1:7" x14ac:dyDescent="0.4">
      <c r="A39" s="62" t="s">
        <v>138</v>
      </c>
      <c r="B39" s="65">
        <f>A7*F33/1000</f>
        <v>0</v>
      </c>
      <c r="C39" s="62" t="s">
        <v>101</v>
      </c>
      <c r="D39" s="69"/>
      <c r="E39" s="62" t="s">
        <v>133</v>
      </c>
      <c r="F39" s="65" t="e">
        <f>B39*F32</f>
        <v>#DIV/0!</v>
      </c>
      <c r="G39" s="62" t="s">
        <v>101</v>
      </c>
    </row>
    <row r="40" spans="1:7" x14ac:dyDescent="0.4">
      <c r="A40" s="62" t="s">
        <v>109</v>
      </c>
      <c r="B40" s="62">
        <f>SUM(B37:B39)</f>
        <v>0</v>
      </c>
      <c r="C40" s="62" t="s">
        <v>101</v>
      </c>
      <c r="D40" s="69"/>
      <c r="E40" s="62" t="s">
        <v>109</v>
      </c>
      <c r="F40" s="65" t="e">
        <f>SUM(F37:F38)</f>
        <v>#DIV/0!</v>
      </c>
      <c r="G40" s="62" t="s">
        <v>101</v>
      </c>
    </row>
    <row r="41" spans="1:7" ht="35.25" customHeight="1" x14ac:dyDescent="0.4">
      <c r="A41" s="120" t="s">
        <v>121</v>
      </c>
      <c r="B41" s="120"/>
      <c r="C41" s="120"/>
      <c r="D41" s="69"/>
      <c r="E41" s="120" t="s">
        <v>121</v>
      </c>
      <c r="F41" s="120"/>
      <c r="G41" s="120"/>
    </row>
    <row r="42" spans="1:7" x14ac:dyDescent="0.4">
      <c r="A42" s="62" t="s">
        <v>154</v>
      </c>
      <c r="B42" s="114">
        <f>B40*0.1</f>
        <v>0</v>
      </c>
      <c r="C42" s="62" t="s">
        <v>101</v>
      </c>
      <c r="D42" s="69"/>
      <c r="E42" s="62" t="s">
        <v>114</v>
      </c>
      <c r="F42" s="65" t="e">
        <f>F40*0.1</f>
        <v>#DIV/0!</v>
      </c>
      <c r="G42" s="62" t="s">
        <v>101</v>
      </c>
    </row>
    <row r="43" spans="1:7" x14ac:dyDescent="0.4">
      <c r="A43" s="63" t="s">
        <v>120</v>
      </c>
      <c r="B43" s="63"/>
      <c r="C43" s="63"/>
      <c r="D43" s="69"/>
      <c r="E43" s="63" t="s">
        <v>120</v>
      </c>
      <c r="F43" s="63"/>
      <c r="G43" s="63"/>
    </row>
    <row r="44" spans="1:7" ht="18.75" customHeight="1" x14ac:dyDescent="0.4">
      <c r="A44" s="62" t="s">
        <v>104</v>
      </c>
      <c r="B44" s="67">
        <f>(B37+B38)*1.31*1.7*0.4</f>
        <v>0</v>
      </c>
      <c r="C44" s="62" t="s">
        <v>101</v>
      </c>
      <c r="D44" s="69"/>
      <c r="E44" s="62" t="s">
        <v>104</v>
      </c>
      <c r="F44" s="67" t="e">
        <f>B44*F32</f>
        <v>#DIV/0!</v>
      </c>
      <c r="G44" s="62" t="s">
        <v>101</v>
      </c>
    </row>
    <row r="45" spans="1:7" x14ac:dyDescent="0.4">
      <c r="E45" s="59"/>
      <c r="F45" s="59"/>
      <c r="G45" s="59"/>
    </row>
    <row r="46" spans="1:7" x14ac:dyDescent="0.4">
      <c r="A46" s="98" t="s">
        <v>134</v>
      </c>
      <c r="B46" s="99">
        <f>B40+B42</f>
        <v>0</v>
      </c>
      <c r="C46" s="98" t="s">
        <v>101</v>
      </c>
      <c r="D46" s="100"/>
      <c r="E46" s="101" t="s">
        <v>134</v>
      </c>
      <c r="F46" s="102" t="e">
        <f>F40+F42</f>
        <v>#DIV/0!</v>
      </c>
      <c r="G46" s="101" t="s">
        <v>101</v>
      </c>
    </row>
    <row r="47" spans="1:7" x14ac:dyDescent="0.4">
      <c r="A47" s="98" t="s">
        <v>115</v>
      </c>
      <c r="B47" s="103">
        <f>(B35+B44-B40-B42)</f>
        <v>0</v>
      </c>
      <c r="C47" s="98" t="s">
        <v>101</v>
      </c>
      <c r="D47" s="100"/>
      <c r="E47" s="101" t="s">
        <v>115</v>
      </c>
      <c r="F47" s="104" t="e">
        <f>(F35+F44-+F40-+F42)</f>
        <v>#DIV/0!</v>
      </c>
      <c r="G47" s="101" t="s">
        <v>101</v>
      </c>
    </row>
    <row r="48" spans="1:7" ht="19.5" thickBot="1" x14ac:dyDescent="0.45">
      <c r="A48" s="78"/>
      <c r="B48" s="78"/>
      <c r="C48" s="78"/>
      <c r="D48" s="78"/>
      <c r="E48" s="78"/>
      <c r="F48" s="78"/>
      <c r="G48" s="78"/>
    </row>
    <row r="49" spans="1:7" x14ac:dyDescent="0.4">
      <c r="A49" s="115" t="s">
        <v>152</v>
      </c>
      <c r="B49" s="115"/>
      <c r="C49" s="115"/>
      <c r="D49" s="78"/>
      <c r="E49" s="105" t="s">
        <v>139</v>
      </c>
      <c r="F49" s="106" t="e">
        <f>F27+F46</f>
        <v>#DIV/0!</v>
      </c>
      <c r="G49" s="107" t="s">
        <v>101</v>
      </c>
    </row>
    <row r="50" spans="1:7" ht="19.5" thickBot="1" x14ac:dyDescent="0.45">
      <c r="A50" s="115"/>
      <c r="B50" s="115"/>
      <c r="C50" s="115"/>
      <c r="D50" s="78"/>
      <c r="E50" s="108" t="s">
        <v>140</v>
      </c>
      <c r="F50" s="109" t="e">
        <f>F28+F47</f>
        <v>#DIV/0!</v>
      </c>
      <c r="G50" s="110" t="s">
        <v>101</v>
      </c>
    </row>
  </sheetData>
  <mergeCells count="8">
    <mergeCell ref="A49:C50"/>
    <mergeCell ref="A1:G1"/>
    <mergeCell ref="D2:G2"/>
    <mergeCell ref="D12:E12"/>
    <mergeCell ref="A22:C22"/>
    <mergeCell ref="E22:G22"/>
    <mergeCell ref="A41:C41"/>
    <mergeCell ref="E41:G41"/>
  </mergeCells>
  <phoneticPr fontId="4"/>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0"/>
  <sheetViews>
    <sheetView workbookViewId="0">
      <selection activeCell="A2" sqref="A2"/>
    </sheetView>
  </sheetViews>
  <sheetFormatPr defaultRowHeight="18.75" x14ac:dyDescent="0.4"/>
  <cols>
    <col min="1" max="1" width="25.375" customWidth="1"/>
    <col min="2" max="2" width="13.125" customWidth="1"/>
    <col min="4" max="4" width="11" bestFit="1" customWidth="1"/>
    <col min="5" max="5" width="16.25" customWidth="1"/>
    <col min="6" max="6" width="10.5" bestFit="1" customWidth="1"/>
  </cols>
  <sheetData>
    <row r="1" spans="1:9" ht="25.5" x14ac:dyDescent="0.4">
      <c r="A1" s="116" t="s">
        <v>157</v>
      </c>
      <c r="B1" s="116"/>
      <c r="C1" s="116"/>
      <c r="D1" s="116"/>
      <c r="E1" s="116"/>
      <c r="F1" s="116"/>
      <c r="G1" s="116"/>
      <c r="H1" s="66"/>
      <c r="I1" s="66"/>
    </row>
    <row r="2" spans="1:9" ht="19.5" thickBot="1" x14ac:dyDescent="0.45">
      <c r="A2" s="59" t="s">
        <v>117</v>
      </c>
      <c r="B2" s="59"/>
      <c r="D2" s="117" t="s">
        <v>143</v>
      </c>
      <c r="E2" s="117"/>
      <c r="F2" s="117"/>
      <c r="G2" s="117"/>
    </row>
    <row r="3" spans="1:9" ht="19.5" thickBot="1" x14ac:dyDescent="0.45">
      <c r="A3" s="89">
        <v>5000</v>
      </c>
      <c r="B3" s="59" t="s">
        <v>128</v>
      </c>
      <c r="C3" s="92" t="s">
        <v>95</v>
      </c>
      <c r="D3" s="95">
        <f>A3*B8/100</f>
        <v>4000</v>
      </c>
      <c r="E3" s="93" t="s">
        <v>98</v>
      </c>
      <c r="F3" s="93">
        <f>D3/A5</f>
        <v>16</v>
      </c>
      <c r="G3" s="94" t="s">
        <v>97</v>
      </c>
    </row>
    <row r="4" spans="1:9" ht="19.5" thickBot="1" x14ac:dyDescent="0.45">
      <c r="A4" s="59" t="s">
        <v>129</v>
      </c>
      <c r="B4" s="59"/>
      <c r="C4" s="92" t="s">
        <v>96</v>
      </c>
      <c r="D4" s="95">
        <f>A3-D3</f>
        <v>1000</v>
      </c>
      <c r="E4" s="93" t="s">
        <v>98</v>
      </c>
      <c r="F4" s="95">
        <f>D4/A7</f>
        <v>28.571428571428573</v>
      </c>
      <c r="G4" s="94" t="s">
        <v>97</v>
      </c>
    </row>
    <row r="5" spans="1:9" ht="19.5" thickBot="1" x14ac:dyDescent="0.45">
      <c r="A5" s="90">
        <v>250</v>
      </c>
      <c r="B5" s="59" t="s">
        <v>126</v>
      </c>
      <c r="C5" s="85" t="s">
        <v>108</v>
      </c>
      <c r="D5" s="111"/>
      <c r="E5" s="86"/>
      <c r="F5" s="86">
        <f>F3</f>
        <v>16</v>
      </c>
      <c r="G5" s="88" t="s">
        <v>97</v>
      </c>
    </row>
    <row r="6" spans="1:9" ht="19.5" thickBot="1" x14ac:dyDescent="0.45">
      <c r="A6" t="s">
        <v>130</v>
      </c>
      <c r="C6" s="96" t="s">
        <v>116</v>
      </c>
      <c r="D6" s="112">
        <f>SUM(D3:D4)</f>
        <v>5000</v>
      </c>
      <c r="E6" s="97" t="s">
        <v>98</v>
      </c>
      <c r="F6" s="78"/>
      <c r="G6" s="78"/>
    </row>
    <row r="7" spans="1:9" ht="19.5" thickBot="1" x14ac:dyDescent="0.45">
      <c r="A7" s="91">
        <v>35</v>
      </c>
      <c r="B7" t="s">
        <v>127</v>
      </c>
      <c r="C7" s="72" t="s">
        <v>155</v>
      </c>
      <c r="D7" s="75">
        <v>11000</v>
      </c>
      <c r="E7" s="73" t="s">
        <v>132</v>
      </c>
    </row>
    <row r="8" spans="1:9" ht="19.5" thickBot="1" x14ac:dyDescent="0.45">
      <c r="A8" s="64" t="s">
        <v>151</v>
      </c>
      <c r="B8" s="74">
        <v>80</v>
      </c>
      <c r="C8" s="77" t="s">
        <v>131</v>
      </c>
      <c r="D8" s="59"/>
      <c r="E8" s="59"/>
    </row>
    <row r="9" spans="1:9" x14ac:dyDescent="0.4">
      <c r="A9" s="78" t="s">
        <v>119</v>
      </c>
    </row>
    <row r="10" spans="1:9" ht="19.5" thickBot="1" x14ac:dyDescent="0.45">
      <c r="A10" s="78" t="s">
        <v>149</v>
      </c>
    </row>
    <row r="11" spans="1:9" ht="19.5" thickBot="1" x14ac:dyDescent="0.45">
      <c r="D11" s="81" t="s">
        <v>113</v>
      </c>
      <c r="E11" s="82" t="s">
        <v>95</v>
      </c>
      <c r="F11" s="82">
        <f>F3</f>
        <v>16</v>
      </c>
      <c r="G11" s="84" t="s">
        <v>97</v>
      </c>
    </row>
    <row r="12" spans="1:9" ht="19.5" thickBot="1" x14ac:dyDescent="0.45">
      <c r="A12" t="s">
        <v>100</v>
      </c>
      <c r="D12" s="118" t="s">
        <v>141</v>
      </c>
      <c r="E12" s="119"/>
      <c r="F12" s="87">
        <v>7500</v>
      </c>
      <c r="G12" s="88" t="s">
        <v>136</v>
      </c>
    </row>
    <row r="13" spans="1:9" x14ac:dyDescent="0.4">
      <c r="A13" s="57" t="s">
        <v>156</v>
      </c>
      <c r="B13" s="60">
        <f>A5*D7/1000</f>
        <v>2750</v>
      </c>
      <c r="C13" s="57" t="s">
        <v>101</v>
      </c>
      <c r="E13" s="58" t="s">
        <v>99</v>
      </c>
      <c r="F13" s="70">
        <f>B13*F11</f>
        <v>44000</v>
      </c>
      <c r="G13" s="58" t="s">
        <v>101</v>
      </c>
    </row>
    <row r="14" spans="1:9" x14ac:dyDescent="0.4">
      <c r="A14" s="62" t="s">
        <v>109</v>
      </c>
      <c r="B14" s="67">
        <f>B13</f>
        <v>2750</v>
      </c>
      <c r="C14" s="62"/>
      <c r="E14" s="62" t="s">
        <v>109</v>
      </c>
      <c r="F14" s="67">
        <f>F13</f>
        <v>44000</v>
      </c>
      <c r="G14" s="29" t="s">
        <v>101</v>
      </c>
    </row>
    <row r="15" spans="1:9" x14ac:dyDescent="0.4">
      <c r="A15" s="61" t="s">
        <v>103</v>
      </c>
      <c r="B15" s="59"/>
      <c r="C15" s="59"/>
      <c r="E15" s="61" t="s">
        <v>103</v>
      </c>
      <c r="F15" s="59"/>
      <c r="G15" s="59"/>
    </row>
    <row r="16" spans="1:9" x14ac:dyDescent="0.4">
      <c r="A16" s="38" t="s">
        <v>142</v>
      </c>
      <c r="B16" s="55">
        <f>A5*F12/1000</f>
        <v>1875</v>
      </c>
      <c r="C16" s="57" t="s">
        <v>101</v>
      </c>
      <c r="E16" s="38" t="s">
        <v>102</v>
      </c>
      <c r="F16" s="55">
        <f>B16*F11</f>
        <v>30000</v>
      </c>
      <c r="G16" s="57" t="s">
        <v>101</v>
      </c>
    </row>
    <row r="17" spans="1:7" x14ac:dyDescent="0.4">
      <c r="A17" s="29" t="s">
        <v>105</v>
      </c>
      <c r="B17" s="80">
        <v>144</v>
      </c>
      <c r="C17" s="29" t="s">
        <v>101</v>
      </c>
      <c r="E17" s="29" t="s">
        <v>105</v>
      </c>
      <c r="F17" s="55">
        <f>B17*F11</f>
        <v>2304</v>
      </c>
      <c r="G17" s="29" t="s">
        <v>101</v>
      </c>
    </row>
    <row r="18" spans="1:7" x14ac:dyDescent="0.4">
      <c r="A18" s="29" t="s">
        <v>146</v>
      </c>
      <c r="B18" s="80">
        <v>620</v>
      </c>
      <c r="C18" s="29" t="s">
        <v>101</v>
      </c>
      <c r="E18" s="29" t="s">
        <v>106</v>
      </c>
      <c r="F18" s="55">
        <f>B18*F11</f>
        <v>9920</v>
      </c>
      <c r="G18" s="29" t="s">
        <v>101</v>
      </c>
    </row>
    <row r="19" spans="1:7" x14ac:dyDescent="0.4">
      <c r="A19" s="29" t="s">
        <v>145</v>
      </c>
      <c r="B19" s="80">
        <v>223</v>
      </c>
      <c r="C19" s="29" t="s">
        <v>101</v>
      </c>
      <c r="E19" s="29" t="s">
        <v>107</v>
      </c>
      <c r="F19" s="55">
        <f>B19*F11</f>
        <v>3568</v>
      </c>
      <c r="G19" s="29" t="s">
        <v>101</v>
      </c>
    </row>
    <row r="20" spans="1:7" x14ac:dyDescent="0.4">
      <c r="A20" s="29" t="s">
        <v>144</v>
      </c>
      <c r="B20" s="80">
        <v>707</v>
      </c>
      <c r="C20" s="29" t="s">
        <v>101</v>
      </c>
      <c r="E20" s="29" t="s">
        <v>108</v>
      </c>
      <c r="F20" s="55">
        <f>B20*F11</f>
        <v>11312</v>
      </c>
      <c r="G20" s="29" t="s">
        <v>101</v>
      </c>
    </row>
    <row r="21" spans="1:7" x14ac:dyDescent="0.4">
      <c r="A21" s="62" t="s">
        <v>109</v>
      </c>
      <c r="B21" s="68">
        <f>SUM(B16:B20)</f>
        <v>3569</v>
      </c>
      <c r="C21" s="62" t="s">
        <v>101</v>
      </c>
      <c r="D21" s="69"/>
      <c r="E21" s="62" t="s">
        <v>109</v>
      </c>
      <c r="F21" s="68">
        <f>SUM(F16:F20)</f>
        <v>57104</v>
      </c>
      <c r="G21" s="62" t="s">
        <v>101</v>
      </c>
    </row>
    <row r="22" spans="1:7" ht="35.25" customHeight="1" x14ac:dyDescent="0.4">
      <c r="A22" s="120" t="s">
        <v>122</v>
      </c>
      <c r="B22" s="120"/>
      <c r="C22" s="120"/>
      <c r="D22" s="69"/>
      <c r="E22" s="120" t="s">
        <v>123</v>
      </c>
      <c r="F22" s="120"/>
      <c r="G22" s="120"/>
    </row>
    <row r="23" spans="1:7" x14ac:dyDescent="0.4">
      <c r="A23" s="62" t="s">
        <v>153</v>
      </c>
      <c r="B23" s="114">
        <f>B21*0.1</f>
        <v>356.90000000000003</v>
      </c>
      <c r="C23" s="62" t="s">
        <v>101</v>
      </c>
      <c r="D23" s="69"/>
      <c r="E23" s="62" t="s">
        <v>114</v>
      </c>
      <c r="F23" s="65">
        <f>F21*0.1</f>
        <v>5710.4000000000005</v>
      </c>
      <c r="G23" s="62" t="s">
        <v>101</v>
      </c>
    </row>
    <row r="24" spans="1:7" x14ac:dyDescent="0.4">
      <c r="A24" s="63" t="s">
        <v>110</v>
      </c>
      <c r="B24" s="63"/>
      <c r="C24" s="63"/>
      <c r="E24" s="63" t="s">
        <v>110</v>
      </c>
      <c r="F24" s="63"/>
      <c r="G24" s="63"/>
    </row>
    <row r="25" spans="1:7" x14ac:dyDescent="0.4">
      <c r="A25" s="62" t="s">
        <v>104</v>
      </c>
      <c r="B25" s="113">
        <v>1439</v>
      </c>
      <c r="C25" s="62" t="s">
        <v>101</v>
      </c>
      <c r="D25" s="69"/>
      <c r="E25" s="62" t="s">
        <v>104</v>
      </c>
      <c r="F25" s="67">
        <f>B25*F11</f>
        <v>23024</v>
      </c>
      <c r="G25" s="62" t="s">
        <v>101</v>
      </c>
    </row>
    <row r="26" spans="1:7" x14ac:dyDescent="0.4">
      <c r="A26" s="63"/>
      <c r="B26" s="63"/>
      <c r="C26" s="63"/>
      <c r="D26" s="69"/>
      <c r="E26" s="63"/>
      <c r="F26" s="63"/>
      <c r="G26" s="63"/>
    </row>
    <row r="27" spans="1:7" x14ac:dyDescent="0.4">
      <c r="A27" s="98" t="s">
        <v>135</v>
      </c>
      <c r="B27" s="99">
        <f>B21+B23</f>
        <v>3925.9</v>
      </c>
      <c r="C27" s="98" t="s">
        <v>101</v>
      </c>
      <c r="D27" s="100"/>
      <c r="E27" s="101" t="s">
        <v>135</v>
      </c>
      <c r="F27" s="102">
        <f>F21+F23</f>
        <v>62814.400000000001</v>
      </c>
      <c r="G27" s="101" t="s">
        <v>101</v>
      </c>
    </row>
    <row r="28" spans="1:7" x14ac:dyDescent="0.4">
      <c r="A28" s="98" t="s">
        <v>115</v>
      </c>
      <c r="B28" s="103">
        <f>B14+B25-+B21-+B23</f>
        <v>263.09999999999997</v>
      </c>
      <c r="C28" s="98" t="s">
        <v>101</v>
      </c>
      <c r="D28" s="100"/>
      <c r="E28" s="101" t="s">
        <v>115</v>
      </c>
      <c r="F28" s="104">
        <f>F14+F25-+F21-+F23</f>
        <v>4209.5999999999995</v>
      </c>
      <c r="G28" s="101" t="s">
        <v>101</v>
      </c>
    </row>
    <row r="29" spans="1:7" x14ac:dyDescent="0.4">
      <c r="A29" s="59"/>
      <c r="B29" s="59"/>
      <c r="C29" s="59"/>
    </row>
    <row r="30" spans="1:7" x14ac:dyDescent="0.4">
      <c r="A30" s="79" t="s">
        <v>118</v>
      </c>
      <c r="B30" s="59"/>
      <c r="C30" s="59"/>
    </row>
    <row r="31" spans="1:7" ht="19.5" thickBot="1" x14ac:dyDescent="0.45">
      <c r="A31" s="78" t="s">
        <v>150</v>
      </c>
      <c r="B31" s="59"/>
      <c r="C31" s="59"/>
    </row>
    <row r="32" spans="1:7" ht="19.5" thickBot="1" x14ac:dyDescent="0.45">
      <c r="B32" s="59"/>
      <c r="C32" s="59"/>
      <c r="D32" s="81" t="s">
        <v>113</v>
      </c>
      <c r="E32" s="82" t="s">
        <v>96</v>
      </c>
      <c r="F32" s="83">
        <f>F4</f>
        <v>28.571428571428573</v>
      </c>
      <c r="G32" s="84" t="s">
        <v>97</v>
      </c>
    </row>
    <row r="33" spans="1:7" ht="19.5" thickBot="1" x14ac:dyDescent="0.45">
      <c r="A33" t="s">
        <v>111</v>
      </c>
      <c r="D33" s="85"/>
      <c r="E33" s="86" t="s">
        <v>137</v>
      </c>
      <c r="F33" s="87">
        <v>3000</v>
      </c>
      <c r="G33" s="88" t="s">
        <v>136</v>
      </c>
    </row>
    <row r="34" spans="1:7" x14ac:dyDescent="0.4">
      <c r="A34" s="57" t="s">
        <v>99</v>
      </c>
      <c r="B34" s="60">
        <f>A7*D7/1000</f>
        <v>385</v>
      </c>
      <c r="C34" s="57" t="s">
        <v>101</v>
      </c>
      <c r="E34" s="76" t="s">
        <v>99</v>
      </c>
      <c r="F34" s="71">
        <f>B34*F32</f>
        <v>11000</v>
      </c>
      <c r="G34" s="76" t="s">
        <v>101</v>
      </c>
    </row>
    <row r="35" spans="1:7" x14ac:dyDescent="0.4">
      <c r="A35" s="62" t="s">
        <v>109</v>
      </c>
      <c r="B35" s="67">
        <f>B34</f>
        <v>385</v>
      </c>
      <c r="C35" s="62"/>
      <c r="D35" s="69"/>
      <c r="E35" s="62" t="s">
        <v>109</v>
      </c>
      <c r="F35" s="67">
        <f>F34</f>
        <v>11000</v>
      </c>
      <c r="G35" s="62"/>
    </row>
    <row r="36" spans="1:7" x14ac:dyDescent="0.4">
      <c r="A36" s="63" t="s">
        <v>112</v>
      </c>
      <c r="B36" s="63"/>
      <c r="C36" s="63"/>
      <c r="D36" s="69"/>
      <c r="E36" s="63" t="s">
        <v>103</v>
      </c>
      <c r="F36" s="63"/>
      <c r="G36" s="63"/>
    </row>
    <row r="37" spans="1:7" x14ac:dyDescent="0.4">
      <c r="A37" s="62" t="s">
        <v>147</v>
      </c>
      <c r="B37" s="80">
        <v>406</v>
      </c>
      <c r="C37" s="62" t="s">
        <v>101</v>
      </c>
      <c r="D37" s="69"/>
      <c r="E37" s="62" t="s">
        <v>124</v>
      </c>
      <c r="F37" s="65">
        <f>B37*F32</f>
        <v>11600</v>
      </c>
      <c r="G37" s="62" t="s">
        <v>101</v>
      </c>
    </row>
    <row r="38" spans="1:7" x14ac:dyDescent="0.4">
      <c r="A38" s="62" t="s">
        <v>148</v>
      </c>
      <c r="B38" s="80">
        <v>135</v>
      </c>
      <c r="C38" s="62" t="s">
        <v>101</v>
      </c>
      <c r="D38" s="69"/>
      <c r="E38" s="62" t="s">
        <v>125</v>
      </c>
      <c r="F38" s="65">
        <f>B38*F32</f>
        <v>3857.1428571428573</v>
      </c>
      <c r="G38" s="62" t="s">
        <v>101</v>
      </c>
    </row>
    <row r="39" spans="1:7" x14ac:dyDescent="0.4">
      <c r="A39" s="62" t="s">
        <v>138</v>
      </c>
      <c r="B39" s="65">
        <f>A7*F33/1000</f>
        <v>105</v>
      </c>
      <c r="C39" s="62" t="s">
        <v>101</v>
      </c>
      <c r="D39" s="69"/>
      <c r="E39" s="62" t="s">
        <v>133</v>
      </c>
      <c r="F39" s="65">
        <f>B39*F32</f>
        <v>3000</v>
      </c>
      <c r="G39" s="62" t="s">
        <v>101</v>
      </c>
    </row>
    <row r="40" spans="1:7" x14ac:dyDescent="0.4">
      <c r="A40" s="62" t="s">
        <v>109</v>
      </c>
      <c r="B40" s="62">
        <f>SUM(B37:B39)</f>
        <v>646</v>
      </c>
      <c r="C40" s="62" t="s">
        <v>101</v>
      </c>
      <c r="D40" s="69"/>
      <c r="E40" s="62" t="s">
        <v>109</v>
      </c>
      <c r="F40" s="65">
        <f>SUM(F37:F38)</f>
        <v>15457.142857142857</v>
      </c>
      <c r="G40" s="62" t="s">
        <v>101</v>
      </c>
    </row>
    <row r="41" spans="1:7" ht="35.25" customHeight="1" x14ac:dyDescent="0.4">
      <c r="A41" s="120" t="s">
        <v>121</v>
      </c>
      <c r="B41" s="120"/>
      <c r="C41" s="120"/>
      <c r="D41" s="69"/>
      <c r="E41" s="120" t="s">
        <v>121</v>
      </c>
      <c r="F41" s="120"/>
      <c r="G41" s="120"/>
    </row>
    <row r="42" spans="1:7" x14ac:dyDescent="0.4">
      <c r="A42" s="62" t="s">
        <v>154</v>
      </c>
      <c r="B42" s="114">
        <f>B40*0.1</f>
        <v>64.600000000000009</v>
      </c>
      <c r="C42" s="62" t="s">
        <v>101</v>
      </c>
      <c r="D42" s="69"/>
      <c r="E42" s="62" t="s">
        <v>114</v>
      </c>
      <c r="F42" s="65">
        <f>F40*0.1</f>
        <v>1545.7142857142858</v>
      </c>
      <c r="G42" s="62" t="s">
        <v>101</v>
      </c>
    </row>
    <row r="43" spans="1:7" x14ac:dyDescent="0.4">
      <c r="A43" s="63" t="s">
        <v>120</v>
      </c>
      <c r="B43" s="63"/>
      <c r="C43" s="63"/>
      <c r="D43" s="69"/>
      <c r="E43" s="63" t="s">
        <v>120</v>
      </c>
      <c r="F43" s="63"/>
      <c r="G43" s="63"/>
    </row>
    <row r="44" spans="1:7" ht="18.75" customHeight="1" x14ac:dyDescent="0.4">
      <c r="A44" s="62" t="s">
        <v>104</v>
      </c>
      <c r="B44" s="67">
        <f>(B37+B38)*1.31*1.7*0.4</f>
        <v>481.92280000000005</v>
      </c>
      <c r="C44" s="62" t="s">
        <v>101</v>
      </c>
      <c r="D44" s="69"/>
      <c r="E44" s="62" t="s">
        <v>104</v>
      </c>
      <c r="F44" s="67">
        <f>B44*F32</f>
        <v>13769.222857142859</v>
      </c>
      <c r="G44" s="62" t="s">
        <v>101</v>
      </c>
    </row>
    <row r="45" spans="1:7" x14ac:dyDescent="0.4">
      <c r="E45" s="59"/>
      <c r="F45" s="59"/>
      <c r="G45" s="59"/>
    </row>
    <row r="46" spans="1:7" x14ac:dyDescent="0.4">
      <c r="A46" s="98" t="s">
        <v>134</v>
      </c>
      <c r="B46" s="99">
        <f>B40+B42</f>
        <v>710.6</v>
      </c>
      <c r="C46" s="98" t="s">
        <v>101</v>
      </c>
      <c r="D46" s="100"/>
      <c r="E46" s="101" t="s">
        <v>134</v>
      </c>
      <c r="F46" s="102">
        <f>F40+F42</f>
        <v>17002.857142857141</v>
      </c>
      <c r="G46" s="101" t="s">
        <v>101</v>
      </c>
    </row>
    <row r="47" spans="1:7" x14ac:dyDescent="0.4">
      <c r="A47" s="98" t="s">
        <v>115</v>
      </c>
      <c r="B47" s="103">
        <f>(B35+B44-B40-B42)</f>
        <v>156.32280000000003</v>
      </c>
      <c r="C47" s="98" t="s">
        <v>101</v>
      </c>
      <c r="D47" s="100"/>
      <c r="E47" s="101" t="s">
        <v>115</v>
      </c>
      <c r="F47" s="104">
        <f>(F35+F44-+F40-+F42)</f>
        <v>7766.3657142857137</v>
      </c>
      <c r="G47" s="101" t="s">
        <v>101</v>
      </c>
    </row>
    <row r="48" spans="1:7" ht="19.5" thickBot="1" x14ac:dyDescent="0.45">
      <c r="A48" s="78"/>
      <c r="B48" s="78"/>
      <c r="C48" s="78"/>
      <c r="D48" s="78"/>
      <c r="E48" s="78"/>
      <c r="F48" s="78"/>
      <c r="G48" s="78"/>
    </row>
    <row r="49" spans="1:7" x14ac:dyDescent="0.4">
      <c r="A49" s="115" t="s">
        <v>152</v>
      </c>
      <c r="B49" s="115"/>
      <c r="C49" s="115"/>
      <c r="D49" s="78"/>
      <c r="E49" s="105" t="s">
        <v>139</v>
      </c>
      <c r="F49" s="106">
        <f>F27+F46</f>
        <v>79817.257142857139</v>
      </c>
      <c r="G49" s="107" t="s">
        <v>101</v>
      </c>
    </row>
    <row r="50" spans="1:7" ht="19.5" thickBot="1" x14ac:dyDescent="0.45">
      <c r="A50" s="115"/>
      <c r="B50" s="115"/>
      <c r="C50" s="115"/>
      <c r="D50" s="78"/>
      <c r="E50" s="108" t="s">
        <v>140</v>
      </c>
      <c r="F50" s="109">
        <f>F28+F47</f>
        <v>11975.965714285714</v>
      </c>
      <c r="G50" s="110" t="s">
        <v>101</v>
      </c>
    </row>
  </sheetData>
  <mergeCells count="8">
    <mergeCell ref="A49:C50"/>
    <mergeCell ref="A22:C22"/>
    <mergeCell ref="A41:C41"/>
    <mergeCell ref="E22:G22"/>
    <mergeCell ref="A1:G1"/>
    <mergeCell ref="E41:G41"/>
    <mergeCell ref="D12:E12"/>
    <mergeCell ref="D2:G2"/>
  </mergeCells>
  <phoneticPr fontId="4"/>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56"/>
  <sheetViews>
    <sheetView view="pageBreakPreview" topLeftCell="B7" zoomScaleNormal="100" zoomScaleSheetLayoutView="100" workbookViewId="0">
      <selection activeCell="N48" sqref="N48"/>
    </sheetView>
  </sheetViews>
  <sheetFormatPr defaultRowHeight="18.75" x14ac:dyDescent="0.4"/>
  <cols>
    <col min="7" max="7" width="14.5" customWidth="1"/>
    <col min="14" max="14" width="12" customWidth="1"/>
  </cols>
  <sheetData>
    <row r="1" spans="1:14" ht="37.5" customHeight="1" thickBot="1" x14ac:dyDescent="0.45">
      <c r="A1" s="121" t="s">
        <v>92</v>
      </c>
      <c r="B1" s="122"/>
      <c r="C1" s="122"/>
      <c r="D1" s="122"/>
      <c r="E1" s="122"/>
      <c r="F1" s="122"/>
      <c r="G1" s="122"/>
      <c r="H1" s="122"/>
      <c r="I1" s="122"/>
      <c r="J1" s="122"/>
      <c r="K1" s="122"/>
      <c r="L1" s="122"/>
      <c r="M1" s="122"/>
      <c r="N1" s="122"/>
    </row>
    <row r="2" spans="1:14" ht="23.25" customHeight="1" thickTop="1" x14ac:dyDescent="0.4">
      <c r="A2" s="50"/>
      <c r="B2" s="50"/>
      <c r="C2" s="50"/>
      <c r="D2" s="50"/>
      <c r="E2" s="50"/>
      <c r="F2" s="50"/>
      <c r="G2" s="50"/>
      <c r="H2" s="50"/>
      <c r="I2" s="50"/>
      <c r="J2" s="50"/>
      <c r="K2" s="50"/>
      <c r="L2" s="50"/>
      <c r="M2" s="50"/>
      <c r="N2" s="50"/>
    </row>
    <row r="3" spans="1:14" ht="23.25" customHeight="1" thickBot="1" x14ac:dyDescent="0.45">
      <c r="A3" s="51"/>
      <c r="B3" s="51"/>
      <c r="C3" s="51"/>
      <c r="D3" s="51"/>
      <c r="E3" s="51"/>
      <c r="F3" s="51"/>
      <c r="G3" s="51"/>
      <c r="H3" s="51"/>
      <c r="I3" s="51"/>
      <c r="J3" s="51"/>
      <c r="K3" s="51"/>
      <c r="L3" s="51"/>
      <c r="M3" s="51"/>
      <c r="N3" s="51"/>
    </row>
    <row r="4" spans="1:14" ht="30" customHeight="1" thickTop="1" x14ac:dyDescent="0.4">
      <c r="A4" s="53" t="s">
        <v>90</v>
      </c>
      <c r="B4" s="52"/>
      <c r="C4" s="52"/>
      <c r="D4" s="52"/>
      <c r="E4" s="52"/>
      <c r="F4" s="52"/>
      <c r="G4" s="52"/>
      <c r="H4" s="52"/>
      <c r="I4" s="52"/>
      <c r="J4" s="52"/>
      <c r="K4" s="52"/>
      <c r="L4" s="52"/>
      <c r="M4" s="52"/>
      <c r="N4" s="52"/>
    </row>
    <row r="5" spans="1:14" ht="29.25" customHeight="1" x14ac:dyDescent="0.4">
      <c r="A5" s="37"/>
      <c r="B5" s="47"/>
      <c r="C5" s="47"/>
      <c r="D5" s="47"/>
      <c r="E5" s="47"/>
      <c r="F5" s="47"/>
      <c r="G5" s="47"/>
      <c r="H5" s="37"/>
      <c r="I5" s="47"/>
      <c r="J5" s="47"/>
      <c r="K5" s="47"/>
      <c r="L5" s="47"/>
      <c r="M5" s="47"/>
      <c r="N5" s="47"/>
    </row>
    <row r="15" spans="1:14" ht="48.75" customHeight="1" x14ac:dyDescent="0.4"/>
    <row r="17" spans="1:14" x14ac:dyDescent="0.4">
      <c r="A17" s="37"/>
      <c r="H17" s="37"/>
    </row>
    <row r="27" spans="1:14" ht="35.25" customHeight="1" x14ac:dyDescent="0.4"/>
    <row r="28" spans="1:14" ht="36" customHeight="1" thickBot="1" x14ac:dyDescent="0.45">
      <c r="A28" s="121" t="s">
        <v>92</v>
      </c>
      <c r="B28" s="122"/>
      <c r="C28" s="122"/>
      <c r="D28" s="122"/>
      <c r="E28" s="122"/>
      <c r="F28" s="122"/>
      <c r="G28" s="122"/>
      <c r="H28" s="122"/>
      <c r="I28" s="122"/>
      <c r="J28" s="122"/>
      <c r="K28" s="122"/>
      <c r="L28" s="122"/>
      <c r="M28" s="122"/>
      <c r="N28" s="122"/>
    </row>
    <row r="29" spans="1:14" ht="21" customHeight="1" thickTop="1" x14ac:dyDescent="0.4">
      <c r="A29" s="50"/>
      <c r="B29" s="50"/>
      <c r="C29" s="50"/>
      <c r="D29" s="50"/>
      <c r="E29" s="50"/>
      <c r="F29" s="50"/>
      <c r="G29" s="50"/>
      <c r="H29" s="50"/>
      <c r="I29" s="50"/>
      <c r="J29" s="50"/>
      <c r="K29" s="50"/>
      <c r="L29" s="50"/>
      <c r="M29" s="50"/>
      <c r="N29" s="50"/>
    </row>
    <row r="30" spans="1:14" ht="21" customHeight="1" thickBot="1" x14ac:dyDescent="0.45">
      <c r="A30" s="51"/>
      <c r="B30" s="51"/>
      <c r="C30" s="51"/>
      <c r="D30" s="51"/>
      <c r="E30" s="51"/>
      <c r="F30" s="51"/>
      <c r="G30" s="51"/>
      <c r="H30" s="51"/>
      <c r="I30" s="51"/>
      <c r="J30" s="51"/>
      <c r="K30" s="51"/>
      <c r="L30" s="51"/>
      <c r="M30" s="51"/>
      <c r="N30" s="51"/>
    </row>
    <row r="31" spans="1:14" ht="24.75" thickTop="1" x14ac:dyDescent="0.4">
      <c r="A31" s="54" t="s">
        <v>91</v>
      </c>
    </row>
    <row r="32" spans="1:14" x14ac:dyDescent="0.4">
      <c r="A32" s="37"/>
    </row>
    <row r="56" ht="72" customHeight="1" x14ac:dyDescent="0.4"/>
  </sheetData>
  <mergeCells count="2">
    <mergeCell ref="A1:N1"/>
    <mergeCell ref="A28:N28"/>
  </mergeCells>
  <phoneticPr fontId="4"/>
  <pageMargins left="0.62992125984251968" right="0.43307086614173229" top="0.55118110236220474" bottom="0.35433070866141736" header="0.31496062992125984" footer="0.31496062992125984"/>
  <pageSetup paperSize="9" scale="86" orientation="landscape" r:id="rId1"/>
  <rowBreaks count="1" manualBreakCount="1">
    <brk id="2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view="pageBreakPreview" zoomScaleNormal="100" zoomScaleSheetLayoutView="100" workbookViewId="0">
      <selection activeCell="P12" sqref="P12"/>
    </sheetView>
  </sheetViews>
  <sheetFormatPr defaultRowHeight="18.75" x14ac:dyDescent="0.4"/>
  <sheetData>
    <row r="1" spans="1:14" ht="22.5" x14ac:dyDescent="0.4">
      <c r="A1" s="122" t="s">
        <v>66</v>
      </c>
      <c r="B1" s="122"/>
      <c r="C1" s="122"/>
      <c r="D1" s="122"/>
      <c r="E1" s="122"/>
      <c r="F1" s="122"/>
      <c r="G1" s="122"/>
      <c r="H1" s="122"/>
      <c r="I1" s="122"/>
      <c r="J1" s="122"/>
      <c r="K1" s="122"/>
      <c r="L1" s="122"/>
      <c r="M1" s="122"/>
      <c r="N1" s="122"/>
    </row>
    <row r="2" spans="1:14" ht="22.5" x14ac:dyDescent="0.4">
      <c r="A2" s="37" t="s">
        <v>67</v>
      </c>
      <c r="B2" s="36"/>
      <c r="C2" s="36"/>
      <c r="D2" s="36"/>
      <c r="E2" s="36"/>
      <c r="F2" s="36"/>
      <c r="G2" s="36"/>
      <c r="H2" s="37" t="s">
        <v>68</v>
      </c>
      <c r="I2" s="36"/>
      <c r="J2" s="36"/>
      <c r="K2" s="36"/>
      <c r="L2" s="36"/>
      <c r="M2" s="36"/>
      <c r="N2" s="36"/>
    </row>
    <row r="14" spans="1:14" x14ac:dyDescent="0.4">
      <c r="A14" s="37" t="s">
        <v>70</v>
      </c>
      <c r="H14" s="37" t="s">
        <v>69</v>
      </c>
    </row>
    <row r="26" spans="1:1" x14ac:dyDescent="0.4">
      <c r="A26" s="37" t="s">
        <v>70</v>
      </c>
    </row>
  </sheetData>
  <mergeCells count="1">
    <mergeCell ref="A1:N1"/>
  </mergeCells>
  <phoneticPr fontId="4"/>
  <pageMargins left="0.25" right="0.25"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1"/>
  <sheetViews>
    <sheetView zoomScaleNormal="100" workbookViewId="0">
      <selection activeCell="F32" sqref="F32"/>
    </sheetView>
  </sheetViews>
  <sheetFormatPr defaultRowHeight="12" x14ac:dyDescent="0.15"/>
  <cols>
    <col min="1" max="1" width="9" style="1"/>
    <col min="2" max="2" width="5.25" style="1" bestFit="1" customWidth="1"/>
    <col min="3" max="3" width="5.25" style="1" customWidth="1"/>
    <col min="4" max="4" width="10.125" style="1" bestFit="1" customWidth="1"/>
    <col min="5" max="5" width="10.125" style="1" customWidth="1"/>
    <col min="6" max="7" width="20.5" style="1" bestFit="1" customWidth="1"/>
    <col min="8" max="8" width="11.125" style="1" bestFit="1" customWidth="1"/>
    <col min="9" max="16384" width="9" style="1"/>
  </cols>
  <sheetData>
    <row r="1" spans="1:23" ht="13.5" x14ac:dyDescent="0.15">
      <c r="A1" s="2"/>
      <c r="B1" s="2"/>
      <c r="C1" s="2"/>
      <c r="D1" s="2"/>
      <c r="E1" s="2"/>
      <c r="F1" s="2"/>
      <c r="G1" s="2"/>
      <c r="H1" s="2"/>
      <c r="I1" s="2"/>
      <c r="J1" s="2"/>
      <c r="K1" s="2"/>
      <c r="L1" s="2"/>
      <c r="M1" s="2"/>
    </row>
    <row r="2" spans="1:23" ht="13.5" x14ac:dyDescent="0.15">
      <c r="A2" s="2"/>
      <c r="B2" s="2"/>
      <c r="C2" s="2"/>
      <c r="D2" s="2"/>
      <c r="E2" s="2"/>
      <c r="F2" s="2"/>
      <c r="G2" s="2"/>
      <c r="H2" s="2"/>
      <c r="I2" s="2"/>
      <c r="J2" s="2"/>
      <c r="K2" s="2"/>
    </row>
    <row r="3" spans="1:23" ht="13.5" x14ac:dyDescent="0.15">
      <c r="A3" s="2"/>
      <c r="B3" s="2"/>
      <c r="C3" s="2"/>
      <c r="D3" s="2"/>
      <c r="E3" s="2"/>
      <c r="F3" s="2"/>
      <c r="G3" s="2"/>
      <c r="H3" s="2"/>
      <c r="I3" s="2"/>
      <c r="J3" s="2"/>
      <c r="K3" s="2"/>
    </row>
    <row r="4" spans="1:23" ht="13.5" x14ac:dyDescent="0.15">
      <c r="A4" s="2"/>
      <c r="B4" s="5"/>
      <c r="C4" s="22"/>
      <c r="D4" s="123" t="s">
        <v>31</v>
      </c>
      <c r="E4" s="124"/>
      <c r="F4" s="5" t="s">
        <v>32</v>
      </c>
      <c r="G4" s="5" t="s">
        <v>32</v>
      </c>
      <c r="H4" s="21" t="s">
        <v>31</v>
      </c>
      <c r="I4" s="2"/>
      <c r="J4" s="2"/>
      <c r="K4" s="2"/>
      <c r="L4" s="2"/>
      <c r="M4" s="2"/>
      <c r="N4" s="2"/>
      <c r="O4" s="2"/>
      <c r="P4" s="2"/>
      <c r="Q4" s="2"/>
      <c r="R4" s="2"/>
      <c r="S4" s="2"/>
      <c r="T4" s="2"/>
      <c r="U4" s="2"/>
      <c r="V4" s="2"/>
      <c r="W4" s="2"/>
    </row>
    <row r="5" spans="1:23" ht="18.75" x14ac:dyDescent="0.15">
      <c r="A5" s="2"/>
      <c r="B5" s="18" t="s">
        <v>30</v>
      </c>
      <c r="C5" s="20"/>
      <c r="D5" s="20" t="s">
        <v>29</v>
      </c>
      <c r="E5" s="18" t="s">
        <v>28</v>
      </c>
      <c r="F5" s="19" t="s">
        <v>27</v>
      </c>
      <c r="G5" s="5" t="s">
        <v>26</v>
      </c>
      <c r="H5" s="18" t="s">
        <v>25</v>
      </c>
      <c r="I5" s="2"/>
      <c r="J5" s="2"/>
      <c r="K5" s="2"/>
      <c r="L5" s="2"/>
      <c r="M5" s="2"/>
      <c r="N5" s="2"/>
      <c r="O5" s="2"/>
      <c r="P5" s="2"/>
      <c r="Q5" s="2"/>
      <c r="R5" s="2"/>
      <c r="S5" s="2"/>
      <c r="T5" s="2"/>
      <c r="U5" s="2"/>
      <c r="V5" s="2"/>
      <c r="W5" s="2"/>
    </row>
    <row r="6" spans="1:23" ht="18.75" x14ac:dyDescent="0.15">
      <c r="B6" s="48" t="s">
        <v>24</v>
      </c>
      <c r="C6" s="11"/>
      <c r="D6" s="17"/>
      <c r="E6" s="15"/>
      <c r="F6" s="14">
        <v>495</v>
      </c>
      <c r="G6" s="13"/>
      <c r="H6" s="4">
        <v>228</v>
      </c>
      <c r="I6" s="2"/>
      <c r="J6" s="2"/>
      <c r="K6" s="2"/>
      <c r="L6" s="2"/>
      <c r="M6" s="2"/>
      <c r="N6" s="2"/>
      <c r="O6" s="2"/>
      <c r="P6" s="2"/>
      <c r="Q6" s="2"/>
      <c r="R6" s="2"/>
      <c r="S6" s="2"/>
      <c r="T6" s="2"/>
      <c r="U6" s="2"/>
      <c r="V6" s="2"/>
      <c r="W6" s="2"/>
    </row>
    <row r="7" spans="1:23" ht="18.75" x14ac:dyDescent="0.15">
      <c r="B7" s="49"/>
      <c r="C7" s="11"/>
      <c r="D7" s="17">
        <v>89</v>
      </c>
      <c r="E7" s="15">
        <f>H6-D7</f>
        <v>139</v>
      </c>
      <c r="F7" s="14"/>
      <c r="G7" s="13"/>
      <c r="H7" s="4"/>
      <c r="I7" s="2"/>
      <c r="J7" s="2"/>
      <c r="K7" s="2"/>
      <c r="L7" s="2"/>
      <c r="M7" s="2"/>
      <c r="N7" s="2"/>
      <c r="O7" s="2"/>
      <c r="P7" s="2"/>
      <c r="Q7" s="2"/>
      <c r="R7" s="2"/>
      <c r="S7" s="2"/>
      <c r="T7" s="2"/>
      <c r="U7" s="2"/>
      <c r="V7" s="2"/>
      <c r="W7" s="2"/>
    </row>
    <row r="8" spans="1:23" ht="18.75" x14ac:dyDescent="0.15">
      <c r="B8" s="48" t="s">
        <v>23</v>
      </c>
      <c r="C8" s="11"/>
      <c r="D8" s="10"/>
      <c r="E8" s="15"/>
      <c r="F8" s="14">
        <v>491</v>
      </c>
      <c r="H8" s="4">
        <v>261</v>
      </c>
      <c r="I8" s="2"/>
      <c r="J8" s="2"/>
      <c r="K8" s="2"/>
      <c r="L8" s="2"/>
      <c r="M8" s="2"/>
      <c r="N8" s="2"/>
      <c r="O8" s="2"/>
      <c r="P8" s="2"/>
      <c r="Q8" s="2"/>
      <c r="R8" s="2"/>
      <c r="S8" s="2"/>
      <c r="T8" s="2"/>
      <c r="U8" s="2"/>
      <c r="V8" s="2"/>
      <c r="W8" s="2"/>
    </row>
    <row r="9" spans="1:23" ht="18.75" x14ac:dyDescent="0.15">
      <c r="B9" s="49"/>
      <c r="C9" s="11"/>
      <c r="D9" s="10">
        <v>76</v>
      </c>
      <c r="E9" s="15">
        <f>H8-D9</f>
        <v>185</v>
      </c>
      <c r="F9" s="14"/>
      <c r="G9" s="13">
        <f>D9/F6</f>
        <v>0.15353535353535352</v>
      </c>
      <c r="H9" s="4"/>
      <c r="I9" s="2"/>
      <c r="J9" s="2"/>
      <c r="K9" s="2"/>
      <c r="L9" s="2"/>
      <c r="M9" s="2"/>
      <c r="N9" s="2"/>
      <c r="O9" s="2"/>
      <c r="P9" s="2"/>
      <c r="Q9" s="2"/>
      <c r="R9" s="2"/>
      <c r="S9" s="2"/>
      <c r="T9" s="2"/>
      <c r="U9" s="2"/>
      <c r="V9" s="2"/>
      <c r="W9" s="2"/>
    </row>
    <row r="10" spans="1:23" ht="18.75" x14ac:dyDescent="0.15">
      <c r="B10" s="9" t="s">
        <v>22</v>
      </c>
      <c r="C10" s="11"/>
      <c r="D10" s="10"/>
      <c r="E10" s="15"/>
      <c r="F10" s="14">
        <v>427</v>
      </c>
      <c r="G10" s="13"/>
      <c r="H10" s="4">
        <v>289</v>
      </c>
      <c r="I10" s="2"/>
      <c r="J10" s="2"/>
      <c r="K10" s="2"/>
      <c r="L10" s="2"/>
      <c r="M10" s="2"/>
      <c r="N10" s="2"/>
      <c r="O10" s="2"/>
      <c r="P10" s="2"/>
      <c r="Q10" s="2"/>
      <c r="R10" s="2"/>
      <c r="S10" s="2"/>
      <c r="T10" s="2"/>
      <c r="U10" s="2"/>
      <c r="V10" s="2"/>
      <c r="W10" s="2"/>
    </row>
    <row r="11" spans="1:23" ht="18.75" x14ac:dyDescent="0.15">
      <c r="B11" s="9"/>
      <c r="C11" s="11"/>
      <c r="D11" s="16">
        <v>102</v>
      </c>
      <c r="E11" s="15">
        <f>H10-D11</f>
        <v>187</v>
      </c>
      <c r="F11" s="14"/>
      <c r="G11" s="13">
        <f>D11/F8</f>
        <v>0.20773930753564154</v>
      </c>
      <c r="H11" s="4"/>
      <c r="I11" s="2"/>
      <c r="J11" s="2"/>
      <c r="K11" s="2"/>
      <c r="L11" s="2"/>
      <c r="M11" s="2"/>
      <c r="N11" s="2"/>
      <c r="O11" s="2"/>
      <c r="P11" s="2"/>
      <c r="Q11" s="2"/>
      <c r="R11" s="2"/>
      <c r="S11" s="2"/>
      <c r="T11" s="2"/>
      <c r="U11" s="2"/>
      <c r="V11" s="2"/>
      <c r="W11" s="2"/>
    </row>
    <row r="12" spans="1:23" ht="18.75" x14ac:dyDescent="0.15">
      <c r="B12" s="9" t="s">
        <v>21</v>
      </c>
      <c r="C12" s="11"/>
      <c r="D12" s="16"/>
      <c r="E12" s="15"/>
      <c r="F12" s="14">
        <v>440</v>
      </c>
      <c r="G12" s="13"/>
      <c r="H12" s="4">
        <v>203</v>
      </c>
      <c r="I12" s="2"/>
      <c r="J12" s="3" t="s">
        <v>20</v>
      </c>
      <c r="K12" s="2"/>
      <c r="L12" s="2"/>
      <c r="M12" s="2"/>
      <c r="N12" s="2"/>
      <c r="O12" s="2"/>
      <c r="P12" s="2"/>
      <c r="Q12" s="2"/>
      <c r="R12" s="2"/>
      <c r="S12" s="2"/>
      <c r="T12" s="2"/>
      <c r="U12" s="2"/>
      <c r="V12" s="2"/>
      <c r="W12" s="2"/>
    </row>
    <row r="13" spans="1:23" ht="18.75" x14ac:dyDescent="0.15">
      <c r="B13" s="9"/>
      <c r="C13" s="11"/>
      <c r="D13" s="16">
        <v>115</v>
      </c>
      <c r="E13" s="15">
        <f>H12-D13</f>
        <v>88</v>
      </c>
      <c r="F13" s="14"/>
      <c r="G13" s="13">
        <f>D13/F10</f>
        <v>0.26932084309133492</v>
      </c>
      <c r="H13" s="4"/>
      <c r="I13" s="2"/>
      <c r="J13" s="2"/>
      <c r="K13" s="2"/>
      <c r="L13" s="2"/>
      <c r="M13" s="2"/>
      <c r="N13" s="2"/>
      <c r="O13" s="2"/>
      <c r="P13" s="2"/>
      <c r="Q13" s="2"/>
      <c r="R13" s="2"/>
      <c r="S13" s="2"/>
      <c r="T13" s="2"/>
      <c r="U13" s="2"/>
      <c r="V13" s="2"/>
      <c r="W13" s="2"/>
    </row>
    <row r="14" spans="1:23" ht="18.75" x14ac:dyDescent="0.15">
      <c r="B14" s="9" t="s">
        <v>19</v>
      </c>
      <c r="C14" s="11"/>
      <c r="D14" s="16"/>
      <c r="E14" s="15"/>
      <c r="F14" s="14">
        <v>525</v>
      </c>
      <c r="G14" s="13"/>
      <c r="H14" s="4">
        <v>242</v>
      </c>
      <c r="I14" s="2"/>
      <c r="J14" s="3" t="s">
        <v>18</v>
      </c>
      <c r="K14" s="2"/>
      <c r="L14" s="2"/>
      <c r="M14" s="2"/>
      <c r="N14" s="2"/>
      <c r="O14" s="2"/>
      <c r="P14" s="2"/>
      <c r="Q14" s="2"/>
      <c r="R14" s="2"/>
      <c r="S14" s="2"/>
      <c r="T14" s="2"/>
      <c r="U14" s="2"/>
      <c r="V14" s="2"/>
      <c r="W14" s="2"/>
    </row>
    <row r="15" spans="1:23" ht="18.75" x14ac:dyDescent="0.15">
      <c r="B15" s="9"/>
      <c r="C15" s="11"/>
      <c r="D15" s="16">
        <v>128</v>
      </c>
      <c r="E15" s="15">
        <f>H14-D15</f>
        <v>114</v>
      </c>
      <c r="F15" s="14"/>
      <c r="G15" s="13">
        <f>D15/F12</f>
        <v>0.29090909090909089</v>
      </c>
      <c r="H15" s="4"/>
      <c r="I15" s="2"/>
      <c r="J15" s="2"/>
      <c r="K15" s="2"/>
      <c r="L15" s="2"/>
      <c r="M15" s="2"/>
      <c r="N15" s="2"/>
      <c r="O15" s="2"/>
      <c r="P15" s="2"/>
      <c r="Q15" s="2"/>
      <c r="R15" s="2"/>
      <c r="S15" s="2"/>
      <c r="T15" s="2"/>
      <c r="U15" s="2"/>
      <c r="V15" s="2"/>
      <c r="W15" s="2"/>
    </row>
    <row r="16" spans="1:23" ht="18.75" x14ac:dyDescent="0.15">
      <c r="B16" s="9" t="s">
        <v>17</v>
      </c>
      <c r="C16" s="11"/>
      <c r="D16" s="16"/>
      <c r="E16" s="15"/>
      <c r="F16" s="14">
        <v>467</v>
      </c>
      <c r="G16" s="13"/>
      <c r="H16" s="4">
        <v>209</v>
      </c>
      <c r="I16" s="2"/>
      <c r="J16" s="2"/>
      <c r="K16" s="2"/>
      <c r="L16" s="2"/>
      <c r="M16" s="2"/>
      <c r="N16" s="2"/>
      <c r="O16" s="2"/>
      <c r="P16" s="2"/>
      <c r="Q16" s="2"/>
      <c r="R16" s="2"/>
      <c r="S16" s="2"/>
      <c r="T16" s="2"/>
      <c r="U16" s="2"/>
      <c r="V16" s="2"/>
      <c r="W16" s="2"/>
    </row>
    <row r="17" spans="2:23" ht="18.75" x14ac:dyDescent="0.15">
      <c r="B17" s="9"/>
      <c r="C17" s="11"/>
      <c r="D17" s="16">
        <v>147</v>
      </c>
      <c r="E17" s="15">
        <f>H16-D17</f>
        <v>62</v>
      </c>
      <c r="F17" s="14"/>
      <c r="G17" s="13">
        <f>D17/F14</f>
        <v>0.28000000000000003</v>
      </c>
      <c r="H17" s="4"/>
      <c r="I17" s="2"/>
      <c r="J17" s="2"/>
      <c r="K17" s="2"/>
      <c r="L17" s="2"/>
      <c r="M17" s="2"/>
      <c r="N17" s="2"/>
      <c r="O17" s="2"/>
      <c r="P17" s="2"/>
      <c r="Q17" s="2"/>
      <c r="R17" s="2"/>
      <c r="S17" s="2"/>
      <c r="T17" s="2"/>
      <c r="U17" s="2"/>
      <c r="V17" s="2"/>
      <c r="W17" s="2"/>
    </row>
    <row r="18" spans="2:23" ht="18.75" x14ac:dyDescent="0.15">
      <c r="B18" s="9" t="s">
        <v>16</v>
      </c>
      <c r="C18" s="11"/>
      <c r="D18" s="16"/>
      <c r="E18" s="15"/>
      <c r="F18" s="14">
        <v>533</v>
      </c>
      <c r="G18" s="13"/>
      <c r="H18" s="4">
        <v>247</v>
      </c>
      <c r="I18" s="2"/>
      <c r="J18" s="2"/>
      <c r="K18" s="2"/>
      <c r="L18" s="2"/>
      <c r="M18" s="2"/>
      <c r="N18" s="2"/>
      <c r="O18" s="2"/>
      <c r="P18" s="2"/>
      <c r="Q18" s="2"/>
      <c r="R18" s="2"/>
      <c r="S18" s="2"/>
      <c r="T18" s="2"/>
      <c r="U18" s="2"/>
      <c r="V18" s="2"/>
      <c r="W18" s="2"/>
    </row>
    <row r="19" spans="2:23" ht="18.75" x14ac:dyDescent="0.15">
      <c r="B19" s="9"/>
      <c r="C19" s="11"/>
      <c r="D19" s="16">
        <v>156</v>
      </c>
      <c r="E19" s="15">
        <f>H18-D19</f>
        <v>91</v>
      </c>
      <c r="F19" s="14"/>
      <c r="G19" s="13">
        <f>D19/F16</f>
        <v>0.3340471092077088</v>
      </c>
      <c r="H19" s="4"/>
      <c r="I19" s="2"/>
      <c r="J19" s="2"/>
      <c r="K19" s="2"/>
      <c r="L19" s="2"/>
      <c r="M19" s="2"/>
      <c r="N19" s="2"/>
      <c r="O19" s="2"/>
      <c r="P19" s="2"/>
      <c r="Q19" s="2"/>
      <c r="R19" s="2"/>
      <c r="S19" s="2"/>
      <c r="T19" s="2"/>
      <c r="U19" s="2"/>
      <c r="V19" s="2"/>
      <c r="W19" s="2"/>
    </row>
    <row r="20" spans="2:23" ht="18.75" x14ac:dyDescent="0.15">
      <c r="B20" s="9" t="s">
        <v>15</v>
      </c>
      <c r="C20" s="11"/>
      <c r="D20" s="16"/>
      <c r="E20" s="15"/>
      <c r="F20" s="14">
        <v>989</v>
      </c>
      <c r="G20" s="13"/>
      <c r="H20" s="4">
        <v>222</v>
      </c>
      <c r="I20" s="2"/>
      <c r="K20" s="2"/>
      <c r="L20" s="2"/>
      <c r="M20" s="2"/>
      <c r="N20" s="2"/>
      <c r="O20" s="2"/>
      <c r="P20" s="2"/>
      <c r="Q20" s="2"/>
      <c r="R20" s="2"/>
      <c r="S20" s="2"/>
      <c r="T20" s="2"/>
      <c r="U20" s="2"/>
      <c r="V20" s="2"/>
      <c r="W20" s="2"/>
    </row>
    <row r="21" spans="2:23" ht="18.75" x14ac:dyDescent="0.15">
      <c r="B21" s="9"/>
      <c r="C21" s="11"/>
      <c r="D21" s="16">
        <v>165</v>
      </c>
      <c r="E21" s="15">
        <f>H20-D21</f>
        <v>57</v>
      </c>
      <c r="F21" s="14"/>
      <c r="G21" s="13">
        <f>D21/F18</f>
        <v>0.30956848030018763</v>
      </c>
      <c r="H21" s="4"/>
      <c r="I21" s="2"/>
      <c r="J21" s="2"/>
      <c r="K21" s="2"/>
      <c r="L21" s="2"/>
      <c r="M21" s="2"/>
      <c r="N21" s="2"/>
      <c r="O21" s="2"/>
      <c r="P21" s="2"/>
      <c r="Q21" s="2"/>
      <c r="R21" s="2"/>
      <c r="S21" s="2"/>
      <c r="T21" s="2"/>
      <c r="U21" s="2"/>
      <c r="V21" s="2"/>
      <c r="W21" s="2"/>
    </row>
    <row r="22" spans="2:23" ht="18.75" x14ac:dyDescent="0.15">
      <c r="B22" s="9" t="s">
        <v>14</v>
      </c>
      <c r="C22" s="11"/>
      <c r="D22" s="16"/>
      <c r="E22" s="15"/>
      <c r="F22" s="14">
        <v>980</v>
      </c>
      <c r="G22" s="13"/>
      <c r="H22" s="4">
        <v>216</v>
      </c>
      <c r="I22" s="2"/>
      <c r="J22" s="2"/>
      <c r="K22" s="2"/>
      <c r="L22" s="2"/>
      <c r="M22" s="2"/>
      <c r="N22" s="2"/>
      <c r="O22" s="2"/>
      <c r="P22" s="2"/>
      <c r="Q22" s="2"/>
      <c r="R22" s="2"/>
      <c r="S22" s="2"/>
      <c r="T22" s="2"/>
      <c r="U22" s="2"/>
      <c r="V22" s="2"/>
      <c r="W22" s="2"/>
    </row>
    <row r="23" spans="2:23" ht="18.75" x14ac:dyDescent="0.15">
      <c r="B23" s="9"/>
      <c r="C23" s="11"/>
      <c r="D23" s="16">
        <v>155</v>
      </c>
      <c r="E23" s="15">
        <f>H22-D23</f>
        <v>61</v>
      </c>
      <c r="F23" s="14"/>
      <c r="G23" s="13">
        <f>D23/F20</f>
        <v>0.15672396359959556</v>
      </c>
      <c r="H23" s="4"/>
      <c r="I23" s="2"/>
      <c r="J23" s="2"/>
      <c r="K23" s="2"/>
      <c r="L23" s="2"/>
      <c r="M23" s="2"/>
      <c r="N23" s="2"/>
      <c r="O23" s="2"/>
      <c r="P23" s="2"/>
      <c r="Q23" s="2"/>
      <c r="R23" s="2"/>
      <c r="S23" s="2"/>
      <c r="T23" s="2"/>
      <c r="U23" s="2"/>
      <c r="V23" s="2"/>
      <c r="W23" s="2"/>
    </row>
    <row r="24" spans="2:23" ht="18.75" x14ac:dyDescent="0.15">
      <c r="B24" s="9" t="s">
        <v>13</v>
      </c>
      <c r="C24" s="11"/>
      <c r="D24" s="16"/>
      <c r="E24" s="15"/>
      <c r="F24" s="14">
        <v>975</v>
      </c>
      <c r="G24" s="13"/>
      <c r="H24" s="4">
        <v>238</v>
      </c>
      <c r="I24" s="2"/>
      <c r="J24" s="2"/>
      <c r="K24" s="2"/>
      <c r="L24" s="2"/>
      <c r="M24" s="2"/>
      <c r="N24" s="2"/>
      <c r="O24" s="2"/>
      <c r="P24" s="2"/>
      <c r="Q24" s="2"/>
      <c r="R24" s="2"/>
      <c r="S24" s="2"/>
      <c r="T24" s="2"/>
      <c r="U24" s="2"/>
      <c r="V24" s="2"/>
      <c r="W24" s="2"/>
    </row>
    <row r="25" spans="2:23" ht="18.75" x14ac:dyDescent="0.15">
      <c r="B25" s="9"/>
      <c r="C25" s="11"/>
      <c r="D25" s="16">
        <v>166</v>
      </c>
      <c r="E25" s="15">
        <f>H24-D25</f>
        <v>72</v>
      </c>
      <c r="F25" s="14"/>
      <c r="G25" s="13">
        <f>D25/F22</f>
        <v>0.16938775510204082</v>
      </c>
      <c r="H25" s="4"/>
      <c r="I25" s="2"/>
      <c r="J25" s="2"/>
      <c r="K25" s="2"/>
      <c r="L25" s="2"/>
      <c r="M25" s="2"/>
      <c r="N25" s="2"/>
      <c r="O25" s="2"/>
      <c r="P25" s="2"/>
      <c r="Q25" s="2"/>
      <c r="R25" s="2"/>
      <c r="S25" s="2"/>
      <c r="T25" s="2"/>
      <c r="U25" s="2"/>
      <c r="V25" s="2"/>
      <c r="W25" s="2"/>
    </row>
    <row r="26" spans="2:23" ht="18.75" x14ac:dyDescent="0.15">
      <c r="B26" s="9" t="s">
        <v>12</v>
      </c>
      <c r="C26" s="11"/>
      <c r="D26" s="16"/>
      <c r="E26" s="15"/>
      <c r="F26" s="14">
        <v>863</v>
      </c>
      <c r="G26" s="13"/>
      <c r="H26" s="4">
        <v>320</v>
      </c>
      <c r="I26" s="2"/>
      <c r="J26" s="2"/>
      <c r="K26" s="2"/>
      <c r="L26" s="2"/>
      <c r="M26" s="2"/>
      <c r="N26" s="2"/>
      <c r="O26" s="2"/>
      <c r="P26" s="2"/>
      <c r="Q26" s="2"/>
      <c r="R26" s="2"/>
      <c r="S26" s="2"/>
      <c r="T26" s="2"/>
      <c r="U26" s="2"/>
      <c r="V26" s="2"/>
      <c r="W26" s="2"/>
    </row>
    <row r="27" spans="2:23" ht="18.75" x14ac:dyDescent="0.15">
      <c r="B27" s="9"/>
      <c r="C27" s="11"/>
      <c r="D27" s="16">
        <v>224</v>
      </c>
      <c r="E27" s="15">
        <f>H26-D27</f>
        <v>96</v>
      </c>
      <c r="F27" s="14"/>
      <c r="G27" s="13">
        <f>D27/F24</f>
        <v>0.22974358974358974</v>
      </c>
      <c r="H27" s="4"/>
      <c r="I27" s="2"/>
      <c r="J27" s="2"/>
      <c r="K27" s="2"/>
      <c r="L27" s="2"/>
      <c r="M27" s="2"/>
      <c r="N27" s="2"/>
      <c r="O27" s="2"/>
      <c r="P27" s="2"/>
      <c r="Q27" s="2"/>
      <c r="R27" s="2"/>
      <c r="S27" s="2"/>
      <c r="T27" s="2"/>
      <c r="U27" s="2"/>
      <c r="V27" s="2"/>
      <c r="W27" s="2"/>
    </row>
    <row r="28" spans="2:23" ht="18.75" x14ac:dyDescent="0.15">
      <c r="B28" s="9" t="s">
        <v>11</v>
      </c>
      <c r="C28" s="11"/>
      <c r="D28" s="16"/>
      <c r="E28" s="15"/>
      <c r="F28" s="14">
        <v>696</v>
      </c>
      <c r="G28" s="13"/>
      <c r="H28" s="4">
        <v>265</v>
      </c>
      <c r="I28" s="2"/>
      <c r="J28" s="2"/>
      <c r="K28" s="3" t="s">
        <v>81</v>
      </c>
      <c r="L28" s="2"/>
      <c r="M28" s="2"/>
      <c r="N28" s="2"/>
      <c r="O28" s="2"/>
      <c r="P28" s="2"/>
      <c r="Q28" s="2"/>
      <c r="R28" s="2"/>
      <c r="S28" s="2"/>
      <c r="T28" s="2"/>
      <c r="U28" s="2"/>
      <c r="V28" s="2"/>
      <c r="W28" s="2"/>
    </row>
    <row r="29" spans="2:23" ht="18.75" x14ac:dyDescent="0.15">
      <c r="B29" s="9"/>
      <c r="C29" s="11"/>
      <c r="D29" s="16">
        <v>202.65</v>
      </c>
      <c r="E29" s="15">
        <f>H28-D29</f>
        <v>62.349999999999994</v>
      </c>
      <c r="F29" s="14"/>
      <c r="G29" s="13">
        <f>D29/F26</f>
        <v>0.23482039397450755</v>
      </c>
      <c r="H29" s="4"/>
      <c r="I29" s="2"/>
      <c r="J29" s="2"/>
      <c r="K29" s="3" t="s">
        <v>82</v>
      </c>
      <c r="L29" s="2"/>
      <c r="M29" s="2"/>
      <c r="N29" s="2"/>
      <c r="O29" s="2"/>
      <c r="P29" s="2"/>
      <c r="Q29" s="2"/>
      <c r="R29" s="2"/>
      <c r="S29" s="2"/>
      <c r="T29" s="2"/>
      <c r="U29" s="2"/>
      <c r="V29" s="2"/>
      <c r="W29" s="2"/>
    </row>
    <row r="30" spans="2:23" ht="18.75" x14ac:dyDescent="0.15">
      <c r="B30" s="9" t="s">
        <v>10</v>
      </c>
      <c r="C30" s="11"/>
      <c r="D30" s="16"/>
      <c r="E30" s="15"/>
      <c r="F30" s="14">
        <v>988</v>
      </c>
      <c r="G30" s="13"/>
      <c r="H30" s="4">
        <v>314.83999999999997</v>
      </c>
      <c r="I30" s="2"/>
      <c r="J30" s="2"/>
      <c r="K30" s="2"/>
      <c r="L30" s="2"/>
      <c r="M30" s="2"/>
      <c r="N30" s="2"/>
      <c r="O30" s="2"/>
      <c r="P30" s="2"/>
      <c r="Q30" s="2"/>
      <c r="R30" s="2"/>
      <c r="S30" s="2"/>
      <c r="T30" s="2"/>
      <c r="U30" s="2"/>
      <c r="V30" s="2"/>
      <c r="W30" s="2"/>
    </row>
    <row r="31" spans="2:23" ht="18.75" x14ac:dyDescent="0.15">
      <c r="B31" s="9"/>
      <c r="C31" s="11"/>
      <c r="D31" s="16">
        <v>223.44</v>
      </c>
      <c r="E31" s="15">
        <f>H30-D31</f>
        <v>91.399999999999977</v>
      </c>
      <c r="F31" s="14"/>
      <c r="G31" s="13">
        <f>D31/F28</f>
        <v>0.32103448275862068</v>
      </c>
      <c r="H31" s="4"/>
      <c r="I31" s="2"/>
      <c r="J31" s="2"/>
      <c r="K31" s="2"/>
      <c r="L31" s="2"/>
      <c r="M31" s="2"/>
      <c r="N31" s="2"/>
      <c r="O31" s="2"/>
      <c r="P31" s="2"/>
      <c r="Q31" s="2"/>
      <c r="R31" s="2"/>
      <c r="S31" s="2"/>
      <c r="T31" s="2"/>
      <c r="U31" s="2"/>
      <c r="V31" s="2"/>
      <c r="W31" s="2"/>
    </row>
    <row r="32" spans="2:23" ht="13.5" x14ac:dyDescent="0.15">
      <c r="B32" s="9" t="s">
        <v>9</v>
      </c>
      <c r="C32" s="11"/>
      <c r="D32" s="10"/>
      <c r="E32" s="7"/>
      <c r="F32" s="6"/>
      <c r="G32" s="5"/>
      <c r="H32" s="4"/>
      <c r="I32" s="2"/>
      <c r="J32" s="2"/>
      <c r="K32" s="2"/>
      <c r="L32" s="2"/>
      <c r="M32" s="2"/>
      <c r="N32" s="2"/>
      <c r="O32" s="2"/>
      <c r="P32" s="2"/>
      <c r="Q32" s="2"/>
      <c r="R32" s="2"/>
      <c r="S32" s="2"/>
      <c r="T32" s="2"/>
      <c r="U32" s="2"/>
      <c r="V32" s="2"/>
      <c r="W32" s="2"/>
    </row>
    <row r="33" spans="2:23" ht="13.5" x14ac:dyDescent="0.15">
      <c r="B33" s="9"/>
      <c r="C33" s="11"/>
      <c r="D33" s="10"/>
      <c r="E33" s="7"/>
      <c r="F33" s="6"/>
      <c r="G33" s="5"/>
      <c r="H33" s="4"/>
      <c r="I33" s="2"/>
      <c r="J33" s="2"/>
      <c r="K33" s="2"/>
      <c r="L33" s="2"/>
      <c r="M33" s="2"/>
      <c r="N33" s="2"/>
      <c r="O33" s="2"/>
      <c r="P33" s="2"/>
      <c r="Q33" s="2"/>
      <c r="R33" s="2"/>
      <c r="S33" s="2"/>
      <c r="T33" s="2"/>
      <c r="U33" s="2"/>
      <c r="V33" s="2"/>
      <c r="W33" s="2"/>
    </row>
    <row r="34" spans="2:23" ht="13.5" x14ac:dyDescent="0.15">
      <c r="B34" s="9" t="s">
        <v>8</v>
      </c>
      <c r="C34" s="11"/>
      <c r="D34" s="10"/>
      <c r="E34" s="7"/>
      <c r="F34" s="6"/>
      <c r="G34" s="5"/>
      <c r="H34" s="4"/>
      <c r="I34" s="2"/>
      <c r="J34" s="2"/>
      <c r="K34" s="2"/>
      <c r="L34" s="2"/>
      <c r="M34" s="2"/>
      <c r="N34" s="2"/>
      <c r="O34" s="2"/>
      <c r="P34" s="2"/>
      <c r="Q34" s="2"/>
      <c r="R34" s="2"/>
      <c r="S34" s="2"/>
      <c r="T34" s="2"/>
      <c r="U34" s="2"/>
      <c r="V34" s="2"/>
      <c r="W34" s="2"/>
    </row>
    <row r="35" spans="2:23" ht="13.5" x14ac:dyDescent="0.15">
      <c r="B35" s="9"/>
      <c r="C35" s="11"/>
      <c r="D35" s="10"/>
      <c r="E35" s="7"/>
      <c r="F35" s="6"/>
      <c r="G35" s="5"/>
      <c r="H35" s="4"/>
      <c r="I35" s="2"/>
      <c r="J35" s="2"/>
      <c r="K35" s="2"/>
      <c r="L35" s="2"/>
      <c r="M35" s="2"/>
      <c r="N35" s="2"/>
      <c r="O35" s="2"/>
      <c r="P35" s="2"/>
      <c r="Q35" s="2"/>
      <c r="R35" s="2"/>
      <c r="S35" s="2"/>
      <c r="T35" s="2"/>
      <c r="U35" s="2"/>
      <c r="V35" s="2"/>
      <c r="W35" s="2"/>
    </row>
    <row r="36" spans="2:23" ht="13.5" x14ac:dyDescent="0.15">
      <c r="B36" s="9" t="s">
        <v>7</v>
      </c>
      <c r="C36" s="11"/>
      <c r="D36" s="10"/>
      <c r="E36" s="7"/>
      <c r="F36" s="6"/>
      <c r="G36" s="5"/>
      <c r="H36" s="4"/>
      <c r="I36" s="2"/>
      <c r="J36" s="2"/>
      <c r="K36" s="2"/>
      <c r="L36" s="2"/>
      <c r="M36" s="2"/>
      <c r="N36" s="2"/>
      <c r="O36" s="2"/>
      <c r="P36" s="2"/>
      <c r="Q36" s="2"/>
      <c r="R36" s="2"/>
      <c r="S36" s="2"/>
      <c r="T36" s="2"/>
      <c r="U36" s="2"/>
      <c r="V36" s="2"/>
      <c r="W36" s="2"/>
    </row>
    <row r="37" spans="2:23" ht="13.5" x14ac:dyDescent="0.15">
      <c r="B37" s="9"/>
      <c r="C37" s="11"/>
      <c r="D37" s="10"/>
      <c r="E37" s="7"/>
      <c r="F37" s="6"/>
      <c r="G37" s="5"/>
      <c r="H37" s="4"/>
      <c r="I37" s="2"/>
      <c r="J37" s="2"/>
      <c r="K37" s="2"/>
      <c r="L37" s="2"/>
      <c r="M37" s="2"/>
      <c r="N37" s="2"/>
      <c r="O37" s="2"/>
      <c r="P37" s="2"/>
      <c r="Q37" s="2"/>
      <c r="R37" s="2"/>
      <c r="S37" s="2"/>
      <c r="T37" s="2"/>
      <c r="U37" s="2"/>
      <c r="V37" s="2"/>
      <c r="W37" s="2"/>
    </row>
    <row r="38" spans="2:23" ht="13.5" x14ac:dyDescent="0.15">
      <c r="B38" s="9" t="s">
        <v>6</v>
      </c>
      <c r="C38" s="11"/>
      <c r="D38" s="10"/>
      <c r="E38" s="7"/>
      <c r="F38" s="6"/>
      <c r="G38" s="5"/>
      <c r="H38" s="4"/>
      <c r="I38" s="2"/>
      <c r="J38" s="2"/>
      <c r="K38" s="2"/>
      <c r="L38" s="2"/>
      <c r="M38" s="2"/>
      <c r="N38" s="2"/>
      <c r="O38" s="2"/>
      <c r="P38" s="2"/>
      <c r="Q38" s="2"/>
      <c r="R38" s="2"/>
      <c r="S38" s="2"/>
      <c r="T38" s="2"/>
      <c r="U38" s="2"/>
      <c r="V38" s="2"/>
      <c r="W38" s="2"/>
    </row>
    <row r="39" spans="2:23" ht="13.5" x14ac:dyDescent="0.15">
      <c r="B39" s="9"/>
      <c r="C39" s="11"/>
      <c r="D39" s="10"/>
      <c r="E39" s="7"/>
      <c r="F39" s="6"/>
      <c r="G39" s="5"/>
      <c r="H39" s="4"/>
      <c r="I39" s="2"/>
      <c r="J39" s="2"/>
      <c r="K39" s="2"/>
      <c r="L39" s="2"/>
      <c r="M39" s="2"/>
      <c r="N39" s="2"/>
      <c r="O39" s="2"/>
      <c r="P39" s="2"/>
      <c r="Q39" s="2"/>
      <c r="R39" s="2"/>
      <c r="S39" s="2"/>
      <c r="T39" s="2"/>
      <c r="U39" s="2"/>
      <c r="V39" s="2"/>
      <c r="W39" s="2"/>
    </row>
    <row r="40" spans="2:23" ht="13.5" x14ac:dyDescent="0.15">
      <c r="B40" s="9" t="s">
        <v>5</v>
      </c>
      <c r="C40" s="11"/>
      <c r="D40" s="10"/>
      <c r="E40" s="7"/>
      <c r="F40" s="6"/>
      <c r="G40" s="5"/>
      <c r="H40" s="4"/>
      <c r="I40" s="2"/>
      <c r="J40" s="2"/>
      <c r="K40" s="2"/>
      <c r="L40" s="2"/>
      <c r="M40" s="2"/>
      <c r="N40" s="2"/>
      <c r="O40" s="2"/>
      <c r="P40" s="2"/>
      <c r="Q40" s="2"/>
      <c r="R40" s="2"/>
      <c r="S40" s="2"/>
      <c r="T40" s="2"/>
      <c r="U40" s="2"/>
      <c r="V40" s="2"/>
      <c r="W40" s="2"/>
    </row>
    <row r="41" spans="2:23" ht="13.5" x14ac:dyDescent="0.15">
      <c r="B41" s="9"/>
      <c r="C41" s="11"/>
      <c r="D41" s="10"/>
      <c r="E41" s="7"/>
      <c r="F41" s="6"/>
      <c r="G41" s="5"/>
      <c r="H41" s="4"/>
      <c r="I41" s="2"/>
      <c r="J41" s="2"/>
      <c r="K41" s="2"/>
      <c r="L41" s="2"/>
      <c r="M41" s="2"/>
      <c r="N41" s="2"/>
      <c r="O41" s="12"/>
      <c r="P41" s="2"/>
      <c r="Q41" s="2"/>
      <c r="R41" s="2"/>
      <c r="S41" s="2"/>
      <c r="T41" s="2"/>
      <c r="U41" s="2"/>
      <c r="V41" s="2"/>
      <c r="W41" s="2"/>
    </row>
    <row r="42" spans="2:23" ht="13.5" x14ac:dyDescent="0.15">
      <c r="B42" s="9" t="s">
        <v>4</v>
      </c>
      <c r="C42" s="11"/>
      <c r="D42" s="10"/>
      <c r="E42" s="7"/>
      <c r="F42" s="6"/>
      <c r="G42" s="5"/>
      <c r="H42" s="4"/>
      <c r="I42" s="2"/>
      <c r="J42" s="2"/>
      <c r="K42" s="2"/>
      <c r="L42" s="2"/>
      <c r="M42" s="2"/>
      <c r="N42" s="2"/>
      <c r="O42" s="2"/>
      <c r="P42" s="2"/>
      <c r="Q42" s="2"/>
      <c r="R42" s="2"/>
      <c r="S42" s="2"/>
      <c r="T42" s="2"/>
      <c r="U42" s="2"/>
      <c r="V42" s="2"/>
      <c r="W42" s="2"/>
    </row>
    <row r="43" spans="2:23" ht="13.5" x14ac:dyDescent="0.15">
      <c r="B43" s="9"/>
      <c r="C43" s="11"/>
      <c r="D43" s="10"/>
      <c r="E43" s="7"/>
      <c r="F43" s="6"/>
      <c r="G43" s="5"/>
      <c r="H43" s="4"/>
      <c r="I43" s="2"/>
      <c r="J43" s="2"/>
      <c r="K43" s="2"/>
      <c r="L43" s="2"/>
      <c r="M43" s="2"/>
      <c r="N43" s="2"/>
      <c r="O43" s="2"/>
      <c r="P43" s="2"/>
      <c r="Q43" s="2"/>
      <c r="R43" s="2"/>
      <c r="S43" s="2"/>
      <c r="T43" s="2"/>
      <c r="U43" s="2"/>
      <c r="V43" s="2"/>
      <c r="W43" s="2"/>
    </row>
    <row r="44" spans="2:23" ht="13.5" x14ac:dyDescent="0.15">
      <c r="B44" s="9" t="s">
        <v>3</v>
      </c>
      <c r="C44" s="11"/>
      <c r="D44" s="10"/>
      <c r="E44" s="7"/>
      <c r="F44" s="6"/>
      <c r="G44" s="5"/>
      <c r="H44" s="4"/>
      <c r="I44" s="2"/>
      <c r="J44" s="2"/>
      <c r="K44" s="2"/>
      <c r="L44" s="2"/>
      <c r="M44" s="2"/>
      <c r="N44" s="2"/>
      <c r="O44" s="2"/>
      <c r="P44" s="2"/>
      <c r="Q44" s="2"/>
      <c r="R44" s="2"/>
      <c r="S44" s="2"/>
      <c r="T44" s="2"/>
      <c r="U44" s="2"/>
      <c r="V44" s="2"/>
      <c r="W44" s="2"/>
    </row>
    <row r="45" spans="2:23" ht="13.5" x14ac:dyDescent="0.15">
      <c r="B45" s="9"/>
      <c r="C45" s="11"/>
      <c r="D45" s="10"/>
      <c r="E45" s="7"/>
      <c r="F45" s="6"/>
      <c r="G45" s="5"/>
      <c r="H45" s="4"/>
      <c r="I45" s="2"/>
      <c r="J45" s="2"/>
      <c r="K45" s="2"/>
      <c r="L45" s="2"/>
      <c r="M45" s="2"/>
      <c r="N45" s="2"/>
      <c r="O45" s="2"/>
      <c r="P45" s="2"/>
      <c r="Q45" s="2"/>
      <c r="R45" s="2"/>
      <c r="S45" s="2"/>
      <c r="T45" s="2"/>
      <c r="U45" s="2"/>
      <c r="V45" s="2"/>
      <c r="W45" s="2"/>
    </row>
    <row r="46" spans="2:23" ht="14.25" customHeight="1" x14ac:dyDescent="0.15">
      <c r="B46" s="9" t="s">
        <v>2</v>
      </c>
      <c r="C46" s="9"/>
      <c r="D46" s="4"/>
      <c r="E46" s="7"/>
      <c r="F46" s="6"/>
      <c r="G46" s="5"/>
      <c r="H46" s="4"/>
      <c r="I46" s="2"/>
      <c r="J46" s="2"/>
      <c r="K46" s="2"/>
      <c r="L46" s="2"/>
      <c r="M46" s="2"/>
      <c r="N46" s="2"/>
      <c r="O46" s="2"/>
      <c r="P46" s="2"/>
      <c r="Q46" s="2"/>
      <c r="R46" s="2"/>
      <c r="S46" s="2"/>
      <c r="T46" s="2"/>
      <c r="U46" s="2"/>
      <c r="V46" s="2"/>
      <c r="W46" s="2"/>
    </row>
    <row r="47" spans="2:23" ht="13.5" x14ac:dyDescent="0.15">
      <c r="B47" s="8"/>
      <c r="C47" s="8" t="s">
        <v>1</v>
      </c>
      <c r="D47" s="4">
        <v>400</v>
      </c>
      <c r="E47" s="7"/>
      <c r="F47" s="6"/>
      <c r="G47" s="5"/>
      <c r="H47" s="4"/>
      <c r="I47" s="2"/>
      <c r="J47" s="2"/>
      <c r="K47" s="2"/>
      <c r="L47" s="2"/>
      <c r="M47" s="2"/>
      <c r="N47" s="2"/>
      <c r="O47" s="2"/>
      <c r="P47" s="2"/>
      <c r="Q47" s="2"/>
      <c r="R47" s="2"/>
      <c r="S47" s="2"/>
      <c r="T47" s="2"/>
      <c r="U47" s="2"/>
      <c r="V47" s="2"/>
      <c r="W47" s="2"/>
    </row>
    <row r="48" spans="2:23" ht="13.5" x14ac:dyDescent="0.15">
      <c r="B48" s="2"/>
      <c r="C48" s="2"/>
      <c r="D48" s="2"/>
      <c r="E48" s="2"/>
      <c r="F48" s="2"/>
      <c r="G48" s="2"/>
      <c r="H48" s="2"/>
      <c r="I48" s="2"/>
      <c r="J48" s="2"/>
      <c r="K48" s="2"/>
      <c r="L48" s="2"/>
      <c r="M48" s="2"/>
      <c r="N48" s="2"/>
      <c r="O48" s="2"/>
      <c r="P48" s="2"/>
      <c r="Q48" s="2"/>
      <c r="R48" s="2"/>
      <c r="S48" s="2"/>
      <c r="T48" s="2"/>
      <c r="U48" s="2"/>
      <c r="V48" s="2"/>
      <c r="W48" s="2"/>
    </row>
    <row r="49" spans="2:23" ht="13.5" x14ac:dyDescent="0.15">
      <c r="B49" s="2"/>
      <c r="C49" s="2"/>
      <c r="D49" s="2"/>
      <c r="E49" s="2"/>
      <c r="F49" s="2"/>
      <c r="G49" s="2"/>
      <c r="H49" s="2"/>
      <c r="I49" s="2"/>
      <c r="J49" s="2"/>
      <c r="K49" s="2"/>
      <c r="L49" s="2"/>
      <c r="M49" s="2"/>
      <c r="N49" s="2"/>
      <c r="O49" s="2"/>
      <c r="P49" s="2"/>
      <c r="Q49" s="2"/>
      <c r="R49" s="2"/>
      <c r="S49" s="2"/>
      <c r="T49" s="2"/>
      <c r="U49" s="2"/>
      <c r="V49" s="2"/>
      <c r="W49" s="2"/>
    </row>
    <row r="50" spans="2:23" ht="13.5" x14ac:dyDescent="0.15">
      <c r="B50" s="2"/>
      <c r="C50" s="2"/>
      <c r="D50" s="2"/>
      <c r="E50" s="2"/>
      <c r="F50" s="2"/>
      <c r="G50" s="2"/>
      <c r="H50" s="2"/>
      <c r="I50" s="2"/>
      <c r="J50" s="2"/>
      <c r="K50" s="2"/>
      <c r="L50" s="2"/>
      <c r="M50" s="2"/>
      <c r="N50" s="2"/>
      <c r="O50" s="2"/>
      <c r="P50" s="2"/>
      <c r="Q50" s="2"/>
      <c r="R50" s="2"/>
      <c r="S50" s="2"/>
      <c r="T50" s="2"/>
      <c r="U50" s="2"/>
      <c r="V50" s="2"/>
      <c r="W50" s="2"/>
    </row>
    <row r="51" spans="2:23" ht="13.5" x14ac:dyDescent="0.15">
      <c r="B51" s="2"/>
      <c r="C51" s="2"/>
      <c r="D51" s="2"/>
      <c r="E51" s="2"/>
      <c r="F51" s="2"/>
      <c r="G51" s="2"/>
      <c r="H51" s="2"/>
      <c r="I51" s="2"/>
      <c r="J51" s="2"/>
      <c r="K51" s="2"/>
      <c r="L51" s="2"/>
      <c r="M51" s="2"/>
      <c r="N51" s="2"/>
      <c r="O51" s="2"/>
      <c r="P51" s="2"/>
      <c r="Q51" s="2"/>
      <c r="S51" s="2"/>
      <c r="T51" s="2"/>
      <c r="U51" s="2"/>
      <c r="V51" s="2"/>
      <c r="W51" s="2"/>
    </row>
    <row r="52" spans="2:23" ht="13.5" x14ac:dyDescent="0.15">
      <c r="B52" s="2"/>
      <c r="C52" s="2"/>
      <c r="D52" s="2"/>
      <c r="E52" s="2"/>
      <c r="F52" s="2"/>
      <c r="G52" s="2"/>
      <c r="H52" s="2"/>
      <c r="I52" s="2"/>
      <c r="J52" s="2"/>
      <c r="K52" s="2"/>
      <c r="L52" s="2"/>
      <c r="M52" s="2"/>
      <c r="N52" s="2"/>
      <c r="O52" s="2"/>
      <c r="P52" s="2"/>
      <c r="Q52" s="2"/>
      <c r="R52" s="2"/>
      <c r="S52" s="2"/>
      <c r="T52" s="2"/>
      <c r="U52" s="2"/>
      <c r="V52" s="2"/>
      <c r="W52" s="2"/>
    </row>
    <row r="53" spans="2:23" ht="13.5" x14ac:dyDescent="0.15">
      <c r="B53" s="2"/>
      <c r="C53" s="2"/>
      <c r="D53" s="2"/>
      <c r="E53" s="2"/>
      <c r="F53" s="2"/>
      <c r="G53" s="2"/>
      <c r="H53" s="2"/>
      <c r="I53" s="2"/>
      <c r="J53" s="2"/>
      <c r="K53" s="2"/>
      <c r="L53" s="2"/>
      <c r="M53" s="2"/>
      <c r="N53" s="2"/>
      <c r="O53" s="2"/>
      <c r="P53" s="2"/>
      <c r="Q53" s="2"/>
      <c r="R53" s="2"/>
      <c r="S53" s="2"/>
      <c r="T53" s="2"/>
      <c r="U53" s="2"/>
      <c r="V53" s="2"/>
      <c r="W53" s="2"/>
    </row>
    <row r="54" spans="2:23" ht="13.5" x14ac:dyDescent="0.15">
      <c r="B54" s="2"/>
      <c r="C54" s="2"/>
      <c r="D54" s="2"/>
      <c r="E54" s="2"/>
      <c r="F54" s="2"/>
      <c r="G54" s="2"/>
      <c r="H54" s="2"/>
      <c r="I54" s="2"/>
      <c r="J54" s="2"/>
      <c r="K54" s="2"/>
      <c r="L54" s="2"/>
      <c r="M54" s="2"/>
      <c r="N54" s="2"/>
      <c r="O54" s="2"/>
      <c r="P54" s="2"/>
      <c r="Q54" s="2"/>
      <c r="R54" s="2"/>
      <c r="S54" s="2"/>
      <c r="T54" s="2"/>
      <c r="U54" s="2"/>
      <c r="V54" s="2"/>
      <c r="W54" s="2"/>
    </row>
    <row r="55" spans="2:23" ht="13.5" x14ac:dyDescent="0.15">
      <c r="B55" s="2"/>
      <c r="C55" s="2"/>
      <c r="D55" s="2"/>
      <c r="E55" s="2"/>
      <c r="F55" s="2"/>
      <c r="G55" s="2"/>
      <c r="H55" s="2"/>
      <c r="I55" s="2"/>
      <c r="J55" s="2"/>
      <c r="K55" s="2"/>
      <c r="L55" s="2"/>
      <c r="M55" s="2"/>
      <c r="N55" s="2"/>
      <c r="O55" s="2"/>
      <c r="P55" s="2"/>
      <c r="Q55" s="2"/>
      <c r="R55" s="2"/>
      <c r="S55" s="2"/>
      <c r="T55" s="2"/>
      <c r="U55" s="2"/>
      <c r="V55" s="2"/>
      <c r="W55" s="2"/>
    </row>
    <row r="56" spans="2:23" ht="13.5" x14ac:dyDescent="0.15">
      <c r="B56" s="2"/>
      <c r="C56" s="2"/>
      <c r="D56" s="2"/>
      <c r="E56" s="2"/>
      <c r="F56" s="2"/>
      <c r="G56" s="2"/>
      <c r="H56" s="2"/>
      <c r="I56" s="2"/>
      <c r="J56" s="2"/>
      <c r="K56" s="2"/>
      <c r="L56" s="2"/>
      <c r="M56" s="2"/>
      <c r="N56" s="2"/>
      <c r="O56" s="2"/>
      <c r="P56" s="2"/>
      <c r="Q56" s="2"/>
      <c r="R56" s="2"/>
      <c r="S56" s="2"/>
      <c r="T56" s="2"/>
      <c r="U56" s="2"/>
      <c r="V56" s="2"/>
      <c r="W56" s="2"/>
    </row>
    <row r="57" spans="2:23" ht="13.5" x14ac:dyDescent="0.15">
      <c r="B57" s="2"/>
      <c r="C57" s="2"/>
      <c r="D57" s="2"/>
      <c r="E57" s="2"/>
      <c r="F57" s="2"/>
      <c r="G57" s="2"/>
      <c r="H57" s="2"/>
      <c r="I57" s="2"/>
      <c r="J57" s="2"/>
      <c r="K57" s="2"/>
      <c r="L57" s="2"/>
      <c r="M57" s="2"/>
      <c r="N57" s="2"/>
      <c r="O57" s="2"/>
      <c r="P57" s="2"/>
      <c r="Q57" s="2"/>
      <c r="R57" s="2"/>
      <c r="S57" s="2"/>
      <c r="T57" s="2"/>
      <c r="U57" s="2"/>
      <c r="V57" s="2"/>
      <c r="W57" s="2"/>
    </row>
    <row r="58" spans="2:23" ht="13.5" x14ac:dyDescent="0.15">
      <c r="B58" s="2"/>
      <c r="C58" s="2"/>
      <c r="D58" s="2"/>
      <c r="E58" s="2"/>
      <c r="F58" s="2"/>
      <c r="G58" s="2"/>
      <c r="H58" s="2"/>
      <c r="I58" s="2"/>
      <c r="J58" s="2"/>
      <c r="K58" s="2"/>
      <c r="L58" s="2"/>
      <c r="M58" s="2"/>
      <c r="N58" s="2"/>
      <c r="O58" s="2"/>
      <c r="P58" s="2"/>
      <c r="Q58" s="2"/>
      <c r="R58" s="2"/>
      <c r="S58" s="2"/>
      <c r="T58" s="2"/>
      <c r="U58" s="2"/>
      <c r="V58" s="2"/>
      <c r="W58" s="2"/>
    </row>
    <row r="59" spans="2:23" ht="13.5" x14ac:dyDescent="0.15">
      <c r="B59" s="2"/>
      <c r="C59" s="2"/>
      <c r="D59" s="2"/>
      <c r="E59" s="2"/>
      <c r="F59" s="2"/>
      <c r="G59" s="2"/>
      <c r="H59" s="2"/>
      <c r="I59" s="2"/>
      <c r="J59" s="2"/>
      <c r="K59" s="2"/>
      <c r="L59" s="2"/>
      <c r="M59" s="2"/>
      <c r="N59" s="2"/>
      <c r="O59" s="2"/>
      <c r="P59" s="2"/>
      <c r="Q59" s="2"/>
      <c r="R59" s="2"/>
      <c r="S59" s="2"/>
      <c r="T59" s="2"/>
      <c r="U59" s="2"/>
      <c r="V59" s="2"/>
      <c r="W59" s="2"/>
    </row>
    <row r="60" spans="2:23" ht="13.5" x14ac:dyDescent="0.15">
      <c r="B60" s="2"/>
      <c r="C60" s="2"/>
      <c r="D60" s="2"/>
      <c r="E60" s="2"/>
      <c r="F60" s="2"/>
      <c r="G60" s="2"/>
      <c r="H60" s="3" t="s">
        <v>0</v>
      </c>
      <c r="I60" s="2"/>
      <c r="J60" s="2"/>
      <c r="K60" s="2"/>
      <c r="L60" s="2"/>
      <c r="M60" s="2"/>
      <c r="N60" s="2"/>
      <c r="O60" s="2"/>
      <c r="P60" s="2"/>
      <c r="Q60" s="2"/>
      <c r="R60" s="2"/>
      <c r="S60" s="2"/>
      <c r="T60" s="2"/>
      <c r="U60" s="2"/>
      <c r="V60" s="2"/>
      <c r="W60" s="2"/>
    </row>
    <row r="61" spans="2:23" ht="13.5" x14ac:dyDescent="0.15">
      <c r="B61" s="2"/>
      <c r="C61" s="2"/>
      <c r="D61" s="2"/>
      <c r="E61" s="2"/>
      <c r="F61" s="2"/>
      <c r="G61" s="2"/>
      <c r="H61" s="2"/>
      <c r="I61" s="2"/>
      <c r="J61" s="2"/>
      <c r="K61" s="2"/>
      <c r="L61" s="2"/>
      <c r="M61" s="2"/>
      <c r="N61" s="2"/>
      <c r="O61" s="2"/>
      <c r="P61" s="2"/>
      <c r="Q61" s="2"/>
      <c r="R61" s="2"/>
      <c r="S61" s="2"/>
      <c r="T61" s="2"/>
      <c r="U61" s="2"/>
      <c r="V61" s="2"/>
      <c r="W61" s="2"/>
    </row>
    <row r="62" spans="2:23" ht="13.5" x14ac:dyDescent="0.15">
      <c r="B62" s="2"/>
      <c r="C62" s="2"/>
      <c r="D62" s="2"/>
      <c r="E62" s="2"/>
      <c r="F62" s="2"/>
      <c r="G62" s="2"/>
      <c r="H62" s="2"/>
      <c r="I62" s="2"/>
      <c r="J62" s="2"/>
      <c r="K62" s="2"/>
      <c r="L62" s="2"/>
      <c r="M62" s="2"/>
      <c r="N62" s="2"/>
      <c r="O62" s="2"/>
      <c r="P62" s="2"/>
      <c r="Q62" s="2"/>
      <c r="R62" s="2"/>
      <c r="S62" s="2"/>
      <c r="T62" s="2"/>
      <c r="U62" s="2"/>
      <c r="V62" s="2"/>
      <c r="W62" s="2"/>
    </row>
    <row r="63" spans="2:23" ht="13.5" x14ac:dyDescent="0.15">
      <c r="B63" s="2"/>
      <c r="C63" s="2"/>
      <c r="D63" s="2"/>
      <c r="E63" s="2"/>
      <c r="F63" s="2"/>
      <c r="G63" s="2"/>
      <c r="H63" s="2"/>
      <c r="I63" s="2"/>
      <c r="J63" s="2"/>
      <c r="K63" s="2"/>
      <c r="L63" s="2"/>
      <c r="M63" s="2"/>
      <c r="N63" s="2"/>
      <c r="O63" s="2"/>
      <c r="P63" s="2"/>
      <c r="Q63" s="2"/>
      <c r="R63" s="2"/>
      <c r="S63" s="2"/>
      <c r="T63" s="2"/>
      <c r="U63" s="2"/>
      <c r="V63" s="2"/>
      <c r="W63" s="2"/>
    </row>
    <row r="64" spans="2:23" ht="13.5" x14ac:dyDescent="0.15">
      <c r="B64" s="2"/>
      <c r="C64" s="2"/>
      <c r="D64" s="2"/>
      <c r="E64" s="2"/>
      <c r="F64" s="2"/>
      <c r="G64" s="2"/>
      <c r="H64" s="2"/>
      <c r="I64" s="2"/>
      <c r="J64" s="2"/>
      <c r="K64" s="2"/>
      <c r="L64" s="2"/>
      <c r="M64" s="2"/>
      <c r="N64" s="2"/>
      <c r="O64" s="2"/>
      <c r="P64" s="2"/>
      <c r="Q64" s="2"/>
      <c r="R64" s="2"/>
      <c r="S64" s="2"/>
      <c r="T64" s="2"/>
      <c r="U64" s="2"/>
      <c r="V64" s="2"/>
      <c r="W64" s="2"/>
    </row>
    <row r="65" spans="2:23" ht="13.5" x14ac:dyDescent="0.15">
      <c r="B65" s="2"/>
      <c r="C65" s="2"/>
      <c r="D65" s="2"/>
      <c r="E65" s="2"/>
      <c r="F65" s="2"/>
      <c r="G65" s="2"/>
      <c r="H65" s="2"/>
      <c r="I65" s="2"/>
      <c r="J65" s="2"/>
      <c r="K65" s="2"/>
      <c r="L65" s="2"/>
      <c r="M65" s="2"/>
      <c r="N65" s="2"/>
      <c r="O65" s="2"/>
      <c r="P65" s="2"/>
      <c r="Q65" s="2"/>
      <c r="R65" s="2"/>
      <c r="S65" s="2"/>
      <c r="T65" s="2"/>
      <c r="U65" s="2"/>
      <c r="V65" s="2"/>
      <c r="W65" s="2"/>
    </row>
    <row r="66" spans="2:23" ht="13.5" x14ac:dyDescent="0.15">
      <c r="B66" s="2"/>
      <c r="C66" s="2"/>
      <c r="D66" s="2"/>
      <c r="E66" s="2"/>
      <c r="F66" s="2"/>
      <c r="G66" s="2"/>
      <c r="H66" s="2"/>
      <c r="I66" s="2"/>
      <c r="J66" s="2"/>
      <c r="K66" s="2"/>
      <c r="L66" s="2"/>
      <c r="M66" s="2"/>
      <c r="N66" s="2"/>
      <c r="O66" s="2"/>
      <c r="P66" s="2"/>
      <c r="Q66" s="2"/>
      <c r="R66" s="2"/>
      <c r="S66" s="2"/>
      <c r="T66" s="2"/>
      <c r="U66" s="2"/>
      <c r="V66" s="2"/>
      <c r="W66" s="2"/>
    </row>
    <row r="67" spans="2:23" ht="13.5" x14ac:dyDescent="0.15">
      <c r="B67" s="2"/>
      <c r="C67" s="2"/>
      <c r="D67" s="2"/>
      <c r="E67" s="2"/>
      <c r="F67" s="2"/>
      <c r="G67" s="2"/>
      <c r="H67" s="2"/>
      <c r="I67" s="2"/>
      <c r="J67" s="2"/>
      <c r="K67" s="2"/>
      <c r="L67" s="2"/>
      <c r="M67" s="2"/>
      <c r="N67" s="2"/>
      <c r="O67" s="2"/>
      <c r="P67" s="2"/>
      <c r="Q67" s="2"/>
      <c r="R67" s="2"/>
      <c r="S67" s="2"/>
      <c r="T67" s="2"/>
      <c r="U67" s="2"/>
      <c r="V67" s="2"/>
      <c r="W67" s="2"/>
    </row>
    <row r="68" spans="2:23" ht="13.5" x14ac:dyDescent="0.15">
      <c r="B68" s="2"/>
      <c r="C68" s="2"/>
      <c r="D68" s="2"/>
      <c r="E68" s="2"/>
      <c r="F68" s="2"/>
      <c r="G68" s="2"/>
      <c r="H68" s="2"/>
      <c r="I68" s="2"/>
      <c r="J68" s="2"/>
      <c r="K68" s="2"/>
      <c r="L68" s="2"/>
      <c r="M68" s="2"/>
      <c r="N68" s="2"/>
      <c r="O68" s="2"/>
      <c r="P68" s="2"/>
      <c r="Q68" s="2"/>
      <c r="R68" s="2"/>
      <c r="S68" s="2"/>
      <c r="T68" s="2"/>
      <c r="U68" s="2"/>
      <c r="V68" s="2"/>
      <c r="W68" s="2"/>
    </row>
    <row r="69" spans="2:23" ht="13.5" x14ac:dyDescent="0.15">
      <c r="B69" s="2"/>
      <c r="C69" s="2"/>
      <c r="D69" s="2"/>
      <c r="E69" s="2"/>
      <c r="F69" s="2"/>
      <c r="G69" s="2"/>
      <c r="H69" s="2"/>
      <c r="I69" s="2"/>
      <c r="J69" s="2"/>
      <c r="K69" s="2"/>
      <c r="L69" s="2"/>
      <c r="M69" s="2"/>
      <c r="N69" s="2"/>
      <c r="O69" s="2"/>
      <c r="P69" s="2"/>
      <c r="Q69" s="2"/>
      <c r="R69" s="2"/>
      <c r="S69" s="2"/>
      <c r="T69" s="2"/>
      <c r="U69" s="2"/>
      <c r="V69" s="2"/>
      <c r="W69" s="2"/>
    </row>
    <row r="70" spans="2:23" ht="13.5" x14ac:dyDescent="0.15">
      <c r="B70" s="2"/>
      <c r="C70" s="2"/>
      <c r="D70" s="2"/>
      <c r="E70" s="2"/>
      <c r="F70" s="2"/>
      <c r="G70" s="2"/>
      <c r="H70" s="2"/>
      <c r="I70" s="2"/>
      <c r="J70" s="2"/>
      <c r="K70" s="2"/>
      <c r="L70" s="2"/>
      <c r="M70" s="2"/>
      <c r="N70" s="2"/>
      <c r="O70" s="2"/>
      <c r="P70" s="2"/>
      <c r="Q70" s="2"/>
      <c r="R70" s="2"/>
      <c r="S70" s="2"/>
      <c r="T70" s="2"/>
      <c r="U70" s="2"/>
      <c r="V70" s="2"/>
      <c r="W70" s="2"/>
    </row>
    <row r="71" spans="2:23" ht="13.5" x14ac:dyDescent="0.15">
      <c r="B71" s="2"/>
      <c r="C71" s="2"/>
      <c r="D71" s="2"/>
      <c r="E71" s="2"/>
      <c r="F71" s="2"/>
      <c r="G71" s="2"/>
      <c r="H71" s="2"/>
      <c r="I71" s="2"/>
      <c r="J71" s="2"/>
      <c r="K71" s="2"/>
      <c r="L71" s="2"/>
      <c r="M71" s="2"/>
      <c r="N71" s="2"/>
      <c r="O71" s="2"/>
      <c r="P71" s="2"/>
      <c r="Q71" s="2"/>
      <c r="R71" s="2"/>
      <c r="S71" s="2"/>
      <c r="T71" s="2"/>
      <c r="U71" s="2"/>
      <c r="V71" s="2"/>
      <c r="W71" s="2"/>
    </row>
    <row r="72" spans="2:23" ht="13.5" x14ac:dyDescent="0.15">
      <c r="B72" s="2"/>
      <c r="C72" s="2"/>
      <c r="D72" s="2"/>
      <c r="E72" s="2"/>
      <c r="F72" s="2"/>
      <c r="G72" s="2"/>
      <c r="H72" s="2"/>
      <c r="I72" s="2"/>
      <c r="J72" s="2"/>
      <c r="K72" s="2"/>
      <c r="L72" s="2"/>
      <c r="M72" s="2"/>
      <c r="N72" s="2"/>
      <c r="O72" s="2"/>
      <c r="P72" s="2"/>
      <c r="Q72" s="2"/>
      <c r="R72" s="2"/>
      <c r="S72" s="2"/>
      <c r="T72" s="2"/>
      <c r="U72" s="2"/>
      <c r="V72" s="2"/>
      <c r="W72" s="2"/>
    </row>
    <row r="73" spans="2:23" ht="13.5" x14ac:dyDescent="0.15">
      <c r="B73" s="2"/>
      <c r="C73" s="2"/>
      <c r="D73" s="2"/>
      <c r="E73" s="2"/>
      <c r="F73" s="2"/>
      <c r="G73" s="2"/>
      <c r="H73" s="2"/>
      <c r="I73" s="2"/>
      <c r="J73" s="2"/>
      <c r="K73" s="2"/>
      <c r="L73" s="2"/>
      <c r="M73" s="2"/>
      <c r="N73" s="2"/>
      <c r="O73" s="2"/>
      <c r="P73" s="2"/>
      <c r="Q73" s="2"/>
      <c r="R73" s="2"/>
      <c r="S73" s="2"/>
      <c r="T73" s="2"/>
      <c r="U73" s="2"/>
      <c r="V73" s="2"/>
      <c r="W73" s="2"/>
    </row>
    <row r="74" spans="2:23" ht="13.5" x14ac:dyDescent="0.15">
      <c r="B74" s="2"/>
      <c r="C74" s="2"/>
      <c r="D74" s="2"/>
      <c r="E74" s="2"/>
      <c r="F74" s="2"/>
      <c r="G74" s="2"/>
      <c r="H74" s="2"/>
      <c r="I74" s="2"/>
      <c r="J74" s="2"/>
      <c r="K74" s="2"/>
      <c r="L74" s="2"/>
      <c r="M74" s="2"/>
      <c r="N74" s="2"/>
      <c r="O74" s="2"/>
      <c r="P74" s="2"/>
      <c r="Q74" s="2"/>
      <c r="R74" s="2"/>
      <c r="S74" s="2"/>
      <c r="T74" s="2"/>
      <c r="U74" s="2"/>
      <c r="V74" s="2"/>
      <c r="W74" s="2"/>
    </row>
    <row r="75" spans="2:23" ht="13.5" x14ac:dyDescent="0.15">
      <c r="B75" s="2"/>
      <c r="C75" s="2"/>
      <c r="D75" s="2"/>
      <c r="E75" s="2"/>
      <c r="F75" s="2"/>
      <c r="G75" s="2"/>
      <c r="H75" s="2"/>
      <c r="I75" s="2"/>
      <c r="J75" s="2"/>
      <c r="K75" s="2"/>
      <c r="L75" s="2"/>
      <c r="M75" s="2"/>
      <c r="N75" s="2"/>
      <c r="O75" s="2"/>
      <c r="P75" s="2"/>
      <c r="Q75" s="2"/>
      <c r="R75" s="2"/>
      <c r="S75" s="2"/>
      <c r="T75" s="2"/>
      <c r="U75" s="2"/>
      <c r="V75" s="2"/>
      <c r="W75" s="2"/>
    </row>
    <row r="76" spans="2:23" ht="13.5" x14ac:dyDescent="0.15">
      <c r="B76" s="2"/>
      <c r="C76" s="2"/>
      <c r="D76" s="2"/>
      <c r="E76" s="2"/>
      <c r="F76" s="2"/>
      <c r="G76" s="2"/>
      <c r="H76" s="2"/>
      <c r="I76" s="2"/>
      <c r="J76" s="2"/>
      <c r="K76" s="2"/>
      <c r="L76" s="2"/>
      <c r="M76" s="2"/>
      <c r="N76" s="2"/>
      <c r="O76" s="2"/>
      <c r="P76" s="2"/>
      <c r="Q76" s="2"/>
      <c r="R76" s="2"/>
      <c r="S76" s="2"/>
      <c r="T76" s="2"/>
      <c r="U76" s="2"/>
      <c r="V76" s="2"/>
      <c r="W76" s="2"/>
    </row>
    <row r="77" spans="2:23" ht="13.5" x14ac:dyDescent="0.15">
      <c r="B77" s="2"/>
      <c r="C77" s="2"/>
      <c r="D77" s="2"/>
      <c r="E77" s="2"/>
      <c r="F77" s="2"/>
      <c r="G77" s="2"/>
      <c r="H77" s="2"/>
      <c r="I77" s="2"/>
      <c r="J77" s="2"/>
      <c r="K77" s="2"/>
      <c r="L77" s="2"/>
      <c r="M77" s="2"/>
      <c r="N77" s="2"/>
      <c r="O77" s="2"/>
      <c r="P77" s="2"/>
      <c r="Q77" s="2"/>
      <c r="R77" s="2"/>
      <c r="S77" s="2"/>
      <c r="T77" s="2"/>
      <c r="U77" s="2"/>
      <c r="V77" s="2"/>
      <c r="W77" s="2"/>
    </row>
    <row r="78" spans="2:23" ht="13.5" x14ac:dyDescent="0.15">
      <c r="B78" s="2"/>
      <c r="C78" s="2"/>
      <c r="D78" s="2"/>
      <c r="E78" s="2"/>
      <c r="F78" s="2"/>
      <c r="G78" s="2"/>
      <c r="H78" s="2"/>
      <c r="I78" s="2"/>
      <c r="J78" s="2"/>
      <c r="K78" s="2"/>
      <c r="L78" s="2"/>
      <c r="M78" s="2"/>
      <c r="N78" s="2"/>
      <c r="O78" s="2"/>
      <c r="P78" s="2"/>
      <c r="Q78" s="2"/>
      <c r="R78" s="2"/>
      <c r="S78" s="2"/>
      <c r="T78" s="2"/>
      <c r="U78" s="2"/>
      <c r="V78" s="2"/>
      <c r="W78" s="2"/>
    </row>
    <row r="79" spans="2:23" ht="13.5" x14ac:dyDescent="0.15">
      <c r="B79" s="2"/>
      <c r="C79" s="2"/>
      <c r="D79" s="2"/>
      <c r="E79" s="2"/>
      <c r="F79" s="2"/>
      <c r="G79" s="2"/>
      <c r="H79" s="2"/>
      <c r="I79" s="2"/>
      <c r="J79" s="2"/>
      <c r="K79" s="2"/>
      <c r="L79" s="2"/>
      <c r="M79" s="2"/>
      <c r="N79" s="2"/>
      <c r="O79" s="2"/>
      <c r="P79" s="2"/>
      <c r="Q79" s="2"/>
      <c r="R79" s="2"/>
      <c r="S79" s="2"/>
      <c r="T79" s="2"/>
      <c r="U79" s="2"/>
      <c r="V79" s="2"/>
      <c r="W79" s="2"/>
    </row>
    <row r="80" spans="2:23" ht="13.5" x14ac:dyDescent="0.15">
      <c r="B80" s="2"/>
      <c r="C80" s="2"/>
      <c r="D80" s="2"/>
      <c r="E80" s="2"/>
      <c r="F80" s="2"/>
      <c r="G80" s="2"/>
      <c r="H80" s="2"/>
      <c r="I80" s="2"/>
      <c r="J80" s="2"/>
      <c r="K80" s="2"/>
      <c r="L80" s="2"/>
      <c r="M80" s="2"/>
      <c r="N80" s="2"/>
      <c r="O80" s="2"/>
      <c r="P80" s="2"/>
      <c r="Q80" s="2"/>
      <c r="R80" s="2"/>
      <c r="S80" s="2"/>
      <c r="T80" s="2"/>
      <c r="U80" s="2"/>
      <c r="V80" s="2"/>
      <c r="W80" s="2"/>
    </row>
    <row r="81" spans="2:24" ht="13.5" x14ac:dyDescent="0.15">
      <c r="B81" s="2"/>
      <c r="C81" s="2"/>
      <c r="D81" s="2"/>
      <c r="E81" s="2"/>
      <c r="F81" s="2"/>
      <c r="G81" s="2"/>
      <c r="H81" s="2"/>
      <c r="I81" s="2"/>
      <c r="J81" s="2"/>
      <c r="K81" s="2"/>
      <c r="L81" s="2"/>
      <c r="M81" s="2"/>
      <c r="N81" s="2"/>
      <c r="O81" s="2"/>
      <c r="P81" s="2"/>
      <c r="Q81" s="2"/>
      <c r="R81" s="2"/>
      <c r="S81" s="2"/>
      <c r="T81" s="2"/>
      <c r="U81" s="2"/>
      <c r="V81" s="2"/>
      <c r="W81" s="2"/>
    </row>
    <row r="82" spans="2:24" ht="13.5" x14ac:dyDescent="0.15">
      <c r="B82" s="2"/>
      <c r="C82" s="2"/>
      <c r="D82" s="2"/>
      <c r="E82" s="2"/>
      <c r="F82" s="2"/>
      <c r="G82" s="2"/>
      <c r="H82" s="2"/>
      <c r="I82" s="2"/>
      <c r="J82" s="2"/>
      <c r="K82" s="2"/>
      <c r="L82" s="2"/>
      <c r="M82" s="2"/>
      <c r="N82" s="2"/>
      <c r="O82" s="2"/>
      <c r="P82" s="2"/>
      <c r="Q82" s="2"/>
      <c r="R82" s="2"/>
      <c r="S82" s="2"/>
      <c r="T82" s="2"/>
      <c r="U82" s="2"/>
      <c r="V82" s="2"/>
      <c r="W82" s="2"/>
    </row>
    <row r="83" spans="2:24" ht="13.5" x14ac:dyDescent="0.15">
      <c r="B83" s="2"/>
      <c r="C83" s="2"/>
      <c r="D83" s="2"/>
      <c r="E83" s="2"/>
      <c r="F83" s="2"/>
      <c r="G83" s="2"/>
      <c r="H83" s="2"/>
      <c r="I83" s="2"/>
      <c r="J83" s="2"/>
      <c r="K83" s="2"/>
      <c r="L83" s="2"/>
      <c r="M83" s="2"/>
      <c r="N83" s="2"/>
      <c r="O83" s="2"/>
      <c r="P83" s="2"/>
      <c r="Q83" s="2"/>
      <c r="R83" s="2"/>
      <c r="S83" s="2"/>
      <c r="T83" s="2"/>
      <c r="U83" s="2"/>
      <c r="V83" s="2"/>
      <c r="W83" s="2"/>
    </row>
    <row r="84" spans="2:24" ht="13.5" x14ac:dyDescent="0.15">
      <c r="B84" s="2"/>
      <c r="C84" s="2"/>
      <c r="D84" s="2"/>
      <c r="E84" s="2"/>
      <c r="F84" s="2"/>
      <c r="G84" s="2"/>
      <c r="H84" s="2"/>
      <c r="I84" s="2"/>
      <c r="J84" s="2"/>
      <c r="K84" s="2"/>
      <c r="L84" s="2"/>
      <c r="M84" s="2"/>
      <c r="N84" s="2"/>
      <c r="O84" s="2"/>
      <c r="P84" s="2"/>
      <c r="Q84" s="2"/>
      <c r="R84" s="2"/>
      <c r="S84" s="2"/>
      <c r="T84" s="2"/>
      <c r="U84" s="2"/>
      <c r="V84" s="2"/>
      <c r="W84" s="2"/>
    </row>
    <row r="85" spans="2:24" ht="13.5" x14ac:dyDescent="0.15">
      <c r="B85" s="2"/>
      <c r="C85" s="2"/>
      <c r="D85" s="2"/>
      <c r="E85" s="2"/>
      <c r="F85" s="2"/>
      <c r="G85" s="2"/>
      <c r="H85" s="2"/>
      <c r="I85" s="2"/>
      <c r="J85" s="2"/>
      <c r="K85" s="2"/>
      <c r="L85" s="2"/>
      <c r="M85" s="2"/>
      <c r="N85" s="2"/>
      <c r="O85" s="2"/>
      <c r="P85" s="2"/>
      <c r="Q85" s="2"/>
      <c r="R85" s="2"/>
      <c r="S85" s="2"/>
      <c r="T85" s="2"/>
      <c r="U85" s="2"/>
      <c r="V85" s="2"/>
      <c r="W85" s="2"/>
    </row>
    <row r="86" spans="2:24" ht="13.5" x14ac:dyDescent="0.15">
      <c r="B86" s="2"/>
      <c r="C86" s="2"/>
      <c r="D86" s="2"/>
      <c r="E86" s="2"/>
      <c r="F86" s="2"/>
      <c r="G86" s="2"/>
      <c r="H86" s="2"/>
      <c r="I86" s="2"/>
      <c r="J86" s="2"/>
      <c r="K86" s="2"/>
      <c r="L86" s="2"/>
      <c r="M86" s="2"/>
      <c r="N86" s="2"/>
      <c r="O86" s="2"/>
      <c r="P86" s="2"/>
      <c r="Q86" s="2"/>
      <c r="R86" s="2"/>
      <c r="S86" s="2"/>
      <c r="T86" s="2"/>
      <c r="U86" s="2"/>
      <c r="V86" s="2"/>
      <c r="W86" s="2"/>
    </row>
    <row r="87" spans="2:24" ht="13.5" x14ac:dyDescent="0.15">
      <c r="B87" s="2"/>
      <c r="C87" s="2"/>
      <c r="D87" s="2"/>
      <c r="E87" s="2"/>
      <c r="F87" s="2"/>
      <c r="G87" s="2"/>
      <c r="H87" s="2"/>
      <c r="I87" s="2"/>
      <c r="J87" s="2"/>
      <c r="K87" s="2"/>
      <c r="L87" s="2"/>
      <c r="M87" s="2"/>
      <c r="N87" s="2"/>
      <c r="O87" s="2"/>
      <c r="P87" s="2"/>
      <c r="Q87" s="2"/>
      <c r="R87" s="2"/>
      <c r="S87" s="2"/>
      <c r="T87" s="2"/>
      <c r="U87" s="2"/>
      <c r="V87" s="2"/>
      <c r="W87" s="2"/>
    </row>
    <row r="88" spans="2:24" ht="13.5" x14ac:dyDescent="0.15">
      <c r="B88" s="2"/>
      <c r="C88" s="2"/>
      <c r="D88" s="2"/>
      <c r="E88" s="2"/>
      <c r="F88" s="2"/>
      <c r="G88" s="2"/>
      <c r="H88" s="2"/>
      <c r="I88" s="2"/>
      <c r="J88" s="2"/>
      <c r="K88" s="2"/>
      <c r="L88" s="2"/>
      <c r="M88" s="2"/>
      <c r="N88" s="2"/>
      <c r="O88" s="2"/>
      <c r="P88" s="2"/>
      <c r="Q88" s="2"/>
      <c r="R88" s="2"/>
      <c r="S88" s="2"/>
      <c r="T88" s="2"/>
      <c r="U88" s="2"/>
      <c r="V88" s="2"/>
      <c r="W88" s="2"/>
    </row>
    <row r="89" spans="2:24" ht="13.5" x14ac:dyDescent="0.15">
      <c r="B89" s="2"/>
      <c r="C89" s="2"/>
      <c r="D89" s="2"/>
      <c r="E89" s="2"/>
      <c r="F89" s="2"/>
      <c r="G89" s="2"/>
      <c r="H89" s="2"/>
      <c r="I89" s="2"/>
      <c r="J89" s="2"/>
      <c r="K89" s="2"/>
      <c r="L89" s="2"/>
      <c r="M89" s="2"/>
      <c r="N89" s="2"/>
      <c r="O89" s="2"/>
      <c r="P89" s="2"/>
      <c r="Q89" s="2"/>
      <c r="R89" s="2"/>
      <c r="S89" s="2"/>
      <c r="T89" s="2"/>
      <c r="U89" s="2"/>
      <c r="V89" s="2"/>
      <c r="W89" s="2"/>
    </row>
    <row r="90" spans="2:24" ht="13.5" x14ac:dyDescent="0.15">
      <c r="B90" s="2"/>
      <c r="C90" s="2"/>
      <c r="D90" s="2"/>
      <c r="E90" s="2"/>
      <c r="F90" s="2"/>
      <c r="G90" s="2"/>
      <c r="H90" s="2"/>
      <c r="I90" s="2"/>
      <c r="J90" s="2"/>
      <c r="K90" s="2"/>
      <c r="L90" s="2"/>
      <c r="M90" s="2"/>
      <c r="N90" s="2"/>
      <c r="O90" s="2"/>
      <c r="P90" s="2"/>
      <c r="Q90" s="2"/>
      <c r="R90" s="2"/>
      <c r="S90" s="2"/>
      <c r="T90" s="2"/>
      <c r="U90" s="2"/>
      <c r="V90" s="2"/>
      <c r="W90" s="2"/>
      <c r="X90" s="2"/>
    </row>
    <row r="91" spans="2:24" ht="13.5" x14ac:dyDescent="0.15">
      <c r="B91" s="2"/>
      <c r="C91" s="2"/>
      <c r="D91" s="2"/>
      <c r="E91" s="2"/>
      <c r="F91" s="2"/>
      <c r="G91" s="2"/>
      <c r="H91" s="2"/>
      <c r="I91" s="2"/>
      <c r="J91" s="2"/>
      <c r="K91" s="2"/>
      <c r="L91" s="2"/>
      <c r="M91" s="2"/>
      <c r="N91" s="2"/>
      <c r="O91" s="2"/>
      <c r="P91" s="2"/>
      <c r="Q91" s="2"/>
      <c r="R91" s="2"/>
      <c r="S91" s="2"/>
      <c r="T91" s="2"/>
      <c r="U91" s="2"/>
      <c r="V91" s="2"/>
      <c r="W91" s="2"/>
      <c r="X91" s="2"/>
    </row>
    <row r="92" spans="2:24" ht="13.5" x14ac:dyDescent="0.15">
      <c r="B92" s="2"/>
      <c r="C92" s="2"/>
      <c r="D92" s="2"/>
      <c r="E92" s="2"/>
      <c r="F92" s="2"/>
      <c r="G92" s="2"/>
      <c r="H92" s="2"/>
      <c r="I92" s="2"/>
      <c r="J92" s="2"/>
      <c r="K92" s="2"/>
      <c r="L92" s="2"/>
      <c r="M92" s="2"/>
      <c r="N92" s="2"/>
      <c r="O92" s="2"/>
      <c r="P92" s="2"/>
      <c r="Q92" s="2"/>
      <c r="R92" s="2"/>
      <c r="S92" s="2"/>
      <c r="T92" s="2"/>
      <c r="U92" s="2"/>
      <c r="V92" s="2"/>
      <c r="W92" s="2"/>
      <c r="X92" s="2"/>
    </row>
    <row r="93" spans="2:24" ht="13.5" x14ac:dyDescent="0.15">
      <c r="B93" s="2"/>
      <c r="C93" s="2"/>
      <c r="D93" s="2"/>
      <c r="E93" s="2"/>
      <c r="F93" s="2"/>
      <c r="G93" s="2"/>
      <c r="H93" s="2"/>
      <c r="I93" s="2"/>
      <c r="J93" s="2"/>
      <c r="K93" s="2"/>
      <c r="L93" s="2"/>
      <c r="M93" s="2"/>
      <c r="N93" s="2"/>
      <c r="O93" s="2"/>
      <c r="P93" s="2"/>
      <c r="Q93" s="2"/>
      <c r="R93" s="2"/>
      <c r="S93" s="2"/>
      <c r="T93" s="2"/>
      <c r="U93" s="2"/>
      <c r="V93" s="2"/>
      <c r="W93" s="2"/>
      <c r="X93" s="2"/>
    </row>
    <row r="94" spans="2:24" ht="13.5" x14ac:dyDescent="0.15">
      <c r="B94" s="2"/>
      <c r="C94" s="2"/>
      <c r="D94" s="2"/>
      <c r="E94" s="2"/>
      <c r="F94" s="2"/>
      <c r="G94" s="2"/>
      <c r="H94" s="2"/>
      <c r="I94" s="2"/>
      <c r="J94" s="2"/>
      <c r="K94" s="2"/>
      <c r="L94" s="2"/>
      <c r="M94" s="2"/>
      <c r="N94" s="2"/>
      <c r="O94" s="2"/>
      <c r="P94" s="2"/>
      <c r="Q94" s="2"/>
      <c r="R94" s="2"/>
      <c r="S94" s="2"/>
      <c r="T94" s="2"/>
      <c r="U94" s="2"/>
      <c r="V94" s="2"/>
      <c r="W94" s="2"/>
      <c r="X94" s="2"/>
    </row>
    <row r="95" spans="2:24" ht="13.5" x14ac:dyDescent="0.15">
      <c r="B95" s="2"/>
      <c r="C95" s="2"/>
      <c r="D95" s="2"/>
      <c r="E95" s="2"/>
      <c r="F95" s="2"/>
      <c r="G95" s="2"/>
      <c r="H95" s="2"/>
      <c r="I95" s="2"/>
      <c r="J95" s="2"/>
      <c r="K95" s="2"/>
      <c r="L95" s="2"/>
      <c r="M95" s="2"/>
      <c r="N95" s="2"/>
      <c r="O95" s="2"/>
      <c r="P95" s="2"/>
      <c r="Q95" s="2"/>
      <c r="R95" s="2"/>
      <c r="S95" s="2"/>
      <c r="T95" s="2"/>
      <c r="U95" s="2"/>
      <c r="V95" s="2"/>
      <c r="W95" s="2"/>
      <c r="X95" s="2"/>
    </row>
    <row r="96" spans="2:24" ht="13.5" x14ac:dyDescent="0.15">
      <c r="B96" s="2"/>
      <c r="C96" s="2"/>
      <c r="D96" s="2"/>
      <c r="E96" s="2"/>
      <c r="F96" s="2"/>
      <c r="G96" s="2"/>
      <c r="H96" s="2"/>
      <c r="I96" s="2"/>
      <c r="J96" s="2"/>
      <c r="K96" s="2"/>
      <c r="L96" s="2"/>
      <c r="M96" s="2"/>
      <c r="N96" s="2"/>
      <c r="O96" s="2"/>
      <c r="P96" s="2"/>
      <c r="Q96" s="2"/>
      <c r="R96" s="2"/>
      <c r="S96" s="2"/>
      <c r="T96" s="2"/>
      <c r="U96" s="2"/>
      <c r="V96" s="2"/>
      <c r="W96" s="2"/>
      <c r="X96" s="2"/>
    </row>
    <row r="97" spans="2:25" ht="13.5" x14ac:dyDescent="0.15">
      <c r="B97" s="2"/>
      <c r="C97" s="2"/>
      <c r="D97" s="2"/>
      <c r="E97" s="2"/>
      <c r="F97" s="2"/>
      <c r="G97" s="2"/>
      <c r="H97" s="2"/>
      <c r="I97" s="2"/>
      <c r="J97" s="2"/>
      <c r="K97" s="2"/>
      <c r="L97" s="2"/>
      <c r="M97" s="2"/>
      <c r="N97" s="2"/>
      <c r="O97" s="2"/>
      <c r="P97" s="2"/>
      <c r="Q97" s="2"/>
      <c r="R97" s="2"/>
      <c r="S97" s="2"/>
      <c r="T97" s="2"/>
      <c r="U97" s="2"/>
      <c r="V97" s="2"/>
      <c r="W97" s="2"/>
      <c r="X97" s="2"/>
    </row>
    <row r="98" spans="2:25" ht="13.5" x14ac:dyDescent="0.15">
      <c r="B98" s="2"/>
      <c r="C98" s="2"/>
      <c r="D98" s="2"/>
      <c r="E98" s="2"/>
      <c r="F98" s="2"/>
      <c r="G98" s="2"/>
      <c r="H98" s="2"/>
      <c r="I98" s="2"/>
      <c r="J98" s="2"/>
      <c r="K98" s="2"/>
      <c r="L98" s="2"/>
      <c r="M98" s="2"/>
      <c r="N98" s="2"/>
      <c r="O98" s="2"/>
      <c r="P98" s="2"/>
      <c r="Q98" s="2"/>
      <c r="R98" s="2"/>
      <c r="S98" s="2"/>
      <c r="T98" s="2"/>
      <c r="U98" s="2"/>
      <c r="V98" s="2"/>
      <c r="W98" s="2"/>
      <c r="X98" s="2"/>
    </row>
    <row r="99" spans="2:25" ht="13.5" x14ac:dyDescent="0.15">
      <c r="B99" s="2"/>
      <c r="C99" s="2"/>
      <c r="D99" s="2"/>
      <c r="E99" s="2"/>
      <c r="F99" s="2"/>
      <c r="G99" s="2"/>
      <c r="H99" s="2"/>
      <c r="I99" s="2"/>
      <c r="J99" s="2"/>
      <c r="K99" s="2"/>
      <c r="L99" s="2"/>
      <c r="M99" s="2"/>
      <c r="N99" s="2"/>
      <c r="O99" s="2"/>
      <c r="P99" s="2"/>
      <c r="Q99" s="2"/>
      <c r="R99" s="2"/>
      <c r="S99" s="2"/>
      <c r="T99" s="2"/>
      <c r="U99" s="2"/>
      <c r="V99" s="2"/>
      <c r="W99" s="2"/>
      <c r="X99" s="2"/>
    </row>
    <row r="100" spans="2:25" ht="13.5" x14ac:dyDescent="0.15">
      <c r="B100" s="2"/>
      <c r="C100" s="2"/>
      <c r="D100" s="2"/>
      <c r="E100" s="2"/>
      <c r="F100" s="2"/>
      <c r="G100" s="2"/>
      <c r="H100" s="2"/>
      <c r="I100" s="2"/>
      <c r="J100" s="2"/>
      <c r="K100" s="2"/>
      <c r="L100" s="2"/>
      <c r="M100" s="2"/>
      <c r="N100" s="2"/>
      <c r="O100" s="2"/>
      <c r="P100" s="2"/>
      <c r="Q100" s="2"/>
      <c r="R100" s="2"/>
      <c r="S100" s="2"/>
      <c r="T100" s="2"/>
      <c r="U100" s="2"/>
      <c r="V100" s="2"/>
      <c r="W100" s="2"/>
      <c r="X100" s="2"/>
    </row>
    <row r="101" spans="2:25" ht="13.5" x14ac:dyDescent="0.15">
      <c r="B101" s="2"/>
      <c r="C101" s="2"/>
      <c r="D101" s="2"/>
      <c r="E101" s="2"/>
      <c r="F101" s="2"/>
      <c r="G101" s="2"/>
      <c r="H101" s="2"/>
      <c r="I101" s="2"/>
      <c r="J101" s="2"/>
      <c r="K101" s="2"/>
      <c r="L101" s="2"/>
      <c r="M101" s="2"/>
      <c r="N101" s="2"/>
      <c r="O101" s="2"/>
      <c r="P101" s="2"/>
      <c r="Q101" s="2"/>
      <c r="R101" s="2"/>
      <c r="S101" s="2"/>
      <c r="T101" s="2"/>
      <c r="U101" s="2"/>
      <c r="V101" s="2"/>
      <c r="W101" s="2"/>
      <c r="X101" s="2"/>
    </row>
    <row r="102" spans="2:25" ht="13.5" x14ac:dyDescent="0.15">
      <c r="B102" s="2"/>
      <c r="C102" s="2"/>
      <c r="D102" s="2"/>
      <c r="E102" s="2"/>
      <c r="F102" s="2"/>
      <c r="G102" s="2"/>
      <c r="H102" s="2"/>
      <c r="I102" s="2"/>
      <c r="J102" s="2"/>
      <c r="K102" s="2"/>
      <c r="L102" s="2"/>
      <c r="M102" s="2"/>
      <c r="N102" s="2"/>
      <c r="O102" s="2"/>
      <c r="P102" s="2"/>
      <c r="Q102" s="2"/>
      <c r="R102" s="2"/>
      <c r="S102" s="2"/>
      <c r="T102" s="2"/>
      <c r="U102" s="2"/>
      <c r="V102" s="2"/>
      <c r="W102" s="2"/>
      <c r="X102" s="2"/>
    </row>
    <row r="103" spans="2:25" ht="13.5" x14ac:dyDescent="0.15">
      <c r="B103" s="2"/>
      <c r="C103" s="2"/>
      <c r="D103" s="2"/>
      <c r="E103" s="2"/>
      <c r="F103" s="2"/>
      <c r="G103" s="2"/>
      <c r="H103" s="2"/>
      <c r="I103" s="2"/>
      <c r="J103" s="2"/>
      <c r="K103" s="2"/>
      <c r="L103" s="2"/>
      <c r="M103" s="2"/>
      <c r="N103" s="2"/>
      <c r="O103" s="2"/>
      <c r="P103" s="2"/>
      <c r="Q103" s="2"/>
      <c r="R103" s="2"/>
      <c r="S103" s="2"/>
      <c r="T103" s="2"/>
      <c r="U103" s="2"/>
      <c r="V103" s="2"/>
      <c r="W103" s="2"/>
      <c r="X103" s="2"/>
    </row>
    <row r="104" spans="2:25" ht="13.5" x14ac:dyDescent="0.15">
      <c r="B104" s="2"/>
      <c r="C104" s="2"/>
      <c r="D104" s="2"/>
      <c r="E104" s="2"/>
      <c r="F104" s="2"/>
      <c r="G104" s="2"/>
      <c r="H104" s="2"/>
      <c r="I104" s="2"/>
      <c r="J104" s="2"/>
      <c r="K104" s="2"/>
      <c r="L104" s="2"/>
      <c r="M104" s="2"/>
      <c r="N104" s="2"/>
      <c r="O104" s="2"/>
      <c r="P104" s="2"/>
      <c r="Q104" s="2"/>
      <c r="R104" s="2"/>
      <c r="S104" s="2"/>
      <c r="T104" s="2"/>
      <c r="U104" s="2"/>
      <c r="V104" s="2"/>
      <c r="W104" s="2"/>
      <c r="X104" s="2"/>
    </row>
    <row r="105" spans="2:25" ht="13.5" x14ac:dyDescent="0.15">
      <c r="B105" s="2"/>
      <c r="C105" s="2"/>
      <c r="D105" s="2"/>
      <c r="E105" s="2"/>
      <c r="F105" s="2"/>
      <c r="G105" s="2"/>
      <c r="H105" s="2"/>
      <c r="I105" s="2"/>
      <c r="J105" s="2"/>
      <c r="K105" s="2"/>
      <c r="L105" s="2"/>
      <c r="M105" s="2"/>
      <c r="N105" s="2"/>
      <c r="O105" s="2"/>
      <c r="P105" s="2"/>
      <c r="Q105" s="2"/>
      <c r="R105" s="2"/>
      <c r="S105" s="2"/>
      <c r="T105" s="2"/>
      <c r="U105" s="2"/>
      <c r="V105" s="2"/>
      <c r="W105" s="2"/>
      <c r="X105" s="2"/>
    </row>
    <row r="106" spans="2:25" ht="13.5" x14ac:dyDescent="0.15">
      <c r="B106" s="2"/>
      <c r="C106" s="2"/>
      <c r="D106" s="2"/>
      <c r="E106" s="2"/>
      <c r="F106" s="2"/>
      <c r="G106" s="2"/>
      <c r="H106" s="2"/>
      <c r="I106" s="2"/>
      <c r="J106" s="2"/>
      <c r="K106" s="2"/>
      <c r="L106" s="2"/>
      <c r="M106" s="2"/>
      <c r="N106" s="2"/>
      <c r="O106" s="2"/>
      <c r="P106" s="2"/>
      <c r="Q106" s="2"/>
      <c r="R106" s="2"/>
      <c r="S106" s="2"/>
      <c r="T106" s="2"/>
      <c r="U106" s="2"/>
      <c r="V106" s="2"/>
      <c r="W106" s="2"/>
      <c r="X106" s="2"/>
    </row>
    <row r="107" spans="2:25" ht="13.5" x14ac:dyDescent="0.15">
      <c r="B107" s="2"/>
      <c r="C107" s="2"/>
      <c r="D107" s="2"/>
      <c r="E107" s="2"/>
      <c r="F107" s="2"/>
      <c r="G107" s="2"/>
      <c r="H107" s="2"/>
      <c r="I107" s="2"/>
      <c r="J107" s="2"/>
      <c r="K107" s="2"/>
      <c r="L107" s="2"/>
      <c r="M107" s="2"/>
      <c r="N107" s="2"/>
      <c r="O107" s="2"/>
      <c r="P107" s="2"/>
      <c r="Q107" s="2"/>
      <c r="R107" s="2"/>
      <c r="S107" s="2"/>
      <c r="T107" s="2"/>
      <c r="U107" s="2"/>
      <c r="V107" s="2"/>
      <c r="W107" s="2"/>
      <c r="X107" s="2"/>
    </row>
    <row r="108" spans="2:25" ht="13.5" x14ac:dyDescent="0.15">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2:25" ht="13.5" x14ac:dyDescent="0.15">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2:25" ht="13.5" x14ac:dyDescent="0.15">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2:25" ht="13.5" x14ac:dyDescent="0.15">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2:25" ht="13.5" x14ac:dyDescent="0.15">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2:25" ht="13.5" x14ac:dyDescent="0.15">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2:25" ht="13.5" x14ac:dyDescent="0.15">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2:25" ht="13.5" x14ac:dyDescent="0.15">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2:25" ht="13.5" x14ac:dyDescent="0.15">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2:25" ht="13.5" x14ac:dyDescent="0.15">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2:25" ht="13.5" x14ac:dyDescent="0.15">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2:25" ht="13.5" x14ac:dyDescent="0.15">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2:25" ht="13.5" x14ac:dyDescent="0.15">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2:25" ht="13.5" x14ac:dyDescent="0.15">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2:25" ht="13.5" x14ac:dyDescent="0.15">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2:25" ht="13.5" x14ac:dyDescent="0.15">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2:25" ht="13.5" x14ac:dyDescent="0.15">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2:25" ht="13.5" x14ac:dyDescent="0.15">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2:25" ht="13.5" x14ac:dyDescent="0.15">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2:25" ht="13.5" x14ac:dyDescent="0.15">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2:25" ht="13.5" x14ac:dyDescent="0.15">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2:25" ht="13.5" x14ac:dyDescent="0.15">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2:25" ht="13.5" x14ac:dyDescent="0.15">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2:25" ht="13.5" x14ac:dyDescent="0.15">
      <c r="B131" s="2"/>
      <c r="C131" s="2"/>
      <c r="D131" s="2"/>
      <c r="E131" s="2"/>
      <c r="F131" s="2"/>
      <c r="G131" s="2"/>
      <c r="H131" s="2"/>
      <c r="I131" s="2"/>
      <c r="J131" s="2"/>
      <c r="K131" s="2"/>
      <c r="L131" s="2"/>
      <c r="M131" s="2"/>
      <c r="N131" s="2"/>
      <c r="O131" s="2"/>
      <c r="P131" s="2"/>
      <c r="Q131" s="2"/>
      <c r="R131" s="2"/>
      <c r="S131" s="2"/>
      <c r="T131" s="2"/>
      <c r="U131" s="2"/>
      <c r="V131" s="2"/>
      <c r="W131" s="2"/>
      <c r="X131" s="2"/>
      <c r="Y131" s="2"/>
    </row>
  </sheetData>
  <mergeCells count="1">
    <mergeCell ref="D4:E4"/>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2"/>
  <sheetViews>
    <sheetView workbookViewId="0">
      <selection activeCell="I17" sqref="I17"/>
    </sheetView>
  </sheetViews>
  <sheetFormatPr defaultColWidth="9.125" defaultRowHeight="18.75" x14ac:dyDescent="0.4"/>
  <cols>
    <col min="1" max="1" width="22.625" bestFit="1" customWidth="1"/>
    <col min="2" max="2" width="16.625" customWidth="1"/>
    <col min="3" max="3" width="10.25" bestFit="1" customWidth="1"/>
    <col min="4" max="4" width="9.25" bestFit="1" customWidth="1"/>
    <col min="5" max="5" width="9.5" bestFit="1" customWidth="1"/>
  </cols>
  <sheetData>
    <row r="1" spans="1:17" x14ac:dyDescent="0.4">
      <c r="A1" t="s">
        <v>64</v>
      </c>
    </row>
    <row r="2" spans="1:17" x14ac:dyDescent="0.4">
      <c r="A2" t="s">
        <v>47</v>
      </c>
    </row>
    <row r="3" spans="1:17" x14ac:dyDescent="0.4">
      <c r="C3" t="s">
        <v>41</v>
      </c>
    </row>
    <row r="4" spans="1:17" x14ac:dyDescent="0.4">
      <c r="C4" t="s">
        <v>57</v>
      </c>
      <c r="E4" t="s">
        <v>57</v>
      </c>
      <c r="F4" t="s">
        <v>57</v>
      </c>
      <c r="G4" t="s">
        <v>59</v>
      </c>
    </row>
    <row r="5" spans="1:17" x14ac:dyDescent="0.4">
      <c r="B5" s="33" t="s">
        <v>43</v>
      </c>
      <c r="C5" s="34">
        <v>1513050</v>
      </c>
      <c r="D5" s="34">
        <v>1</v>
      </c>
      <c r="E5" s="35">
        <f>C5*D5</f>
        <v>1513050</v>
      </c>
      <c r="F5" s="34">
        <f>E5/1000</f>
        <v>1513.05</v>
      </c>
    </row>
    <row r="6" spans="1:17" x14ac:dyDescent="0.15">
      <c r="B6" s="29" t="s">
        <v>60</v>
      </c>
      <c r="C6" s="28">
        <v>400860</v>
      </c>
      <c r="D6" s="28">
        <v>1</v>
      </c>
      <c r="E6" s="27">
        <f t="shared" ref="E6:E8" si="0">C6*D6</f>
        <v>400860</v>
      </c>
      <c r="F6" s="31">
        <f t="shared" ref="F6:F8" si="1">E6/1000</f>
        <v>400.86</v>
      </c>
      <c r="Q6" s="3" t="s">
        <v>81</v>
      </c>
    </row>
    <row r="7" spans="1:17" x14ac:dyDescent="0.15">
      <c r="B7" s="29" t="s">
        <v>61</v>
      </c>
      <c r="C7" s="28">
        <v>740150</v>
      </c>
      <c r="D7" s="28">
        <v>1</v>
      </c>
      <c r="E7" s="27">
        <f t="shared" si="0"/>
        <v>740150</v>
      </c>
      <c r="F7" s="31">
        <f t="shared" si="1"/>
        <v>740.15</v>
      </c>
      <c r="Q7" s="3" t="s">
        <v>84</v>
      </c>
    </row>
    <row r="8" spans="1:17" x14ac:dyDescent="0.4">
      <c r="B8" s="29" t="s">
        <v>62</v>
      </c>
      <c r="C8" s="28">
        <v>372040</v>
      </c>
      <c r="D8" s="28">
        <v>1</v>
      </c>
      <c r="E8" s="27">
        <f t="shared" si="0"/>
        <v>372040</v>
      </c>
      <c r="F8" s="31">
        <f t="shared" si="1"/>
        <v>372.04</v>
      </c>
    </row>
    <row r="9" spans="1:17" x14ac:dyDescent="0.4">
      <c r="B9" s="29" t="s">
        <v>65</v>
      </c>
      <c r="C9" s="28">
        <v>235800</v>
      </c>
      <c r="D9" s="28">
        <v>5</v>
      </c>
      <c r="E9" s="27">
        <f>C9*D9</f>
        <v>1179000</v>
      </c>
      <c r="F9" s="31">
        <f t="shared" ref="F9:F15" si="2">E9/1000</f>
        <v>1179</v>
      </c>
    </row>
    <row r="10" spans="1:17" x14ac:dyDescent="0.4">
      <c r="B10" s="29" t="s">
        <v>48</v>
      </c>
      <c r="C10" s="28">
        <v>221390</v>
      </c>
      <c r="D10" s="28">
        <v>2</v>
      </c>
      <c r="E10" s="27">
        <f>C10*D10</f>
        <v>442780</v>
      </c>
      <c r="F10" s="31">
        <f t="shared" si="2"/>
        <v>442.78</v>
      </c>
    </row>
    <row r="11" spans="1:17" x14ac:dyDescent="0.4">
      <c r="B11" s="29" t="s">
        <v>49</v>
      </c>
      <c r="C11" s="28">
        <v>148030</v>
      </c>
      <c r="D11" s="28">
        <v>2</v>
      </c>
      <c r="E11" s="27">
        <f>C11*D11</f>
        <v>296060</v>
      </c>
      <c r="F11" s="31">
        <f t="shared" si="2"/>
        <v>296.06</v>
      </c>
    </row>
    <row r="12" spans="1:17" x14ac:dyDescent="0.4">
      <c r="B12" s="29" t="s">
        <v>52</v>
      </c>
      <c r="C12" s="31">
        <f>SUM(C13:C14)</f>
        <v>931410</v>
      </c>
      <c r="D12" s="31">
        <f t="shared" ref="D12:F12" si="3">SUM(D13:D14)</f>
        <v>2</v>
      </c>
      <c r="E12" s="31">
        <f t="shared" si="3"/>
        <v>931410</v>
      </c>
      <c r="F12" s="31">
        <f t="shared" si="3"/>
        <v>931.41</v>
      </c>
    </row>
    <row r="13" spans="1:17" hidden="1" x14ac:dyDescent="0.4">
      <c r="A13" t="s">
        <v>53</v>
      </c>
      <c r="B13" s="29" t="s">
        <v>44</v>
      </c>
      <c r="C13" s="28">
        <v>332740</v>
      </c>
      <c r="D13" s="28">
        <v>1</v>
      </c>
      <c r="E13" s="27">
        <f t="shared" ref="E13:E15" si="4">C13*D13</f>
        <v>332740</v>
      </c>
      <c r="F13" s="31">
        <f t="shared" si="2"/>
        <v>332.74</v>
      </c>
    </row>
    <row r="14" spans="1:17" hidden="1" x14ac:dyDescent="0.4">
      <c r="A14" t="s">
        <v>54</v>
      </c>
      <c r="B14" s="29" t="s">
        <v>45</v>
      </c>
      <c r="C14" s="28">
        <v>598670</v>
      </c>
      <c r="D14" s="28">
        <v>1</v>
      </c>
      <c r="E14" s="27">
        <f t="shared" si="4"/>
        <v>598670</v>
      </c>
      <c r="F14" s="31">
        <f t="shared" si="2"/>
        <v>598.66999999999996</v>
      </c>
    </row>
    <row r="15" spans="1:17" x14ac:dyDescent="0.4">
      <c r="B15" s="33" t="s">
        <v>58</v>
      </c>
      <c r="C15" s="34">
        <v>280950</v>
      </c>
      <c r="D15" s="34">
        <v>1</v>
      </c>
      <c r="E15" s="35">
        <f t="shared" si="4"/>
        <v>280950</v>
      </c>
      <c r="F15" s="34">
        <f t="shared" si="2"/>
        <v>280.95</v>
      </c>
    </row>
    <row r="16" spans="1:17" x14ac:dyDescent="0.4">
      <c r="B16" t="s">
        <v>50</v>
      </c>
    </row>
    <row r="18" spans="1:17" x14ac:dyDescent="0.4">
      <c r="A18" t="s">
        <v>63</v>
      </c>
    </row>
    <row r="19" spans="1:17" x14ac:dyDescent="0.4">
      <c r="C19" t="s">
        <v>51</v>
      </c>
    </row>
    <row r="20" spans="1:17" x14ac:dyDescent="0.15">
      <c r="C20" t="s">
        <v>41</v>
      </c>
      <c r="Q20" s="3" t="s">
        <v>81</v>
      </c>
    </row>
    <row r="21" spans="1:17" x14ac:dyDescent="0.15">
      <c r="C21" t="s">
        <v>57</v>
      </c>
      <c r="E21" t="s">
        <v>57</v>
      </c>
      <c r="F21" t="s">
        <v>57</v>
      </c>
      <c r="G21" t="s">
        <v>59</v>
      </c>
      <c r="Q21" s="3" t="s">
        <v>83</v>
      </c>
    </row>
    <row r="22" spans="1:17" x14ac:dyDescent="0.4">
      <c r="B22" s="33" t="s">
        <v>43</v>
      </c>
      <c r="C22" s="34">
        <v>1513050</v>
      </c>
      <c r="D22" s="33">
        <v>1</v>
      </c>
      <c r="E22" s="35">
        <f>C22*D22</f>
        <v>1513050</v>
      </c>
      <c r="F22" s="34">
        <f>E22/1000</f>
        <v>1513.05</v>
      </c>
    </row>
    <row r="23" spans="1:17" x14ac:dyDescent="0.4">
      <c r="B23" s="29" t="s">
        <v>60</v>
      </c>
      <c r="C23" s="28">
        <v>400860</v>
      </c>
      <c r="D23" s="28">
        <v>1</v>
      </c>
      <c r="E23" s="27">
        <f t="shared" ref="E23:E25" si="5">C23*D23</f>
        <v>400860</v>
      </c>
      <c r="F23" s="31">
        <f t="shared" ref="F23:F25" si="6">E23/1000</f>
        <v>400.86</v>
      </c>
    </row>
    <row r="24" spans="1:17" x14ac:dyDescent="0.4">
      <c r="B24" s="29" t="s">
        <v>61</v>
      </c>
      <c r="C24" s="28">
        <v>740150</v>
      </c>
      <c r="D24" s="28">
        <v>1</v>
      </c>
      <c r="E24" s="27">
        <f t="shared" si="5"/>
        <v>740150</v>
      </c>
      <c r="F24" s="31">
        <f t="shared" si="6"/>
        <v>740.15</v>
      </c>
    </row>
    <row r="25" spans="1:17" x14ac:dyDescent="0.4">
      <c r="B25" s="29" t="s">
        <v>62</v>
      </c>
      <c r="C25" s="28">
        <v>372040</v>
      </c>
      <c r="D25" s="28">
        <v>1</v>
      </c>
      <c r="E25" s="27">
        <f t="shared" si="5"/>
        <v>372040</v>
      </c>
      <c r="F25" s="31">
        <f t="shared" si="6"/>
        <v>372.04</v>
      </c>
    </row>
    <row r="26" spans="1:17" x14ac:dyDescent="0.4">
      <c r="B26" s="29" t="s">
        <v>65</v>
      </c>
      <c r="C26" s="28">
        <v>235800</v>
      </c>
      <c r="D26" s="30">
        <v>5</v>
      </c>
      <c r="E26" s="27">
        <f t="shared" ref="E26" si="7">C26*D26</f>
        <v>1179000</v>
      </c>
      <c r="F26" s="31">
        <f t="shared" ref="F26:F30" si="8">E26/1000</f>
        <v>1179</v>
      </c>
    </row>
    <row r="27" spans="1:17" x14ac:dyDescent="0.4">
      <c r="B27" s="29" t="s">
        <v>48</v>
      </c>
      <c r="C27" s="28">
        <v>221390</v>
      </c>
      <c r="D27" s="28">
        <v>2</v>
      </c>
      <c r="E27" s="27">
        <f>C27*D27</f>
        <v>442780</v>
      </c>
      <c r="F27" s="31">
        <f t="shared" si="8"/>
        <v>442.78</v>
      </c>
    </row>
    <row r="28" spans="1:17" x14ac:dyDescent="0.4">
      <c r="B28" s="29" t="s">
        <v>49</v>
      </c>
      <c r="C28" s="28">
        <v>148030</v>
      </c>
      <c r="D28" s="30">
        <v>1</v>
      </c>
      <c r="E28" s="27">
        <f t="shared" ref="E28:E30" si="9">C28*D28</f>
        <v>148030</v>
      </c>
      <c r="F28" s="31">
        <f t="shared" si="8"/>
        <v>148.03</v>
      </c>
    </row>
    <row r="29" spans="1:17" x14ac:dyDescent="0.4">
      <c r="A29" t="s">
        <v>55</v>
      </c>
      <c r="B29" s="29" t="s">
        <v>52</v>
      </c>
      <c r="C29" s="28">
        <v>843640</v>
      </c>
      <c r="D29" s="30">
        <v>1</v>
      </c>
      <c r="E29" s="27">
        <f t="shared" si="9"/>
        <v>843640</v>
      </c>
      <c r="F29" s="31">
        <f t="shared" si="8"/>
        <v>843.64</v>
      </c>
    </row>
    <row r="30" spans="1:17" x14ac:dyDescent="0.4">
      <c r="B30" s="33" t="s">
        <v>58</v>
      </c>
      <c r="C30" s="34">
        <v>280950</v>
      </c>
      <c r="D30" s="33">
        <v>1</v>
      </c>
      <c r="E30" s="35">
        <f t="shared" si="9"/>
        <v>280950</v>
      </c>
      <c r="F30" s="34">
        <f t="shared" si="8"/>
        <v>280.95</v>
      </c>
    </row>
    <row r="32" spans="1:17" x14ac:dyDescent="0.4">
      <c r="C32" s="32"/>
    </row>
  </sheetData>
  <autoFilter ref="B4:F16">
    <filterColumn colId="0">
      <filters>
        <filter val="※R1実績平均より_x000a_150m/haとする"/>
        <filter val="下刈り"/>
        <filter val="除伐"/>
        <filter val="植付"/>
        <filter val="森林作業道開設"/>
        <filter val="造林"/>
        <filter val="地拵え"/>
        <filter val="搬出間伐"/>
        <filter val="苗木代"/>
        <filter val="保育間伐"/>
      </filters>
    </filterColumn>
  </autoFilter>
  <phoneticPr fontId="4"/>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topLeftCell="E7" workbookViewId="0">
      <selection activeCell="G23" sqref="G23"/>
    </sheetView>
  </sheetViews>
  <sheetFormatPr defaultRowHeight="18.75" x14ac:dyDescent="0.4"/>
  <cols>
    <col min="2" max="2" width="15.125" bestFit="1" customWidth="1"/>
    <col min="4" max="4" width="11" bestFit="1" customWidth="1"/>
    <col min="6" max="7" width="13.125" bestFit="1" customWidth="1"/>
    <col min="8" max="8" width="11.125" bestFit="1" customWidth="1"/>
    <col min="9" max="9" width="9.5" bestFit="1" customWidth="1"/>
    <col min="10" max="10" width="13.125" style="43" bestFit="1" customWidth="1"/>
  </cols>
  <sheetData>
    <row r="1" spans="2:13" x14ac:dyDescent="0.4">
      <c r="B1" t="s">
        <v>78</v>
      </c>
    </row>
    <row r="2" spans="2:13" ht="37.5" x14ac:dyDescent="0.4">
      <c r="C2" t="s">
        <v>56</v>
      </c>
      <c r="D2" t="s">
        <v>75</v>
      </c>
      <c r="E2" t="s">
        <v>56</v>
      </c>
      <c r="F2" t="s">
        <v>80</v>
      </c>
      <c r="G2" s="56" t="s">
        <v>94</v>
      </c>
      <c r="H2" s="56" t="s">
        <v>93</v>
      </c>
      <c r="I2" s="29" t="s">
        <v>42</v>
      </c>
      <c r="J2" s="44" t="s">
        <v>79</v>
      </c>
    </row>
    <row r="3" spans="2:13" x14ac:dyDescent="0.15">
      <c r="B3" s="29" t="s">
        <v>71</v>
      </c>
      <c r="C3" s="28">
        <v>400860</v>
      </c>
      <c r="D3" s="28">
        <v>1</v>
      </c>
      <c r="E3" s="27">
        <f t="shared" ref="E3:E5" si="0">C3*D3</f>
        <v>400860</v>
      </c>
      <c r="F3" s="39">
        <f t="shared" ref="F3:F6" si="1">E3/1000</f>
        <v>400.86</v>
      </c>
      <c r="G3" s="55"/>
      <c r="H3" s="28">
        <v>364178</v>
      </c>
      <c r="I3" s="28">
        <v>1148872</v>
      </c>
      <c r="J3" s="44"/>
      <c r="M3" s="3" t="s">
        <v>81</v>
      </c>
    </row>
    <row r="4" spans="2:13" x14ac:dyDescent="0.15">
      <c r="B4" s="29" t="s">
        <v>72</v>
      </c>
      <c r="C4" s="28">
        <v>740150</v>
      </c>
      <c r="D4" s="28">
        <v>1</v>
      </c>
      <c r="E4" s="27">
        <f t="shared" si="0"/>
        <v>740150</v>
      </c>
      <c r="F4" s="39">
        <f t="shared" si="1"/>
        <v>740.15</v>
      </c>
      <c r="G4" s="55"/>
      <c r="H4" s="55"/>
      <c r="I4" s="55"/>
      <c r="J4" s="44"/>
      <c r="M4" s="3" t="s">
        <v>85</v>
      </c>
    </row>
    <row r="5" spans="2:13" x14ac:dyDescent="0.4">
      <c r="B5" s="29" t="s">
        <v>73</v>
      </c>
      <c r="C5" s="28">
        <v>372040</v>
      </c>
      <c r="D5" s="28">
        <v>1</v>
      </c>
      <c r="E5" s="27">
        <f t="shared" si="0"/>
        <v>372040</v>
      </c>
      <c r="F5" s="39">
        <f t="shared" si="1"/>
        <v>372.04</v>
      </c>
      <c r="G5" s="55"/>
      <c r="H5" s="55"/>
      <c r="I5" s="55"/>
      <c r="J5" s="44"/>
    </row>
    <row r="6" spans="2:13" x14ac:dyDescent="0.4">
      <c r="B6" s="29" t="s">
        <v>74</v>
      </c>
      <c r="C6" s="28">
        <v>235800</v>
      </c>
      <c r="D6" s="28">
        <v>5</v>
      </c>
      <c r="E6" s="27">
        <f>C6*D6</f>
        <v>1179000</v>
      </c>
      <c r="F6" s="39">
        <f t="shared" si="1"/>
        <v>1179</v>
      </c>
      <c r="G6" s="55"/>
      <c r="H6" s="28">
        <v>377280</v>
      </c>
      <c r="I6" s="28">
        <v>801720</v>
      </c>
      <c r="J6" s="44"/>
    </row>
    <row r="7" spans="2:13" x14ac:dyDescent="0.4">
      <c r="B7" s="38" t="s">
        <v>46</v>
      </c>
      <c r="C7" s="40"/>
      <c r="D7" s="40"/>
      <c r="E7" s="41"/>
      <c r="F7" s="42"/>
      <c r="G7" s="55"/>
      <c r="H7" s="55"/>
      <c r="I7" s="55"/>
      <c r="J7" s="45">
        <f>ROUND(K7/1000,0)</f>
        <v>1056</v>
      </c>
      <c r="K7">
        <v>1055798</v>
      </c>
    </row>
    <row r="8" spans="2:13" x14ac:dyDescent="0.4">
      <c r="B8" s="38" t="s">
        <v>87</v>
      </c>
      <c r="C8" s="40"/>
      <c r="D8" s="40"/>
      <c r="E8" s="41"/>
      <c r="F8" s="40"/>
      <c r="G8" s="31">
        <f>ROUND(SUM(H3:H7)/1000,0)</f>
        <v>741</v>
      </c>
      <c r="H8" s="55"/>
      <c r="I8" s="55"/>
      <c r="J8" s="46"/>
    </row>
    <row r="9" spans="2:13" x14ac:dyDescent="0.4">
      <c r="B9" s="38" t="s">
        <v>42</v>
      </c>
      <c r="C9" s="40"/>
      <c r="D9" s="40"/>
      <c r="E9" s="41"/>
      <c r="F9" s="40"/>
      <c r="G9" s="31">
        <f>ROUND(SUM(I3:I6)/1000,0)</f>
        <v>1951</v>
      </c>
      <c r="H9" s="55"/>
      <c r="I9" s="55"/>
      <c r="J9" s="46"/>
    </row>
    <row r="10" spans="2:13" x14ac:dyDescent="0.4">
      <c r="C10" s="26"/>
    </row>
    <row r="11" spans="2:13" x14ac:dyDescent="0.4">
      <c r="B11" t="s">
        <v>77</v>
      </c>
      <c r="C11" s="26"/>
    </row>
    <row r="12" spans="2:13" ht="37.5" x14ac:dyDescent="0.4">
      <c r="C12" t="s">
        <v>56</v>
      </c>
      <c r="D12" t="s">
        <v>75</v>
      </c>
      <c r="E12" t="s">
        <v>56</v>
      </c>
      <c r="F12" t="s">
        <v>80</v>
      </c>
      <c r="G12" s="56" t="s">
        <v>94</v>
      </c>
      <c r="H12" s="29" t="s">
        <v>87</v>
      </c>
      <c r="I12" s="29" t="s">
        <v>42</v>
      </c>
      <c r="J12" s="44" t="s">
        <v>79</v>
      </c>
    </row>
    <row r="13" spans="2:13" x14ac:dyDescent="0.4">
      <c r="B13" s="29" t="s">
        <v>71</v>
      </c>
      <c r="C13" s="28">
        <v>400860</v>
      </c>
      <c r="D13" s="28">
        <v>1</v>
      </c>
      <c r="E13" s="27">
        <f t="shared" ref="E13:E15" si="2">C13*D13</f>
        <v>400860</v>
      </c>
      <c r="F13" s="39">
        <f t="shared" ref="F13:F16" si="3">E13/1000</f>
        <v>400.86</v>
      </c>
      <c r="G13" s="55"/>
      <c r="H13" s="28">
        <v>277822</v>
      </c>
      <c r="I13" s="28">
        <v>965368</v>
      </c>
      <c r="J13" s="44"/>
    </row>
    <row r="14" spans="2:13" x14ac:dyDescent="0.15">
      <c r="B14" s="29" t="s">
        <v>72</v>
      </c>
      <c r="C14" s="28">
        <v>619630</v>
      </c>
      <c r="D14" s="28">
        <v>1</v>
      </c>
      <c r="E14" s="27">
        <f t="shared" si="2"/>
        <v>619630</v>
      </c>
      <c r="F14" s="39">
        <f t="shared" si="3"/>
        <v>619.63</v>
      </c>
      <c r="G14" s="55"/>
      <c r="H14" s="55"/>
      <c r="I14" s="55"/>
      <c r="J14" s="44"/>
      <c r="M14" s="3" t="s">
        <v>81</v>
      </c>
    </row>
    <row r="15" spans="2:13" x14ac:dyDescent="0.15">
      <c r="B15" s="29" t="s">
        <v>73</v>
      </c>
      <c r="C15" s="28">
        <v>222700</v>
      </c>
      <c r="D15" s="28">
        <v>1</v>
      </c>
      <c r="E15" s="27">
        <f t="shared" si="2"/>
        <v>222700</v>
      </c>
      <c r="F15" s="39">
        <f t="shared" si="3"/>
        <v>222.7</v>
      </c>
      <c r="G15" s="55"/>
      <c r="H15" s="55"/>
      <c r="I15" s="55"/>
      <c r="J15" s="44"/>
      <c r="M15" s="3" t="s">
        <v>88</v>
      </c>
    </row>
    <row r="16" spans="2:13" x14ac:dyDescent="0.4">
      <c r="B16" s="29" t="s">
        <v>74</v>
      </c>
      <c r="C16" s="28">
        <v>235800</v>
      </c>
      <c r="D16" s="28">
        <v>3</v>
      </c>
      <c r="E16" s="27">
        <f>C16*D16</f>
        <v>707400</v>
      </c>
      <c r="F16" s="39">
        <f t="shared" si="3"/>
        <v>707.4</v>
      </c>
      <c r="G16" s="55"/>
      <c r="H16" s="28">
        <v>226368</v>
      </c>
      <c r="I16" s="28">
        <v>481032</v>
      </c>
      <c r="J16" s="44"/>
    </row>
    <row r="17" spans="2:13" x14ac:dyDescent="0.4">
      <c r="B17" s="38" t="s">
        <v>46</v>
      </c>
      <c r="C17" s="40"/>
      <c r="D17" s="40"/>
      <c r="E17" s="41"/>
      <c r="F17" s="42"/>
      <c r="G17" s="55"/>
      <c r="H17" s="55"/>
      <c r="I17" s="55"/>
      <c r="J17" s="45">
        <f>ROUND(K17/1000,0)</f>
        <v>1033</v>
      </c>
      <c r="K17">
        <v>1033103</v>
      </c>
    </row>
    <row r="18" spans="2:13" x14ac:dyDescent="0.4">
      <c r="B18" s="38" t="s">
        <v>87</v>
      </c>
      <c r="C18" s="40"/>
      <c r="D18" s="40"/>
      <c r="E18" s="41"/>
      <c r="F18" s="40"/>
      <c r="G18" s="31">
        <f>ROUND(SUM(H13:H17)/1000,0)</f>
        <v>504</v>
      </c>
      <c r="H18" s="55"/>
      <c r="I18" s="55"/>
      <c r="J18" s="46"/>
    </row>
    <row r="19" spans="2:13" x14ac:dyDescent="0.4">
      <c r="B19" s="38" t="s">
        <v>42</v>
      </c>
      <c r="C19" s="40"/>
      <c r="D19" s="40"/>
      <c r="E19" s="41"/>
      <c r="F19" s="40"/>
      <c r="G19" s="31">
        <f>ROUND(SUM(I13:I16)/1000,0)</f>
        <v>1446</v>
      </c>
      <c r="H19" s="55"/>
      <c r="I19" s="55"/>
      <c r="J19" s="46"/>
    </row>
    <row r="21" spans="2:13" x14ac:dyDescent="0.4">
      <c r="B21" t="s">
        <v>76</v>
      </c>
    </row>
    <row r="22" spans="2:13" ht="37.5" x14ac:dyDescent="0.4">
      <c r="C22" t="s">
        <v>56</v>
      </c>
      <c r="D22" t="s">
        <v>75</v>
      </c>
      <c r="E22" t="s">
        <v>56</v>
      </c>
      <c r="F22" t="s">
        <v>80</v>
      </c>
      <c r="G22" s="56" t="s">
        <v>94</v>
      </c>
      <c r="H22" s="29" t="s">
        <v>87</v>
      </c>
      <c r="I22" s="29" t="s">
        <v>42</v>
      </c>
      <c r="J22" s="44" t="s">
        <v>79</v>
      </c>
    </row>
    <row r="23" spans="2:13" x14ac:dyDescent="0.4">
      <c r="B23" s="29" t="s">
        <v>71</v>
      </c>
      <c r="C23" s="28">
        <v>144100</v>
      </c>
      <c r="D23" s="28">
        <v>1</v>
      </c>
      <c r="E23" s="27">
        <f t="shared" ref="E23:E25" si="4">C23*D23</f>
        <v>144100</v>
      </c>
      <c r="F23" s="39">
        <f t="shared" ref="F23:F26" si="5">E23/1000</f>
        <v>144.1</v>
      </c>
      <c r="G23" s="55"/>
      <c r="H23" s="28">
        <v>27965</v>
      </c>
      <c r="I23" s="28">
        <v>958465</v>
      </c>
      <c r="J23" s="44"/>
    </row>
    <row r="24" spans="2:13" x14ac:dyDescent="0.4">
      <c r="B24" s="29" t="s">
        <v>72</v>
      </c>
      <c r="C24" s="28">
        <v>619630</v>
      </c>
      <c r="D24" s="28">
        <v>1</v>
      </c>
      <c r="E24" s="27">
        <f t="shared" si="4"/>
        <v>619630</v>
      </c>
      <c r="F24" s="39">
        <f t="shared" si="5"/>
        <v>619.63</v>
      </c>
      <c r="G24" s="55"/>
      <c r="H24" s="55"/>
      <c r="I24" s="55"/>
      <c r="J24" s="44"/>
    </row>
    <row r="25" spans="2:13" x14ac:dyDescent="0.4">
      <c r="B25" s="29" t="s">
        <v>73</v>
      </c>
      <c r="C25" s="28">
        <v>222700</v>
      </c>
      <c r="D25" s="28">
        <v>1</v>
      </c>
      <c r="E25" s="27">
        <f t="shared" si="4"/>
        <v>222700</v>
      </c>
      <c r="F25" s="39">
        <f t="shared" si="5"/>
        <v>222.7</v>
      </c>
      <c r="G25" s="55"/>
      <c r="H25" s="55"/>
      <c r="I25" s="55"/>
      <c r="J25" s="44"/>
    </row>
    <row r="26" spans="2:13" x14ac:dyDescent="0.15">
      <c r="B26" s="29" t="s">
        <v>74</v>
      </c>
      <c r="C26" s="28">
        <v>235800</v>
      </c>
      <c r="D26" s="28">
        <v>3</v>
      </c>
      <c r="E26" s="27">
        <f>C26*D26</f>
        <v>707400</v>
      </c>
      <c r="F26" s="39">
        <f t="shared" si="5"/>
        <v>707.4</v>
      </c>
      <c r="G26" s="55"/>
      <c r="H26" s="28">
        <v>226368</v>
      </c>
      <c r="I26" s="28">
        <v>481032</v>
      </c>
      <c r="J26" s="44"/>
      <c r="M26" s="3" t="s">
        <v>81</v>
      </c>
    </row>
    <row r="27" spans="2:13" x14ac:dyDescent="0.15">
      <c r="B27" s="38" t="s">
        <v>46</v>
      </c>
      <c r="C27" s="40"/>
      <c r="D27" s="40"/>
      <c r="E27" s="41"/>
      <c r="F27" s="42"/>
      <c r="G27" s="55"/>
      <c r="H27" s="55"/>
      <c r="I27" s="55"/>
      <c r="J27" s="45">
        <f>ROUND(K27/1000,0)</f>
        <v>1033</v>
      </c>
      <c r="K27">
        <v>1033103</v>
      </c>
      <c r="M27" s="3" t="s">
        <v>89</v>
      </c>
    </row>
    <row r="28" spans="2:13" x14ac:dyDescent="0.4">
      <c r="B28" s="38" t="s">
        <v>87</v>
      </c>
      <c r="C28" s="40"/>
      <c r="D28" s="40"/>
      <c r="E28" s="41"/>
      <c r="F28" s="40"/>
      <c r="G28" s="31">
        <f>ROUND(SUM(H23:H27)/1000,0)</f>
        <v>254</v>
      </c>
      <c r="H28" s="29"/>
      <c r="I28" s="29"/>
      <c r="J28" s="46"/>
    </row>
    <row r="29" spans="2:13" x14ac:dyDescent="0.4">
      <c r="B29" s="38" t="s">
        <v>42</v>
      </c>
      <c r="C29" s="40"/>
      <c r="D29" s="40"/>
      <c r="E29" s="41"/>
      <c r="F29" s="40"/>
      <c r="G29" s="31">
        <f>ROUND(SUM(I23:I26)/1000,0)</f>
        <v>1439</v>
      </c>
      <c r="H29" s="29"/>
      <c r="I29" s="29"/>
      <c r="J29" s="46"/>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zoomScaleNormal="100" workbookViewId="0">
      <selection activeCell="G23" sqref="G23"/>
    </sheetView>
  </sheetViews>
  <sheetFormatPr defaultRowHeight="12" x14ac:dyDescent="0.15"/>
  <cols>
    <col min="1" max="1" width="9" style="1"/>
    <col min="2" max="2" width="5.25" style="1" bestFit="1" customWidth="1"/>
    <col min="3" max="3" width="10.125" style="1" customWidth="1"/>
    <col min="4" max="4" width="12.5" style="1" customWidth="1"/>
    <col min="5" max="5" width="8.375" style="1" bestFit="1" customWidth="1"/>
    <col min="6" max="6" width="15.375" style="1" bestFit="1" customWidth="1"/>
    <col min="7" max="7" width="20.75" style="1" bestFit="1" customWidth="1"/>
    <col min="8" max="16384" width="9" style="1"/>
  </cols>
  <sheetData>
    <row r="1" spans="1:21" ht="13.5" x14ac:dyDescent="0.15">
      <c r="A1" s="2"/>
      <c r="B1" s="2"/>
      <c r="C1" s="2" t="s">
        <v>40</v>
      </c>
      <c r="D1" s="2" t="s">
        <v>39</v>
      </c>
      <c r="E1" s="2"/>
      <c r="F1" s="2"/>
      <c r="G1" s="2"/>
      <c r="H1" s="2"/>
      <c r="I1" s="2"/>
    </row>
    <row r="2" spans="1:21" ht="13.5" x14ac:dyDescent="0.15">
      <c r="A2" s="2"/>
      <c r="B2" s="18" t="s">
        <v>30</v>
      </c>
      <c r="C2" s="18" t="s">
        <v>38</v>
      </c>
      <c r="D2" s="20" t="s">
        <v>37</v>
      </c>
      <c r="E2" s="20" t="s">
        <v>36</v>
      </c>
      <c r="F2" s="5" t="s">
        <v>35</v>
      </c>
      <c r="G2" s="2"/>
      <c r="H2" s="2"/>
      <c r="I2" s="2"/>
      <c r="J2" s="2"/>
      <c r="K2" s="2"/>
      <c r="L2" s="2"/>
      <c r="M2" s="2"/>
      <c r="N2" s="2"/>
      <c r="O2" s="2"/>
      <c r="P2" s="2"/>
      <c r="Q2" s="2"/>
      <c r="R2" s="2"/>
      <c r="S2" s="2"/>
      <c r="T2" s="2"/>
      <c r="U2" s="2"/>
    </row>
    <row r="3" spans="1:21" ht="18.75" x14ac:dyDescent="0.15">
      <c r="B3" s="9" t="s">
        <v>24</v>
      </c>
      <c r="C3" s="25">
        <v>89</v>
      </c>
      <c r="D3" s="17"/>
      <c r="E3" s="24">
        <f t="shared" ref="E3:E23" si="0">C3-D3</f>
        <v>89</v>
      </c>
      <c r="F3" s="13"/>
      <c r="G3" s="3" t="s">
        <v>34</v>
      </c>
      <c r="H3" s="2"/>
      <c r="I3" s="2"/>
      <c r="J3" s="2"/>
      <c r="K3" s="2"/>
      <c r="L3" s="2"/>
      <c r="M3" s="2"/>
      <c r="N3" s="2"/>
      <c r="O3" s="2"/>
      <c r="P3" s="2"/>
      <c r="Q3" s="2"/>
      <c r="R3" s="2"/>
      <c r="S3" s="2"/>
      <c r="T3" s="2"/>
      <c r="U3" s="2"/>
    </row>
    <row r="4" spans="1:21" ht="18.75" x14ac:dyDescent="0.15">
      <c r="B4" s="9" t="s">
        <v>23</v>
      </c>
      <c r="C4" s="25">
        <v>76</v>
      </c>
      <c r="D4" s="17"/>
      <c r="E4" s="24">
        <f t="shared" si="0"/>
        <v>76</v>
      </c>
      <c r="F4" s="13"/>
      <c r="G4" s="2"/>
      <c r="H4" s="2"/>
      <c r="I4" s="2"/>
      <c r="J4" s="2"/>
      <c r="K4" s="2"/>
      <c r="L4" s="2"/>
      <c r="M4" s="2"/>
      <c r="N4" s="2"/>
      <c r="O4" s="2"/>
      <c r="P4" s="2"/>
      <c r="Q4" s="3" t="s">
        <v>81</v>
      </c>
      <c r="R4" s="2"/>
      <c r="S4" s="2"/>
      <c r="T4" s="2"/>
      <c r="U4" s="2"/>
    </row>
    <row r="5" spans="1:21" ht="18.75" x14ac:dyDescent="0.15">
      <c r="B5" s="9" t="s">
        <v>22</v>
      </c>
      <c r="C5" s="25">
        <v>102</v>
      </c>
      <c r="D5" s="17"/>
      <c r="E5" s="24">
        <f t="shared" si="0"/>
        <v>102</v>
      </c>
      <c r="F5" s="13"/>
      <c r="G5" s="2"/>
      <c r="H5" s="2"/>
      <c r="I5" s="2"/>
      <c r="J5" s="2"/>
      <c r="K5" s="2"/>
      <c r="L5" s="2"/>
      <c r="M5" s="2"/>
      <c r="N5" s="2"/>
      <c r="O5" s="2"/>
      <c r="P5" s="2"/>
      <c r="Q5" s="3" t="s">
        <v>86</v>
      </c>
      <c r="R5" s="2"/>
      <c r="S5" s="2"/>
      <c r="T5" s="2"/>
      <c r="U5" s="2"/>
    </row>
    <row r="6" spans="1:21" ht="18.75" x14ac:dyDescent="0.15">
      <c r="B6" s="9" t="s">
        <v>21</v>
      </c>
      <c r="C6" s="25">
        <v>115</v>
      </c>
      <c r="D6" s="17"/>
      <c r="E6" s="24">
        <f t="shared" si="0"/>
        <v>115</v>
      </c>
      <c r="F6" s="13"/>
      <c r="G6" s="2"/>
      <c r="H6" s="2"/>
      <c r="I6" s="2"/>
      <c r="J6" s="2"/>
      <c r="K6" s="2"/>
      <c r="L6" s="2"/>
      <c r="M6" s="2"/>
      <c r="N6" s="2"/>
      <c r="O6" s="2"/>
      <c r="P6" s="2"/>
      <c r="Q6" s="2"/>
      <c r="R6" s="2"/>
      <c r="S6" s="2"/>
      <c r="T6" s="2"/>
      <c r="U6" s="2"/>
    </row>
    <row r="7" spans="1:21" ht="18.75" x14ac:dyDescent="0.15">
      <c r="B7" s="9" t="s">
        <v>19</v>
      </c>
      <c r="C7" s="25">
        <v>128</v>
      </c>
      <c r="D7" s="17"/>
      <c r="E7" s="24">
        <f t="shared" si="0"/>
        <v>128</v>
      </c>
      <c r="F7" s="13"/>
      <c r="G7" s="2"/>
      <c r="H7" s="2"/>
      <c r="I7" s="2"/>
      <c r="J7" s="2"/>
      <c r="K7" s="2"/>
      <c r="L7" s="2"/>
      <c r="M7" s="2"/>
      <c r="N7" s="2"/>
      <c r="O7" s="2"/>
      <c r="P7" s="2"/>
      <c r="Q7" s="2"/>
      <c r="R7" s="2"/>
      <c r="S7" s="2"/>
      <c r="T7" s="2"/>
      <c r="U7" s="2"/>
    </row>
    <row r="8" spans="1:21" ht="18.75" x14ac:dyDescent="0.15">
      <c r="B8" s="9" t="s">
        <v>17</v>
      </c>
      <c r="C8" s="25">
        <v>147</v>
      </c>
      <c r="D8" s="17"/>
      <c r="E8" s="24">
        <f t="shared" si="0"/>
        <v>147</v>
      </c>
      <c r="F8" s="13"/>
      <c r="G8" s="2"/>
      <c r="H8" s="2"/>
      <c r="I8" s="2"/>
      <c r="J8" s="2"/>
      <c r="K8" s="2"/>
      <c r="L8" s="2"/>
      <c r="M8" s="2"/>
      <c r="N8" s="2"/>
      <c r="O8" s="2"/>
      <c r="P8" s="2"/>
      <c r="Q8" s="2"/>
      <c r="R8" s="2"/>
      <c r="S8" s="2"/>
      <c r="T8" s="2"/>
      <c r="U8" s="2"/>
    </row>
    <row r="9" spans="1:21" ht="18.75" x14ac:dyDescent="0.15">
      <c r="B9" s="9" t="s">
        <v>16</v>
      </c>
      <c r="C9" s="25">
        <v>156</v>
      </c>
      <c r="D9" s="17"/>
      <c r="E9" s="24">
        <f t="shared" si="0"/>
        <v>156</v>
      </c>
      <c r="F9" s="13"/>
      <c r="G9" s="2"/>
      <c r="H9" s="2"/>
      <c r="I9" s="2"/>
      <c r="J9" s="2"/>
      <c r="K9" s="2"/>
      <c r="L9" s="2"/>
      <c r="M9" s="2"/>
      <c r="N9" s="2"/>
      <c r="O9" s="2"/>
      <c r="P9" s="2"/>
      <c r="Q9" s="2"/>
      <c r="R9" s="2"/>
      <c r="S9" s="2"/>
      <c r="T9" s="2"/>
      <c r="U9" s="2"/>
    </row>
    <row r="10" spans="1:21" ht="18.75" x14ac:dyDescent="0.15">
      <c r="B10" s="9" t="s">
        <v>15</v>
      </c>
      <c r="C10" s="4">
        <v>165</v>
      </c>
      <c r="D10" s="17"/>
      <c r="E10" s="24">
        <f t="shared" si="0"/>
        <v>165</v>
      </c>
      <c r="F10" s="13"/>
      <c r="G10" s="2"/>
      <c r="H10" s="2"/>
      <c r="I10" s="2"/>
      <c r="J10" s="2"/>
      <c r="K10" s="2"/>
      <c r="L10" s="2"/>
      <c r="M10" s="2"/>
      <c r="N10" s="2"/>
      <c r="O10" s="2"/>
      <c r="P10" s="2"/>
      <c r="Q10" s="2"/>
      <c r="R10" s="2"/>
      <c r="S10" s="2"/>
      <c r="T10" s="2"/>
      <c r="U10" s="2"/>
    </row>
    <row r="11" spans="1:21" ht="18.75" x14ac:dyDescent="0.15">
      <c r="B11" s="9" t="s">
        <v>14</v>
      </c>
      <c r="C11" s="4">
        <v>155</v>
      </c>
      <c r="D11" s="17"/>
      <c r="E11" s="24">
        <f t="shared" si="0"/>
        <v>155</v>
      </c>
      <c r="F11" s="13"/>
      <c r="G11" s="2"/>
      <c r="H11" s="2"/>
      <c r="I11" s="2"/>
      <c r="J11" s="2"/>
      <c r="K11" s="2"/>
      <c r="L11" s="2"/>
      <c r="M11" s="2"/>
      <c r="N11" s="2"/>
      <c r="O11" s="2"/>
      <c r="P11" s="2"/>
      <c r="Q11" s="2"/>
      <c r="R11" s="2"/>
      <c r="S11" s="2"/>
      <c r="T11" s="2"/>
      <c r="U11" s="2"/>
    </row>
    <row r="12" spans="1:21" ht="18.75" x14ac:dyDescent="0.15">
      <c r="B12" s="9" t="s">
        <v>13</v>
      </c>
      <c r="C12" s="4">
        <v>166</v>
      </c>
      <c r="D12" s="17">
        <v>0</v>
      </c>
      <c r="E12" s="24">
        <f t="shared" si="0"/>
        <v>166</v>
      </c>
      <c r="F12" s="13">
        <f>D12/C12</f>
        <v>0</v>
      </c>
      <c r="G12" s="2"/>
      <c r="H12" s="2"/>
      <c r="I12" s="2"/>
      <c r="J12" s="2"/>
      <c r="K12" s="2"/>
      <c r="L12" s="2"/>
      <c r="M12" s="2"/>
      <c r="N12" s="2"/>
      <c r="O12" s="2"/>
      <c r="P12" s="2"/>
      <c r="Q12" s="2"/>
      <c r="R12" s="2"/>
      <c r="S12" s="2"/>
      <c r="T12" s="2"/>
      <c r="U12" s="2"/>
    </row>
    <row r="13" spans="1:21" ht="18.75" x14ac:dyDescent="0.15">
      <c r="B13" s="9" t="s">
        <v>12</v>
      </c>
      <c r="C13" s="4">
        <v>224</v>
      </c>
      <c r="D13" s="17">
        <v>19.03</v>
      </c>
      <c r="E13" s="24">
        <f t="shared" si="0"/>
        <v>204.97</v>
      </c>
      <c r="F13" s="13">
        <f>D13/C13</f>
        <v>8.4955357142857152E-2</v>
      </c>
      <c r="G13" s="2"/>
      <c r="H13" s="2"/>
      <c r="I13" s="2"/>
      <c r="J13" s="2"/>
      <c r="K13" s="2"/>
      <c r="L13" s="2"/>
      <c r="M13" s="2"/>
      <c r="N13" s="2"/>
      <c r="O13" s="2"/>
      <c r="P13" s="2"/>
      <c r="Q13" s="2"/>
      <c r="R13" s="2"/>
      <c r="S13" s="2"/>
      <c r="T13" s="2"/>
      <c r="U13" s="2"/>
    </row>
    <row r="14" spans="1:21" ht="18.75" x14ac:dyDescent="0.15">
      <c r="B14" s="9" t="s">
        <v>11</v>
      </c>
      <c r="C14" s="4">
        <v>202.65</v>
      </c>
      <c r="D14" s="17">
        <v>16.73</v>
      </c>
      <c r="E14" s="24">
        <f t="shared" si="0"/>
        <v>185.92000000000002</v>
      </c>
      <c r="F14" s="13">
        <f>D14/C14</f>
        <v>8.2556131260794474E-2</v>
      </c>
      <c r="G14" s="2"/>
      <c r="H14" s="2"/>
      <c r="I14" s="2"/>
      <c r="J14" s="2"/>
      <c r="K14" s="2"/>
      <c r="L14" s="2"/>
      <c r="M14" s="2"/>
      <c r="N14" s="2"/>
      <c r="O14" s="2"/>
      <c r="P14" s="2"/>
      <c r="Q14" s="2"/>
      <c r="R14" s="2"/>
      <c r="S14" s="2"/>
      <c r="T14" s="2"/>
      <c r="U14" s="2"/>
    </row>
    <row r="15" spans="1:21" ht="18.75" x14ac:dyDescent="0.15">
      <c r="B15" s="9" t="s">
        <v>33</v>
      </c>
      <c r="C15" s="4">
        <v>223.44</v>
      </c>
      <c r="D15" s="17">
        <v>42.449999999999996</v>
      </c>
      <c r="E15" s="24">
        <f t="shared" si="0"/>
        <v>180.99</v>
      </c>
      <c r="F15" s="13">
        <f>D15/C15</f>
        <v>0.18998388829215895</v>
      </c>
      <c r="G15" s="2"/>
      <c r="H15" s="2"/>
      <c r="I15" s="2"/>
      <c r="J15" s="2"/>
      <c r="K15" s="2"/>
      <c r="L15" s="2"/>
      <c r="M15" s="2"/>
      <c r="N15" s="2"/>
      <c r="O15" s="2"/>
      <c r="P15" s="2"/>
      <c r="Q15" s="2"/>
      <c r="R15" s="2"/>
      <c r="S15" s="2"/>
      <c r="T15" s="2"/>
      <c r="U15" s="2"/>
    </row>
    <row r="16" spans="1:21" ht="18.75" x14ac:dyDescent="0.15">
      <c r="B16" s="9" t="s">
        <v>9</v>
      </c>
      <c r="C16" s="4"/>
      <c r="D16" s="17"/>
      <c r="E16" s="24">
        <f t="shared" si="0"/>
        <v>0</v>
      </c>
      <c r="F16" s="13"/>
      <c r="G16" s="2"/>
      <c r="H16" s="2"/>
      <c r="I16" s="2"/>
      <c r="J16" s="2"/>
      <c r="K16" s="2"/>
      <c r="L16" s="2"/>
      <c r="M16" s="2"/>
      <c r="N16" s="2"/>
      <c r="O16" s="2"/>
      <c r="P16" s="2"/>
      <c r="Q16" s="2"/>
      <c r="R16" s="2"/>
      <c r="S16" s="2"/>
      <c r="T16" s="2"/>
      <c r="U16" s="2"/>
    </row>
    <row r="17" spans="2:21" ht="18.75" x14ac:dyDescent="0.15">
      <c r="B17" s="9" t="s">
        <v>8</v>
      </c>
      <c r="C17" s="4"/>
      <c r="D17" s="17"/>
      <c r="E17" s="24">
        <f t="shared" si="0"/>
        <v>0</v>
      </c>
      <c r="F17" s="13"/>
      <c r="G17" s="2"/>
      <c r="H17" s="2"/>
      <c r="I17" s="2"/>
      <c r="J17" s="2"/>
      <c r="K17" s="2"/>
      <c r="L17" s="2"/>
      <c r="M17" s="2"/>
      <c r="N17" s="2"/>
      <c r="O17" s="2"/>
      <c r="P17" s="2"/>
      <c r="Q17" s="2"/>
      <c r="R17" s="2"/>
      <c r="S17" s="2"/>
      <c r="T17" s="2"/>
      <c r="U17" s="2"/>
    </row>
    <row r="18" spans="2:21" ht="18.75" x14ac:dyDescent="0.15">
      <c r="B18" s="9" t="s">
        <v>7</v>
      </c>
      <c r="C18" s="4"/>
      <c r="D18" s="17"/>
      <c r="E18" s="24">
        <f t="shared" si="0"/>
        <v>0</v>
      </c>
      <c r="F18" s="13"/>
      <c r="G18" s="2"/>
      <c r="H18" s="2"/>
      <c r="I18" s="2"/>
      <c r="J18" s="2"/>
      <c r="K18" s="2"/>
      <c r="L18" s="2"/>
      <c r="M18" s="2"/>
      <c r="N18" s="2"/>
      <c r="O18" s="2"/>
      <c r="P18" s="2"/>
      <c r="Q18" s="2"/>
      <c r="R18" s="2"/>
      <c r="S18" s="2"/>
      <c r="T18" s="2"/>
      <c r="U18" s="2"/>
    </row>
    <row r="19" spans="2:21" ht="18.75" x14ac:dyDescent="0.15">
      <c r="B19" s="9" t="s">
        <v>6</v>
      </c>
      <c r="C19" s="4"/>
      <c r="D19" s="17"/>
      <c r="E19" s="24">
        <f t="shared" si="0"/>
        <v>0</v>
      </c>
      <c r="F19" s="13"/>
      <c r="G19" s="2"/>
      <c r="H19" s="2"/>
      <c r="I19" s="2"/>
      <c r="J19" s="2"/>
      <c r="K19" s="2"/>
      <c r="L19" s="2"/>
      <c r="M19" s="2"/>
      <c r="N19" s="2"/>
      <c r="O19" s="2"/>
      <c r="P19" s="2"/>
      <c r="Q19" s="2"/>
      <c r="R19" s="2"/>
      <c r="S19" s="2"/>
      <c r="T19" s="2"/>
      <c r="U19" s="2"/>
    </row>
    <row r="20" spans="2:21" ht="18.75" x14ac:dyDescent="0.15">
      <c r="B20" s="9" t="s">
        <v>5</v>
      </c>
      <c r="C20" s="4"/>
      <c r="D20" s="17"/>
      <c r="E20" s="24">
        <f t="shared" si="0"/>
        <v>0</v>
      </c>
      <c r="F20" s="13"/>
      <c r="G20" s="2"/>
      <c r="H20" s="2"/>
      <c r="I20" s="2"/>
      <c r="J20" s="2"/>
      <c r="K20" s="2"/>
      <c r="L20" s="2"/>
      <c r="M20" s="2"/>
      <c r="N20" s="2"/>
      <c r="O20" s="2"/>
      <c r="P20" s="2"/>
      <c r="Q20" s="2"/>
      <c r="R20" s="2"/>
      <c r="S20" s="2"/>
      <c r="T20" s="2"/>
      <c r="U20" s="2"/>
    </row>
    <row r="21" spans="2:21" ht="18.75" x14ac:dyDescent="0.15">
      <c r="B21" s="9" t="s">
        <v>4</v>
      </c>
      <c r="C21" s="4"/>
      <c r="D21" s="17"/>
      <c r="E21" s="24">
        <f t="shared" si="0"/>
        <v>0</v>
      </c>
      <c r="F21" s="13"/>
      <c r="G21" s="2"/>
      <c r="H21" s="2"/>
      <c r="I21" s="2"/>
      <c r="J21" s="2"/>
      <c r="K21" s="2"/>
      <c r="L21" s="2"/>
      <c r="M21" s="2"/>
      <c r="N21" s="2"/>
      <c r="O21" s="2"/>
      <c r="P21" s="2"/>
      <c r="Q21" s="2"/>
      <c r="R21" s="2"/>
      <c r="S21" s="2"/>
      <c r="T21" s="2"/>
      <c r="U21" s="2"/>
    </row>
    <row r="22" spans="2:21" ht="18.75" x14ac:dyDescent="0.15">
      <c r="B22" s="9" t="s">
        <v>3</v>
      </c>
      <c r="C22" s="4"/>
      <c r="D22" s="17"/>
      <c r="E22" s="24">
        <f t="shared" si="0"/>
        <v>0</v>
      </c>
      <c r="F22" s="13"/>
      <c r="G22" s="2"/>
      <c r="H22" s="2"/>
      <c r="I22" s="2"/>
      <c r="J22" s="2"/>
      <c r="K22" s="2"/>
      <c r="L22" s="2"/>
      <c r="M22" s="2"/>
      <c r="N22" s="2"/>
      <c r="O22" s="2"/>
      <c r="P22" s="2"/>
      <c r="Q22" s="2"/>
      <c r="R22" s="2"/>
      <c r="S22" s="2"/>
      <c r="T22" s="2"/>
      <c r="U22" s="2"/>
    </row>
    <row r="23" spans="2:21" ht="18.75" x14ac:dyDescent="0.15">
      <c r="B23" s="9" t="s">
        <v>2</v>
      </c>
      <c r="C23" s="4"/>
      <c r="D23" s="17"/>
      <c r="E23" s="24">
        <f t="shared" si="0"/>
        <v>0</v>
      </c>
      <c r="F23" s="23"/>
      <c r="G23" s="2"/>
      <c r="H23" s="2"/>
      <c r="I23" s="2"/>
      <c r="J23" s="2"/>
      <c r="K23" s="2"/>
      <c r="L23" s="2"/>
      <c r="M23" s="2"/>
      <c r="N23" s="2"/>
      <c r="O23" s="2"/>
      <c r="P23" s="2"/>
      <c r="Q23" s="2"/>
      <c r="R23" s="2"/>
      <c r="S23" s="2"/>
      <c r="T23" s="2"/>
      <c r="U23" s="2"/>
    </row>
    <row r="24" spans="2:21" ht="13.5" x14ac:dyDescent="0.15">
      <c r="B24" s="2"/>
      <c r="C24" s="2"/>
      <c r="D24" s="2"/>
      <c r="E24" s="2"/>
      <c r="F24" s="2"/>
      <c r="G24" s="2"/>
      <c r="H24" s="2"/>
      <c r="I24" s="2"/>
      <c r="J24" s="2"/>
      <c r="K24" s="2"/>
      <c r="L24" s="2"/>
      <c r="M24" s="2"/>
      <c r="N24" s="2"/>
      <c r="O24" s="2"/>
      <c r="P24" s="2"/>
      <c r="Q24" s="2"/>
      <c r="R24" s="2"/>
      <c r="S24" s="2"/>
      <c r="T24" s="2"/>
      <c r="U24" s="2"/>
    </row>
    <row r="25" spans="2:21" ht="13.5" x14ac:dyDescent="0.15">
      <c r="B25" s="2"/>
      <c r="C25" s="2"/>
      <c r="D25" s="2"/>
      <c r="E25" s="2"/>
      <c r="F25" s="2"/>
      <c r="G25" s="2"/>
      <c r="H25" s="2"/>
      <c r="I25" s="2"/>
      <c r="J25" s="2"/>
      <c r="K25" s="2"/>
      <c r="L25" s="2"/>
      <c r="M25" s="2"/>
      <c r="N25" s="2"/>
      <c r="O25" s="2"/>
      <c r="P25" s="2"/>
      <c r="Q25" s="2"/>
      <c r="R25" s="2"/>
      <c r="S25" s="2"/>
      <c r="T25" s="2"/>
      <c r="U25" s="2"/>
    </row>
    <row r="26" spans="2:21" ht="13.5" x14ac:dyDescent="0.15">
      <c r="B26" s="2"/>
      <c r="C26" s="2"/>
      <c r="D26" s="2"/>
      <c r="E26" s="2"/>
      <c r="F26" s="2"/>
      <c r="G26" s="2"/>
      <c r="H26" s="2"/>
      <c r="I26" s="2"/>
      <c r="J26" s="2"/>
      <c r="K26" s="2"/>
      <c r="L26" s="2"/>
      <c r="M26" s="2"/>
      <c r="N26" s="2"/>
      <c r="O26" s="2"/>
      <c r="P26" s="2"/>
      <c r="Q26" s="2"/>
      <c r="R26" s="2"/>
      <c r="S26" s="2"/>
      <c r="T26" s="2"/>
      <c r="U26" s="2"/>
    </row>
    <row r="27" spans="2:21" ht="13.5" x14ac:dyDescent="0.15">
      <c r="B27" s="2"/>
      <c r="C27" s="2"/>
      <c r="D27" s="2"/>
      <c r="E27" s="2"/>
      <c r="F27" s="2"/>
      <c r="G27" s="2"/>
      <c r="H27" s="2"/>
      <c r="I27" s="2"/>
      <c r="J27" s="2"/>
      <c r="K27" s="2"/>
      <c r="L27" s="2"/>
      <c r="M27" s="2"/>
      <c r="N27" s="2"/>
      <c r="O27" s="2"/>
      <c r="Q27" s="2"/>
      <c r="R27" s="2"/>
      <c r="S27" s="2"/>
      <c r="T27" s="2"/>
      <c r="U27" s="2"/>
    </row>
    <row r="28" spans="2:21" ht="13.5" x14ac:dyDescent="0.15">
      <c r="B28" s="2"/>
      <c r="C28" s="2"/>
      <c r="D28" s="2"/>
      <c r="E28" s="2"/>
      <c r="F28" s="2"/>
      <c r="G28" s="2"/>
      <c r="H28" s="2"/>
      <c r="I28" s="2"/>
      <c r="J28" s="2"/>
      <c r="K28" s="2"/>
      <c r="L28" s="2"/>
      <c r="M28" s="2"/>
      <c r="N28" s="2"/>
      <c r="O28" s="2"/>
      <c r="P28" s="2"/>
      <c r="Q28" s="2"/>
      <c r="R28" s="2"/>
      <c r="S28" s="2"/>
      <c r="T28" s="2"/>
      <c r="U28" s="2"/>
    </row>
    <row r="29" spans="2:21" ht="13.5" x14ac:dyDescent="0.15">
      <c r="B29" s="2"/>
      <c r="C29" s="2"/>
      <c r="D29" s="2"/>
      <c r="E29" s="2"/>
      <c r="F29" s="2"/>
      <c r="G29" s="2"/>
      <c r="H29" s="2"/>
      <c r="I29" s="2"/>
      <c r="J29" s="2"/>
      <c r="K29" s="2"/>
      <c r="L29" s="2"/>
      <c r="M29" s="2"/>
      <c r="N29" s="2"/>
      <c r="O29" s="2"/>
      <c r="P29" s="2"/>
      <c r="Q29" s="2"/>
      <c r="R29" s="2"/>
      <c r="S29" s="2"/>
      <c r="T29" s="2"/>
      <c r="U29" s="2"/>
    </row>
    <row r="30" spans="2:21" ht="13.5" x14ac:dyDescent="0.15">
      <c r="B30" s="2"/>
      <c r="C30" s="2"/>
      <c r="D30" s="2"/>
      <c r="E30" s="2"/>
      <c r="F30" s="2"/>
      <c r="G30" s="2"/>
      <c r="H30" s="2"/>
      <c r="I30" s="2"/>
      <c r="J30" s="2"/>
      <c r="K30" s="2"/>
      <c r="L30" s="2"/>
      <c r="M30" s="2"/>
      <c r="N30" s="2"/>
      <c r="O30" s="2"/>
      <c r="P30" s="2"/>
      <c r="Q30" s="2"/>
      <c r="R30" s="2"/>
      <c r="S30" s="2"/>
      <c r="T30" s="2"/>
      <c r="U30" s="2"/>
    </row>
    <row r="31" spans="2:21" ht="13.5" x14ac:dyDescent="0.15">
      <c r="B31" s="2"/>
      <c r="C31" s="2"/>
      <c r="D31" s="2"/>
      <c r="E31" s="2"/>
      <c r="F31" s="2"/>
      <c r="G31" s="2"/>
      <c r="H31" s="2"/>
      <c r="I31" s="2"/>
      <c r="J31" s="2"/>
      <c r="K31" s="2"/>
      <c r="L31" s="2"/>
      <c r="M31" s="2"/>
      <c r="N31" s="2"/>
      <c r="O31" s="2"/>
      <c r="P31" s="2"/>
      <c r="Q31" s="2"/>
      <c r="R31" s="2"/>
      <c r="S31" s="2"/>
      <c r="T31" s="2"/>
      <c r="U31" s="2"/>
    </row>
    <row r="32" spans="2:21" ht="13.5" x14ac:dyDescent="0.15">
      <c r="B32" s="2"/>
      <c r="C32" s="2"/>
      <c r="D32" s="2"/>
      <c r="E32" s="2"/>
      <c r="F32" s="2"/>
      <c r="G32" s="2"/>
      <c r="H32" s="2"/>
      <c r="I32" s="2"/>
      <c r="J32" s="2"/>
      <c r="K32" s="2"/>
      <c r="L32" s="2"/>
      <c r="M32" s="2"/>
      <c r="N32" s="2"/>
      <c r="O32" s="2"/>
      <c r="P32" s="2"/>
      <c r="Q32" s="2"/>
      <c r="R32" s="2"/>
      <c r="S32" s="2"/>
      <c r="T32" s="2"/>
      <c r="U32" s="2"/>
    </row>
    <row r="33" spans="2:21" ht="13.5" x14ac:dyDescent="0.15">
      <c r="B33" s="2"/>
      <c r="C33" s="2"/>
      <c r="D33" s="2"/>
      <c r="E33" s="2"/>
      <c r="F33" s="2"/>
      <c r="G33" s="2"/>
      <c r="H33" s="2"/>
      <c r="I33" s="2"/>
      <c r="J33" s="2"/>
      <c r="K33" s="2"/>
      <c r="L33" s="2"/>
      <c r="M33" s="2"/>
      <c r="N33" s="2"/>
      <c r="O33" s="2"/>
      <c r="P33" s="2"/>
      <c r="Q33" s="2"/>
      <c r="R33" s="2"/>
      <c r="S33" s="2"/>
      <c r="T33" s="2"/>
      <c r="U33" s="2"/>
    </row>
    <row r="34" spans="2:21" ht="13.5" x14ac:dyDescent="0.15">
      <c r="B34" s="2"/>
      <c r="C34" s="2"/>
      <c r="D34" s="2"/>
      <c r="E34" s="2"/>
      <c r="F34" s="2"/>
      <c r="G34" s="2"/>
      <c r="H34" s="2"/>
      <c r="I34" s="2"/>
      <c r="J34" s="2"/>
      <c r="K34" s="2"/>
      <c r="L34" s="2"/>
      <c r="M34" s="2"/>
      <c r="N34" s="2"/>
      <c r="O34" s="2"/>
      <c r="P34" s="2"/>
      <c r="Q34" s="2"/>
      <c r="R34" s="2"/>
      <c r="S34" s="2"/>
      <c r="T34" s="2"/>
      <c r="U34" s="2"/>
    </row>
    <row r="35" spans="2:21" ht="13.5" x14ac:dyDescent="0.15">
      <c r="B35" s="2"/>
      <c r="C35" s="2"/>
      <c r="D35" s="2"/>
      <c r="E35" s="2"/>
      <c r="F35" s="2"/>
      <c r="G35" s="2"/>
      <c r="H35" s="2"/>
      <c r="I35" s="2"/>
      <c r="J35" s="2"/>
      <c r="K35" s="2"/>
      <c r="L35" s="2"/>
      <c r="M35" s="2"/>
      <c r="N35" s="2"/>
      <c r="O35" s="2"/>
      <c r="P35" s="2"/>
      <c r="Q35" s="2"/>
      <c r="R35" s="2"/>
      <c r="S35" s="2"/>
      <c r="T35" s="2"/>
      <c r="U35" s="2"/>
    </row>
    <row r="36" spans="2:21" ht="13.5" x14ac:dyDescent="0.15">
      <c r="B36" s="2"/>
      <c r="C36" s="2"/>
      <c r="D36" s="2"/>
      <c r="E36" s="2"/>
      <c r="F36" s="2"/>
      <c r="G36" s="2"/>
      <c r="H36" s="2"/>
      <c r="I36" s="2"/>
      <c r="J36" s="2"/>
      <c r="K36" s="2"/>
      <c r="L36" s="2"/>
      <c r="M36" s="2"/>
      <c r="N36" s="2"/>
      <c r="O36" s="2"/>
      <c r="P36" s="2"/>
      <c r="Q36" s="2"/>
      <c r="R36" s="2"/>
      <c r="S36" s="2"/>
      <c r="T36" s="2"/>
      <c r="U36" s="2"/>
    </row>
    <row r="37" spans="2:21" ht="13.5" x14ac:dyDescent="0.15">
      <c r="B37" s="2"/>
      <c r="C37" s="2"/>
      <c r="D37" s="2"/>
      <c r="E37" s="2"/>
      <c r="F37" s="2"/>
      <c r="G37" s="2"/>
      <c r="H37" s="2"/>
      <c r="I37" s="2"/>
      <c r="J37" s="2"/>
      <c r="K37" s="2"/>
      <c r="L37" s="2"/>
      <c r="M37" s="2"/>
      <c r="N37" s="2"/>
      <c r="O37" s="2"/>
      <c r="P37" s="2"/>
      <c r="Q37" s="2"/>
      <c r="R37" s="2"/>
      <c r="S37" s="2"/>
      <c r="T37" s="2"/>
      <c r="U37" s="2"/>
    </row>
    <row r="38" spans="2:21" ht="13.5" x14ac:dyDescent="0.15">
      <c r="B38" s="2"/>
      <c r="C38" s="2"/>
      <c r="D38" s="2"/>
      <c r="E38" s="2"/>
      <c r="F38" s="2"/>
      <c r="G38" s="2"/>
      <c r="H38" s="2"/>
      <c r="I38" s="2"/>
      <c r="J38" s="2"/>
      <c r="K38" s="2"/>
      <c r="L38" s="2"/>
      <c r="M38" s="2"/>
      <c r="N38" s="2"/>
      <c r="O38" s="2"/>
      <c r="P38" s="2"/>
      <c r="Q38" s="2"/>
      <c r="R38" s="2"/>
      <c r="S38" s="2"/>
      <c r="T38" s="2"/>
      <c r="U38" s="2"/>
    </row>
    <row r="39" spans="2:21" ht="13.5" x14ac:dyDescent="0.15">
      <c r="B39" s="2"/>
      <c r="C39" s="2"/>
      <c r="D39" s="2"/>
      <c r="E39" s="2"/>
      <c r="F39" s="2"/>
      <c r="G39" s="2"/>
      <c r="H39" s="2"/>
      <c r="I39" s="2"/>
      <c r="J39" s="2"/>
      <c r="K39" s="2"/>
      <c r="L39" s="2"/>
      <c r="M39" s="2"/>
      <c r="N39" s="2"/>
      <c r="O39" s="2"/>
      <c r="P39" s="2"/>
      <c r="Q39" s="2"/>
      <c r="R39" s="2"/>
      <c r="S39" s="2"/>
      <c r="T39" s="2"/>
      <c r="U39" s="2"/>
    </row>
    <row r="40" spans="2:21" ht="13.5" x14ac:dyDescent="0.15">
      <c r="B40" s="2"/>
      <c r="C40" s="2"/>
      <c r="D40" s="2"/>
      <c r="E40" s="2"/>
      <c r="F40" s="2"/>
      <c r="G40" s="2"/>
      <c r="H40" s="2"/>
      <c r="I40" s="2"/>
      <c r="J40" s="2"/>
      <c r="K40" s="2"/>
      <c r="L40" s="2"/>
      <c r="M40" s="2"/>
      <c r="N40" s="2"/>
      <c r="O40" s="2"/>
      <c r="P40" s="2"/>
      <c r="Q40" s="2"/>
      <c r="R40" s="2"/>
      <c r="S40" s="2"/>
      <c r="T40" s="2"/>
      <c r="U40" s="2"/>
    </row>
    <row r="41" spans="2:21" ht="13.5" x14ac:dyDescent="0.15">
      <c r="B41" s="2"/>
      <c r="C41" s="2"/>
      <c r="D41" s="2"/>
      <c r="E41" s="2"/>
      <c r="F41" s="2"/>
      <c r="G41" s="2"/>
      <c r="H41" s="2"/>
      <c r="I41" s="2"/>
      <c r="J41" s="2"/>
      <c r="K41" s="2"/>
      <c r="L41" s="2"/>
      <c r="M41" s="2"/>
      <c r="N41" s="2"/>
      <c r="O41" s="2"/>
      <c r="P41" s="2"/>
      <c r="Q41" s="2"/>
      <c r="R41" s="2"/>
      <c r="S41" s="2"/>
      <c r="T41" s="2"/>
      <c r="U41" s="2"/>
    </row>
    <row r="42" spans="2:21" ht="13.5" x14ac:dyDescent="0.15">
      <c r="B42" s="2"/>
      <c r="C42" s="2"/>
      <c r="D42" s="2"/>
      <c r="E42" s="2"/>
      <c r="F42" s="2"/>
      <c r="G42" s="2"/>
      <c r="H42" s="2"/>
      <c r="I42" s="2"/>
      <c r="J42" s="2"/>
      <c r="K42" s="2"/>
      <c r="L42" s="2"/>
      <c r="M42" s="2"/>
      <c r="N42" s="2"/>
      <c r="O42" s="2"/>
      <c r="P42" s="2"/>
      <c r="Q42" s="2"/>
      <c r="R42" s="2"/>
      <c r="S42" s="2"/>
      <c r="T42" s="2"/>
      <c r="U42" s="2"/>
    </row>
    <row r="43" spans="2:21" ht="13.5" x14ac:dyDescent="0.15">
      <c r="B43" s="2"/>
      <c r="C43" s="2"/>
      <c r="D43" s="2"/>
      <c r="E43" s="2"/>
      <c r="F43" s="2"/>
      <c r="G43" s="2"/>
      <c r="H43" s="2"/>
      <c r="I43" s="2"/>
      <c r="J43" s="2"/>
      <c r="K43" s="2"/>
      <c r="L43" s="2"/>
      <c r="M43" s="2"/>
      <c r="N43" s="2"/>
      <c r="O43" s="2"/>
      <c r="P43" s="2"/>
      <c r="Q43" s="2"/>
      <c r="R43" s="2"/>
      <c r="S43" s="2"/>
      <c r="T43" s="2"/>
      <c r="U43" s="2"/>
    </row>
    <row r="44" spans="2:21" ht="13.5" x14ac:dyDescent="0.15">
      <c r="B44" s="2"/>
      <c r="C44" s="2"/>
      <c r="D44" s="2"/>
      <c r="E44" s="2"/>
      <c r="F44" s="2"/>
      <c r="G44" s="2"/>
      <c r="H44" s="2"/>
      <c r="I44" s="2"/>
      <c r="J44" s="2"/>
      <c r="K44" s="2"/>
      <c r="L44" s="2"/>
      <c r="M44" s="2"/>
      <c r="N44" s="2"/>
      <c r="O44" s="2"/>
      <c r="P44" s="2"/>
      <c r="Q44" s="2"/>
      <c r="R44" s="2"/>
      <c r="S44" s="2"/>
      <c r="T44" s="2"/>
      <c r="U44" s="2"/>
    </row>
    <row r="45" spans="2:21" ht="13.5" x14ac:dyDescent="0.15">
      <c r="B45" s="2"/>
      <c r="C45" s="2"/>
      <c r="D45" s="2"/>
      <c r="E45" s="2"/>
      <c r="F45" s="2"/>
      <c r="G45" s="2"/>
      <c r="H45" s="2"/>
      <c r="I45" s="2"/>
      <c r="J45" s="2"/>
      <c r="K45" s="2"/>
      <c r="L45" s="2"/>
      <c r="M45" s="2"/>
      <c r="N45" s="2"/>
      <c r="O45" s="2"/>
      <c r="P45" s="2"/>
      <c r="Q45" s="2"/>
      <c r="R45" s="2"/>
      <c r="S45" s="2"/>
      <c r="T45" s="2"/>
      <c r="U45" s="2"/>
    </row>
    <row r="46" spans="2:21" ht="13.5" x14ac:dyDescent="0.15">
      <c r="B46" s="2"/>
      <c r="C46" s="2"/>
      <c r="D46" s="2"/>
      <c r="E46" s="2"/>
      <c r="F46" s="2"/>
      <c r="G46" s="2"/>
      <c r="H46" s="2"/>
      <c r="I46" s="2"/>
      <c r="J46" s="2"/>
      <c r="K46" s="2"/>
      <c r="L46" s="2"/>
      <c r="M46" s="2"/>
      <c r="N46" s="2"/>
      <c r="O46" s="2"/>
      <c r="P46" s="2"/>
      <c r="Q46" s="2"/>
      <c r="R46" s="2"/>
      <c r="S46" s="2"/>
      <c r="T46" s="2"/>
      <c r="U46" s="2"/>
    </row>
    <row r="47" spans="2:21" ht="13.5" x14ac:dyDescent="0.15">
      <c r="B47" s="2"/>
      <c r="C47" s="2"/>
      <c r="D47" s="2"/>
      <c r="E47" s="2"/>
      <c r="F47" s="2"/>
      <c r="G47" s="2"/>
      <c r="H47" s="2"/>
      <c r="I47" s="2"/>
      <c r="J47" s="2"/>
      <c r="K47" s="2"/>
      <c r="L47" s="2"/>
      <c r="M47" s="2"/>
      <c r="N47" s="2"/>
      <c r="O47" s="2"/>
      <c r="P47" s="2"/>
      <c r="Q47" s="2"/>
      <c r="R47" s="2"/>
      <c r="S47" s="2"/>
      <c r="T47" s="2"/>
      <c r="U47" s="2"/>
    </row>
    <row r="48" spans="2:21" ht="13.5" x14ac:dyDescent="0.15">
      <c r="B48" s="2"/>
      <c r="C48" s="2"/>
      <c r="D48" s="2"/>
      <c r="E48" s="2"/>
      <c r="F48" s="2"/>
      <c r="G48" s="2"/>
      <c r="H48" s="2"/>
      <c r="I48" s="2"/>
      <c r="J48" s="2"/>
      <c r="K48" s="2"/>
      <c r="L48" s="2"/>
      <c r="M48" s="2"/>
      <c r="N48" s="2"/>
      <c r="O48" s="2"/>
      <c r="P48" s="2"/>
      <c r="Q48" s="2"/>
      <c r="R48" s="2"/>
      <c r="S48" s="2"/>
      <c r="T48" s="2"/>
      <c r="U48" s="2"/>
    </row>
    <row r="49" spans="2:21" ht="13.5" x14ac:dyDescent="0.15">
      <c r="B49" s="2"/>
      <c r="C49" s="2"/>
      <c r="D49" s="2"/>
      <c r="E49" s="2"/>
      <c r="F49" s="2"/>
      <c r="G49" s="2"/>
      <c r="H49" s="2"/>
      <c r="I49" s="2"/>
      <c r="J49" s="2"/>
      <c r="K49" s="2"/>
      <c r="L49" s="2"/>
      <c r="M49" s="2"/>
      <c r="N49" s="2"/>
      <c r="O49" s="2"/>
      <c r="P49" s="2"/>
      <c r="Q49" s="2"/>
      <c r="R49" s="2"/>
      <c r="S49" s="2"/>
      <c r="T49" s="2"/>
      <c r="U49" s="2"/>
    </row>
    <row r="50" spans="2:21" ht="13.5" x14ac:dyDescent="0.15">
      <c r="B50" s="2"/>
      <c r="C50" s="2"/>
      <c r="D50" s="2"/>
      <c r="E50" s="2"/>
      <c r="F50" s="2"/>
      <c r="G50" s="2"/>
      <c r="H50" s="2"/>
      <c r="I50" s="2"/>
      <c r="J50" s="2"/>
      <c r="K50" s="2"/>
      <c r="L50" s="2"/>
      <c r="M50" s="2"/>
      <c r="N50" s="2"/>
      <c r="O50" s="2"/>
      <c r="P50" s="2"/>
      <c r="Q50" s="2"/>
      <c r="R50" s="2"/>
      <c r="S50" s="2"/>
      <c r="T50" s="2"/>
      <c r="U50" s="2"/>
    </row>
    <row r="51" spans="2:21" ht="13.5" x14ac:dyDescent="0.15">
      <c r="B51" s="2"/>
      <c r="C51" s="2"/>
      <c r="D51" s="2"/>
      <c r="E51" s="2"/>
      <c r="F51" s="2"/>
      <c r="G51" s="2"/>
      <c r="H51" s="2"/>
      <c r="I51" s="2"/>
      <c r="J51" s="2"/>
      <c r="K51" s="2"/>
      <c r="L51" s="2"/>
      <c r="M51" s="2"/>
      <c r="N51" s="2"/>
      <c r="O51" s="2"/>
      <c r="P51" s="2"/>
      <c r="Q51" s="2"/>
      <c r="R51" s="2"/>
      <c r="S51" s="2"/>
      <c r="T51" s="2"/>
      <c r="U51" s="2"/>
    </row>
    <row r="52" spans="2:21" ht="13.5" x14ac:dyDescent="0.15">
      <c r="B52" s="2"/>
      <c r="C52" s="2"/>
      <c r="D52" s="2"/>
      <c r="E52" s="2"/>
      <c r="F52" s="2"/>
      <c r="G52" s="2"/>
      <c r="H52" s="2"/>
      <c r="I52" s="2"/>
      <c r="J52" s="2"/>
      <c r="K52" s="2"/>
      <c r="L52" s="2"/>
      <c r="M52" s="2"/>
      <c r="N52" s="2"/>
      <c r="O52" s="2"/>
      <c r="P52" s="2"/>
      <c r="Q52" s="2"/>
      <c r="R52" s="2"/>
      <c r="S52" s="2"/>
      <c r="T52" s="2"/>
      <c r="U52" s="2"/>
    </row>
    <row r="53" spans="2:21" ht="13.5" x14ac:dyDescent="0.15">
      <c r="B53" s="2"/>
      <c r="C53" s="2"/>
      <c r="D53" s="2"/>
      <c r="E53" s="2"/>
      <c r="F53" s="2"/>
      <c r="G53" s="2"/>
      <c r="H53" s="2"/>
      <c r="I53" s="2"/>
      <c r="J53" s="2"/>
      <c r="K53" s="2"/>
      <c r="L53" s="2"/>
      <c r="M53" s="2"/>
      <c r="N53" s="2"/>
      <c r="O53" s="2"/>
      <c r="P53" s="2"/>
      <c r="Q53" s="2"/>
      <c r="R53" s="2"/>
      <c r="S53" s="2"/>
      <c r="T53" s="2"/>
      <c r="U53" s="2"/>
    </row>
    <row r="54" spans="2:21" ht="13.5" x14ac:dyDescent="0.15">
      <c r="B54" s="2"/>
      <c r="C54" s="2"/>
      <c r="D54" s="2"/>
      <c r="E54" s="2"/>
      <c r="F54" s="2"/>
      <c r="G54" s="2"/>
      <c r="H54" s="2"/>
      <c r="I54" s="2"/>
      <c r="J54" s="2"/>
      <c r="K54" s="2"/>
      <c r="L54" s="2"/>
      <c r="M54" s="2"/>
      <c r="N54" s="2"/>
      <c r="O54" s="2"/>
      <c r="P54" s="2"/>
      <c r="Q54" s="2"/>
      <c r="R54" s="2"/>
      <c r="S54" s="2"/>
      <c r="T54" s="2"/>
      <c r="U54" s="2"/>
    </row>
    <row r="55" spans="2:21" ht="13.5" x14ac:dyDescent="0.15">
      <c r="B55" s="2"/>
      <c r="C55" s="2"/>
      <c r="D55" s="2"/>
      <c r="E55" s="2"/>
      <c r="F55" s="2"/>
      <c r="G55" s="2"/>
      <c r="H55" s="2"/>
      <c r="I55" s="2"/>
      <c r="J55" s="2"/>
      <c r="K55" s="2"/>
      <c r="L55" s="2"/>
      <c r="M55" s="2"/>
      <c r="N55" s="2"/>
      <c r="O55" s="2"/>
      <c r="P55" s="2"/>
      <c r="Q55" s="2"/>
      <c r="R55" s="2"/>
      <c r="S55" s="2"/>
      <c r="T55" s="2"/>
      <c r="U55" s="2"/>
    </row>
    <row r="56" spans="2:21" ht="13.5" x14ac:dyDescent="0.15">
      <c r="B56" s="2"/>
      <c r="C56" s="2"/>
      <c r="D56" s="2"/>
      <c r="E56" s="2"/>
      <c r="F56" s="2"/>
      <c r="G56" s="2"/>
      <c r="H56" s="2"/>
      <c r="I56" s="2"/>
      <c r="J56" s="2"/>
      <c r="K56" s="2"/>
      <c r="L56" s="2"/>
      <c r="M56" s="2"/>
      <c r="N56" s="2"/>
      <c r="O56" s="2"/>
      <c r="P56" s="2"/>
      <c r="Q56" s="2"/>
      <c r="R56" s="2"/>
      <c r="S56" s="2"/>
      <c r="T56" s="2"/>
      <c r="U56" s="2"/>
    </row>
    <row r="57" spans="2:21" ht="13.5" x14ac:dyDescent="0.15">
      <c r="B57" s="2"/>
      <c r="C57" s="2"/>
      <c r="D57" s="2"/>
      <c r="E57" s="2"/>
      <c r="F57" s="2"/>
      <c r="G57" s="2"/>
      <c r="H57" s="2"/>
      <c r="I57" s="2"/>
      <c r="J57" s="2"/>
      <c r="K57" s="2"/>
      <c r="L57" s="2"/>
      <c r="M57" s="2"/>
      <c r="N57" s="2"/>
      <c r="O57" s="2"/>
      <c r="P57" s="2"/>
      <c r="Q57" s="2"/>
      <c r="R57" s="2"/>
      <c r="S57" s="2"/>
      <c r="T57" s="2"/>
      <c r="U57" s="2"/>
    </row>
    <row r="58" spans="2:21" ht="13.5" x14ac:dyDescent="0.15">
      <c r="B58" s="2"/>
      <c r="C58" s="2"/>
      <c r="D58" s="2"/>
      <c r="E58" s="2"/>
      <c r="F58" s="2"/>
      <c r="G58" s="2"/>
      <c r="H58" s="2"/>
      <c r="I58" s="2"/>
      <c r="J58" s="2"/>
      <c r="K58" s="2"/>
      <c r="L58" s="2"/>
      <c r="M58" s="2"/>
      <c r="N58" s="2"/>
      <c r="O58" s="2"/>
      <c r="P58" s="2"/>
      <c r="Q58" s="2"/>
      <c r="R58" s="2"/>
      <c r="S58" s="2"/>
      <c r="T58" s="2"/>
      <c r="U58" s="2"/>
    </row>
    <row r="59" spans="2:21" ht="13.5" x14ac:dyDescent="0.15">
      <c r="B59" s="2"/>
      <c r="C59" s="2"/>
      <c r="D59" s="2"/>
      <c r="E59" s="2"/>
      <c r="F59" s="2"/>
      <c r="G59" s="2"/>
      <c r="H59" s="2"/>
      <c r="I59" s="2"/>
      <c r="J59" s="2"/>
      <c r="K59" s="2"/>
      <c r="L59" s="2"/>
      <c r="M59" s="2"/>
      <c r="N59" s="2"/>
      <c r="O59" s="2"/>
      <c r="P59" s="2"/>
      <c r="Q59" s="2"/>
      <c r="R59" s="2"/>
      <c r="S59" s="2"/>
      <c r="T59" s="2"/>
      <c r="U59" s="2"/>
    </row>
    <row r="60" spans="2:21" ht="13.5" x14ac:dyDescent="0.15">
      <c r="B60" s="2"/>
      <c r="C60" s="2"/>
      <c r="D60" s="2"/>
      <c r="E60" s="2"/>
      <c r="F60" s="2"/>
      <c r="G60" s="2"/>
      <c r="H60" s="2"/>
      <c r="I60" s="2"/>
      <c r="J60" s="2"/>
      <c r="K60" s="2"/>
      <c r="L60" s="2"/>
      <c r="M60" s="2"/>
      <c r="N60" s="2"/>
      <c r="O60" s="2"/>
      <c r="P60" s="2"/>
      <c r="Q60" s="2"/>
      <c r="R60" s="2"/>
      <c r="S60" s="2"/>
      <c r="T60" s="2"/>
      <c r="U60" s="2"/>
    </row>
    <row r="61" spans="2:21" ht="13.5" x14ac:dyDescent="0.15">
      <c r="B61" s="2"/>
      <c r="C61" s="2"/>
      <c r="D61" s="2"/>
      <c r="E61" s="2"/>
      <c r="F61" s="2"/>
      <c r="G61" s="2"/>
      <c r="H61" s="2"/>
      <c r="I61" s="2"/>
      <c r="J61" s="2"/>
      <c r="K61" s="2"/>
      <c r="L61" s="2"/>
      <c r="M61" s="2"/>
      <c r="N61" s="2"/>
      <c r="O61" s="2"/>
      <c r="P61" s="2"/>
      <c r="Q61" s="2"/>
      <c r="R61" s="2"/>
      <c r="S61" s="2"/>
      <c r="T61" s="2"/>
      <c r="U61" s="2"/>
    </row>
    <row r="62" spans="2:21" ht="13.5" x14ac:dyDescent="0.15">
      <c r="B62" s="2"/>
      <c r="C62" s="2"/>
      <c r="D62" s="2"/>
      <c r="E62" s="2"/>
      <c r="F62" s="2"/>
      <c r="G62" s="2"/>
      <c r="H62" s="2"/>
      <c r="I62" s="2"/>
      <c r="J62" s="2"/>
      <c r="K62" s="2"/>
      <c r="L62" s="2"/>
      <c r="M62" s="2"/>
      <c r="N62" s="2"/>
      <c r="O62" s="2"/>
      <c r="P62" s="2"/>
      <c r="Q62" s="2"/>
      <c r="R62" s="2"/>
      <c r="S62" s="2"/>
      <c r="T62" s="2"/>
      <c r="U62" s="2"/>
    </row>
    <row r="63" spans="2:21" ht="13.5" x14ac:dyDescent="0.15">
      <c r="B63" s="2"/>
      <c r="C63" s="2"/>
      <c r="D63" s="2"/>
      <c r="E63" s="2"/>
      <c r="F63" s="2"/>
      <c r="G63" s="2"/>
      <c r="H63" s="2"/>
      <c r="I63" s="2"/>
      <c r="J63" s="2"/>
      <c r="K63" s="2"/>
      <c r="L63" s="2"/>
      <c r="M63" s="2"/>
      <c r="N63" s="2"/>
      <c r="O63" s="2"/>
      <c r="P63" s="2"/>
      <c r="Q63" s="2"/>
      <c r="R63" s="2"/>
      <c r="S63" s="2"/>
      <c r="T63" s="2"/>
      <c r="U63" s="2"/>
    </row>
    <row r="64" spans="2:21" ht="13.5" x14ac:dyDescent="0.15">
      <c r="B64" s="2"/>
      <c r="C64" s="2"/>
      <c r="D64" s="2"/>
      <c r="E64" s="2"/>
      <c r="F64" s="2"/>
      <c r="G64" s="2"/>
      <c r="H64" s="2"/>
      <c r="I64" s="2"/>
      <c r="J64" s="2"/>
      <c r="K64" s="2"/>
      <c r="L64" s="2"/>
      <c r="M64" s="2"/>
      <c r="N64" s="2"/>
      <c r="O64" s="2"/>
      <c r="P64" s="2"/>
      <c r="Q64" s="2"/>
      <c r="R64" s="2"/>
      <c r="S64" s="2"/>
      <c r="T64" s="2"/>
      <c r="U64" s="2"/>
    </row>
    <row r="65" spans="2:22" ht="13.5" x14ac:dyDescent="0.15">
      <c r="B65" s="2"/>
      <c r="C65" s="2"/>
      <c r="D65" s="2"/>
      <c r="E65" s="2"/>
      <c r="F65" s="2"/>
      <c r="G65" s="2"/>
      <c r="H65" s="2"/>
      <c r="I65" s="2"/>
      <c r="J65" s="2"/>
      <c r="K65" s="2"/>
      <c r="L65" s="2"/>
      <c r="M65" s="2"/>
      <c r="N65" s="2"/>
      <c r="O65" s="2"/>
      <c r="P65" s="2"/>
      <c r="Q65" s="2"/>
      <c r="R65" s="2"/>
      <c r="S65" s="2"/>
      <c r="T65" s="2"/>
      <c r="U65" s="2"/>
    </row>
    <row r="66" spans="2:22" ht="13.5" x14ac:dyDescent="0.15">
      <c r="B66" s="2"/>
      <c r="C66" s="2"/>
      <c r="D66" s="2"/>
      <c r="E66" s="2"/>
      <c r="F66" s="2"/>
      <c r="G66" s="2"/>
      <c r="H66" s="2"/>
      <c r="I66" s="2"/>
      <c r="J66" s="2"/>
      <c r="K66" s="2"/>
      <c r="L66" s="2"/>
      <c r="M66" s="2"/>
      <c r="N66" s="2"/>
      <c r="O66" s="2"/>
      <c r="P66" s="2"/>
      <c r="Q66" s="2"/>
      <c r="R66" s="2"/>
      <c r="S66" s="2"/>
      <c r="T66" s="2"/>
      <c r="U66" s="2"/>
      <c r="V66" s="2"/>
    </row>
    <row r="67" spans="2:22" ht="13.5" x14ac:dyDescent="0.15">
      <c r="B67" s="2"/>
      <c r="C67" s="2"/>
      <c r="D67" s="2"/>
      <c r="E67" s="2"/>
      <c r="F67" s="2"/>
      <c r="G67" s="2"/>
      <c r="H67" s="2"/>
      <c r="I67" s="2"/>
      <c r="J67" s="2"/>
      <c r="K67" s="2"/>
      <c r="L67" s="2"/>
      <c r="M67" s="2"/>
      <c r="N67" s="2"/>
      <c r="O67" s="2"/>
      <c r="P67" s="2"/>
      <c r="Q67" s="2"/>
      <c r="R67" s="2"/>
      <c r="S67" s="2"/>
      <c r="T67" s="2"/>
      <c r="U67" s="2"/>
      <c r="V67" s="2"/>
    </row>
    <row r="68" spans="2:22" ht="13.5" x14ac:dyDescent="0.15">
      <c r="B68" s="2"/>
      <c r="C68" s="2"/>
      <c r="D68" s="2"/>
      <c r="E68" s="2"/>
      <c r="F68" s="2"/>
      <c r="G68" s="2"/>
      <c r="H68" s="2"/>
      <c r="I68" s="2"/>
      <c r="J68" s="2"/>
      <c r="K68" s="2"/>
      <c r="L68" s="2"/>
      <c r="M68" s="2"/>
      <c r="N68" s="2"/>
      <c r="O68" s="2"/>
      <c r="P68" s="2"/>
      <c r="Q68" s="2"/>
      <c r="R68" s="2"/>
      <c r="S68" s="2"/>
      <c r="T68" s="2"/>
      <c r="U68" s="2"/>
      <c r="V68" s="2"/>
    </row>
    <row r="69" spans="2:22" ht="13.5" x14ac:dyDescent="0.15">
      <c r="B69" s="2"/>
      <c r="C69" s="2"/>
      <c r="D69" s="2"/>
      <c r="E69" s="2"/>
      <c r="F69" s="2"/>
      <c r="G69" s="2"/>
      <c r="H69" s="2"/>
      <c r="I69" s="2"/>
      <c r="J69" s="2"/>
      <c r="K69" s="2"/>
      <c r="L69" s="2"/>
      <c r="M69" s="2"/>
      <c r="N69" s="2"/>
      <c r="O69" s="2"/>
      <c r="P69" s="2"/>
      <c r="Q69" s="2"/>
      <c r="R69" s="2"/>
      <c r="S69" s="2"/>
      <c r="T69" s="2"/>
      <c r="U69" s="2"/>
      <c r="V69" s="2"/>
    </row>
    <row r="70" spans="2:22" ht="13.5" x14ac:dyDescent="0.15">
      <c r="B70" s="2"/>
      <c r="C70" s="2"/>
      <c r="D70" s="2"/>
      <c r="E70" s="2"/>
      <c r="F70" s="2"/>
      <c r="G70" s="2"/>
      <c r="H70" s="2"/>
      <c r="I70" s="2"/>
      <c r="J70" s="2"/>
      <c r="K70" s="2"/>
      <c r="L70" s="2"/>
      <c r="M70" s="2"/>
      <c r="N70" s="2"/>
      <c r="O70" s="2"/>
      <c r="P70" s="2"/>
      <c r="Q70" s="2"/>
      <c r="R70" s="2"/>
      <c r="S70" s="2"/>
      <c r="T70" s="2"/>
      <c r="U70" s="2"/>
      <c r="V70" s="2"/>
    </row>
    <row r="71" spans="2:22" ht="13.5" x14ac:dyDescent="0.15">
      <c r="B71" s="2"/>
      <c r="C71" s="2"/>
      <c r="D71" s="2"/>
      <c r="E71" s="2"/>
      <c r="F71" s="2"/>
      <c r="G71" s="2"/>
      <c r="H71" s="2"/>
      <c r="I71" s="2"/>
      <c r="J71" s="2"/>
      <c r="K71" s="2"/>
      <c r="L71" s="2"/>
      <c r="M71" s="2"/>
      <c r="N71" s="2"/>
      <c r="O71" s="2"/>
      <c r="P71" s="2"/>
      <c r="Q71" s="2"/>
      <c r="R71" s="2"/>
      <c r="S71" s="2"/>
      <c r="T71" s="2"/>
      <c r="U71" s="2"/>
      <c r="V71" s="2"/>
    </row>
    <row r="72" spans="2:22" ht="13.5" x14ac:dyDescent="0.15">
      <c r="B72" s="2"/>
      <c r="C72" s="2"/>
      <c r="D72" s="2"/>
      <c r="E72" s="2"/>
      <c r="F72" s="2"/>
      <c r="G72" s="2"/>
      <c r="H72" s="2"/>
      <c r="I72" s="2"/>
      <c r="J72" s="2"/>
      <c r="K72" s="2"/>
      <c r="L72" s="2"/>
      <c r="M72" s="2"/>
      <c r="N72" s="2"/>
      <c r="O72" s="2"/>
      <c r="P72" s="2"/>
      <c r="Q72" s="2"/>
      <c r="R72" s="2"/>
      <c r="S72" s="2"/>
      <c r="T72" s="2"/>
      <c r="U72" s="2"/>
      <c r="V72" s="2"/>
    </row>
    <row r="73" spans="2:22" ht="13.5" x14ac:dyDescent="0.15">
      <c r="B73" s="2"/>
      <c r="C73" s="2"/>
      <c r="D73" s="2"/>
      <c r="E73" s="2"/>
      <c r="F73" s="2"/>
      <c r="G73" s="2"/>
      <c r="H73" s="2"/>
      <c r="I73" s="2"/>
      <c r="J73" s="2"/>
      <c r="K73" s="2"/>
      <c r="L73" s="2"/>
      <c r="M73" s="2"/>
      <c r="N73" s="2"/>
      <c r="O73" s="2"/>
      <c r="P73" s="2"/>
      <c r="Q73" s="2"/>
      <c r="R73" s="2"/>
      <c r="S73" s="2"/>
      <c r="T73" s="2"/>
      <c r="U73" s="2"/>
      <c r="V73" s="2"/>
    </row>
    <row r="74" spans="2:22" ht="13.5" x14ac:dyDescent="0.15">
      <c r="B74" s="2"/>
      <c r="C74" s="2"/>
      <c r="D74" s="2"/>
      <c r="E74" s="2"/>
      <c r="F74" s="2"/>
      <c r="G74" s="2"/>
      <c r="H74" s="2"/>
      <c r="I74" s="2"/>
      <c r="J74" s="2"/>
      <c r="K74" s="2"/>
      <c r="L74" s="2"/>
      <c r="M74" s="2"/>
      <c r="N74" s="2"/>
      <c r="O74" s="2"/>
      <c r="P74" s="2"/>
      <c r="Q74" s="2"/>
      <c r="R74" s="2"/>
      <c r="S74" s="2"/>
      <c r="T74" s="2"/>
      <c r="U74" s="2"/>
      <c r="V74" s="2"/>
    </row>
    <row r="75" spans="2:22" ht="13.5" x14ac:dyDescent="0.15">
      <c r="B75" s="2"/>
      <c r="C75" s="2"/>
      <c r="D75" s="2"/>
      <c r="E75" s="2"/>
      <c r="F75" s="2"/>
      <c r="G75" s="2"/>
      <c r="H75" s="2"/>
      <c r="I75" s="2"/>
      <c r="J75" s="2"/>
      <c r="K75" s="2"/>
      <c r="L75" s="2"/>
      <c r="M75" s="2"/>
      <c r="N75" s="2"/>
      <c r="O75" s="2"/>
      <c r="P75" s="2"/>
      <c r="Q75" s="2"/>
      <c r="R75" s="2"/>
      <c r="S75" s="2"/>
      <c r="T75" s="2"/>
      <c r="U75" s="2"/>
      <c r="V75" s="2"/>
    </row>
    <row r="76" spans="2:22" ht="13.5" x14ac:dyDescent="0.15">
      <c r="B76" s="2"/>
      <c r="C76" s="2"/>
      <c r="D76" s="2"/>
      <c r="E76" s="2"/>
      <c r="F76" s="2"/>
      <c r="G76" s="2"/>
      <c r="H76" s="2"/>
      <c r="I76" s="2"/>
      <c r="J76" s="2"/>
      <c r="K76" s="2"/>
      <c r="L76" s="2"/>
      <c r="M76" s="2"/>
      <c r="N76" s="2"/>
      <c r="O76" s="2"/>
      <c r="P76" s="2"/>
      <c r="Q76" s="2"/>
      <c r="R76" s="2"/>
      <c r="S76" s="2"/>
      <c r="T76" s="2"/>
      <c r="U76" s="2"/>
      <c r="V76" s="2"/>
    </row>
    <row r="77" spans="2:22" ht="13.5" x14ac:dyDescent="0.15">
      <c r="B77" s="2"/>
      <c r="C77" s="2"/>
      <c r="D77" s="2"/>
      <c r="E77" s="2"/>
      <c r="F77" s="2"/>
      <c r="G77" s="2"/>
      <c r="H77" s="2"/>
      <c r="I77" s="2"/>
      <c r="J77" s="2"/>
      <c r="K77" s="2"/>
      <c r="L77" s="2"/>
      <c r="M77" s="2"/>
      <c r="N77" s="2"/>
      <c r="O77" s="2"/>
      <c r="P77" s="2"/>
      <c r="Q77" s="2"/>
      <c r="R77" s="2"/>
      <c r="S77" s="2"/>
      <c r="T77" s="2"/>
      <c r="U77" s="2"/>
      <c r="V77" s="2"/>
    </row>
    <row r="78" spans="2:22" ht="13.5" x14ac:dyDescent="0.15">
      <c r="B78" s="2"/>
      <c r="C78" s="2"/>
      <c r="D78" s="2"/>
      <c r="E78" s="2"/>
      <c r="F78" s="2"/>
      <c r="G78" s="2"/>
      <c r="H78" s="2"/>
      <c r="I78" s="2"/>
      <c r="J78" s="2"/>
      <c r="K78" s="2"/>
      <c r="L78" s="2"/>
      <c r="M78" s="2"/>
      <c r="N78" s="2"/>
      <c r="O78" s="2"/>
      <c r="P78" s="2"/>
      <c r="Q78" s="2"/>
      <c r="R78" s="2"/>
      <c r="S78" s="2"/>
      <c r="T78" s="2"/>
      <c r="U78" s="2"/>
      <c r="V78" s="2"/>
    </row>
    <row r="79" spans="2:22" ht="13.5" x14ac:dyDescent="0.15">
      <c r="B79" s="2"/>
      <c r="C79" s="2"/>
      <c r="D79" s="2"/>
      <c r="E79" s="2"/>
      <c r="F79" s="2"/>
      <c r="G79" s="2"/>
      <c r="H79" s="2"/>
      <c r="I79" s="2"/>
      <c r="J79" s="2"/>
      <c r="K79" s="2"/>
      <c r="L79" s="2"/>
      <c r="M79" s="2"/>
      <c r="N79" s="2"/>
      <c r="O79" s="2"/>
      <c r="P79" s="2"/>
      <c r="Q79" s="2"/>
      <c r="R79" s="2"/>
      <c r="S79" s="2"/>
      <c r="T79" s="2"/>
      <c r="U79" s="2"/>
      <c r="V79" s="2"/>
    </row>
    <row r="80" spans="2:22" ht="13.5" x14ac:dyDescent="0.15">
      <c r="B80" s="2"/>
      <c r="C80" s="2"/>
      <c r="D80" s="2"/>
      <c r="E80" s="2"/>
      <c r="F80" s="2"/>
      <c r="G80" s="2"/>
      <c r="H80" s="2"/>
      <c r="I80" s="2"/>
      <c r="J80" s="2"/>
      <c r="K80" s="2"/>
      <c r="L80" s="2"/>
      <c r="M80" s="2"/>
      <c r="N80" s="2"/>
      <c r="O80" s="2"/>
      <c r="P80" s="2"/>
      <c r="Q80" s="2"/>
      <c r="R80" s="2"/>
      <c r="S80" s="2"/>
      <c r="T80" s="2"/>
      <c r="U80" s="2"/>
      <c r="V80" s="2"/>
    </row>
    <row r="81" spans="2:23" ht="13.5" x14ac:dyDescent="0.15">
      <c r="B81" s="2"/>
      <c r="C81" s="2"/>
      <c r="D81" s="2"/>
      <c r="E81" s="2"/>
      <c r="F81" s="2"/>
      <c r="G81" s="2"/>
      <c r="H81" s="2"/>
      <c r="I81" s="2"/>
      <c r="J81" s="2"/>
      <c r="K81" s="2"/>
      <c r="L81" s="2"/>
      <c r="M81" s="2"/>
      <c r="N81" s="2"/>
      <c r="O81" s="2"/>
      <c r="P81" s="2"/>
      <c r="Q81" s="2"/>
      <c r="R81" s="2"/>
      <c r="S81" s="2"/>
      <c r="T81" s="2"/>
      <c r="U81" s="2"/>
      <c r="V81" s="2"/>
    </row>
    <row r="82" spans="2:23" ht="13.5" x14ac:dyDescent="0.15">
      <c r="B82" s="2"/>
      <c r="C82" s="2"/>
      <c r="D82" s="2"/>
      <c r="E82" s="2"/>
      <c r="F82" s="2"/>
      <c r="G82" s="2"/>
      <c r="H82" s="2"/>
      <c r="I82" s="2"/>
      <c r="J82" s="2"/>
      <c r="K82" s="2"/>
      <c r="L82" s="2"/>
      <c r="M82" s="2"/>
      <c r="N82" s="2"/>
      <c r="O82" s="2"/>
      <c r="P82" s="2"/>
      <c r="Q82" s="2"/>
      <c r="R82" s="2"/>
      <c r="S82" s="2"/>
      <c r="T82" s="2"/>
      <c r="U82" s="2"/>
      <c r="V82" s="2"/>
    </row>
    <row r="83" spans="2:23" ht="13.5" x14ac:dyDescent="0.15">
      <c r="B83" s="2"/>
      <c r="C83" s="2"/>
      <c r="D83" s="2"/>
      <c r="E83" s="2"/>
      <c r="F83" s="2"/>
      <c r="G83" s="2"/>
      <c r="H83" s="2"/>
      <c r="I83" s="2"/>
      <c r="J83" s="2"/>
      <c r="K83" s="2"/>
      <c r="L83" s="2"/>
      <c r="M83" s="2"/>
      <c r="N83" s="2"/>
      <c r="O83" s="2"/>
      <c r="P83" s="2"/>
      <c r="Q83" s="2"/>
      <c r="R83" s="2"/>
      <c r="S83" s="2"/>
      <c r="T83" s="2"/>
      <c r="U83" s="2"/>
      <c r="V83" s="2"/>
    </row>
    <row r="84" spans="2:23" ht="13.5" x14ac:dyDescent="0.15">
      <c r="B84" s="2"/>
      <c r="C84" s="2"/>
      <c r="D84" s="2"/>
      <c r="E84" s="2"/>
      <c r="F84" s="2"/>
      <c r="G84" s="2"/>
      <c r="H84" s="2"/>
      <c r="I84" s="2"/>
      <c r="J84" s="2"/>
      <c r="K84" s="2"/>
      <c r="L84" s="2"/>
      <c r="M84" s="2"/>
      <c r="N84" s="2"/>
      <c r="O84" s="2"/>
      <c r="P84" s="2"/>
      <c r="Q84" s="2"/>
      <c r="R84" s="2"/>
      <c r="S84" s="2"/>
      <c r="T84" s="2"/>
      <c r="U84" s="2"/>
      <c r="V84" s="2"/>
      <c r="W84" s="2"/>
    </row>
    <row r="85" spans="2:23" ht="13.5" x14ac:dyDescent="0.15">
      <c r="B85" s="2"/>
      <c r="C85" s="2"/>
      <c r="D85" s="2"/>
      <c r="E85" s="2"/>
      <c r="F85" s="2"/>
      <c r="G85" s="2"/>
      <c r="H85" s="2"/>
      <c r="I85" s="2"/>
      <c r="J85" s="2"/>
      <c r="K85" s="2"/>
      <c r="L85" s="2"/>
      <c r="M85" s="2"/>
      <c r="N85" s="2"/>
      <c r="O85" s="2"/>
      <c r="P85" s="2"/>
      <c r="Q85" s="2"/>
      <c r="R85" s="2"/>
      <c r="S85" s="2"/>
      <c r="T85" s="2"/>
      <c r="U85" s="2"/>
      <c r="V85" s="2"/>
      <c r="W85" s="2"/>
    </row>
    <row r="86" spans="2:23" ht="13.5" x14ac:dyDescent="0.15">
      <c r="B86" s="2"/>
      <c r="C86" s="2"/>
      <c r="D86" s="2"/>
      <c r="E86" s="2"/>
      <c r="F86" s="2"/>
      <c r="G86" s="2"/>
      <c r="H86" s="2"/>
      <c r="I86" s="2"/>
      <c r="J86" s="2"/>
      <c r="K86" s="2"/>
      <c r="L86" s="2"/>
      <c r="M86" s="2"/>
      <c r="N86" s="2"/>
      <c r="O86" s="2"/>
      <c r="P86" s="2"/>
      <c r="Q86" s="2"/>
      <c r="R86" s="2"/>
      <c r="S86" s="2"/>
      <c r="T86" s="2"/>
      <c r="U86" s="2"/>
      <c r="V86" s="2"/>
      <c r="W86" s="2"/>
    </row>
    <row r="87" spans="2:23" ht="13.5" x14ac:dyDescent="0.15">
      <c r="B87" s="2"/>
      <c r="C87" s="2"/>
      <c r="D87" s="2"/>
      <c r="E87" s="2"/>
      <c r="F87" s="2"/>
      <c r="G87" s="2"/>
      <c r="H87" s="2"/>
      <c r="I87" s="2"/>
      <c r="J87" s="2"/>
      <c r="K87" s="2"/>
      <c r="L87" s="2"/>
      <c r="M87" s="2"/>
      <c r="N87" s="2"/>
      <c r="O87" s="2"/>
      <c r="P87" s="2"/>
      <c r="Q87" s="2"/>
      <c r="R87" s="2"/>
      <c r="S87" s="2"/>
      <c r="T87" s="2"/>
      <c r="U87" s="2"/>
      <c r="V87" s="2"/>
      <c r="W87" s="2"/>
    </row>
    <row r="88" spans="2:23" ht="13.5" x14ac:dyDescent="0.15">
      <c r="B88" s="2"/>
      <c r="C88" s="2"/>
      <c r="D88" s="2"/>
      <c r="E88" s="2"/>
      <c r="F88" s="2"/>
      <c r="G88" s="2"/>
      <c r="H88" s="2"/>
      <c r="I88" s="2"/>
      <c r="J88" s="2"/>
      <c r="K88" s="2"/>
      <c r="L88" s="2"/>
      <c r="M88" s="2"/>
      <c r="N88" s="2"/>
      <c r="O88" s="2"/>
      <c r="P88" s="2"/>
      <c r="Q88" s="2"/>
      <c r="R88" s="2"/>
      <c r="S88" s="2"/>
      <c r="T88" s="2"/>
      <c r="U88" s="2"/>
      <c r="V88" s="2"/>
      <c r="W88" s="2"/>
    </row>
    <row r="89" spans="2:23" ht="13.5" x14ac:dyDescent="0.15">
      <c r="B89" s="2"/>
      <c r="C89" s="2"/>
      <c r="D89" s="2"/>
      <c r="E89" s="2"/>
      <c r="F89" s="2"/>
      <c r="G89" s="2"/>
      <c r="H89" s="2"/>
      <c r="I89" s="2"/>
      <c r="J89" s="2"/>
      <c r="K89" s="2"/>
      <c r="L89" s="2"/>
      <c r="M89" s="2"/>
      <c r="N89" s="2"/>
      <c r="O89" s="2"/>
      <c r="P89" s="2"/>
      <c r="Q89" s="2"/>
      <c r="R89" s="2"/>
      <c r="S89" s="2"/>
      <c r="T89" s="2"/>
      <c r="U89" s="2"/>
      <c r="V89" s="2"/>
      <c r="W89" s="2"/>
    </row>
    <row r="90" spans="2:23" ht="13.5" x14ac:dyDescent="0.15">
      <c r="B90" s="2"/>
      <c r="C90" s="2"/>
      <c r="D90" s="2"/>
      <c r="E90" s="2"/>
      <c r="F90" s="2"/>
      <c r="G90" s="2"/>
      <c r="H90" s="2"/>
      <c r="I90" s="2"/>
      <c r="J90" s="2"/>
      <c r="K90" s="2"/>
      <c r="L90" s="2"/>
      <c r="M90" s="2"/>
      <c r="N90" s="2"/>
      <c r="O90" s="2"/>
      <c r="P90" s="2"/>
      <c r="Q90" s="2"/>
      <c r="R90" s="2"/>
      <c r="S90" s="2"/>
      <c r="T90" s="2"/>
      <c r="U90" s="2"/>
      <c r="V90" s="2"/>
      <c r="W90" s="2"/>
    </row>
    <row r="91" spans="2:23" ht="13.5" x14ac:dyDescent="0.15">
      <c r="B91" s="2"/>
      <c r="C91" s="2"/>
      <c r="D91" s="2"/>
      <c r="E91" s="2"/>
      <c r="F91" s="2"/>
      <c r="G91" s="2"/>
      <c r="H91" s="2"/>
      <c r="I91" s="2"/>
      <c r="J91" s="2"/>
      <c r="K91" s="2"/>
      <c r="L91" s="2"/>
      <c r="M91" s="2"/>
      <c r="N91" s="2"/>
      <c r="O91" s="2"/>
      <c r="P91" s="2"/>
      <c r="Q91" s="2"/>
      <c r="R91" s="2"/>
      <c r="S91" s="2"/>
      <c r="T91" s="2"/>
      <c r="U91" s="2"/>
      <c r="V91" s="2"/>
      <c r="W91" s="2"/>
    </row>
    <row r="92" spans="2:23" ht="13.5" x14ac:dyDescent="0.15">
      <c r="B92" s="2"/>
      <c r="C92" s="2"/>
      <c r="D92" s="2"/>
      <c r="E92" s="2"/>
      <c r="F92" s="2"/>
      <c r="G92" s="2"/>
      <c r="H92" s="2"/>
      <c r="I92" s="2"/>
      <c r="J92" s="2"/>
      <c r="K92" s="2"/>
      <c r="L92" s="2"/>
      <c r="M92" s="2"/>
      <c r="N92" s="2"/>
      <c r="O92" s="2"/>
      <c r="P92" s="2"/>
      <c r="Q92" s="2"/>
      <c r="R92" s="2"/>
      <c r="S92" s="2"/>
      <c r="T92" s="2"/>
      <c r="U92" s="2"/>
      <c r="V92" s="2"/>
      <c r="W92" s="2"/>
    </row>
    <row r="93" spans="2:23" ht="13.5" x14ac:dyDescent="0.15">
      <c r="B93" s="2"/>
      <c r="C93" s="2"/>
      <c r="D93" s="2"/>
      <c r="E93" s="2"/>
      <c r="F93" s="2"/>
      <c r="G93" s="2"/>
      <c r="H93" s="2"/>
      <c r="I93" s="2"/>
      <c r="J93" s="2"/>
      <c r="K93" s="2"/>
      <c r="L93" s="2"/>
      <c r="M93" s="2"/>
      <c r="N93" s="2"/>
      <c r="O93" s="2"/>
      <c r="P93" s="2"/>
      <c r="Q93" s="2"/>
      <c r="R93" s="2"/>
      <c r="S93" s="2"/>
      <c r="T93" s="2"/>
      <c r="U93" s="2"/>
      <c r="V93" s="2"/>
      <c r="W93" s="2"/>
    </row>
    <row r="94" spans="2:23" ht="13.5" x14ac:dyDescent="0.15">
      <c r="B94" s="2"/>
      <c r="C94" s="2"/>
      <c r="D94" s="2"/>
      <c r="E94" s="2"/>
      <c r="F94" s="2"/>
      <c r="G94" s="2"/>
      <c r="H94" s="2"/>
      <c r="I94" s="2"/>
      <c r="J94" s="2"/>
      <c r="K94" s="2"/>
      <c r="L94" s="2"/>
      <c r="M94" s="2"/>
      <c r="N94" s="2"/>
      <c r="O94" s="2"/>
      <c r="P94" s="2"/>
      <c r="Q94" s="2"/>
      <c r="R94" s="2"/>
      <c r="S94" s="2"/>
      <c r="T94" s="2"/>
      <c r="U94" s="2"/>
      <c r="V94" s="2"/>
      <c r="W94" s="2"/>
    </row>
    <row r="95" spans="2:23" ht="13.5" x14ac:dyDescent="0.15">
      <c r="B95" s="2"/>
      <c r="C95" s="2"/>
      <c r="D95" s="2"/>
      <c r="E95" s="2"/>
      <c r="F95" s="2"/>
      <c r="G95" s="2"/>
      <c r="H95" s="2"/>
      <c r="I95" s="2"/>
      <c r="J95" s="2"/>
      <c r="K95" s="2"/>
      <c r="L95" s="2"/>
      <c r="M95" s="2"/>
      <c r="N95" s="2"/>
      <c r="O95" s="2"/>
      <c r="P95" s="2"/>
      <c r="Q95" s="2"/>
      <c r="R95" s="2"/>
      <c r="S95" s="2"/>
      <c r="T95" s="2"/>
      <c r="U95" s="2"/>
      <c r="V95" s="2"/>
      <c r="W95" s="2"/>
    </row>
    <row r="96" spans="2:23" ht="13.5" x14ac:dyDescent="0.15">
      <c r="B96" s="2"/>
      <c r="C96" s="2"/>
      <c r="D96" s="2"/>
      <c r="E96" s="2"/>
      <c r="F96" s="2"/>
      <c r="G96" s="2"/>
      <c r="H96" s="2"/>
      <c r="I96" s="2"/>
      <c r="J96" s="2"/>
      <c r="K96" s="2"/>
      <c r="L96" s="2"/>
      <c r="M96" s="2"/>
      <c r="N96" s="2"/>
      <c r="O96" s="2"/>
      <c r="P96" s="2"/>
      <c r="Q96" s="2"/>
      <c r="R96" s="2"/>
      <c r="S96" s="2"/>
      <c r="T96" s="2"/>
      <c r="U96" s="2"/>
      <c r="V96" s="2"/>
      <c r="W96" s="2"/>
    </row>
    <row r="97" spans="2:23" ht="13.5" x14ac:dyDescent="0.15">
      <c r="B97" s="2"/>
      <c r="C97" s="2"/>
      <c r="D97" s="2"/>
      <c r="E97" s="2"/>
      <c r="F97" s="2"/>
      <c r="G97" s="2"/>
      <c r="H97" s="2"/>
      <c r="I97" s="2"/>
      <c r="J97" s="2"/>
      <c r="K97" s="2"/>
      <c r="L97" s="2"/>
      <c r="M97" s="2"/>
      <c r="N97" s="2"/>
      <c r="O97" s="2"/>
      <c r="P97" s="2"/>
      <c r="Q97" s="2"/>
      <c r="R97" s="2"/>
      <c r="S97" s="2"/>
      <c r="T97" s="2"/>
      <c r="U97" s="2"/>
      <c r="V97" s="2"/>
      <c r="W97" s="2"/>
    </row>
    <row r="98" spans="2:23" ht="13.5" x14ac:dyDescent="0.15">
      <c r="B98" s="2"/>
      <c r="C98" s="2"/>
      <c r="D98" s="2"/>
      <c r="E98" s="2"/>
      <c r="F98" s="2"/>
      <c r="G98" s="2"/>
      <c r="H98" s="2"/>
      <c r="I98" s="2"/>
      <c r="J98" s="2"/>
      <c r="K98" s="2"/>
      <c r="L98" s="2"/>
      <c r="M98" s="2"/>
      <c r="N98" s="2"/>
      <c r="O98" s="2"/>
      <c r="P98" s="2"/>
      <c r="Q98" s="2"/>
      <c r="R98" s="2"/>
      <c r="S98" s="2"/>
      <c r="T98" s="2"/>
      <c r="U98" s="2"/>
      <c r="V98" s="2"/>
      <c r="W98" s="2"/>
    </row>
    <row r="99" spans="2:23" ht="13.5" x14ac:dyDescent="0.15">
      <c r="B99" s="2"/>
      <c r="C99" s="2"/>
      <c r="D99" s="2"/>
      <c r="E99" s="2"/>
      <c r="F99" s="2"/>
      <c r="G99" s="2"/>
      <c r="H99" s="2"/>
      <c r="I99" s="2"/>
      <c r="J99" s="2"/>
      <c r="K99" s="2"/>
      <c r="L99" s="2"/>
      <c r="M99" s="2"/>
      <c r="N99" s="2"/>
      <c r="O99" s="2"/>
      <c r="P99" s="2"/>
      <c r="Q99" s="2"/>
      <c r="R99" s="2"/>
      <c r="S99" s="2"/>
      <c r="T99" s="2"/>
      <c r="U99" s="2"/>
      <c r="V99" s="2"/>
      <c r="W99" s="2"/>
    </row>
    <row r="100" spans="2:23" ht="13.5" x14ac:dyDescent="0.15">
      <c r="B100" s="2"/>
      <c r="C100" s="2"/>
      <c r="D100" s="2"/>
      <c r="E100" s="2"/>
      <c r="F100" s="2"/>
      <c r="G100" s="2"/>
      <c r="H100" s="2"/>
      <c r="I100" s="2"/>
      <c r="J100" s="2"/>
      <c r="K100" s="2"/>
      <c r="L100" s="2"/>
      <c r="M100" s="2"/>
      <c r="N100" s="2"/>
      <c r="O100" s="2"/>
      <c r="P100" s="2"/>
      <c r="Q100" s="2"/>
      <c r="R100" s="2"/>
      <c r="S100" s="2"/>
      <c r="T100" s="2"/>
      <c r="U100" s="2"/>
      <c r="V100" s="2"/>
      <c r="W100" s="2"/>
    </row>
    <row r="101" spans="2:23" ht="13.5" x14ac:dyDescent="0.15">
      <c r="B101" s="2"/>
      <c r="C101" s="2"/>
      <c r="D101" s="2"/>
      <c r="E101" s="2"/>
      <c r="F101" s="2"/>
      <c r="G101" s="2"/>
      <c r="H101" s="2"/>
      <c r="I101" s="2"/>
      <c r="J101" s="2"/>
      <c r="K101" s="2"/>
      <c r="L101" s="2"/>
      <c r="M101" s="2"/>
      <c r="N101" s="2"/>
      <c r="O101" s="2"/>
      <c r="P101" s="2"/>
      <c r="Q101" s="2"/>
      <c r="R101" s="2"/>
      <c r="S101" s="2"/>
      <c r="T101" s="2"/>
      <c r="U101" s="2"/>
      <c r="V101" s="2"/>
      <c r="W101" s="2"/>
    </row>
    <row r="102" spans="2:23" ht="13.5" x14ac:dyDescent="0.15">
      <c r="B102" s="2"/>
      <c r="C102" s="2"/>
      <c r="D102" s="2"/>
      <c r="E102" s="2"/>
      <c r="F102" s="2"/>
      <c r="G102" s="2"/>
      <c r="H102" s="2"/>
      <c r="I102" s="2"/>
      <c r="J102" s="2"/>
      <c r="K102" s="2"/>
      <c r="L102" s="2"/>
      <c r="M102" s="2"/>
      <c r="N102" s="2"/>
      <c r="O102" s="2"/>
      <c r="P102" s="2"/>
      <c r="Q102" s="2"/>
      <c r="R102" s="2"/>
      <c r="S102" s="2"/>
      <c r="T102" s="2"/>
      <c r="U102" s="2"/>
      <c r="V102" s="2"/>
      <c r="W102" s="2"/>
    </row>
    <row r="103" spans="2:23" ht="13.5" x14ac:dyDescent="0.15">
      <c r="B103" s="2"/>
      <c r="C103" s="2"/>
      <c r="D103" s="2"/>
      <c r="E103" s="2"/>
      <c r="F103" s="2"/>
      <c r="G103" s="2"/>
      <c r="H103" s="2"/>
      <c r="I103" s="2"/>
      <c r="J103" s="2"/>
      <c r="K103" s="2"/>
      <c r="L103" s="2"/>
      <c r="M103" s="2"/>
      <c r="N103" s="2"/>
      <c r="O103" s="2"/>
      <c r="P103" s="2"/>
      <c r="Q103" s="2"/>
      <c r="R103" s="2"/>
      <c r="S103" s="2"/>
      <c r="T103" s="2"/>
      <c r="U103" s="2"/>
      <c r="V103" s="2"/>
      <c r="W103" s="2"/>
    </row>
    <row r="104" spans="2:23" ht="13.5" x14ac:dyDescent="0.15">
      <c r="B104" s="2"/>
      <c r="C104" s="2"/>
      <c r="D104" s="2"/>
      <c r="E104" s="2"/>
      <c r="F104" s="2"/>
      <c r="G104" s="2"/>
      <c r="H104" s="2"/>
      <c r="I104" s="2"/>
      <c r="J104" s="2"/>
      <c r="K104" s="2"/>
      <c r="L104" s="2"/>
      <c r="M104" s="2"/>
      <c r="N104" s="2"/>
      <c r="O104" s="2"/>
      <c r="P104" s="2"/>
      <c r="Q104" s="2"/>
      <c r="R104" s="2"/>
      <c r="S104" s="2"/>
      <c r="T104" s="2"/>
      <c r="U104" s="2"/>
      <c r="V104" s="2"/>
      <c r="W104" s="2"/>
    </row>
    <row r="105" spans="2:23" ht="13.5" x14ac:dyDescent="0.15">
      <c r="B105" s="2"/>
      <c r="C105" s="2"/>
      <c r="D105" s="2"/>
      <c r="E105" s="2"/>
      <c r="F105" s="2"/>
      <c r="G105" s="2"/>
      <c r="H105" s="2"/>
      <c r="I105" s="2"/>
      <c r="J105" s="2"/>
      <c r="K105" s="2"/>
      <c r="L105" s="2"/>
      <c r="M105" s="2"/>
      <c r="N105" s="2"/>
      <c r="O105" s="2"/>
      <c r="P105" s="2"/>
      <c r="Q105" s="2"/>
      <c r="R105" s="2"/>
      <c r="S105" s="2"/>
      <c r="T105" s="2"/>
      <c r="U105" s="2"/>
      <c r="V105" s="2"/>
      <c r="W105" s="2"/>
    </row>
    <row r="106" spans="2:23" ht="13.5" x14ac:dyDescent="0.15">
      <c r="B106" s="2"/>
      <c r="C106" s="2"/>
      <c r="D106" s="2"/>
      <c r="E106" s="2"/>
      <c r="F106" s="2"/>
      <c r="G106" s="2"/>
      <c r="H106" s="2"/>
      <c r="I106" s="2"/>
      <c r="J106" s="2"/>
      <c r="K106" s="2"/>
      <c r="L106" s="2"/>
      <c r="M106" s="2"/>
      <c r="N106" s="2"/>
      <c r="O106" s="2"/>
      <c r="P106" s="2"/>
      <c r="Q106" s="2"/>
      <c r="R106" s="2"/>
      <c r="S106" s="2"/>
      <c r="T106" s="2"/>
      <c r="U106" s="2"/>
      <c r="V106" s="2"/>
      <c r="W106" s="2"/>
    </row>
    <row r="107" spans="2:23" ht="13.5" x14ac:dyDescent="0.15">
      <c r="B107" s="2"/>
      <c r="C107" s="2"/>
      <c r="D107" s="2"/>
      <c r="E107" s="2"/>
      <c r="F107" s="2"/>
      <c r="G107" s="2"/>
      <c r="H107" s="2"/>
      <c r="I107" s="2"/>
      <c r="J107" s="2"/>
      <c r="K107" s="2"/>
      <c r="L107" s="2"/>
      <c r="M107" s="2"/>
      <c r="N107" s="2"/>
      <c r="O107" s="2"/>
      <c r="P107" s="2"/>
      <c r="Q107" s="2"/>
      <c r="R107" s="2"/>
      <c r="S107" s="2"/>
      <c r="T107" s="2"/>
      <c r="U107" s="2"/>
      <c r="V107" s="2"/>
      <c r="W107" s="2"/>
    </row>
  </sheetData>
  <phoneticPr fontId="4"/>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グラフのみ</vt:lpstr>
      <vt:lpstr>入力シート</vt:lpstr>
      <vt:lpstr>入力例　ビジネスモデル</vt:lpstr>
      <vt:lpstr>編集版</vt:lpstr>
      <vt:lpstr>まとめ</vt:lpstr>
      <vt:lpstr>①主伐・再造林</vt:lpstr>
      <vt:lpstr>②再造林費用</vt:lpstr>
      <vt:lpstr>③立木販売収入と再造林費用</vt:lpstr>
      <vt:lpstr>⑤一貫作業</vt:lpstr>
      <vt:lpstr>まとめ!Print_Area</vt:lpstr>
      <vt:lpstr>編集版!Print_Area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宮城県</cp:lastModifiedBy>
  <cp:lastPrinted>2022-01-27T04:12:15Z</cp:lastPrinted>
  <dcterms:created xsi:type="dcterms:W3CDTF">2021-01-25T12:06:54Z</dcterms:created>
  <dcterms:modified xsi:type="dcterms:W3CDTF">2022-01-28T08:26:55Z</dcterms:modified>
</cp:coreProperties>
</file>