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3.17\市町村課共通\70選挙\01選挙執行\01衆議院議員選挙\R3衆院選総選挙\10ポスター掲示場・氏名掲示\ポスター掲示場\"/>
    </mc:Choice>
  </mc:AlternateContent>
  <bookViews>
    <workbookView xWindow="0" yWindow="0" windowWidth="20490" windowHeight="7530"/>
  </bookViews>
  <sheets>
    <sheet name="R3衆議" sheetId="5" r:id="rId1"/>
  </sheets>
  <definedNames>
    <definedName name="_xlnm.Print_Area" localSheetId="0">'R3衆議'!$A$1:$O$53</definedName>
  </definedNames>
  <calcPr calcId="162913"/>
</workbook>
</file>

<file path=xl/calcChain.xml><?xml version="1.0" encoding="utf-8"?>
<calcChain xmlns="http://schemas.openxmlformats.org/spreadsheetml/2006/main">
  <c r="N43" i="5" l="1"/>
  <c r="N44" i="5"/>
  <c r="N42" i="5"/>
  <c r="M42" i="5"/>
  <c r="L43" i="5"/>
  <c r="L42" i="5"/>
  <c r="K43" i="5"/>
  <c r="K42" i="5"/>
  <c r="N40" i="5"/>
  <c r="N39" i="5"/>
  <c r="M40" i="5"/>
  <c r="M39" i="5"/>
  <c r="L40" i="5"/>
  <c r="L39" i="5"/>
  <c r="K40" i="5"/>
  <c r="K39" i="5"/>
  <c r="C13" i="5"/>
  <c r="J21" i="5"/>
  <c r="J22" i="5"/>
  <c r="J26" i="5" s="1"/>
  <c r="J20" i="5"/>
  <c r="K25" i="5"/>
  <c r="N25" i="5"/>
  <c r="K21" i="5"/>
  <c r="N20" i="5"/>
  <c r="K20" i="5"/>
  <c r="T9" i="5"/>
  <c r="M43" i="5"/>
  <c r="M44" i="5"/>
  <c r="U9" i="5"/>
  <c r="U10" i="5"/>
  <c r="T8" i="5"/>
  <c r="U8" i="5"/>
  <c r="N21" i="5"/>
  <c r="K41" i="5"/>
  <c r="M41" i="5"/>
  <c r="N41" i="5"/>
  <c r="L41" i="5"/>
  <c r="T15" i="5"/>
  <c r="U15" i="5"/>
  <c r="T14" i="5"/>
  <c r="T16" i="5"/>
  <c r="V16" i="5"/>
  <c r="S16" i="5"/>
  <c r="R16" i="5"/>
  <c r="L13" i="5"/>
  <c r="M13" i="5"/>
  <c r="M14" i="5"/>
  <c r="L11" i="5"/>
  <c r="M11" i="5"/>
  <c r="L9" i="5"/>
  <c r="M9" i="5"/>
  <c r="L8" i="5"/>
  <c r="M8" i="5"/>
  <c r="E50" i="5"/>
  <c r="F50" i="5"/>
  <c r="E49" i="5"/>
  <c r="F49" i="5"/>
  <c r="E47" i="5"/>
  <c r="F47" i="5"/>
  <c r="E46" i="5"/>
  <c r="F46" i="5"/>
  <c r="E45" i="5"/>
  <c r="F45" i="5"/>
  <c r="F48" i="5"/>
  <c r="F43" i="5"/>
  <c r="E43" i="5"/>
  <c r="E42" i="5"/>
  <c r="E41" i="5"/>
  <c r="E44" i="5"/>
  <c r="F41" i="5"/>
  <c r="F44" i="5"/>
  <c r="E39" i="5"/>
  <c r="F39" i="5"/>
  <c r="E38" i="5"/>
  <c r="F38" i="5"/>
  <c r="E36" i="5"/>
  <c r="F36" i="5"/>
  <c r="E34" i="5"/>
  <c r="F34" i="5"/>
  <c r="E33" i="5"/>
  <c r="F33" i="5"/>
  <c r="E32" i="5"/>
  <c r="F32" i="5"/>
  <c r="F35" i="5"/>
  <c r="E31" i="5"/>
  <c r="F31" i="5"/>
  <c r="E29" i="5"/>
  <c r="F29" i="5"/>
  <c r="F30" i="5"/>
  <c r="E28" i="5"/>
  <c r="F28" i="5"/>
  <c r="E26" i="5"/>
  <c r="F26" i="5"/>
  <c r="E25" i="5"/>
  <c r="F25" i="5"/>
  <c r="E24" i="5"/>
  <c r="F24" i="5"/>
  <c r="E23" i="5"/>
  <c r="F23" i="5"/>
  <c r="E22" i="5"/>
  <c r="E21" i="5"/>
  <c r="F21" i="5"/>
  <c r="E20" i="5"/>
  <c r="F20" i="5"/>
  <c r="E19" i="5"/>
  <c r="F19" i="5"/>
  <c r="E18" i="5"/>
  <c r="E17" i="5"/>
  <c r="F17" i="5"/>
  <c r="E16" i="5"/>
  <c r="F16" i="5"/>
  <c r="E15" i="5"/>
  <c r="F15" i="5"/>
  <c r="E14" i="5"/>
  <c r="F14" i="5"/>
  <c r="E12" i="5"/>
  <c r="F12" i="5"/>
  <c r="E11" i="5"/>
  <c r="E13" i="5" s="1"/>
  <c r="E27" i="5" s="1"/>
  <c r="L16" i="5" s="1"/>
  <c r="E10" i="5"/>
  <c r="F10" i="5"/>
  <c r="E9" i="5"/>
  <c r="E8" i="5"/>
  <c r="F8" i="5"/>
  <c r="G51" i="5"/>
  <c r="N23" i="5"/>
  <c r="D51" i="5"/>
  <c r="K23" i="5"/>
  <c r="C51" i="5"/>
  <c r="G48" i="5"/>
  <c r="D48" i="5"/>
  <c r="C48" i="5"/>
  <c r="G44" i="5"/>
  <c r="D44" i="5"/>
  <c r="C44" i="5"/>
  <c r="L44" i="5"/>
  <c r="K44" i="5"/>
  <c r="G40" i="5"/>
  <c r="D40" i="5"/>
  <c r="C40" i="5"/>
  <c r="G37" i="5"/>
  <c r="D37" i="5"/>
  <c r="C37" i="5"/>
  <c r="E37" i="5"/>
  <c r="G35" i="5"/>
  <c r="D35" i="5"/>
  <c r="C35" i="5"/>
  <c r="G30" i="5"/>
  <c r="D30" i="5"/>
  <c r="C30" i="5"/>
  <c r="N14" i="5"/>
  <c r="K14" i="5"/>
  <c r="J14" i="5"/>
  <c r="D13" i="5"/>
  <c r="D27" i="5" s="1"/>
  <c r="K16" i="5" s="1"/>
  <c r="N12" i="5"/>
  <c r="N24" i="5"/>
  <c r="K12" i="5"/>
  <c r="J12" i="5"/>
  <c r="V10" i="5"/>
  <c r="S10" i="5"/>
  <c r="R10" i="5"/>
  <c r="N10" i="5"/>
  <c r="K10" i="5"/>
  <c r="K24" i="5"/>
  <c r="J10" i="5"/>
  <c r="F42" i="5"/>
  <c r="L10" i="5"/>
  <c r="E35" i="5"/>
  <c r="G13" i="5"/>
  <c r="G27" i="5"/>
  <c r="N16" i="5"/>
  <c r="E51" i="5"/>
  <c r="F37" i="5"/>
  <c r="U14" i="5"/>
  <c r="U16" i="5"/>
  <c r="L14" i="5"/>
  <c r="F51" i="5"/>
  <c r="E40" i="5"/>
  <c r="E30" i="5"/>
  <c r="N15" i="5"/>
  <c r="K15" i="5"/>
  <c r="F40" i="5"/>
  <c r="L24" i="5"/>
  <c r="L25" i="5"/>
  <c r="M23" i="5"/>
  <c r="L23" i="5"/>
  <c r="L21" i="5"/>
  <c r="J24" i="5"/>
  <c r="J25" i="5"/>
  <c r="C27" i="5"/>
  <c r="J16" i="5" s="1"/>
  <c r="J23" i="5"/>
  <c r="M20" i="5"/>
  <c r="M10" i="5"/>
  <c r="M15" i="5"/>
  <c r="F9" i="5"/>
  <c r="M21" i="5"/>
  <c r="F22" i="5"/>
  <c r="M25" i="5"/>
  <c r="K22" i="5"/>
  <c r="K26" i="5"/>
  <c r="J15" i="5"/>
  <c r="E48" i="5"/>
  <c r="L15" i="5"/>
  <c r="T10" i="5"/>
  <c r="L20" i="5"/>
  <c r="M24" i="5"/>
  <c r="N22" i="5"/>
  <c r="N26" i="5"/>
  <c r="L22" i="5"/>
  <c r="L26" i="5"/>
  <c r="F18" i="5"/>
  <c r="M22" i="5"/>
  <c r="M26" i="5"/>
  <c r="F11" i="5" l="1"/>
  <c r="F13" i="5" s="1"/>
  <c r="F27" i="5" s="1"/>
  <c r="M16" i="5" s="1"/>
</calcChain>
</file>

<file path=xl/sharedStrings.xml><?xml version="1.0" encoding="utf-8"?>
<sst xmlns="http://schemas.openxmlformats.org/spreadsheetml/2006/main" count="154" uniqueCount="92">
  <si>
    <t>青 葉 区</t>
  </si>
  <si>
    <t>宮城野区</t>
  </si>
  <si>
    <t>若 林 区</t>
  </si>
  <si>
    <t>太 白 区</t>
  </si>
  <si>
    <t>泉    区</t>
  </si>
  <si>
    <t>仙台市計</t>
  </si>
  <si>
    <t>石 巻 市</t>
  </si>
  <si>
    <t>塩 竈 市</t>
  </si>
  <si>
    <t>気仙沼市</t>
  </si>
  <si>
    <t>白 石 市</t>
  </si>
  <si>
    <t>名 取 市</t>
  </si>
  <si>
    <t>角 田 市</t>
  </si>
  <si>
    <t>多賀城市</t>
  </si>
  <si>
    <t>岩 沼 市</t>
  </si>
  <si>
    <t>登 米 市</t>
    <rPh sb="0" eb="1">
      <t>ノボル</t>
    </rPh>
    <rPh sb="2" eb="3">
      <t>ベイ</t>
    </rPh>
    <rPh sb="4" eb="5">
      <t>シ</t>
    </rPh>
    <phoneticPr fontId="6"/>
  </si>
  <si>
    <t>栗 原 市</t>
    <rPh sb="0" eb="1">
      <t>クリ</t>
    </rPh>
    <rPh sb="2" eb="3">
      <t>ハラ</t>
    </rPh>
    <rPh sb="4" eb="5">
      <t>シ</t>
    </rPh>
    <phoneticPr fontId="6"/>
  </si>
  <si>
    <t>東松島市</t>
    <rPh sb="0" eb="3">
      <t>ヒガシマツシマ</t>
    </rPh>
    <rPh sb="3" eb="4">
      <t>シ</t>
    </rPh>
    <phoneticPr fontId="6"/>
  </si>
  <si>
    <t>大崎市</t>
    <rPh sb="0" eb="2">
      <t>オオサキ</t>
    </rPh>
    <rPh sb="2" eb="3">
      <t>シ</t>
    </rPh>
    <phoneticPr fontId="6"/>
  </si>
  <si>
    <t>市 部 計</t>
  </si>
  <si>
    <t>計</t>
  </si>
  <si>
    <t>蔵 王 町</t>
  </si>
  <si>
    <t>刈田郡計</t>
  </si>
  <si>
    <t>大河原町</t>
  </si>
  <si>
    <t>村 田 町</t>
  </si>
  <si>
    <t>柴 田 町</t>
  </si>
  <si>
    <t>川 崎 町</t>
  </si>
  <si>
    <t>柴田郡計</t>
  </si>
  <si>
    <t>丸 森 町</t>
  </si>
  <si>
    <t>伊具郡計</t>
  </si>
  <si>
    <t>亘 理 町</t>
  </si>
  <si>
    <t>山 元 町</t>
  </si>
  <si>
    <t>亘理郡計</t>
  </si>
  <si>
    <t>松 島 町</t>
  </si>
  <si>
    <t>七ヶ浜町</t>
  </si>
  <si>
    <t>利 府 町</t>
  </si>
  <si>
    <t>宮城郡計</t>
  </si>
  <si>
    <t>大 和 町</t>
  </si>
  <si>
    <t>大 郷 町</t>
  </si>
  <si>
    <t>大 衡 村</t>
  </si>
  <si>
    <t>黒川郡計</t>
  </si>
  <si>
    <t>色 麻 町</t>
    <rPh sb="0" eb="1">
      <t>イロ</t>
    </rPh>
    <rPh sb="2" eb="3">
      <t>アサ</t>
    </rPh>
    <rPh sb="4" eb="5">
      <t>マチ</t>
    </rPh>
    <phoneticPr fontId="6"/>
  </si>
  <si>
    <t>加 美 町</t>
    <rPh sb="0" eb="1">
      <t>クワ</t>
    </rPh>
    <rPh sb="2" eb="3">
      <t>ビ</t>
    </rPh>
    <rPh sb="4" eb="5">
      <t>マチ</t>
    </rPh>
    <phoneticPr fontId="6"/>
  </si>
  <si>
    <t>加美郡計</t>
  </si>
  <si>
    <t>涌 谷 町</t>
  </si>
  <si>
    <t>美里町</t>
    <rPh sb="0" eb="2">
      <t>ミサト</t>
    </rPh>
    <rPh sb="2" eb="3">
      <t>マチ</t>
    </rPh>
    <phoneticPr fontId="6"/>
  </si>
  <si>
    <t>遠田郡計</t>
  </si>
  <si>
    <t>女 川 町</t>
  </si>
  <si>
    <t>牡鹿郡計</t>
  </si>
  <si>
    <t>南三陸町</t>
    <rPh sb="0" eb="1">
      <t>ミナミ</t>
    </rPh>
    <rPh sb="1" eb="4">
      <t>サンリクチョウ</t>
    </rPh>
    <phoneticPr fontId="6"/>
  </si>
  <si>
    <t>本吉郡計</t>
  </si>
  <si>
    <t>郡 部 計</t>
  </si>
  <si>
    <t>県    計</t>
  </si>
  <si>
    <t>区　　分</t>
    <rPh sb="0" eb="1">
      <t>ク</t>
    </rPh>
    <rPh sb="3" eb="4">
      <t>ブン</t>
    </rPh>
    <phoneticPr fontId="2"/>
  </si>
  <si>
    <t>七ヶ宿町</t>
    <phoneticPr fontId="6"/>
  </si>
  <si>
    <t>【参考】</t>
    <rPh sb="1" eb="3">
      <t>サンコウ</t>
    </rPh>
    <phoneticPr fontId="4"/>
  </si>
  <si>
    <t>大崎市計</t>
    <rPh sb="0" eb="1">
      <t>ダイ</t>
    </rPh>
    <rPh sb="1" eb="2">
      <t>ザキ</t>
    </rPh>
    <rPh sb="2" eb="3">
      <t>シ</t>
    </rPh>
    <rPh sb="3" eb="4">
      <t>ケイ</t>
    </rPh>
    <phoneticPr fontId="2"/>
  </si>
  <si>
    <t>衆議院小選挙区別</t>
    <rPh sb="0" eb="3">
      <t>シュウギイン</t>
    </rPh>
    <rPh sb="3" eb="4">
      <t>ショウ</t>
    </rPh>
    <rPh sb="4" eb="7">
      <t>センキョク</t>
    </rPh>
    <rPh sb="7" eb="8">
      <t>ベツ</t>
    </rPh>
    <phoneticPr fontId="4"/>
  </si>
  <si>
    <t>投　票</t>
    <rPh sb="0" eb="1">
      <t>トウ</t>
    </rPh>
    <rPh sb="2" eb="3">
      <t>ヒョウ</t>
    </rPh>
    <phoneticPr fontId="4"/>
  </si>
  <si>
    <t>前  回</t>
    <rPh sb="0" eb="1">
      <t>マエ</t>
    </rPh>
    <rPh sb="3" eb="4">
      <t>カイ</t>
    </rPh>
    <phoneticPr fontId="4"/>
  </si>
  <si>
    <t>市区町村名</t>
    <rPh sb="0" eb="2">
      <t>シク</t>
    </rPh>
    <rPh sb="2" eb="4">
      <t>チョウソン</t>
    </rPh>
    <rPh sb="4" eb="5">
      <t>メイ</t>
    </rPh>
    <phoneticPr fontId="4"/>
  </si>
  <si>
    <t>区　数</t>
    <rPh sb="0" eb="1">
      <t>ク</t>
    </rPh>
    <rPh sb="2" eb="3">
      <t>スウ</t>
    </rPh>
    <phoneticPr fontId="4"/>
  </si>
  <si>
    <t>基準数</t>
    <rPh sb="0" eb="2">
      <t>キジュン</t>
    </rPh>
    <rPh sb="2" eb="3">
      <t>スウ</t>
    </rPh>
    <phoneticPr fontId="4"/>
  </si>
  <si>
    <t>協議数</t>
    <rPh sb="0" eb="2">
      <t>キョウギ</t>
    </rPh>
    <rPh sb="2" eb="3">
      <t>スウ</t>
    </rPh>
    <phoneticPr fontId="4"/>
  </si>
  <si>
    <t>減少数</t>
    <rPh sb="0" eb="3">
      <t>ゲンショウスウ</t>
    </rPh>
    <phoneticPr fontId="4"/>
  </si>
  <si>
    <t>設置数</t>
    <rPh sb="0" eb="2">
      <t>セッチ</t>
    </rPh>
    <rPh sb="2" eb="3">
      <t>スウ</t>
    </rPh>
    <phoneticPr fontId="4"/>
  </si>
  <si>
    <t>（ 備 考 )</t>
    <phoneticPr fontId="6"/>
  </si>
  <si>
    <t>減少</t>
    <rPh sb="0" eb="2">
      <t>ゲンショウ</t>
    </rPh>
    <phoneticPr fontId="4"/>
  </si>
  <si>
    <t>第四区</t>
    <phoneticPr fontId="4"/>
  </si>
  <si>
    <r>
      <t>★</t>
    </r>
    <r>
      <rPr>
        <u/>
        <sz val="8"/>
        <rFont val="ＭＳ Ｐ明朝"/>
        <family val="1"/>
        <charset val="128"/>
      </rPr>
      <t>仙台市太白区</t>
    </r>
    <r>
      <rPr>
        <sz val="8"/>
        <rFont val="ＭＳ Ｐ明朝"/>
        <family val="1"/>
        <charset val="128"/>
      </rPr>
      <t>は，２選挙区に分割される。</t>
    </r>
    <phoneticPr fontId="6"/>
  </si>
  <si>
    <r>
      <t>★</t>
    </r>
    <r>
      <rPr>
        <u/>
        <sz val="8"/>
        <rFont val="ＭＳ Ｐ明朝"/>
        <family val="1"/>
        <charset val="128"/>
      </rPr>
      <t>大崎市</t>
    </r>
    <r>
      <rPr>
        <sz val="8"/>
        <rFont val="ＭＳ Ｐ明朝"/>
        <family val="1"/>
        <charset val="128"/>
      </rPr>
      <t>は，２選挙区に分割される。</t>
    </r>
    <rPh sb="1" eb="3">
      <t>オオサキ</t>
    </rPh>
    <rPh sb="3" eb="4">
      <t>シ</t>
    </rPh>
    <rPh sb="7" eb="10">
      <t>センキョク</t>
    </rPh>
    <rPh sb="11" eb="13">
      <t>ブンカツ</t>
    </rPh>
    <phoneticPr fontId="6"/>
  </si>
  <si>
    <t>　　★1　仙台市青葉区，太白区（秋保総合支所管内以外）
　　★2　仙台市太白区（秋保総合支所管内），白石市，名取市，
　　　　角田市，岩沼市，刈田郡，柴田郡，伊具郡，亘理郡</t>
    <phoneticPr fontId="6"/>
  </si>
  <si>
    <r>
      <t>　　★3　石巻市，東松島市，牡鹿郡，遠田郡，本吉郡，松島町，
　　　　大郷町，</t>
    </r>
    <r>
      <rPr>
        <u/>
        <sz val="8"/>
        <rFont val="ＭＳ Ｐ明朝"/>
        <family val="1"/>
        <charset val="128"/>
      </rPr>
      <t>旧志田郡</t>
    </r>
    <r>
      <rPr>
        <sz val="8"/>
        <rFont val="ＭＳ Ｐ明朝"/>
        <family val="1"/>
        <charset val="128"/>
      </rPr>
      <t>，</t>
    </r>
    <r>
      <rPr>
        <u/>
        <sz val="8"/>
        <rFont val="ＭＳ Ｐ明朝"/>
        <family val="1"/>
        <charset val="128"/>
      </rPr>
      <t>旧田尻町</t>
    </r>
    <r>
      <rPr>
        <sz val="8"/>
        <rFont val="ＭＳ Ｐ明朝"/>
        <family val="1"/>
        <charset val="128"/>
      </rPr>
      <t>の範囲</t>
    </r>
    <phoneticPr fontId="6"/>
  </si>
  <si>
    <t>　　★4　気仙沼市，登米市，栗原市，旧古川市，旧玉造郡の範囲</t>
    <phoneticPr fontId="6"/>
  </si>
  <si>
    <t>★１（仙台市太白区１区）</t>
    <rPh sb="3" eb="6">
      <t>センダイシ</t>
    </rPh>
    <rPh sb="6" eb="9">
      <t>タイハクク</t>
    </rPh>
    <rPh sb="10" eb="11">
      <t>ク</t>
    </rPh>
    <phoneticPr fontId="2"/>
  </si>
  <si>
    <t>★３（大崎市５区）</t>
    <rPh sb="3" eb="6">
      <t>オオサキシ</t>
    </rPh>
    <rPh sb="7" eb="8">
      <t>ク</t>
    </rPh>
    <phoneticPr fontId="2"/>
  </si>
  <si>
    <t>★４（大崎市６区）</t>
    <rPh sb="3" eb="6">
      <t>オオサキシ</t>
    </rPh>
    <rPh sb="7" eb="8">
      <t>ク</t>
    </rPh>
    <phoneticPr fontId="2"/>
  </si>
  <si>
    <t>第一区★１</t>
    <phoneticPr fontId="17"/>
  </si>
  <si>
    <t>第三区★２</t>
    <phoneticPr fontId="17"/>
  </si>
  <si>
    <t>第五区★３</t>
    <phoneticPr fontId="4"/>
  </si>
  <si>
    <t>第六区★４</t>
    <phoneticPr fontId="4"/>
  </si>
  <si>
    <t>第二区</t>
    <phoneticPr fontId="17"/>
  </si>
  <si>
    <t>仙台市太白区計</t>
    <rPh sb="0" eb="3">
      <t>センダイシ</t>
    </rPh>
    <rPh sb="3" eb="6">
      <t>タイハクク</t>
    </rPh>
    <rPh sb="6" eb="7">
      <t>ケイ</t>
    </rPh>
    <phoneticPr fontId="2"/>
  </si>
  <si>
    <t>★２（仙台市太白区３区）</t>
    <rPh sb="3" eb="6">
      <t>センダイシ</t>
    </rPh>
    <rPh sb="6" eb="8">
      <t>タイハク</t>
    </rPh>
    <rPh sb="8" eb="9">
      <t>ク</t>
    </rPh>
    <rPh sb="10" eb="11">
      <t>ク</t>
    </rPh>
    <phoneticPr fontId="2"/>
  </si>
  <si>
    <t>富 谷 市</t>
    <rPh sb="4" eb="5">
      <t>シ</t>
    </rPh>
    <phoneticPr fontId="17"/>
  </si>
  <si>
    <t>★１（太白１区）</t>
    <rPh sb="3" eb="5">
      <t>タイハク</t>
    </rPh>
    <rPh sb="6" eb="7">
      <t>ク</t>
    </rPh>
    <phoneticPr fontId="2"/>
  </si>
  <si>
    <t xml:space="preserve">(注)
　前回設置数は，平成２９年１０月２２日執行の第４８回衆議院議員総選挙の数値である。
</t>
    <rPh sb="1" eb="2">
      <t>チュウ</t>
    </rPh>
    <rPh sb="5" eb="7">
      <t>ゼンカイ</t>
    </rPh>
    <rPh sb="7" eb="10">
      <t>セッチスウ</t>
    </rPh>
    <rPh sb="12" eb="14">
      <t>ヘイセイ</t>
    </rPh>
    <rPh sb="16" eb="17">
      <t>ネン</t>
    </rPh>
    <rPh sb="19" eb="20">
      <t>ガツ</t>
    </rPh>
    <rPh sb="22" eb="23">
      <t>ニチ</t>
    </rPh>
    <rPh sb="23" eb="25">
      <t>シッコウ</t>
    </rPh>
    <rPh sb="26" eb="27">
      <t>ダイ</t>
    </rPh>
    <rPh sb="29" eb="30">
      <t>カイ</t>
    </rPh>
    <rPh sb="30" eb="33">
      <t>シュウギイン</t>
    </rPh>
    <rPh sb="33" eb="35">
      <t>ギイン</t>
    </rPh>
    <rPh sb="35" eb="36">
      <t>ソウ</t>
    </rPh>
    <rPh sb="36" eb="38">
      <t>センキョ</t>
    </rPh>
    <rPh sb="39" eb="41">
      <t>スウチ</t>
    </rPh>
    <phoneticPr fontId="4"/>
  </si>
  <si>
    <t>○減少協議市区町村数:１１市２区１７町１村</t>
    <phoneticPr fontId="4"/>
  </si>
  <si>
    <t>第４９回衆議院議員総選挙ポスター掲示場設置数</t>
    <rPh sb="0" eb="1">
      <t>ダイ</t>
    </rPh>
    <rPh sb="3" eb="4">
      <t>カイ</t>
    </rPh>
    <rPh sb="4" eb="7">
      <t>シュウギイン</t>
    </rPh>
    <rPh sb="7" eb="9">
      <t>ギイン</t>
    </rPh>
    <rPh sb="9" eb="10">
      <t>ソウ</t>
    </rPh>
    <rPh sb="10" eb="12">
      <t>センキョ</t>
    </rPh>
    <rPh sb="16" eb="19">
      <t>ケイジジョウ</t>
    </rPh>
    <rPh sb="19" eb="21">
      <t>セッチ</t>
    </rPh>
    <rPh sb="21" eb="22">
      <t>スウ</t>
    </rPh>
    <phoneticPr fontId="4"/>
  </si>
  <si>
    <t>★２（太白３区）</t>
    <rPh sb="3" eb="5">
      <t>タイハク</t>
    </rPh>
    <rPh sb="6" eb="7">
      <t>ク</t>
    </rPh>
    <phoneticPr fontId="2"/>
  </si>
  <si>
    <t>※参考　衆議院小選挙区別(前回)</t>
    <rPh sb="1" eb="3">
      <t>サンコウ</t>
    </rPh>
    <rPh sb="4" eb="7">
      <t>シュウギイン</t>
    </rPh>
    <rPh sb="7" eb="8">
      <t>ショウ</t>
    </rPh>
    <rPh sb="8" eb="11">
      <t>センキョク</t>
    </rPh>
    <rPh sb="11" eb="12">
      <t>ベツ</t>
    </rPh>
    <rPh sb="13" eb="15">
      <t>ゼンカイ</t>
    </rPh>
    <phoneticPr fontId="4"/>
  </si>
  <si>
    <t>↓下の表で大崎市・太白区の各選挙区分の数量を算定するので黒字箇所を手入力</t>
    <rPh sb="1" eb="2">
      <t>シタ</t>
    </rPh>
    <rPh sb="3" eb="4">
      <t>ヒョウ</t>
    </rPh>
    <rPh sb="5" eb="8">
      <t>オオサキシ</t>
    </rPh>
    <rPh sb="9" eb="12">
      <t>タイハクク</t>
    </rPh>
    <rPh sb="13" eb="14">
      <t>カク</t>
    </rPh>
    <rPh sb="14" eb="17">
      <t>センキョク</t>
    </rPh>
    <rPh sb="17" eb="18">
      <t>ブン</t>
    </rPh>
    <rPh sb="19" eb="21">
      <t>スウリョウ</t>
    </rPh>
    <rPh sb="22" eb="24">
      <t>サンテイ</t>
    </rPh>
    <rPh sb="28" eb="30">
      <t>クロジ</t>
    </rPh>
    <rPh sb="30" eb="32">
      <t>カショ</t>
    </rPh>
    <rPh sb="33" eb="36">
      <t>テニュウリョク</t>
    </rPh>
    <phoneticPr fontId="17"/>
  </si>
  <si>
    <t>※参考（前回数量）</t>
    <rPh sb="1" eb="3">
      <t>サンコウ</t>
    </rPh>
    <rPh sb="4" eb="6">
      <t>ゼンカイ</t>
    </rPh>
    <rPh sb="6" eb="8">
      <t>スウリョウ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</si>
</sst>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);[Red]\(#,##0\)"/>
    <numFmt numFmtId="178" formatCode="#,##0;&quot;△ &quot;#,##0"/>
    <numFmt numFmtId="179" formatCode="0_);[Red]\(0\)"/>
  </numFmts>
  <fonts count="27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明朝"/>
      <family val="1"/>
      <charset val="128"/>
    </font>
    <font>
      <sz val="10"/>
      <name val="明朝"/>
      <family val="1"/>
      <charset val="128"/>
    </font>
    <font>
      <sz val="9"/>
      <name val="ＭＳ 明朝"/>
      <family val="1"/>
      <charset val="128"/>
    </font>
    <font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u/>
      <sz val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b/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2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2"/>
      <color rgb="FF0000FF"/>
      <name val="Arial"/>
      <family val="2"/>
    </font>
    <font>
      <sz val="10"/>
      <color rgb="FF0000FF"/>
      <name val="Arial"/>
      <family val="2"/>
    </font>
    <font>
      <sz val="9"/>
      <color rgb="FFFF0000"/>
      <name val="ＭＳ Ｐ明朝"/>
      <family val="1"/>
      <charset val="128"/>
    </font>
    <font>
      <sz val="9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6">
    <xf numFmtId="0" fontId="0" fillId="0" borderId="0" xfId="0">
      <alignment vertical="center"/>
    </xf>
    <xf numFmtId="0" fontId="3" fillId="0" borderId="0" xfId="0" applyFont="1" applyAlignment="1"/>
    <xf numFmtId="0" fontId="7" fillId="0" borderId="0" xfId="0" applyFont="1" applyBorder="1" applyAlignment="1" applyProtection="1">
      <alignment horizontal="left" vertical="center"/>
    </xf>
    <xf numFmtId="0" fontId="8" fillId="0" borderId="0" xfId="0" applyFont="1" applyAlignment="1"/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 shrinkToFit="1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 shrinkToFit="1"/>
    </xf>
    <xf numFmtId="0" fontId="13" fillId="0" borderId="0" xfId="0" applyFont="1" applyBorder="1" applyAlignment="1" applyProtection="1">
      <alignment horizontal="left" vertical="center"/>
    </xf>
    <xf numFmtId="0" fontId="11" fillId="2" borderId="11" xfId="0" quotePrefix="1" applyFont="1" applyFill="1" applyBorder="1" applyAlignment="1">
      <alignment shrinkToFit="1"/>
    </xf>
    <xf numFmtId="0" fontId="11" fillId="2" borderId="12" xfId="0" applyFont="1" applyFill="1" applyBorder="1" applyAlignment="1">
      <alignment horizontal="center"/>
    </xf>
    <xf numFmtId="0" fontId="11" fillId="2" borderId="13" xfId="0" applyFont="1" applyFill="1" applyBorder="1" applyAlignment="1">
      <alignment shrinkToFit="1"/>
    </xf>
    <xf numFmtId="0" fontId="11" fillId="2" borderId="13" xfId="0" applyFont="1" applyFill="1" applyBorder="1" applyAlignment="1">
      <alignment horizontal="center"/>
    </xf>
    <xf numFmtId="0" fontId="12" fillId="2" borderId="14" xfId="0" applyFont="1" applyFill="1" applyBorder="1" applyAlignment="1">
      <alignment horizontal="center" vertical="center" shrinkToFit="1"/>
    </xf>
    <xf numFmtId="176" fontId="11" fillId="2" borderId="12" xfId="0" applyNumberFormat="1" applyFont="1" applyFill="1" applyBorder="1" applyAlignment="1" applyProtection="1">
      <alignment horizontal="right" vertical="center"/>
      <protection locked="0"/>
    </xf>
    <xf numFmtId="0" fontId="12" fillId="2" borderId="15" xfId="0" applyFont="1" applyFill="1" applyBorder="1" applyAlignment="1">
      <alignment horizontal="center" shrinkToFit="1"/>
    </xf>
    <xf numFmtId="176" fontId="11" fillId="2" borderId="15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11" fillId="2" borderId="0" xfId="0" applyFont="1" applyFill="1" applyBorder="1" applyAlignment="1">
      <alignment horizontal="center"/>
    </xf>
    <xf numFmtId="38" fontId="10" fillId="3" borderId="16" xfId="1" applyFont="1" applyFill="1" applyBorder="1" applyAlignment="1" applyProtection="1">
      <alignment horizontal="center" vertical="center"/>
    </xf>
    <xf numFmtId="0" fontId="9" fillId="0" borderId="17" xfId="0" quotePrefix="1" applyFont="1" applyBorder="1" applyAlignment="1" applyProtection="1">
      <alignment horizontal="distributed" vertical="center"/>
    </xf>
    <xf numFmtId="0" fontId="9" fillId="0" borderId="18" xfId="0" quotePrefix="1" applyFont="1" applyBorder="1" applyAlignment="1" applyProtection="1">
      <alignment horizontal="distributed" vertical="center"/>
    </xf>
    <xf numFmtId="178" fontId="9" fillId="2" borderId="15" xfId="1" applyNumberFormat="1" applyFont="1" applyFill="1" applyBorder="1" applyAlignment="1" applyProtection="1"/>
    <xf numFmtId="0" fontId="9" fillId="0" borderId="19" xfId="0" quotePrefix="1" applyFont="1" applyBorder="1" applyAlignment="1" applyProtection="1">
      <alignment horizontal="distributed" vertical="center"/>
    </xf>
    <xf numFmtId="0" fontId="9" fillId="0" borderId="20" xfId="0" quotePrefix="1" applyFont="1" applyBorder="1" applyAlignment="1" applyProtection="1">
      <alignment horizontal="distributed" vertical="center"/>
    </xf>
    <xf numFmtId="0" fontId="9" fillId="3" borderId="21" xfId="0" quotePrefix="1" applyFont="1" applyFill="1" applyBorder="1" applyAlignment="1" applyProtection="1">
      <alignment horizontal="distributed" vertical="center"/>
    </xf>
    <xf numFmtId="0" fontId="9" fillId="0" borderId="20" xfId="0" applyFont="1" applyBorder="1" applyAlignment="1" applyProtection="1">
      <alignment horizontal="distributed" vertical="center"/>
    </xf>
    <xf numFmtId="0" fontId="9" fillId="3" borderId="22" xfId="0" quotePrefix="1" applyFont="1" applyFill="1" applyBorder="1" applyAlignment="1" applyProtection="1">
      <alignment horizontal="distributed" vertical="center"/>
    </xf>
    <xf numFmtId="0" fontId="9" fillId="3" borderId="23" xfId="0" applyFont="1" applyFill="1" applyBorder="1" applyAlignment="1" applyProtection="1">
      <alignment horizontal="center" vertical="center"/>
    </xf>
    <xf numFmtId="0" fontId="9" fillId="0" borderId="24" xfId="0" applyFont="1" applyBorder="1" applyAlignment="1" applyProtection="1">
      <alignment horizontal="distributed" vertical="center"/>
    </xf>
    <xf numFmtId="0" fontId="9" fillId="3" borderId="23" xfId="0" applyFont="1" applyFill="1" applyBorder="1" applyAlignment="1" applyProtection="1">
      <alignment horizontal="center" vertical="center" shrinkToFit="1"/>
    </xf>
    <xf numFmtId="0" fontId="9" fillId="3" borderId="25" xfId="0" applyFont="1" applyFill="1" applyBorder="1" applyAlignment="1" applyProtection="1">
      <alignment horizontal="center" vertical="center" shrinkToFit="1"/>
    </xf>
    <xf numFmtId="0" fontId="9" fillId="3" borderId="26" xfId="0" quotePrefix="1" applyFont="1" applyFill="1" applyBorder="1" applyAlignment="1" applyProtection="1">
      <alignment horizontal="distributed" vertical="center"/>
    </xf>
    <xf numFmtId="0" fontId="9" fillId="0" borderId="19" xfId="0" applyFont="1" applyBorder="1" applyAlignment="1" applyProtection="1">
      <alignment horizontal="distributed" vertical="center"/>
    </xf>
    <xf numFmtId="0" fontId="9" fillId="3" borderId="23" xfId="0" quotePrefix="1" applyFont="1" applyFill="1" applyBorder="1" applyAlignment="1" applyProtection="1">
      <alignment horizontal="distributed" vertical="center"/>
    </xf>
    <xf numFmtId="0" fontId="9" fillId="0" borderId="23" xfId="0" quotePrefix="1" applyFont="1" applyBorder="1" applyAlignment="1" applyProtection="1">
      <alignment horizontal="distributed" vertical="center"/>
    </xf>
    <xf numFmtId="0" fontId="9" fillId="0" borderId="27" xfId="0" quotePrefix="1" applyFont="1" applyBorder="1" applyAlignment="1" applyProtection="1">
      <alignment horizontal="distributed" vertical="center"/>
    </xf>
    <xf numFmtId="0" fontId="9" fillId="3" borderId="28" xfId="0" quotePrefix="1" applyFont="1" applyFill="1" applyBorder="1" applyAlignment="1" applyProtection="1">
      <alignment horizontal="distributed" vertical="center"/>
    </xf>
    <xf numFmtId="0" fontId="9" fillId="0" borderId="29" xfId="0" quotePrefix="1" applyFont="1" applyFill="1" applyBorder="1" applyAlignment="1" applyProtection="1">
      <alignment horizontal="distributed" vertical="center"/>
    </xf>
    <xf numFmtId="38" fontId="11" fillId="0" borderId="30" xfId="1" applyFont="1" applyFill="1" applyBorder="1" applyAlignment="1" applyProtection="1">
      <alignment vertical="center"/>
    </xf>
    <xf numFmtId="178" fontId="15" fillId="0" borderId="30" xfId="1" applyNumberFormat="1" applyFont="1" applyFill="1" applyBorder="1" applyAlignment="1" applyProtection="1"/>
    <xf numFmtId="38" fontId="10" fillId="0" borderId="30" xfId="1" applyFont="1" applyFill="1" applyBorder="1" applyAlignment="1" applyProtection="1">
      <alignment vertical="center"/>
    </xf>
    <xf numFmtId="38" fontId="11" fillId="0" borderId="31" xfId="1" applyFont="1" applyFill="1" applyBorder="1" applyAlignment="1" applyProtection="1">
      <alignment vertical="center"/>
    </xf>
    <xf numFmtId="38" fontId="10" fillId="0" borderId="0" xfId="1" applyFont="1" applyFill="1" applyBorder="1" applyAlignment="1" applyProtection="1">
      <alignment vertical="center"/>
    </xf>
    <xf numFmtId="38" fontId="10" fillId="0" borderId="0" xfId="1" applyFont="1" applyFill="1" applyBorder="1" applyAlignment="1" applyProtection="1">
      <alignment horizontal="center" vertical="center"/>
    </xf>
    <xf numFmtId="38" fontId="10" fillId="0" borderId="32" xfId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/>
    <xf numFmtId="0" fontId="10" fillId="0" borderId="33" xfId="0" applyFont="1" applyFill="1" applyBorder="1" applyAlignment="1"/>
    <xf numFmtId="0" fontId="16" fillId="0" borderId="0" xfId="0" applyFont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/>
    </xf>
    <xf numFmtId="176" fontId="10" fillId="2" borderId="0" xfId="0" applyNumberFormat="1" applyFont="1" applyFill="1" applyBorder="1" applyAlignment="1">
      <alignment horizontal="center"/>
    </xf>
    <xf numFmtId="0" fontId="11" fillId="2" borderId="34" xfId="0" applyFont="1" applyFill="1" applyBorder="1" applyAlignment="1">
      <alignment horizontal="center" shrinkToFit="1"/>
    </xf>
    <xf numFmtId="0" fontId="11" fillId="2" borderId="35" xfId="0" applyFont="1" applyFill="1" applyBorder="1" applyAlignment="1">
      <alignment horizontal="center" shrinkToFit="1"/>
    </xf>
    <xf numFmtId="0" fontId="11" fillId="2" borderId="36" xfId="0" quotePrefix="1" applyFont="1" applyFill="1" applyBorder="1" applyAlignment="1">
      <alignment horizontal="center" shrinkToFit="1"/>
    </xf>
    <xf numFmtId="0" fontId="11" fillId="2" borderId="37" xfId="0" quotePrefix="1" applyFont="1" applyFill="1" applyBorder="1" applyAlignment="1">
      <alignment horizontal="center" shrinkToFit="1"/>
    </xf>
    <xf numFmtId="0" fontId="8" fillId="0" borderId="0" xfId="0" applyFont="1" applyBorder="1" applyAlignment="1"/>
    <xf numFmtId="0" fontId="9" fillId="0" borderId="0" xfId="0" applyFont="1" applyBorder="1" applyAlignment="1"/>
    <xf numFmtId="0" fontId="3" fillId="0" borderId="0" xfId="0" applyFont="1" applyAlignment="1">
      <alignment shrinkToFit="1"/>
    </xf>
    <xf numFmtId="38" fontId="23" fillId="0" borderId="38" xfId="1" applyFont="1" applyBorder="1" applyAlignment="1" applyProtection="1">
      <alignment horizontal="right" vertical="center"/>
    </xf>
    <xf numFmtId="38" fontId="18" fillId="3" borderId="38" xfId="1" applyFont="1" applyFill="1" applyBorder="1" applyAlignment="1" applyProtection="1">
      <alignment vertical="center"/>
      <protection locked="0"/>
    </xf>
    <xf numFmtId="38" fontId="23" fillId="0" borderId="39" xfId="1" applyFont="1" applyBorder="1" applyAlignment="1" applyProtection="1">
      <alignment horizontal="right" vertical="center"/>
    </xf>
    <xf numFmtId="38" fontId="18" fillId="0" borderId="15" xfId="1" applyFont="1" applyBorder="1" applyAlignment="1" applyProtection="1">
      <alignment horizontal="right" vertical="center"/>
      <protection locked="0"/>
    </xf>
    <xf numFmtId="38" fontId="18" fillId="0" borderId="39" xfId="1" applyFont="1" applyBorder="1" applyAlignment="1" applyProtection="1">
      <alignment horizontal="right" vertical="center"/>
      <protection locked="0"/>
    </xf>
    <xf numFmtId="38" fontId="18" fillId="0" borderId="13" xfId="1" applyFont="1" applyBorder="1" applyAlignment="1" applyProtection="1">
      <alignment horizontal="right" vertical="center"/>
      <protection locked="0"/>
    </xf>
    <xf numFmtId="38" fontId="18" fillId="0" borderId="38" xfId="1" applyFont="1" applyBorder="1" applyAlignment="1" applyProtection="1">
      <alignment horizontal="right" vertical="center"/>
      <protection locked="0"/>
    </xf>
    <xf numFmtId="0" fontId="13" fillId="0" borderId="40" xfId="0" applyFont="1" applyBorder="1" applyAlignment="1" applyProtection="1">
      <alignment vertical="center" wrapText="1"/>
    </xf>
    <xf numFmtId="0" fontId="13" fillId="0" borderId="0" xfId="0" applyFont="1" applyBorder="1" applyAlignment="1" applyProtection="1">
      <alignment vertical="center" wrapText="1"/>
    </xf>
    <xf numFmtId="0" fontId="9" fillId="3" borderId="36" xfId="0" applyFont="1" applyFill="1" applyBorder="1" applyAlignment="1" applyProtection="1">
      <alignment horizontal="center" vertical="center" shrinkToFit="1"/>
    </xf>
    <xf numFmtId="177" fontId="21" fillId="3" borderId="15" xfId="1" applyNumberFormat="1" applyFont="1" applyFill="1" applyBorder="1" applyAlignment="1" applyProtection="1">
      <alignment horizontal="right" shrinkToFit="1"/>
    </xf>
    <xf numFmtId="177" fontId="21" fillId="0" borderId="15" xfId="1" applyNumberFormat="1" applyFont="1" applyFill="1" applyBorder="1" applyAlignment="1" applyProtection="1">
      <alignment horizontal="right" shrinkToFit="1"/>
    </xf>
    <xf numFmtId="177" fontId="21" fillId="3" borderId="39" xfId="1" applyNumberFormat="1" applyFont="1" applyFill="1" applyBorder="1" applyAlignment="1" applyProtection="1">
      <alignment horizontal="right" shrinkToFit="1"/>
    </xf>
    <xf numFmtId="177" fontId="21" fillId="3" borderId="41" xfId="1" applyNumberFormat="1" applyFont="1" applyFill="1" applyBorder="1" applyAlignment="1" applyProtection="1">
      <alignment horizontal="right" shrinkToFit="1"/>
    </xf>
    <xf numFmtId="177" fontId="21" fillId="3" borderId="12" xfId="1" applyNumberFormat="1" applyFont="1" applyFill="1" applyBorder="1" applyAlignment="1" applyProtection="1">
      <alignment horizontal="right" shrinkToFit="1"/>
    </xf>
    <xf numFmtId="177" fontId="21" fillId="0" borderId="12" xfId="1" applyNumberFormat="1" applyFont="1" applyFill="1" applyBorder="1" applyAlignment="1" applyProtection="1">
      <alignment horizontal="right" shrinkToFit="1"/>
    </xf>
    <xf numFmtId="177" fontId="21" fillId="3" borderId="11" xfId="1" applyNumberFormat="1" applyFont="1" applyFill="1" applyBorder="1" applyAlignment="1" applyProtection="1">
      <alignment horizontal="right" shrinkToFit="1"/>
    </xf>
    <xf numFmtId="177" fontId="21" fillId="3" borderId="42" xfId="1" applyNumberFormat="1" applyFont="1" applyFill="1" applyBorder="1" applyAlignment="1" applyProtection="1">
      <alignment horizontal="right" shrinkToFit="1"/>
    </xf>
    <xf numFmtId="177" fontId="21" fillId="0" borderId="43" xfId="0" applyNumberFormat="1" applyFont="1" applyBorder="1" applyAlignment="1">
      <alignment horizontal="right" shrinkToFit="1"/>
    </xf>
    <xf numFmtId="178" fontId="22" fillId="0" borderId="43" xfId="1" applyNumberFormat="1" applyFont="1" applyBorder="1" applyAlignment="1" applyProtection="1">
      <alignment horizontal="right" shrinkToFit="1"/>
    </xf>
    <xf numFmtId="177" fontId="21" fillId="0" borderId="44" xfId="0" applyNumberFormat="1" applyFont="1" applyBorder="1" applyAlignment="1">
      <alignment horizontal="right" shrinkToFit="1"/>
    </xf>
    <xf numFmtId="177" fontId="21" fillId="0" borderId="45" xfId="0" applyNumberFormat="1" applyFont="1" applyBorder="1" applyAlignment="1">
      <alignment horizontal="right" shrinkToFit="1"/>
    </xf>
    <xf numFmtId="38" fontId="21" fillId="0" borderId="13" xfId="1" applyFont="1" applyBorder="1" applyAlignment="1" applyProtection="1">
      <alignment horizontal="right" vertical="center" shrinkToFit="1"/>
      <protection locked="0"/>
    </xf>
    <xf numFmtId="38" fontId="21" fillId="0" borderId="38" xfId="1" applyFont="1" applyBorder="1" applyAlignment="1" applyProtection="1">
      <alignment horizontal="right" vertical="center" shrinkToFit="1"/>
      <protection locked="0"/>
    </xf>
    <xf numFmtId="38" fontId="24" fillId="0" borderId="38" xfId="1" applyFont="1" applyBorder="1" applyAlignment="1" applyProtection="1">
      <alignment horizontal="right" vertical="center" shrinkToFit="1"/>
    </xf>
    <xf numFmtId="38" fontId="21" fillId="3" borderId="38" xfId="1" applyFont="1" applyFill="1" applyBorder="1" applyAlignment="1" applyProtection="1">
      <alignment vertical="center" shrinkToFit="1"/>
      <protection locked="0"/>
    </xf>
    <xf numFmtId="38" fontId="21" fillId="0" borderId="46" xfId="1" applyFont="1" applyBorder="1" applyAlignment="1" applyProtection="1">
      <alignment shrinkToFit="1"/>
    </xf>
    <xf numFmtId="38" fontId="21" fillId="0" borderId="15" xfId="1" applyFont="1" applyBorder="1" applyAlignment="1" applyProtection="1">
      <alignment horizontal="right" vertical="center" shrinkToFit="1"/>
      <protection locked="0"/>
    </xf>
    <xf numFmtId="38" fontId="21" fillId="0" borderId="39" xfId="1" applyFont="1" applyBorder="1" applyAlignment="1" applyProtection="1">
      <alignment horizontal="right" vertical="center" shrinkToFit="1"/>
      <protection locked="0"/>
    </xf>
    <xf numFmtId="38" fontId="24" fillId="0" borderId="39" xfId="1" applyFont="1" applyBorder="1" applyAlignment="1" applyProtection="1">
      <alignment horizontal="right" vertical="center" shrinkToFit="1"/>
    </xf>
    <xf numFmtId="38" fontId="21" fillId="0" borderId="47" xfId="1" applyFont="1" applyBorder="1" applyAlignment="1" applyProtection="1">
      <alignment shrinkToFit="1"/>
    </xf>
    <xf numFmtId="38" fontId="21" fillId="3" borderId="15" xfId="1" applyFont="1" applyFill="1" applyBorder="1" applyAlignment="1" applyProtection="1">
      <alignment shrinkToFit="1"/>
    </xf>
    <xf numFmtId="178" fontId="22" fillId="3" borderId="15" xfId="1" applyNumberFormat="1" applyFont="1" applyFill="1" applyBorder="1" applyAlignment="1" applyProtection="1">
      <alignment shrinkToFit="1"/>
    </xf>
    <xf numFmtId="38" fontId="21" fillId="3" borderId="39" xfId="1" applyFont="1" applyFill="1" applyBorder="1" applyAlignment="1" applyProtection="1">
      <alignment shrinkToFit="1"/>
    </xf>
    <xf numFmtId="38" fontId="21" fillId="3" borderId="41" xfId="1" applyFont="1" applyFill="1" applyBorder="1" applyAlignment="1" applyProtection="1">
      <alignment shrinkToFit="1"/>
    </xf>
    <xf numFmtId="38" fontId="21" fillId="0" borderId="48" xfId="1" applyFont="1" applyFill="1" applyBorder="1" applyAlignment="1" applyProtection="1">
      <alignment horizontal="right" vertical="center" shrinkToFit="1"/>
      <protection locked="0"/>
    </xf>
    <xf numFmtId="38" fontId="21" fillId="0" borderId="49" xfId="1" applyFont="1" applyFill="1" applyBorder="1" applyAlignment="1" applyProtection="1">
      <alignment horizontal="right" vertical="center" shrinkToFit="1"/>
      <protection locked="0"/>
    </xf>
    <xf numFmtId="38" fontId="24" fillId="0" borderId="49" xfId="1" applyFont="1" applyFill="1" applyBorder="1" applyAlignment="1" applyProtection="1">
      <alignment horizontal="right" vertical="center" shrinkToFit="1"/>
    </xf>
    <xf numFmtId="38" fontId="24" fillId="0" borderId="49" xfId="1" applyFont="1" applyBorder="1" applyAlignment="1" applyProtection="1">
      <alignment horizontal="right" vertical="center" shrinkToFit="1"/>
    </xf>
    <xf numFmtId="178" fontId="22" fillId="3" borderId="15" xfId="1" quotePrefix="1" applyNumberFormat="1" applyFont="1" applyFill="1" applyBorder="1" applyAlignment="1" applyProtection="1">
      <alignment shrinkToFit="1"/>
    </xf>
    <xf numFmtId="38" fontId="21" fillId="3" borderId="50" xfId="1" applyFont="1" applyFill="1" applyBorder="1" applyAlignment="1" applyProtection="1">
      <alignment shrinkToFit="1"/>
    </xf>
    <xf numFmtId="38" fontId="21" fillId="3" borderId="51" xfId="1" applyFont="1" applyFill="1" applyBorder="1" applyAlignment="1" applyProtection="1">
      <alignment shrinkToFit="1"/>
    </xf>
    <xf numFmtId="38" fontId="21" fillId="3" borderId="52" xfId="1" applyFont="1" applyFill="1" applyBorder="1" applyAlignment="1" applyProtection="1">
      <alignment shrinkToFit="1"/>
    </xf>
    <xf numFmtId="38" fontId="21" fillId="3" borderId="53" xfId="1" applyFont="1" applyFill="1" applyBorder="1" applyAlignment="1" applyProtection="1">
      <alignment shrinkToFit="1"/>
    </xf>
    <xf numFmtId="178" fontId="22" fillId="3" borderId="53" xfId="1" applyNumberFormat="1" applyFont="1" applyFill="1" applyBorder="1" applyAlignment="1" applyProtection="1">
      <alignment shrinkToFit="1"/>
    </xf>
    <xf numFmtId="38" fontId="21" fillId="3" borderId="54" xfId="1" applyFont="1" applyFill="1" applyBorder="1" applyAlignment="1" applyProtection="1">
      <alignment shrinkToFit="1"/>
    </xf>
    <xf numFmtId="38" fontId="21" fillId="3" borderId="55" xfId="1" applyFont="1" applyFill="1" applyBorder="1" applyAlignment="1" applyProtection="1">
      <alignment shrinkToFit="1"/>
    </xf>
    <xf numFmtId="38" fontId="21" fillId="0" borderId="4" xfId="1" applyFont="1" applyBorder="1" applyAlignment="1" applyProtection="1">
      <alignment shrinkToFit="1"/>
    </xf>
    <xf numFmtId="38" fontId="21" fillId="0" borderId="12" xfId="1" applyFont="1" applyBorder="1" applyAlignment="1" applyProtection="1">
      <alignment vertical="center" shrinkToFit="1"/>
      <protection locked="0"/>
    </xf>
    <xf numFmtId="38" fontId="21" fillId="0" borderId="11" xfId="1" applyFont="1" applyBorder="1" applyAlignment="1" applyProtection="1">
      <alignment vertical="center" shrinkToFit="1"/>
      <protection locked="0"/>
    </xf>
    <xf numFmtId="38" fontId="24" fillId="0" borderId="11" xfId="1" applyFont="1" applyBorder="1" applyAlignment="1" applyProtection="1">
      <alignment horizontal="right" vertical="center" shrinkToFit="1"/>
    </xf>
    <xf numFmtId="38" fontId="21" fillId="0" borderId="56" xfId="1" applyFont="1" applyBorder="1" applyAlignment="1" applyProtection="1">
      <alignment shrinkToFit="1"/>
    </xf>
    <xf numFmtId="38" fontId="21" fillId="0" borderId="48" xfId="1" applyFont="1" applyBorder="1" applyAlignment="1" applyProtection="1">
      <alignment vertical="center" shrinkToFit="1"/>
      <protection locked="0"/>
    </xf>
    <xf numFmtId="38" fontId="21" fillId="0" borderId="49" xfId="1" applyFont="1" applyBorder="1" applyAlignment="1" applyProtection="1">
      <alignment vertical="center" shrinkToFit="1"/>
      <protection locked="0"/>
    </xf>
    <xf numFmtId="178" fontId="22" fillId="3" borderId="50" xfId="1" applyNumberFormat="1" applyFont="1" applyFill="1" applyBorder="1" applyAlignment="1" applyProtection="1">
      <alignment shrinkToFit="1"/>
    </xf>
    <xf numFmtId="38" fontId="21" fillId="0" borderId="52" xfId="1" applyFont="1" applyBorder="1" applyAlignment="1" applyProtection="1">
      <alignment shrinkToFit="1"/>
    </xf>
    <xf numFmtId="38" fontId="21" fillId="0" borderId="42" xfId="1" applyFont="1" applyBorder="1" applyAlignment="1" applyProtection="1">
      <alignment shrinkToFit="1"/>
    </xf>
    <xf numFmtId="38" fontId="21" fillId="0" borderId="41" xfId="1" applyFont="1" applyBorder="1" applyAlignment="1" applyProtection="1">
      <alignment shrinkToFit="1"/>
    </xf>
    <xf numFmtId="38" fontId="21" fillId="0" borderId="57" xfId="1" applyFont="1" applyBorder="1" applyAlignment="1" applyProtection="1">
      <alignment shrinkToFit="1"/>
    </xf>
    <xf numFmtId="38" fontId="21" fillId="3" borderId="58" xfId="1" applyFont="1" applyFill="1" applyBorder="1" applyAlignment="1" applyProtection="1">
      <alignment shrinkToFit="1"/>
    </xf>
    <xf numFmtId="178" fontId="22" fillId="3" borderId="58" xfId="1" applyNumberFormat="1" applyFont="1" applyFill="1" applyBorder="1" applyAlignment="1" applyProtection="1">
      <alignment shrinkToFit="1"/>
    </xf>
    <xf numFmtId="38" fontId="21" fillId="3" borderId="59" xfId="1" applyFont="1" applyFill="1" applyBorder="1" applyAlignment="1" applyProtection="1">
      <alignment shrinkToFit="1"/>
    </xf>
    <xf numFmtId="38" fontId="21" fillId="3" borderId="60" xfId="1" applyFont="1" applyFill="1" applyBorder="1" applyAlignment="1" applyProtection="1">
      <alignment shrinkToFit="1"/>
    </xf>
    <xf numFmtId="179" fontId="19" fillId="2" borderId="12" xfId="0" applyNumberFormat="1" applyFont="1" applyFill="1" applyBorder="1" applyAlignment="1">
      <alignment vertical="center"/>
    </xf>
    <xf numFmtId="179" fontId="19" fillId="0" borderId="12" xfId="0" applyNumberFormat="1" applyFont="1" applyFill="1" applyBorder="1" applyAlignment="1">
      <alignment vertical="center"/>
    </xf>
    <xf numFmtId="179" fontId="20" fillId="2" borderId="15" xfId="1" applyNumberFormat="1" applyFont="1" applyFill="1" applyBorder="1" applyAlignment="1" applyProtection="1"/>
    <xf numFmtId="179" fontId="19" fillId="2" borderId="15" xfId="0" applyNumberFormat="1" applyFont="1" applyFill="1" applyBorder="1" applyAlignment="1"/>
    <xf numFmtId="176" fontId="25" fillId="2" borderId="12" xfId="0" applyNumberFormat="1" applyFont="1" applyFill="1" applyBorder="1" applyAlignment="1" applyProtection="1">
      <alignment horizontal="right" vertical="center"/>
      <protection locked="0"/>
    </xf>
    <xf numFmtId="176" fontId="25" fillId="2" borderId="15" xfId="0" applyNumberFormat="1" applyFont="1" applyFill="1" applyBorder="1" applyAlignment="1">
      <alignment horizontal="right"/>
    </xf>
    <xf numFmtId="38" fontId="21" fillId="3" borderId="49" xfId="1" applyFont="1" applyFill="1" applyBorder="1" applyAlignment="1" applyProtection="1">
      <alignment vertical="center" shrinkToFit="1"/>
      <protection locked="0"/>
    </xf>
    <xf numFmtId="0" fontId="9" fillId="3" borderId="61" xfId="0" quotePrefix="1" applyFont="1" applyFill="1" applyBorder="1" applyAlignment="1" applyProtection="1">
      <alignment horizontal="distributed" vertical="center"/>
    </xf>
    <xf numFmtId="38" fontId="22" fillId="3" borderId="13" xfId="1" applyFont="1" applyFill="1" applyBorder="1" applyAlignment="1" applyProtection="1">
      <alignment shrinkToFit="1"/>
    </xf>
    <xf numFmtId="178" fontId="22" fillId="3" borderId="13" xfId="1" applyNumberFormat="1" applyFont="1" applyFill="1" applyBorder="1" applyAlignment="1" applyProtection="1">
      <alignment shrinkToFit="1"/>
    </xf>
    <xf numFmtId="38" fontId="22" fillId="3" borderId="38" xfId="1" applyFont="1" applyFill="1" applyBorder="1" applyAlignment="1" applyProtection="1">
      <alignment shrinkToFit="1"/>
    </xf>
    <xf numFmtId="38" fontId="22" fillId="3" borderId="62" xfId="1" applyFont="1" applyFill="1" applyBorder="1" applyAlignment="1" applyProtection="1">
      <alignment shrinkToFit="1"/>
    </xf>
    <xf numFmtId="0" fontId="9" fillId="0" borderId="24" xfId="0" quotePrefix="1" applyFont="1" applyBorder="1" applyAlignment="1" applyProtection="1">
      <alignment horizontal="distributed" vertical="center"/>
    </xf>
    <xf numFmtId="38" fontId="21" fillId="0" borderId="63" xfId="1" applyFont="1" applyFill="1" applyBorder="1" applyAlignment="1" applyProtection="1">
      <alignment vertical="center" shrinkToFit="1"/>
      <protection locked="0"/>
    </xf>
    <xf numFmtId="38" fontId="21" fillId="0" borderId="64" xfId="1" applyFont="1" applyBorder="1" applyAlignment="1" applyProtection="1">
      <alignment vertical="center" shrinkToFit="1"/>
      <protection locked="0"/>
    </xf>
    <xf numFmtId="38" fontId="24" fillId="0" borderId="64" xfId="1" applyFont="1" applyBorder="1" applyAlignment="1" applyProtection="1">
      <alignment horizontal="right" vertical="center" shrinkToFit="1"/>
    </xf>
    <xf numFmtId="38" fontId="21" fillId="3" borderId="64" xfId="1" applyFont="1" applyFill="1" applyBorder="1" applyAlignment="1" applyProtection="1">
      <alignment vertical="center" shrinkToFit="1"/>
      <protection locked="0"/>
    </xf>
    <xf numFmtId="38" fontId="21" fillId="0" borderId="63" xfId="1" applyFont="1" applyBorder="1" applyAlignment="1" applyProtection="1">
      <alignment vertical="center" shrinkToFit="1"/>
      <protection locked="0"/>
    </xf>
    <xf numFmtId="38" fontId="21" fillId="3" borderId="65" xfId="1" applyFont="1" applyFill="1" applyBorder="1" applyAlignment="1" applyProtection="1">
      <alignment vertical="center" shrinkToFit="1"/>
      <protection locked="0"/>
    </xf>
    <xf numFmtId="38" fontId="21" fillId="0" borderId="66" xfId="1" applyFont="1" applyBorder="1" applyAlignment="1" applyProtection="1">
      <alignment vertical="center" shrinkToFit="1"/>
      <protection locked="0"/>
    </xf>
    <xf numFmtId="38" fontId="21" fillId="0" borderId="67" xfId="1" applyFont="1" applyBorder="1" applyAlignment="1" applyProtection="1">
      <alignment vertical="center" shrinkToFit="1"/>
      <protection locked="0"/>
    </xf>
    <xf numFmtId="38" fontId="24" fillId="0" borderId="67" xfId="1" applyFont="1" applyBorder="1" applyAlignment="1" applyProtection="1">
      <alignment horizontal="right" vertical="center" shrinkToFit="1"/>
    </xf>
    <xf numFmtId="38" fontId="21" fillId="3" borderId="68" xfId="1" applyFont="1" applyFill="1" applyBorder="1" applyAlignment="1" applyProtection="1">
      <alignment vertical="center" shrinkToFit="1"/>
      <protection locked="0"/>
    </xf>
    <xf numFmtId="38" fontId="21" fillId="0" borderId="69" xfId="1" applyFont="1" applyBorder="1" applyAlignment="1" applyProtection="1">
      <alignment vertical="center" shrinkToFit="1"/>
      <protection locked="0"/>
    </xf>
    <xf numFmtId="38" fontId="21" fillId="0" borderId="70" xfId="1" applyFont="1" applyBorder="1" applyAlignment="1" applyProtection="1">
      <alignment vertical="center" shrinkToFit="1"/>
      <protection locked="0"/>
    </xf>
    <xf numFmtId="38" fontId="24" fillId="0" borderId="70" xfId="1" applyFont="1" applyBorder="1" applyAlignment="1" applyProtection="1">
      <alignment horizontal="right" vertical="center" shrinkToFit="1"/>
    </xf>
    <xf numFmtId="38" fontId="21" fillId="3" borderId="71" xfId="1" applyFont="1" applyFill="1" applyBorder="1" applyAlignment="1" applyProtection="1">
      <alignment vertical="center" shrinkToFit="1"/>
      <protection locked="0"/>
    </xf>
    <xf numFmtId="38" fontId="21" fillId="3" borderId="72" xfId="1" applyFont="1" applyFill="1" applyBorder="1" applyAlignment="1" applyProtection="1">
      <alignment shrinkToFit="1"/>
    </xf>
    <xf numFmtId="38" fontId="21" fillId="0" borderId="48" xfId="1" applyFont="1" applyBorder="1" applyAlignment="1" applyProtection="1">
      <alignment horizontal="right" vertical="center" shrinkToFit="1"/>
      <protection locked="0"/>
    </xf>
    <xf numFmtId="38" fontId="21" fillId="0" borderId="49" xfId="1" applyFont="1" applyBorder="1" applyAlignment="1" applyProtection="1">
      <alignment horizontal="right" vertical="center" shrinkToFit="1"/>
      <protection locked="0"/>
    </xf>
    <xf numFmtId="38" fontId="21" fillId="0" borderId="63" xfId="1" applyFont="1" applyBorder="1" applyAlignment="1" applyProtection="1">
      <alignment horizontal="right" vertical="center" shrinkToFit="1"/>
      <protection locked="0"/>
    </xf>
    <xf numFmtId="38" fontId="21" fillId="0" borderId="64" xfId="1" applyFont="1" applyBorder="1" applyAlignment="1" applyProtection="1">
      <alignment horizontal="right" vertical="center" shrinkToFit="1"/>
      <protection locked="0"/>
    </xf>
    <xf numFmtId="38" fontId="21" fillId="0" borderId="66" xfId="1" applyFont="1" applyBorder="1" applyAlignment="1" applyProtection="1">
      <alignment horizontal="right" vertical="center" shrinkToFit="1"/>
      <protection locked="0"/>
    </xf>
    <xf numFmtId="38" fontId="21" fillId="0" borderId="67" xfId="1" applyFont="1" applyBorder="1" applyAlignment="1" applyProtection="1">
      <alignment horizontal="right" vertical="center" shrinkToFit="1"/>
      <protection locked="0"/>
    </xf>
    <xf numFmtId="179" fontId="19" fillId="2" borderId="15" xfId="1" applyNumberFormat="1" applyFont="1" applyFill="1" applyBorder="1" applyAlignment="1" applyProtection="1"/>
    <xf numFmtId="0" fontId="10" fillId="0" borderId="73" xfId="0" applyFont="1" applyFill="1" applyBorder="1" applyAlignment="1"/>
    <xf numFmtId="0" fontId="26" fillId="0" borderId="0" xfId="0" applyFont="1">
      <alignment vertical="center"/>
    </xf>
    <xf numFmtId="0" fontId="11" fillId="0" borderId="0" xfId="0" applyFont="1" applyBorder="1" applyAlignment="1" applyProtection="1">
      <alignment vertical="center" wrapText="1"/>
    </xf>
    <xf numFmtId="0" fontId="12" fillId="2" borderId="25" xfId="0" applyFont="1" applyFill="1" applyBorder="1" applyAlignment="1">
      <alignment horizontal="center" shrinkToFit="1"/>
    </xf>
    <xf numFmtId="0" fontId="12" fillId="2" borderId="21" xfId="0" applyFont="1" applyFill="1" applyBorder="1" applyAlignment="1">
      <alignment horizontal="center" shrinkToFit="1"/>
    </xf>
    <xf numFmtId="0" fontId="3" fillId="0" borderId="40" xfId="0" applyFont="1" applyBorder="1" applyAlignment="1">
      <alignment horizontal="center" shrinkToFit="1"/>
    </xf>
    <xf numFmtId="0" fontId="3" fillId="0" borderId="0" xfId="0" applyFont="1" applyBorder="1" applyAlignment="1">
      <alignment horizontal="center" shrinkToFit="1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8" fillId="0" borderId="0" xfId="0" applyFont="1" applyBorder="1" applyAlignment="1">
      <alignment shrinkToFit="1"/>
    </xf>
    <xf numFmtId="0" fontId="9" fillId="0" borderId="0" xfId="0" applyFont="1" applyBorder="1" applyAlignment="1"/>
    <xf numFmtId="0" fontId="8" fillId="0" borderId="10" xfId="0" quotePrefix="1" applyFont="1" applyBorder="1" applyAlignment="1">
      <alignment horizontal="right"/>
    </xf>
    <xf numFmtId="0" fontId="8" fillId="0" borderId="10" xfId="0" applyFont="1" applyBorder="1" applyAlignment="1">
      <alignment horizontal="right"/>
    </xf>
    <xf numFmtId="0" fontId="9" fillId="0" borderId="0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8" fillId="0" borderId="36" xfId="0" applyFont="1" applyBorder="1" applyAlignment="1">
      <alignment horizontal="left" vertical="top" wrapText="1"/>
    </xf>
    <xf numFmtId="0" fontId="8" fillId="0" borderId="74" xfId="0" applyFont="1" applyBorder="1" applyAlignment="1">
      <alignment horizontal="left" vertical="top" wrapText="1"/>
    </xf>
    <xf numFmtId="0" fontId="8" fillId="0" borderId="4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26" fillId="0" borderId="40" xfId="0" applyFont="1" applyBorder="1" applyAlignment="1">
      <alignment vertical="top"/>
    </xf>
    <xf numFmtId="0" fontId="26" fillId="0" borderId="0" xfId="0" applyFont="1" applyAlignment="1">
      <alignment vertical="top"/>
    </xf>
    <xf numFmtId="0" fontId="12" fillId="2" borderId="25" xfId="0" applyFont="1" applyFill="1" applyBorder="1" applyAlignment="1">
      <alignment horizontal="center" vertical="center" shrinkToFit="1"/>
    </xf>
    <xf numFmtId="0" fontId="12" fillId="2" borderId="21" xfId="0" applyFont="1" applyFill="1" applyBorder="1" applyAlignment="1">
      <alignment horizontal="center" vertical="center" shrinkToFit="1"/>
    </xf>
    <xf numFmtId="0" fontId="13" fillId="0" borderId="40" xfId="0" applyFont="1" applyBorder="1" applyAlignment="1" applyProtection="1">
      <alignment horizontal="left" vertical="top" wrapText="1"/>
    </xf>
    <xf numFmtId="0" fontId="13" fillId="0" borderId="0" xfId="0" applyFont="1" applyBorder="1" applyAlignment="1" applyProtection="1">
      <alignment horizontal="left" vertical="top" wrapText="1"/>
    </xf>
    <xf numFmtId="0" fontId="13" fillId="0" borderId="40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1" fillId="2" borderId="25" xfId="0" applyFont="1" applyFill="1" applyBorder="1" applyAlignment="1">
      <alignment horizontal="center" shrinkToFit="1"/>
    </xf>
    <xf numFmtId="0" fontId="11" fillId="2" borderId="21" xfId="0" applyFont="1" applyFill="1" applyBorder="1" applyAlignment="1">
      <alignment horizontal="center" shrinkToFit="1"/>
    </xf>
    <xf numFmtId="0" fontId="11" fillId="2" borderId="25" xfId="0" applyFont="1" applyFill="1" applyBorder="1" applyAlignment="1">
      <alignment horizontal="center" vertical="center" shrinkToFit="1"/>
    </xf>
    <xf numFmtId="0" fontId="11" fillId="2" borderId="21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C53"/>
  <sheetViews>
    <sheetView tabSelected="1" view="pageBreakPreview" topLeftCell="A4" zoomScale="125" zoomScaleNormal="125" zoomScaleSheetLayoutView="125" workbookViewId="0">
      <selection activeCell="D11" sqref="D11"/>
    </sheetView>
  </sheetViews>
  <sheetFormatPr defaultRowHeight="12"/>
  <cols>
    <col min="1" max="1" width="1.25" style="1" customWidth="1"/>
    <col min="2" max="2" width="8" style="1" customWidth="1"/>
    <col min="3" max="4" width="5.625" style="1" customWidth="1"/>
    <col min="5" max="6" width="5.5" style="1" customWidth="1"/>
    <col min="7" max="8" width="5.625" style="1" customWidth="1"/>
    <col min="9" max="9" width="8.125" style="1" customWidth="1"/>
    <col min="10" max="15" width="5.625" style="1" customWidth="1"/>
    <col min="16" max="16" width="5.75" style="1" customWidth="1"/>
    <col min="17" max="17" width="13.125" style="1" customWidth="1"/>
    <col min="18" max="23" width="4.875" style="1" customWidth="1"/>
    <col min="24" max="16384" width="9" style="1"/>
  </cols>
  <sheetData>
    <row r="1" spans="2:23" ht="14.25">
      <c r="B1" s="56"/>
      <c r="L1" s="172"/>
      <c r="M1" s="172"/>
      <c r="N1" s="172"/>
      <c r="O1" s="172"/>
    </row>
    <row r="2" spans="2:23">
      <c r="L2" s="24"/>
      <c r="M2" s="24"/>
      <c r="N2" s="24"/>
      <c r="O2" s="24"/>
    </row>
    <row r="3" spans="2:23" ht="19.5" customHeight="1">
      <c r="B3" s="173" t="s">
        <v>87</v>
      </c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Q3" s="1" t="s">
        <v>90</v>
      </c>
    </row>
    <row r="4" spans="2:23" ht="11.25" customHeight="1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2:23" ht="12.75" thickBot="1">
      <c r="B5" s="174"/>
      <c r="C5" s="175"/>
      <c r="D5" s="175"/>
      <c r="E5" s="175"/>
      <c r="F5" s="175"/>
      <c r="G5" s="175"/>
      <c r="H5" s="175"/>
      <c r="I5" s="175"/>
      <c r="J5" s="3"/>
      <c r="K5" s="3"/>
      <c r="L5" s="176"/>
      <c r="M5" s="177"/>
      <c r="N5" s="177"/>
      <c r="O5" s="177"/>
    </row>
    <row r="6" spans="2:23">
      <c r="B6" s="4"/>
      <c r="C6" s="5" t="s">
        <v>57</v>
      </c>
      <c r="D6" s="6"/>
      <c r="E6" s="6" t="s">
        <v>66</v>
      </c>
      <c r="F6" s="6"/>
      <c r="G6" s="6"/>
      <c r="H6" s="7" t="s">
        <v>58</v>
      </c>
      <c r="I6" s="8"/>
      <c r="J6" s="5" t="s">
        <v>57</v>
      </c>
      <c r="K6" s="6"/>
      <c r="L6" s="6" t="s">
        <v>66</v>
      </c>
      <c r="M6" s="6"/>
      <c r="N6" s="6"/>
      <c r="O6" s="7" t="s">
        <v>58</v>
      </c>
      <c r="Q6" s="15" t="s">
        <v>54</v>
      </c>
      <c r="R6" s="16" t="s">
        <v>57</v>
      </c>
      <c r="S6" s="16"/>
      <c r="T6" s="16" t="s">
        <v>66</v>
      </c>
      <c r="U6" s="16"/>
      <c r="V6" s="16"/>
      <c r="W6" s="16" t="s">
        <v>58</v>
      </c>
    </row>
    <row r="7" spans="2:23" ht="12.75" thickBot="1">
      <c r="B7" s="9" t="s">
        <v>59</v>
      </c>
      <c r="C7" s="10" t="s">
        <v>60</v>
      </c>
      <c r="D7" s="11" t="s">
        <v>61</v>
      </c>
      <c r="E7" s="11" t="s">
        <v>62</v>
      </c>
      <c r="F7" s="11" t="s">
        <v>63</v>
      </c>
      <c r="G7" s="11" t="s">
        <v>64</v>
      </c>
      <c r="H7" s="12" t="s">
        <v>64</v>
      </c>
      <c r="I7" s="13" t="s">
        <v>59</v>
      </c>
      <c r="J7" s="10" t="s">
        <v>60</v>
      </c>
      <c r="K7" s="11" t="s">
        <v>61</v>
      </c>
      <c r="L7" s="11" t="s">
        <v>62</v>
      </c>
      <c r="M7" s="11" t="s">
        <v>63</v>
      </c>
      <c r="N7" s="11" t="s">
        <v>64</v>
      </c>
      <c r="O7" s="12" t="s">
        <v>64</v>
      </c>
      <c r="Q7" s="17" t="s">
        <v>52</v>
      </c>
      <c r="R7" s="18" t="s">
        <v>60</v>
      </c>
      <c r="S7" s="18" t="s">
        <v>61</v>
      </c>
      <c r="T7" s="18" t="s">
        <v>62</v>
      </c>
      <c r="U7" s="18" t="s">
        <v>63</v>
      </c>
      <c r="V7" s="18" t="s">
        <v>64</v>
      </c>
      <c r="W7" s="18" t="s">
        <v>64</v>
      </c>
    </row>
    <row r="8" spans="2:23" ht="15.75" customHeight="1">
      <c r="B8" s="27" t="s">
        <v>0</v>
      </c>
      <c r="C8" s="119">
        <v>56</v>
      </c>
      <c r="D8" s="120">
        <v>428</v>
      </c>
      <c r="E8" s="105">
        <f>IF(D8-G8=0,"-",D8-G8)</f>
        <v>25</v>
      </c>
      <c r="F8" s="105">
        <f>E8</f>
        <v>25</v>
      </c>
      <c r="G8" s="136">
        <v>403</v>
      </c>
      <c r="H8" s="114">
        <v>417</v>
      </c>
      <c r="I8" s="28" t="s">
        <v>43</v>
      </c>
      <c r="J8" s="158">
        <v>10</v>
      </c>
      <c r="K8" s="159">
        <v>79</v>
      </c>
      <c r="L8" s="105">
        <f>IF(K8-N8=0,"-",K8-N8)</f>
        <v>1</v>
      </c>
      <c r="M8" s="105">
        <f>L8</f>
        <v>1</v>
      </c>
      <c r="N8" s="136">
        <v>78</v>
      </c>
      <c r="O8" s="93">
        <v>78</v>
      </c>
      <c r="Q8" s="19" t="s">
        <v>74</v>
      </c>
      <c r="R8" s="72">
        <v>23</v>
      </c>
      <c r="S8" s="73">
        <v>183</v>
      </c>
      <c r="T8" s="67">
        <f>IF(S8-V8=0,"-",S8-V8)</f>
        <v>56</v>
      </c>
      <c r="U8" s="67">
        <f>T8</f>
        <v>56</v>
      </c>
      <c r="V8" s="68">
        <v>127</v>
      </c>
      <c r="W8" s="134"/>
    </row>
    <row r="9" spans="2:23" ht="15.75" customHeight="1">
      <c r="B9" s="142" t="s">
        <v>1</v>
      </c>
      <c r="C9" s="143">
        <v>28</v>
      </c>
      <c r="D9" s="144">
        <v>216</v>
      </c>
      <c r="E9" s="145" t="str">
        <f>IF(D9-G9=0,"-",D9-G9)</f>
        <v>-</v>
      </c>
      <c r="F9" s="145" t="str">
        <f>E9</f>
        <v>-</v>
      </c>
      <c r="G9" s="146">
        <v>216</v>
      </c>
      <c r="H9" s="118">
        <v>217</v>
      </c>
      <c r="I9" s="31" t="s">
        <v>44</v>
      </c>
      <c r="J9" s="162">
        <v>18</v>
      </c>
      <c r="K9" s="163">
        <v>126</v>
      </c>
      <c r="L9" s="151">
        <f>IF(K9-N9=0,"-",K9-N9)</f>
        <v>3</v>
      </c>
      <c r="M9" s="151">
        <f>L9</f>
        <v>3</v>
      </c>
      <c r="N9" s="152">
        <v>123</v>
      </c>
      <c r="O9" s="97">
        <v>123</v>
      </c>
      <c r="Q9" s="21" t="s">
        <v>75</v>
      </c>
      <c r="R9" s="70">
        <v>47</v>
      </c>
      <c r="S9" s="71">
        <v>361</v>
      </c>
      <c r="T9" s="69">
        <f>IF(S9-V9=0,"-",S9-V9)</f>
        <v>122</v>
      </c>
      <c r="U9" s="69">
        <f>T9</f>
        <v>122</v>
      </c>
      <c r="V9" s="68">
        <v>239</v>
      </c>
      <c r="W9" s="135"/>
    </row>
    <row r="10" spans="2:23" ht="15.75" customHeight="1">
      <c r="B10" s="142" t="s">
        <v>2</v>
      </c>
      <c r="C10" s="143">
        <v>18</v>
      </c>
      <c r="D10" s="144">
        <v>144</v>
      </c>
      <c r="E10" s="145" t="str">
        <f>IF(D10-G10=0,"-",D10-G10)</f>
        <v>-</v>
      </c>
      <c r="F10" s="145" t="str">
        <f>E10</f>
        <v>-</v>
      </c>
      <c r="G10" s="146">
        <v>144</v>
      </c>
      <c r="H10" s="118">
        <v>130</v>
      </c>
      <c r="I10" s="32" t="s">
        <v>45</v>
      </c>
      <c r="J10" s="98">
        <f>SUM(J8:J9)</f>
        <v>28</v>
      </c>
      <c r="K10" s="98">
        <f>SUM(K8:K9)</f>
        <v>205</v>
      </c>
      <c r="L10" s="99">
        <f>SUM(L8:L9)</f>
        <v>4</v>
      </c>
      <c r="M10" s="99">
        <f>SUM(M8:M9)</f>
        <v>4</v>
      </c>
      <c r="N10" s="100">
        <f>SUM(N8:N9)</f>
        <v>201</v>
      </c>
      <c r="O10" s="101">
        <v>201</v>
      </c>
      <c r="Q10" s="21" t="s">
        <v>55</v>
      </c>
      <c r="R10" s="70">
        <f>SUM(R8:R9)</f>
        <v>70</v>
      </c>
      <c r="S10" s="71">
        <f>SUM(S8:S9)</f>
        <v>544</v>
      </c>
      <c r="T10" s="69">
        <f>SUM(T8:T9)</f>
        <v>178</v>
      </c>
      <c r="U10" s="69">
        <f>SUM(U8:U9)</f>
        <v>178</v>
      </c>
      <c r="V10" s="68">
        <f>SUM(V8:V9)</f>
        <v>366</v>
      </c>
      <c r="W10" s="135"/>
    </row>
    <row r="11" spans="2:23" ht="15.75" customHeight="1">
      <c r="B11" s="142" t="s">
        <v>3</v>
      </c>
      <c r="C11" s="143">
        <v>35</v>
      </c>
      <c r="D11" s="144">
        <v>377</v>
      </c>
      <c r="E11" s="145">
        <f>IF(D11-G11=0,"-",D11-G11)</f>
        <v>110</v>
      </c>
      <c r="F11" s="145">
        <f>E11</f>
        <v>110</v>
      </c>
      <c r="G11" s="146">
        <v>267</v>
      </c>
      <c r="H11" s="118">
        <v>266</v>
      </c>
      <c r="I11" s="28" t="s">
        <v>46</v>
      </c>
      <c r="J11" s="102">
        <v>7</v>
      </c>
      <c r="K11" s="103">
        <v>42</v>
      </c>
      <c r="L11" s="104" t="str">
        <f>IF(K11-N11=0,"-",K11-N11)</f>
        <v>-</v>
      </c>
      <c r="M11" s="105" t="str">
        <f>L11</f>
        <v>-</v>
      </c>
      <c r="N11" s="92">
        <v>42</v>
      </c>
      <c r="O11" s="93">
        <v>33</v>
      </c>
    </row>
    <row r="12" spans="2:23" ht="15.75" customHeight="1">
      <c r="B12" s="142" t="s">
        <v>4</v>
      </c>
      <c r="C12" s="147">
        <v>36</v>
      </c>
      <c r="D12" s="144">
        <v>282</v>
      </c>
      <c r="E12" s="145" t="str">
        <f>IF(D12-G12=0,"-",D12-G12)</f>
        <v>-</v>
      </c>
      <c r="F12" s="145" t="str">
        <f>E12</f>
        <v>-</v>
      </c>
      <c r="G12" s="146">
        <v>282</v>
      </c>
      <c r="H12" s="118">
        <v>282</v>
      </c>
      <c r="I12" s="32" t="s">
        <v>47</v>
      </c>
      <c r="J12" s="98">
        <f>J11</f>
        <v>7</v>
      </c>
      <c r="K12" s="98">
        <f>K11</f>
        <v>42</v>
      </c>
      <c r="L12" s="106">
        <v>0</v>
      </c>
      <c r="M12" s="106">
        <v>0</v>
      </c>
      <c r="N12" s="100">
        <f>N11</f>
        <v>42</v>
      </c>
      <c r="O12" s="101">
        <v>33</v>
      </c>
      <c r="Q12" s="15" t="s">
        <v>54</v>
      </c>
      <c r="R12" s="16" t="s">
        <v>57</v>
      </c>
      <c r="S12" s="16"/>
      <c r="T12" s="16" t="s">
        <v>66</v>
      </c>
      <c r="U12" s="16"/>
      <c r="V12" s="16"/>
      <c r="W12" s="16" t="s">
        <v>58</v>
      </c>
    </row>
    <row r="13" spans="2:23" ht="15.75" customHeight="1">
      <c r="B13" s="137" t="s">
        <v>5</v>
      </c>
      <c r="C13" s="138">
        <f>SUM(C8:C12)</f>
        <v>173</v>
      </c>
      <c r="D13" s="138">
        <f>SUM(D8:D12)</f>
        <v>1447</v>
      </c>
      <c r="E13" s="139">
        <f>SUM(E8:E12)</f>
        <v>135</v>
      </c>
      <c r="F13" s="139">
        <f>SUM(F8:F12)</f>
        <v>135</v>
      </c>
      <c r="G13" s="140">
        <f>SUM(G8:G12)</f>
        <v>1312</v>
      </c>
      <c r="H13" s="141">
        <v>1312</v>
      </c>
      <c r="I13" s="33" t="s">
        <v>48</v>
      </c>
      <c r="J13" s="94">
        <v>13</v>
      </c>
      <c r="K13" s="95">
        <v>97</v>
      </c>
      <c r="L13" s="96" t="str">
        <f>IF(K13-N13=0,"-",K13-N13)</f>
        <v>-</v>
      </c>
      <c r="M13" s="96" t="str">
        <f>L13</f>
        <v>-</v>
      </c>
      <c r="N13" s="92">
        <v>97</v>
      </c>
      <c r="O13" s="97">
        <v>98</v>
      </c>
      <c r="Q13" s="17" t="s">
        <v>52</v>
      </c>
      <c r="R13" s="18" t="s">
        <v>60</v>
      </c>
      <c r="S13" s="18" t="s">
        <v>61</v>
      </c>
      <c r="T13" s="18" t="s">
        <v>62</v>
      </c>
      <c r="U13" s="18" t="s">
        <v>63</v>
      </c>
      <c r="V13" s="18" t="s">
        <v>64</v>
      </c>
      <c r="W13" s="18" t="s">
        <v>64</v>
      </c>
    </row>
    <row r="14" spans="2:23" ht="15.75" customHeight="1">
      <c r="B14" s="30" t="s">
        <v>6</v>
      </c>
      <c r="C14" s="119">
        <v>106</v>
      </c>
      <c r="D14" s="120">
        <v>735</v>
      </c>
      <c r="E14" s="105">
        <f t="shared" ref="E14:E25" si="0">IF(D14-G14=0,"-",D14-G14)</f>
        <v>332</v>
      </c>
      <c r="F14" s="105">
        <f t="shared" ref="F14:F25" si="1">E14</f>
        <v>332</v>
      </c>
      <c r="G14" s="136">
        <v>403</v>
      </c>
      <c r="H14" s="97">
        <v>340</v>
      </c>
      <c r="I14" s="32" t="s">
        <v>49</v>
      </c>
      <c r="J14" s="98">
        <f>J13</f>
        <v>13</v>
      </c>
      <c r="K14" s="98">
        <f>K13</f>
        <v>97</v>
      </c>
      <c r="L14" s="99">
        <f>SUM(L13)</f>
        <v>0</v>
      </c>
      <c r="M14" s="99">
        <f>SUM(M13)</f>
        <v>0</v>
      </c>
      <c r="N14" s="100">
        <f>N13</f>
        <v>97</v>
      </c>
      <c r="O14" s="101">
        <v>98</v>
      </c>
      <c r="Q14" s="19" t="s">
        <v>84</v>
      </c>
      <c r="R14" s="72">
        <v>31</v>
      </c>
      <c r="S14" s="73">
        <v>343</v>
      </c>
      <c r="T14" s="67">
        <f>IF(S14-V14=0,"-",S14-V14)</f>
        <v>105</v>
      </c>
      <c r="U14" s="67">
        <f>T14</f>
        <v>105</v>
      </c>
      <c r="V14" s="68">
        <v>238</v>
      </c>
      <c r="W14" s="20"/>
    </row>
    <row r="15" spans="2:23" ht="15.75" customHeight="1" thickBot="1">
      <c r="B15" s="142" t="s">
        <v>7</v>
      </c>
      <c r="C15" s="147">
        <v>23</v>
      </c>
      <c r="D15" s="144">
        <v>157</v>
      </c>
      <c r="E15" s="145">
        <f t="shared" si="0"/>
        <v>40</v>
      </c>
      <c r="F15" s="145">
        <f t="shared" si="1"/>
        <v>40</v>
      </c>
      <c r="G15" s="148">
        <v>117</v>
      </c>
      <c r="H15" s="97">
        <v>117</v>
      </c>
      <c r="I15" s="34" t="s">
        <v>50</v>
      </c>
      <c r="J15" s="107">
        <f>C30+C35+C37+C40+C44+C48+C51+J10+J12+J14</f>
        <v>250</v>
      </c>
      <c r="K15" s="107">
        <f>D30+D35+D37+D40+D44+D48+D51+K10+K12+K14</f>
        <v>1813</v>
      </c>
      <c r="L15" s="107">
        <f>E30+E35+E37+E40+E44+E48+E51+L10+L12+L14</f>
        <v>365</v>
      </c>
      <c r="M15" s="107">
        <f>F30+F35+F37+F40+F44+F48+F51+M10+M12+M14</f>
        <v>365</v>
      </c>
      <c r="N15" s="108">
        <f>G30+G35+G37+G40+G44+G48+G51+N10+N12+N14</f>
        <v>1448</v>
      </c>
      <c r="O15" s="109">
        <v>1448</v>
      </c>
      <c r="Q15" s="21" t="s">
        <v>88</v>
      </c>
      <c r="R15" s="70">
        <v>4</v>
      </c>
      <c r="S15" s="71">
        <v>34</v>
      </c>
      <c r="T15" s="69">
        <f>IF(S15-V15=0,"-",S15-V15)</f>
        <v>5</v>
      </c>
      <c r="U15" s="69">
        <f>T15</f>
        <v>5</v>
      </c>
      <c r="V15" s="68">
        <v>29</v>
      </c>
      <c r="W15" s="22"/>
    </row>
    <row r="16" spans="2:23" ht="15.75" customHeight="1" thickTop="1" thickBot="1">
      <c r="B16" s="142" t="s">
        <v>8</v>
      </c>
      <c r="C16" s="147">
        <v>42</v>
      </c>
      <c r="D16" s="144">
        <v>302</v>
      </c>
      <c r="E16" s="145">
        <f t="shared" si="0"/>
        <v>146</v>
      </c>
      <c r="F16" s="145">
        <f t="shared" si="1"/>
        <v>146</v>
      </c>
      <c r="G16" s="148">
        <v>156</v>
      </c>
      <c r="H16" s="97">
        <v>157</v>
      </c>
      <c r="I16" s="34" t="s">
        <v>51</v>
      </c>
      <c r="J16" s="110">
        <f>C27+J15</f>
        <v>942</v>
      </c>
      <c r="K16" s="110">
        <f>D27+K15</f>
        <v>6971</v>
      </c>
      <c r="L16" s="111">
        <f>E27+L15</f>
        <v>1644</v>
      </c>
      <c r="M16" s="111">
        <f>F27+M15</f>
        <v>1644</v>
      </c>
      <c r="N16" s="112">
        <f>G27+N15</f>
        <v>5327</v>
      </c>
      <c r="O16" s="113">
        <v>5308</v>
      </c>
      <c r="Q16" s="21" t="s">
        <v>55</v>
      </c>
      <c r="R16" s="22">
        <f>SUM(R14:R15)</f>
        <v>35</v>
      </c>
      <c r="S16" s="22">
        <f>SUM(S14:S15)</f>
        <v>377</v>
      </c>
      <c r="T16" s="29">
        <f>SUM(T14:T15)</f>
        <v>110</v>
      </c>
      <c r="U16" s="29">
        <f>SUM(U14:U15)</f>
        <v>110</v>
      </c>
      <c r="V16" s="22">
        <f>SUM(V14:V15)</f>
        <v>267</v>
      </c>
      <c r="W16" s="22"/>
    </row>
    <row r="17" spans="1:23" ht="15.75" customHeight="1" thickTop="1">
      <c r="B17" s="142" t="s">
        <v>9</v>
      </c>
      <c r="C17" s="147">
        <v>36</v>
      </c>
      <c r="D17" s="144">
        <v>264</v>
      </c>
      <c r="E17" s="145">
        <f t="shared" si="0"/>
        <v>85</v>
      </c>
      <c r="F17" s="145">
        <f t="shared" si="1"/>
        <v>85</v>
      </c>
      <c r="G17" s="148">
        <v>179</v>
      </c>
      <c r="H17" s="97">
        <v>190</v>
      </c>
      <c r="I17" s="45"/>
      <c r="J17" s="46"/>
      <c r="K17" s="46"/>
      <c r="L17" s="47"/>
      <c r="M17" s="47"/>
      <c r="N17" s="48"/>
      <c r="O17" s="49"/>
    </row>
    <row r="18" spans="1:23" ht="15.75" customHeight="1">
      <c r="B18" s="142" t="s">
        <v>10</v>
      </c>
      <c r="C18" s="147">
        <v>31</v>
      </c>
      <c r="D18" s="144">
        <v>151</v>
      </c>
      <c r="E18" s="145" t="str">
        <f t="shared" si="0"/>
        <v>-</v>
      </c>
      <c r="F18" s="145" t="str">
        <f t="shared" si="1"/>
        <v>-</v>
      </c>
      <c r="G18" s="148">
        <v>151</v>
      </c>
      <c r="H18" s="97">
        <v>152</v>
      </c>
      <c r="I18" s="178" t="s">
        <v>65</v>
      </c>
      <c r="J18" s="179"/>
      <c r="K18" s="50"/>
      <c r="L18" s="51"/>
      <c r="M18" s="51"/>
      <c r="N18" s="51"/>
      <c r="O18" s="52"/>
      <c r="Q18" s="178"/>
      <c r="R18" s="179"/>
      <c r="S18" s="50"/>
      <c r="T18" s="51"/>
      <c r="U18" s="51"/>
      <c r="V18" s="51"/>
      <c r="W18" s="51"/>
    </row>
    <row r="19" spans="1:23" ht="15.75" customHeight="1">
      <c r="B19" s="142" t="s">
        <v>11</v>
      </c>
      <c r="C19" s="147">
        <v>26</v>
      </c>
      <c r="D19" s="144">
        <v>157</v>
      </c>
      <c r="E19" s="145" t="str">
        <f t="shared" si="0"/>
        <v>-</v>
      </c>
      <c r="F19" s="145" t="str">
        <f t="shared" si="1"/>
        <v>-</v>
      </c>
      <c r="G19" s="148">
        <v>157</v>
      </c>
      <c r="H19" s="97">
        <v>158</v>
      </c>
      <c r="I19" s="53" t="s">
        <v>56</v>
      </c>
      <c r="J19" s="54"/>
      <c r="K19" s="54"/>
      <c r="L19" s="54"/>
      <c r="M19" s="54"/>
      <c r="N19" s="54"/>
      <c r="O19" s="55"/>
      <c r="Q19" s="53" t="s">
        <v>89</v>
      </c>
      <c r="R19" s="54"/>
      <c r="S19" s="54"/>
      <c r="T19" s="54"/>
      <c r="U19" s="54"/>
      <c r="V19" s="54"/>
      <c r="W19" s="165"/>
    </row>
    <row r="20" spans="1:23" ht="15.75" customHeight="1">
      <c r="B20" s="142" t="s">
        <v>12</v>
      </c>
      <c r="C20" s="147">
        <v>19</v>
      </c>
      <c r="D20" s="144">
        <v>130</v>
      </c>
      <c r="E20" s="145" t="str">
        <f t="shared" si="0"/>
        <v>-</v>
      </c>
      <c r="F20" s="145" t="str">
        <f t="shared" si="1"/>
        <v>-</v>
      </c>
      <c r="G20" s="148">
        <v>130</v>
      </c>
      <c r="H20" s="97">
        <v>130</v>
      </c>
      <c r="I20" s="35" t="s">
        <v>76</v>
      </c>
      <c r="J20" s="77">
        <f>SUM(C8,R14)</f>
        <v>87</v>
      </c>
      <c r="K20" s="77">
        <f>SUM(D8,S14)</f>
        <v>771</v>
      </c>
      <c r="L20" s="78">
        <f>SUM(E8,T14)</f>
        <v>130</v>
      </c>
      <c r="M20" s="78">
        <f>SUM(F8,U14)</f>
        <v>130</v>
      </c>
      <c r="N20" s="79">
        <f>SUM(G8,V14)</f>
        <v>641</v>
      </c>
      <c r="O20" s="80">
        <v>654</v>
      </c>
      <c r="Q20" s="35" t="s">
        <v>76</v>
      </c>
      <c r="R20" s="77">
        <v>87</v>
      </c>
      <c r="S20" s="77">
        <v>669</v>
      </c>
      <c r="T20" s="78">
        <v>15</v>
      </c>
      <c r="U20" s="78">
        <v>15</v>
      </c>
      <c r="V20" s="79">
        <v>654</v>
      </c>
      <c r="W20" s="80">
        <v>675</v>
      </c>
    </row>
    <row r="21" spans="1:23" ht="15.75" customHeight="1">
      <c r="B21" s="142" t="s">
        <v>13</v>
      </c>
      <c r="C21" s="147">
        <v>18</v>
      </c>
      <c r="D21" s="144">
        <v>129</v>
      </c>
      <c r="E21" s="145">
        <f t="shared" si="0"/>
        <v>3</v>
      </c>
      <c r="F21" s="145">
        <f t="shared" si="1"/>
        <v>3</v>
      </c>
      <c r="G21" s="148">
        <v>126</v>
      </c>
      <c r="H21" s="97">
        <v>126</v>
      </c>
      <c r="I21" s="35" t="s">
        <v>80</v>
      </c>
      <c r="J21" s="77">
        <f>SUM(C9,C10,C12)</f>
        <v>82</v>
      </c>
      <c r="K21" s="77">
        <f>SUM(D9,D10,D12)</f>
        <v>642</v>
      </c>
      <c r="L21" s="78">
        <f>SUM(E9,E10,E12)</f>
        <v>0</v>
      </c>
      <c r="M21" s="78">
        <f>SUM(F9,F10,F12)</f>
        <v>0</v>
      </c>
      <c r="N21" s="79">
        <f>SUM(G9,G10,G12)</f>
        <v>642</v>
      </c>
      <c r="O21" s="80">
        <v>629</v>
      </c>
      <c r="Q21" s="35" t="s">
        <v>80</v>
      </c>
      <c r="R21" s="77">
        <v>80</v>
      </c>
      <c r="S21" s="77">
        <v>629</v>
      </c>
      <c r="T21" s="78">
        <v>0</v>
      </c>
      <c r="U21" s="78">
        <v>0</v>
      </c>
      <c r="V21" s="79">
        <v>629</v>
      </c>
      <c r="W21" s="80">
        <v>612</v>
      </c>
    </row>
    <row r="22" spans="1:23" ht="15.75" customHeight="1">
      <c r="B22" s="36" t="s">
        <v>14</v>
      </c>
      <c r="C22" s="147">
        <v>57</v>
      </c>
      <c r="D22" s="144">
        <v>444</v>
      </c>
      <c r="E22" s="145">
        <f t="shared" si="0"/>
        <v>166</v>
      </c>
      <c r="F22" s="145">
        <f t="shared" si="1"/>
        <v>166</v>
      </c>
      <c r="G22" s="148">
        <v>278</v>
      </c>
      <c r="H22" s="118">
        <v>283</v>
      </c>
      <c r="I22" s="35" t="s">
        <v>77</v>
      </c>
      <c r="J22" s="77">
        <f>SUM(R15,C17,C18,C19,C21,C30,C35,C37,C40)</f>
        <v>231</v>
      </c>
      <c r="K22" s="77">
        <f>SUM(S15,D17,D18,D19,D21,D30,D35,D37,D40)</f>
        <v>1574</v>
      </c>
      <c r="L22" s="78">
        <f>SUM(T15,E17,E18,E19,E21,E30,E35,E37,E40)</f>
        <v>303</v>
      </c>
      <c r="M22" s="78">
        <f>SUM(U15,F17,F18,F19,F21,F30,F35,F37,F40)</f>
        <v>303</v>
      </c>
      <c r="N22" s="79">
        <f>SUM(V15,G17,G18,G19,G21,G30,G35,G37,G40)</f>
        <v>1271</v>
      </c>
      <c r="O22" s="80">
        <v>1289</v>
      </c>
      <c r="Q22" s="35" t="s">
        <v>77</v>
      </c>
      <c r="R22" s="77">
        <v>230</v>
      </c>
      <c r="S22" s="77">
        <v>1664</v>
      </c>
      <c r="T22" s="78">
        <v>375</v>
      </c>
      <c r="U22" s="78">
        <v>375</v>
      </c>
      <c r="V22" s="79">
        <v>1289</v>
      </c>
      <c r="W22" s="80">
        <v>1248</v>
      </c>
    </row>
    <row r="23" spans="1:23" ht="15.75" customHeight="1">
      <c r="B23" s="36" t="s">
        <v>15</v>
      </c>
      <c r="C23" s="147">
        <v>57</v>
      </c>
      <c r="D23" s="144">
        <v>446</v>
      </c>
      <c r="E23" s="145">
        <f t="shared" si="0"/>
        <v>140</v>
      </c>
      <c r="F23" s="145">
        <f t="shared" si="1"/>
        <v>140</v>
      </c>
      <c r="G23" s="148">
        <v>306</v>
      </c>
      <c r="H23" s="118">
        <v>306</v>
      </c>
      <c r="I23" s="37" t="s">
        <v>67</v>
      </c>
      <c r="J23" s="77">
        <f>SUM(C43,C42,C45,C51,C15,C20,C26,C47)</f>
        <v>125</v>
      </c>
      <c r="K23" s="77">
        <f>SUM(D43,D42,D45,D51,D15,D20,D26,D47)</f>
        <v>886</v>
      </c>
      <c r="L23" s="77">
        <f>SUM(E43,E42,E45,E51,E15,E20,E26,E47)</f>
        <v>174</v>
      </c>
      <c r="M23" s="77">
        <f>SUM(F43,F42,F45,F51,F15,F20,F26,F47)</f>
        <v>174</v>
      </c>
      <c r="N23" s="79">
        <f>SUM(G43,G42,G45,G51,G15,G20,G26,G47)</f>
        <v>712</v>
      </c>
      <c r="O23" s="80">
        <v>715</v>
      </c>
      <c r="Q23" s="37" t="s">
        <v>67</v>
      </c>
      <c r="R23" s="77">
        <v>125</v>
      </c>
      <c r="S23" s="77">
        <v>906</v>
      </c>
      <c r="T23" s="77">
        <v>191</v>
      </c>
      <c r="U23" s="77">
        <v>191</v>
      </c>
      <c r="V23" s="79">
        <v>715</v>
      </c>
      <c r="W23" s="80">
        <v>801</v>
      </c>
    </row>
    <row r="24" spans="1:23" ht="15.75" customHeight="1">
      <c r="B24" s="36" t="s">
        <v>16</v>
      </c>
      <c r="C24" s="147">
        <v>22</v>
      </c>
      <c r="D24" s="144">
        <v>160</v>
      </c>
      <c r="E24" s="145">
        <f t="shared" si="0"/>
        <v>39</v>
      </c>
      <c r="F24" s="145">
        <f t="shared" si="1"/>
        <v>39</v>
      </c>
      <c r="G24" s="148">
        <v>121</v>
      </c>
      <c r="H24" s="118">
        <v>146</v>
      </c>
      <c r="I24" s="38" t="s">
        <v>78</v>
      </c>
      <c r="J24" s="77">
        <f>SUM(C41,C46,C14,C24,R8,J10,J12,J14)</f>
        <v>214</v>
      </c>
      <c r="K24" s="77">
        <f>SUM(D41,D46,D14,D24,S8,K10,K12,K14)</f>
        <v>1545</v>
      </c>
      <c r="L24" s="77">
        <f>SUM(E41,E46,E14,E24,T8,L10,L12,L14)</f>
        <v>463</v>
      </c>
      <c r="M24" s="77">
        <f>SUM(F41,F46,F14,F24,U8,M10,M12,M14)</f>
        <v>463</v>
      </c>
      <c r="N24" s="79">
        <f>SUM(G41,G46,G14,G24,V8,N10,N12,N14)</f>
        <v>1082</v>
      </c>
      <c r="O24" s="80">
        <v>1036</v>
      </c>
      <c r="Q24" s="38" t="s">
        <v>78</v>
      </c>
      <c r="R24" s="77">
        <v>209</v>
      </c>
      <c r="S24" s="77">
        <v>1518</v>
      </c>
      <c r="T24" s="77">
        <v>482</v>
      </c>
      <c r="U24" s="77">
        <v>482</v>
      </c>
      <c r="V24" s="79">
        <v>1036</v>
      </c>
      <c r="W24" s="80">
        <v>847</v>
      </c>
    </row>
    <row r="25" spans="1:23" ht="15.75" customHeight="1" thickBot="1">
      <c r="B25" s="36" t="s">
        <v>17</v>
      </c>
      <c r="C25" s="147">
        <v>70</v>
      </c>
      <c r="D25" s="144">
        <v>544</v>
      </c>
      <c r="E25" s="145">
        <f t="shared" si="0"/>
        <v>178</v>
      </c>
      <c r="F25" s="145">
        <f t="shared" si="1"/>
        <v>178</v>
      </c>
      <c r="G25" s="148">
        <v>366</v>
      </c>
      <c r="H25" s="118">
        <v>366</v>
      </c>
      <c r="I25" s="76" t="s">
        <v>79</v>
      </c>
      <c r="J25" s="81">
        <f>SUM(C16,C22,C23,R9,)</f>
        <v>203</v>
      </c>
      <c r="K25" s="81">
        <f>SUM(D16,D22,D23,S9)</f>
        <v>1553</v>
      </c>
      <c r="L25" s="82">
        <f>SUM(E16,E22,E23,T9)</f>
        <v>574</v>
      </c>
      <c r="M25" s="82">
        <f>SUM(F16,F22,F23,U9)</f>
        <v>574</v>
      </c>
      <c r="N25" s="83">
        <f>SUM(G16,G22,G23,V9)</f>
        <v>979</v>
      </c>
      <c r="O25" s="84">
        <v>985</v>
      </c>
      <c r="Q25" s="76" t="s">
        <v>79</v>
      </c>
      <c r="R25" s="81">
        <v>204</v>
      </c>
      <c r="S25" s="81">
        <v>1560</v>
      </c>
      <c r="T25" s="82">
        <v>575</v>
      </c>
      <c r="U25" s="82">
        <v>575</v>
      </c>
      <c r="V25" s="83">
        <v>985</v>
      </c>
      <c r="W25" s="84">
        <v>1086</v>
      </c>
    </row>
    <row r="26" spans="1:23" ht="15.75" customHeight="1" thickTop="1" thickBot="1">
      <c r="B26" s="43" t="s">
        <v>83</v>
      </c>
      <c r="C26" s="89">
        <v>12</v>
      </c>
      <c r="D26" s="90">
        <v>92</v>
      </c>
      <c r="E26" s="91">
        <f>IF(D26-G26=0,"-",D26-G26)</f>
        <v>15</v>
      </c>
      <c r="F26" s="91">
        <f>E26</f>
        <v>15</v>
      </c>
      <c r="G26" s="92">
        <v>77</v>
      </c>
      <c r="H26" s="97">
        <v>77</v>
      </c>
      <c r="I26" s="26" t="s">
        <v>19</v>
      </c>
      <c r="J26" s="85">
        <f>SUM(J20:J25)</f>
        <v>942</v>
      </c>
      <c r="K26" s="85">
        <f>SUM(K20:K25)</f>
        <v>6971</v>
      </c>
      <c r="L26" s="86">
        <f>SUM(L20:L25)</f>
        <v>1644</v>
      </c>
      <c r="M26" s="86">
        <f>SUM(M20:M25)</f>
        <v>1644</v>
      </c>
      <c r="N26" s="87">
        <f>SUM(N20:N25)</f>
        <v>5327</v>
      </c>
      <c r="O26" s="88">
        <v>5308</v>
      </c>
      <c r="Q26" s="26" t="s">
        <v>19</v>
      </c>
      <c r="R26" s="85">
        <v>939</v>
      </c>
      <c r="S26" s="85">
        <v>6946</v>
      </c>
      <c r="T26" s="86">
        <v>1638</v>
      </c>
      <c r="U26" s="86">
        <v>1638</v>
      </c>
      <c r="V26" s="87">
        <v>5308</v>
      </c>
      <c r="W26" s="88">
        <v>5269</v>
      </c>
    </row>
    <row r="27" spans="1:23" ht="15.75" customHeight="1" thickBot="1">
      <c r="A27" s="1">
        <v>2</v>
      </c>
      <c r="B27" s="39" t="s">
        <v>18</v>
      </c>
      <c r="C27" s="107">
        <f>SUM(C13:C26)</f>
        <v>692</v>
      </c>
      <c r="D27" s="107">
        <f>SUM(D13:D26)</f>
        <v>5158</v>
      </c>
      <c r="E27" s="121">
        <f>SUM(E13:E26)</f>
        <v>1279</v>
      </c>
      <c r="F27" s="121">
        <f>SUM(F13:F26)</f>
        <v>1279</v>
      </c>
      <c r="G27" s="108">
        <f>SUM(G13:G26)</f>
        <v>3879</v>
      </c>
      <c r="H27" s="122">
        <v>3860</v>
      </c>
    </row>
    <row r="28" spans="1:23" ht="15.75" customHeight="1" thickTop="1">
      <c r="B28" s="30" t="s">
        <v>20</v>
      </c>
      <c r="C28" s="115">
        <v>15</v>
      </c>
      <c r="D28" s="116">
        <v>109</v>
      </c>
      <c r="E28" s="117">
        <f>IF(D28-G28=0,"-",D28-G28)</f>
        <v>32</v>
      </c>
      <c r="F28" s="117">
        <f>E28</f>
        <v>32</v>
      </c>
      <c r="G28" s="136">
        <v>77</v>
      </c>
      <c r="H28" s="97">
        <v>77</v>
      </c>
    </row>
    <row r="29" spans="1:23" ht="15.75" customHeight="1">
      <c r="B29" s="40" t="s">
        <v>53</v>
      </c>
      <c r="C29" s="149">
        <v>7</v>
      </c>
      <c r="D29" s="150">
        <v>41</v>
      </c>
      <c r="E29" s="151">
        <f>IF(D29-G29=0,"-",D29-G29)</f>
        <v>23</v>
      </c>
      <c r="F29" s="151">
        <f>E29</f>
        <v>23</v>
      </c>
      <c r="G29" s="152">
        <v>18</v>
      </c>
      <c r="H29" s="97">
        <v>25</v>
      </c>
      <c r="I29" s="14" t="s">
        <v>68</v>
      </c>
      <c r="Q29"/>
      <c r="R29"/>
      <c r="S29"/>
      <c r="T29"/>
      <c r="U29"/>
      <c r="V29"/>
      <c r="W29"/>
    </row>
    <row r="30" spans="1:23" ht="15.75" customHeight="1">
      <c r="B30" s="41" t="s">
        <v>21</v>
      </c>
      <c r="C30" s="98">
        <f>SUM(C28:C29)</f>
        <v>22</v>
      </c>
      <c r="D30" s="98">
        <f>SUM(D28:D29)</f>
        <v>150</v>
      </c>
      <c r="E30" s="99">
        <f>SUM(E28:E29)</f>
        <v>55</v>
      </c>
      <c r="F30" s="99">
        <f>SUM(F28:F29)</f>
        <v>55</v>
      </c>
      <c r="G30" s="100">
        <f>SUM(G28:G29)</f>
        <v>95</v>
      </c>
      <c r="H30" s="101">
        <v>102</v>
      </c>
      <c r="I30" s="188" t="s">
        <v>70</v>
      </c>
      <c r="J30" s="189"/>
      <c r="K30" s="189"/>
      <c r="L30" s="189"/>
      <c r="M30" s="189"/>
      <c r="N30" s="189"/>
      <c r="O30" s="189"/>
      <c r="Q30"/>
      <c r="R30"/>
      <c r="S30"/>
      <c r="T30"/>
      <c r="U30"/>
      <c r="V30"/>
      <c r="W30"/>
    </row>
    <row r="31" spans="1:23" ht="15.75" customHeight="1">
      <c r="B31" s="30" t="s">
        <v>22</v>
      </c>
      <c r="C31" s="119">
        <v>12</v>
      </c>
      <c r="D31" s="120">
        <v>78</v>
      </c>
      <c r="E31" s="105">
        <f>IF(D31-G31=0,"-",D31-G31)</f>
        <v>3</v>
      </c>
      <c r="F31" s="105">
        <f>E31</f>
        <v>3</v>
      </c>
      <c r="G31" s="136">
        <v>75</v>
      </c>
      <c r="H31" s="123">
        <v>75</v>
      </c>
      <c r="I31" s="188"/>
      <c r="J31" s="189"/>
      <c r="K31" s="189"/>
      <c r="L31" s="189"/>
      <c r="M31" s="189"/>
      <c r="N31" s="189"/>
      <c r="O31" s="189"/>
      <c r="Q31"/>
      <c r="R31"/>
      <c r="S31"/>
      <c r="T31"/>
      <c r="U31"/>
      <c r="V31"/>
      <c r="W31"/>
    </row>
    <row r="32" spans="1:23" ht="15.75" customHeight="1">
      <c r="B32" s="30" t="s">
        <v>23</v>
      </c>
      <c r="C32" s="147">
        <v>13</v>
      </c>
      <c r="D32" s="144">
        <v>88</v>
      </c>
      <c r="E32" s="145">
        <f>IF(D32-G32=0,"-",D32-G32)</f>
        <v>23</v>
      </c>
      <c r="F32" s="145">
        <f>E32</f>
        <v>23</v>
      </c>
      <c r="G32" s="148">
        <v>65</v>
      </c>
      <c r="H32" s="97">
        <v>65</v>
      </c>
      <c r="I32" s="14" t="s">
        <v>69</v>
      </c>
      <c r="J32" s="2"/>
      <c r="Q32"/>
      <c r="R32"/>
      <c r="S32"/>
      <c r="T32"/>
      <c r="U32"/>
      <c r="V32"/>
      <c r="W32"/>
    </row>
    <row r="33" spans="2:29" ht="15.75" customHeight="1">
      <c r="B33" s="30" t="s">
        <v>24</v>
      </c>
      <c r="C33" s="147">
        <v>17</v>
      </c>
      <c r="D33" s="144">
        <v>119</v>
      </c>
      <c r="E33" s="145">
        <f>IF(D33-G33=0,"-",D33-G33)</f>
        <v>19</v>
      </c>
      <c r="F33" s="145">
        <f>E33</f>
        <v>19</v>
      </c>
      <c r="G33" s="148">
        <v>100</v>
      </c>
      <c r="H33" s="97">
        <v>100</v>
      </c>
      <c r="I33" s="190" t="s">
        <v>71</v>
      </c>
      <c r="J33" s="191"/>
      <c r="K33" s="191"/>
      <c r="L33" s="191"/>
      <c r="M33" s="191"/>
      <c r="N33" s="191"/>
      <c r="O33" s="191"/>
      <c r="Q33"/>
      <c r="R33"/>
      <c r="S33"/>
      <c r="T33"/>
      <c r="U33"/>
      <c r="V33"/>
      <c r="W33"/>
    </row>
    <row r="34" spans="2:29" ht="15.75" customHeight="1">
      <c r="B34" s="30" t="s">
        <v>25</v>
      </c>
      <c r="C34" s="119">
        <v>15</v>
      </c>
      <c r="D34" s="120">
        <v>114</v>
      </c>
      <c r="E34" s="105">
        <f>IF(D34-G34=0,"-",D34-G34)</f>
        <v>53</v>
      </c>
      <c r="F34" s="105">
        <f>E34</f>
        <v>53</v>
      </c>
      <c r="G34" s="92">
        <v>61</v>
      </c>
      <c r="H34" s="97">
        <v>61</v>
      </c>
      <c r="I34" s="190"/>
      <c r="J34" s="191"/>
      <c r="K34" s="191"/>
      <c r="L34" s="191"/>
      <c r="M34" s="191"/>
      <c r="N34" s="191"/>
      <c r="O34" s="191"/>
      <c r="Q34"/>
      <c r="R34"/>
      <c r="S34"/>
      <c r="T34"/>
      <c r="U34"/>
      <c r="V34"/>
      <c r="W34"/>
      <c r="X34"/>
      <c r="Y34"/>
      <c r="Z34"/>
      <c r="AA34"/>
      <c r="AB34"/>
      <c r="AC34"/>
    </row>
    <row r="35" spans="2:29" ht="15.75" customHeight="1">
      <c r="B35" s="41" t="s">
        <v>26</v>
      </c>
      <c r="C35" s="98">
        <f>SUM(C31:C34)</f>
        <v>57</v>
      </c>
      <c r="D35" s="98">
        <f>SUM(D31:D34)</f>
        <v>399</v>
      </c>
      <c r="E35" s="99">
        <f>SUM(E31:E34)</f>
        <v>98</v>
      </c>
      <c r="F35" s="99">
        <f>SUM(F31:F34)</f>
        <v>98</v>
      </c>
      <c r="G35" s="100">
        <f>SUM(G31:G34)</f>
        <v>301</v>
      </c>
      <c r="H35" s="101">
        <v>301</v>
      </c>
      <c r="I35" s="190" t="s">
        <v>72</v>
      </c>
      <c r="J35" s="191"/>
      <c r="K35" s="191"/>
      <c r="L35" s="191"/>
      <c r="M35" s="191"/>
      <c r="N35" s="191"/>
      <c r="O35" s="191"/>
      <c r="Q35"/>
      <c r="R35"/>
      <c r="S35"/>
      <c r="T35"/>
      <c r="U35"/>
      <c r="V35"/>
      <c r="W35"/>
      <c r="X35"/>
      <c r="Y35"/>
      <c r="Z35"/>
      <c r="AA35"/>
      <c r="AB35"/>
      <c r="AC35"/>
    </row>
    <row r="36" spans="2:29" ht="15.75" customHeight="1">
      <c r="B36" s="42" t="s">
        <v>27</v>
      </c>
      <c r="C36" s="119">
        <v>14</v>
      </c>
      <c r="D36" s="120">
        <v>115</v>
      </c>
      <c r="E36" s="105">
        <f>IF(D36-G36=0,"-",D36-G36)</f>
        <v>44</v>
      </c>
      <c r="F36" s="105">
        <f>E36</f>
        <v>44</v>
      </c>
      <c r="G36" s="92">
        <v>71</v>
      </c>
      <c r="H36" s="124">
        <v>71</v>
      </c>
      <c r="I36" s="74"/>
      <c r="J36" s="75"/>
      <c r="K36" s="75"/>
      <c r="L36" s="75"/>
      <c r="M36" s="75"/>
      <c r="N36" s="75"/>
      <c r="Q36" s="166" t="s">
        <v>91</v>
      </c>
      <c r="R36" s="167"/>
      <c r="S36" s="167"/>
      <c r="T36" s="167"/>
      <c r="U36" s="167"/>
      <c r="V36" s="167"/>
      <c r="X36"/>
      <c r="Y36"/>
      <c r="Z36"/>
      <c r="AA36"/>
      <c r="AB36"/>
      <c r="AC36"/>
    </row>
    <row r="37" spans="2:29" ht="15.75" customHeight="1">
      <c r="B37" s="41" t="s">
        <v>28</v>
      </c>
      <c r="C37" s="98">
        <f>C36</f>
        <v>14</v>
      </c>
      <c r="D37" s="98">
        <f>D36</f>
        <v>115</v>
      </c>
      <c r="E37" s="99">
        <f>SUM(E36)</f>
        <v>44</v>
      </c>
      <c r="F37" s="99">
        <f>SUM(F36)</f>
        <v>44</v>
      </c>
      <c r="G37" s="100">
        <f>G36</f>
        <v>71</v>
      </c>
      <c r="H37" s="101">
        <v>71</v>
      </c>
      <c r="I37" s="62" t="s">
        <v>54</v>
      </c>
      <c r="J37" s="63"/>
      <c r="K37" s="16" t="s">
        <v>57</v>
      </c>
      <c r="L37" s="16"/>
      <c r="M37" s="16"/>
      <c r="N37" s="16"/>
      <c r="Q37" s="62" t="s">
        <v>54</v>
      </c>
      <c r="R37" s="63"/>
      <c r="S37" s="16" t="s">
        <v>57</v>
      </c>
      <c r="T37" s="16"/>
      <c r="U37" s="16"/>
      <c r="V37" s="16"/>
      <c r="X37"/>
      <c r="Y37"/>
      <c r="Z37"/>
      <c r="AA37"/>
      <c r="AB37"/>
      <c r="AC37"/>
    </row>
    <row r="38" spans="2:29" ht="15.75" customHeight="1">
      <c r="B38" s="30" t="s">
        <v>29</v>
      </c>
      <c r="C38" s="119">
        <v>15</v>
      </c>
      <c r="D38" s="120">
        <v>111</v>
      </c>
      <c r="E38" s="105">
        <f>IF(D38-G38=0,"-",D38-G38)</f>
        <v>7</v>
      </c>
      <c r="F38" s="105">
        <f>E38</f>
        <v>7</v>
      </c>
      <c r="G38" s="136">
        <v>104</v>
      </c>
      <c r="H38" s="97">
        <v>102</v>
      </c>
      <c r="I38" s="60" t="s">
        <v>52</v>
      </c>
      <c r="J38" s="61"/>
      <c r="K38" s="18" t="s">
        <v>60</v>
      </c>
      <c r="L38" s="18" t="s">
        <v>61</v>
      </c>
      <c r="M38" s="18" t="s">
        <v>63</v>
      </c>
      <c r="N38" s="18" t="s">
        <v>64</v>
      </c>
      <c r="Q38" s="60" t="s">
        <v>52</v>
      </c>
      <c r="R38" s="61"/>
      <c r="S38" s="18" t="s">
        <v>60</v>
      </c>
      <c r="T38" s="18" t="s">
        <v>61</v>
      </c>
      <c r="U38" s="18" t="s">
        <v>63</v>
      </c>
      <c r="V38" s="18" t="s">
        <v>64</v>
      </c>
    </row>
    <row r="39" spans="2:29" ht="15.75" customHeight="1">
      <c r="B39" s="30" t="s">
        <v>30</v>
      </c>
      <c r="C39" s="153">
        <v>8</v>
      </c>
      <c r="D39" s="154">
        <v>64</v>
      </c>
      <c r="E39" s="155">
        <f>IF(D39-G39=0,"-",D39-G39)</f>
        <v>6</v>
      </c>
      <c r="F39" s="155">
        <f>E39</f>
        <v>6</v>
      </c>
      <c r="G39" s="156">
        <v>58</v>
      </c>
      <c r="H39" s="97">
        <v>58</v>
      </c>
      <c r="I39" s="186" t="s">
        <v>73</v>
      </c>
      <c r="J39" s="187"/>
      <c r="K39" s="130">
        <f t="shared" ref="K39:M40" si="2">R14</f>
        <v>31</v>
      </c>
      <c r="L39" s="131">
        <f t="shared" si="2"/>
        <v>343</v>
      </c>
      <c r="M39" s="132">
        <f t="shared" si="2"/>
        <v>105</v>
      </c>
      <c r="N39" s="132">
        <f>V14</f>
        <v>238</v>
      </c>
      <c r="Q39" s="194" t="s">
        <v>73</v>
      </c>
      <c r="R39" s="195"/>
      <c r="S39" s="130">
        <v>31</v>
      </c>
      <c r="T39" s="131">
        <v>242</v>
      </c>
      <c r="U39" s="132">
        <v>5</v>
      </c>
      <c r="V39" s="132">
        <v>237</v>
      </c>
    </row>
    <row r="40" spans="2:29" ht="15.75" customHeight="1">
      <c r="B40" s="41" t="s">
        <v>31</v>
      </c>
      <c r="C40" s="98">
        <f>SUM(C38:C39)</f>
        <v>23</v>
      </c>
      <c r="D40" s="98">
        <f>SUM(D38:D39)</f>
        <v>175</v>
      </c>
      <c r="E40" s="99">
        <f>SUM(E38:E39)</f>
        <v>13</v>
      </c>
      <c r="F40" s="99">
        <f>SUM(F38:F39)</f>
        <v>13</v>
      </c>
      <c r="G40" s="157">
        <f>SUM(G38:G39)</f>
        <v>162</v>
      </c>
      <c r="H40" s="101">
        <v>160</v>
      </c>
      <c r="I40" s="168" t="s">
        <v>82</v>
      </c>
      <c r="J40" s="169"/>
      <c r="K40" s="133">
        <f t="shared" si="2"/>
        <v>4</v>
      </c>
      <c r="L40" s="133">
        <f t="shared" si="2"/>
        <v>34</v>
      </c>
      <c r="M40" s="132">
        <f t="shared" si="2"/>
        <v>5</v>
      </c>
      <c r="N40" s="132">
        <f>V15</f>
        <v>29</v>
      </c>
      <c r="Q40" s="192" t="s">
        <v>82</v>
      </c>
      <c r="R40" s="193"/>
      <c r="S40" s="133">
        <v>4</v>
      </c>
      <c r="T40" s="133">
        <v>34</v>
      </c>
      <c r="U40" s="132">
        <v>5</v>
      </c>
      <c r="V40" s="132">
        <v>29</v>
      </c>
    </row>
    <row r="41" spans="2:29" ht="15.75" customHeight="1">
      <c r="B41" s="43" t="s">
        <v>32</v>
      </c>
      <c r="C41" s="119">
        <v>9</v>
      </c>
      <c r="D41" s="120">
        <v>74</v>
      </c>
      <c r="E41" s="105">
        <f>IF(D41-G41=0,"-",D41-G41)</f>
        <v>23</v>
      </c>
      <c r="F41" s="105">
        <f>E41</f>
        <v>23</v>
      </c>
      <c r="G41" s="136">
        <v>51</v>
      </c>
      <c r="H41" s="93">
        <v>51</v>
      </c>
      <c r="I41" s="168" t="s">
        <v>81</v>
      </c>
      <c r="J41" s="169"/>
      <c r="K41" s="133">
        <f>SUM(K39:K40)</f>
        <v>35</v>
      </c>
      <c r="L41" s="133">
        <f>SUM(L39:L40)</f>
        <v>377</v>
      </c>
      <c r="M41" s="133">
        <f>SUM(M39:M40)</f>
        <v>110</v>
      </c>
      <c r="N41" s="133">
        <f>SUM(N39:N40)</f>
        <v>267</v>
      </c>
      <c r="Q41" s="192" t="s">
        <v>81</v>
      </c>
      <c r="R41" s="193"/>
      <c r="S41" s="133">
        <v>35</v>
      </c>
      <c r="T41" s="133">
        <v>276</v>
      </c>
      <c r="U41" s="133">
        <v>10</v>
      </c>
      <c r="V41" s="133">
        <v>266</v>
      </c>
    </row>
    <row r="42" spans="2:29" ht="15.75" customHeight="1">
      <c r="B42" s="30" t="s">
        <v>33</v>
      </c>
      <c r="C42" s="147">
        <v>14</v>
      </c>
      <c r="D42" s="144">
        <v>80</v>
      </c>
      <c r="E42" s="145">
        <f>IF(D42-G42=0,"-",D42-G42)</f>
        <v>26</v>
      </c>
      <c r="F42" s="145">
        <f>E42</f>
        <v>26</v>
      </c>
      <c r="G42" s="148">
        <v>54</v>
      </c>
      <c r="H42" s="97">
        <v>54</v>
      </c>
      <c r="I42" s="186" t="s">
        <v>74</v>
      </c>
      <c r="J42" s="187"/>
      <c r="K42" s="130">
        <f t="shared" ref="K42:M43" si="3">R8</f>
        <v>23</v>
      </c>
      <c r="L42" s="131">
        <f t="shared" si="3"/>
        <v>183</v>
      </c>
      <c r="M42" s="164">
        <f t="shared" si="3"/>
        <v>56</v>
      </c>
      <c r="N42" s="164">
        <f>V8</f>
        <v>127</v>
      </c>
      <c r="Q42" s="194" t="s">
        <v>74</v>
      </c>
      <c r="R42" s="195"/>
      <c r="S42" s="130">
        <v>23</v>
      </c>
      <c r="T42" s="131">
        <v>183</v>
      </c>
      <c r="U42" s="164">
        <v>56</v>
      </c>
      <c r="V42" s="164">
        <v>127</v>
      </c>
    </row>
    <row r="43" spans="2:29" ht="15.75" customHeight="1">
      <c r="B43" s="30" t="s">
        <v>34</v>
      </c>
      <c r="C43" s="119">
        <v>14</v>
      </c>
      <c r="D43" s="120">
        <v>98</v>
      </c>
      <c r="E43" s="105">
        <f>IF(D43-G43=0,"-",D43-G43)</f>
        <v>16</v>
      </c>
      <c r="F43" s="105">
        <f>E43</f>
        <v>16</v>
      </c>
      <c r="G43" s="136">
        <v>82</v>
      </c>
      <c r="H43" s="97">
        <v>82</v>
      </c>
      <c r="I43" s="168" t="s">
        <v>75</v>
      </c>
      <c r="J43" s="169"/>
      <c r="K43" s="133">
        <f t="shared" si="3"/>
        <v>47</v>
      </c>
      <c r="L43" s="133">
        <f t="shared" si="3"/>
        <v>361</v>
      </c>
      <c r="M43" s="164">
        <f t="shared" si="3"/>
        <v>122</v>
      </c>
      <c r="N43" s="164">
        <f>V9</f>
        <v>239</v>
      </c>
      <c r="O43" s="25"/>
      <c r="Q43" s="192" t="s">
        <v>75</v>
      </c>
      <c r="R43" s="193"/>
      <c r="S43" s="133">
        <v>47</v>
      </c>
      <c r="T43" s="133">
        <v>361</v>
      </c>
      <c r="U43" s="164">
        <v>122</v>
      </c>
      <c r="V43" s="164">
        <v>239</v>
      </c>
      <c r="W43" s="25"/>
    </row>
    <row r="44" spans="2:29" ht="15.75" customHeight="1">
      <c r="B44" s="41" t="s">
        <v>35</v>
      </c>
      <c r="C44" s="98">
        <f>SUM(C41:C43)</f>
        <v>37</v>
      </c>
      <c r="D44" s="98">
        <f>SUM(D41:D43)</f>
        <v>252</v>
      </c>
      <c r="E44" s="99">
        <f>SUM(E41:E43)</f>
        <v>65</v>
      </c>
      <c r="F44" s="99">
        <f>SUM(F41:F43)</f>
        <v>65</v>
      </c>
      <c r="G44" s="100">
        <f>SUM(G41:G43)</f>
        <v>187</v>
      </c>
      <c r="H44" s="101">
        <v>187</v>
      </c>
      <c r="I44" s="168" t="s">
        <v>55</v>
      </c>
      <c r="J44" s="169"/>
      <c r="K44" s="133">
        <f>SUM(K42:K43)</f>
        <v>70</v>
      </c>
      <c r="L44" s="133">
        <f>SUM(L42:L43)</f>
        <v>544</v>
      </c>
      <c r="M44" s="133">
        <f>SUM(M42:M43)</f>
        <v>178</v>
      </c>
      <c r="N44" s="133">
        <f>SUM(N42:N43)</f>
        <v>366</v>
      </c>
      <c r="O44" s="25"/>
      <c r="Q44" s="192" t="s">
        <v>55</v>
      </c>
      <c r="R44" s="193"/>
      <c r="S44" s="133">
        <v>70</v>
      </c>
      <c r="T44" s="133">
        <v>544</v>
      </c>
      <c r="U44" s="133">
        <v>178</v>
      </c>
      <c r="V44" s="133">
        <v>366</v>
      </c>
      <c r="W44" s="25"/>
    </row>
    <row r="45" spans="2:29" ht="15.75" customHeight="1">
      <c r="B45" s="30" t="s">
        <v>36</v>
      </c>
      <c r="C45" s="158">
        <v>15</v>
      </c>
      <c r="D45" s="159">
        <v>113</v>
      </c>
      <c r="E45" s="105">
        <f>IF(D45-G45=0,"-",D45-G45)</f>
        <v>38</v>
      </c>
      <c r="F45" s="105">
        <f>E45</f>
        <v>38</v>
      </c>
      <c r="G45" s="136">
        <v>75</v>
      </c>
      <c r="H45" s="97">
        <v>75</v>
      </c>
      <c r="I45" s="180" t="s">
        <v>85</v>
      </c>
      <c r="J45" s="181"/>
      <c r="K45" s="181"/>
      <c r="L45" s="181"/>
      <c r="M45" s="181"/>
      <c r="N45" s="181"/>
      <c r="O45" s="57"/>
      <c r="Q45" s="3"/>
      <c r="R45" s="3"/>
      <c r="S45" s="3"/>
      <c r="T45" s="3"/>
      <c r="U45" s="3"/>
      <c r="V45" s="3"/>
    </row>
    <row r="46" spans="2:29" ht="15.75" customHeight="1">
      <c r="B46" s="30" t="s">
        <v>37</v>
      </c>
      <c r="C46" s="160">
        <v>6</v>
      </c>
      <c r="D46" s="161">
        <v>49</v>
      </c>
      <c r="E46" s="145">
        <f>IF(D46-G46=0,"-",D46-G46)</f>
        <v>9</v>
      </c>
      <c r="F46" s="145">
        <f>E46</f>
        <v>9</v>
      </c>
      <c r="G46" s="148">
        <v>40</v>
      </c>
      <c r="H46" s="97">
        <v>40</v>
      </c>
      <c r="I46" s="182"/>
      <c r="J46" s="183"/>
      <c r="K46" s="183"/>
      <c r="L46" s="183"/>
      <c r="M46" s="183"/>
      <c r="N46" s="183"/>
      <c r="O46" s="58"/>
    </row>
    <row r="47" spans="2:29" ht="15.75" customHeight="1">
      <c r="B47" s="30" t="s">
        <v>38</v>
      </c>
      <c r="C47" s="158">
        <v>6</v>
      </c>
      <c r="D47" s="159">
        <v>46</v>
      </c>
      <c r="E47" s="105">
        <f>IF(D47-G47=0,"-",D47-G47)</f>
        <v>4</v>
      </c>
      <c r="F47" s="105">
        <f>E47</f>
        <v>4</v>
      </c>
      <c r="G47" s="92">
        <v>42</v>
      </c>
      <c r="H47" s="125">
        <v>42</v>
      </c>
      <c r="I47" s="184"/>
      <c r="J47" s="185"/>
      <c r="K47" s="185"/>
      <c r="L47" s="185"/>
      <c r="M47" s="185"/>
      <c r="N47" s="185"/>
      <c r="O47" s="59"/>
    </row>
    <row r="48" spans="2:29" ht="15.75" customHeight="1">
      <c r="B48" s="41" t="s">
        <v>39</v>
      </c>
      <c r="C48" s="98">
        <f>SUM(C45:C47)</f>
        <v>27</v>
      </c>
      <c r="D48" s="98">
        <f>SUM(D45:D47)</f>
        <v>208</v>
      </c>
      <c r="E48" s="99">
        <f>SUM(E45:E47)</f>
        <v>51</v>
      </c>
      <c r="F48" s="99">
        <f>SUM(F45:F47)</f>
        <v>51</v>
      </c>
      <c r="G48" s="100">
        <f>SUM(G45:G47)</f>
        <v>157</v>
      </c>
      <c r="H48" s="101">
        <v>157</v>
      </c>
      <c r="I48" s="184"/>
      <c r="J48" s="185"/>
      <c r="K48" s="185"/>
      <c r="L48" s="185"/>
      <c r="M48" s="185"/>
      <c r="N48" s="185"/>
    </row>
    <row r="49" spans="2:15" ht="15.75" customHeight="1">
      <c r="B49" s="30" t="s">
        <v>40</v>
      </c>
      <c r="C49" s="158">
        <v>9</v>
      </c>
      <c r="D49" s="159">
        <v>66</v>
      </c>
      <c r="E49" s="117">
        <f>IF(D49-G49=0,"-",D49-G49)</f>
        <v>35</v>
      </c>
      <c r="F49" s="105">
        <f>E49</f>
        <v>35</v>
      </c>
      <c r="G49" s="136">
        <v>31</v>
      </c>
      <c r="H49" s="97">
        <v>31</v>
      </c>
      <c r="I49" s="184"/>
      <c r="J49" s="185"/>
      <c r="K49" s="185"/>
      <c r="L49" s="185"/>
      <c r="M49" s="185"/>
      <c r="N49" s="185"/>
    </row>
    <row r="50" spans="2:15" ht="15.75" customHeight="1">
      <c r="B50" s="30" t="s">
        <v>41</v>
      </c>
      <c r="C50" s="162">
        <v>13</v>
      </c>
      <c r="D50" s="163">
        <v>104</v>
      </c>
      <c r="E50" s="151" t="str">
        <f>IF(D50-G50=0,"-",D50-G50)</f>
        <v>-</v>
      </c>
      <c r="F50" s="151" t="str">
        <f>E50</f>
        <v>-</v>
      </c>
      <c r="G50" s="152">
        <v>104</v>
      </c>
      <c r="H50" s="125">
        <v>107</v>
      </c>
      <c r="I50" s="184"/>
      <c r="J50" s="185"/>
      <c r="K50" s="185"/>
      <c r="L50" s="185"/>
      <c r="M50" s="185"/>
      <c r="N50" s="185"/>
      <c r="O50" s="66"/>
    </row>
    <row r="51" spans="2:15" ht="15.75" customHeight="1" thickBot="1">
      <c r="B51" s="44" t="s">
        <v>42</v>
      </c>
      <c r="C51" s="126">
        <f>SUM(C49:C50)</f>
        <v>22</v>
      </c>
      <c r="D51" s="126">
        <f>SUM(D49:D50)</f>
        <v>170</v>
      </c>
      <c r="E51" s="127">
        <f>SUM(E49:E50)</f>
        <v>35</v>
      </c>
      <c r="F51" s="127">
        <f>SUM(F49:F50)</f>
        <v>35</v>
      </c>
      <c r="G51" s="128">
        <f>SUM(G49:G50)</f>
        <v>135</v>
      </c>
      <c r="H51" s="129">
        <v>138</v>
      </c>
      <c r="I51" s="170" t="s">
        <v>86</v>
      </c>
      <c r="J51" s="171"/>
      <c r="K51" s="171"/>
      <c r="L51" s="171"/>
      <c r="M51" s="171"/>
      <c r="N51" s="171"/>
      <c r="O51" s="171"/>
    </row>
    <row r="53" spans="2:15">
      <c r="B53" s="64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</row>
  </sheetData>
  <mergeCells count="23">
    <mergeCell ref="Q41:R41"/>
    <mergeCell ref="Q42:R42"/>
    <mergeCell ref="Q43:R43"/>
    <mergeCell ref="Q44:R44"/>
    <mergeCell ref="Q18:R18"/>
    <mergeCell ref="Q39:R39"/>
    <mergeCell ref="Q40:R40"/>
    <mergeCell ref="I43:J43"/>
    <mergeCell ref="I51:O51"/>
    <mergeCell ref="L1:O1"/>
    <mergeCell ref="B3:O3"/>
    <mergeCell ref="B5:I5"/>
    <mergeCell ref="L5:O5"/>
    <mergeCell ref="I18:J18"/>
    <mergeCell ref="I45:N50"/>
    <mergeCell ref="I44:J44"/>
    <mergeCell ref="I41:J41"/>
    <mergeCell ref="I42:J42"/>
    <mergeCell ref="I30:O31"/>
    <mergeCell ref="I35:O35"/>
    <mergeCell ref="I33:O34"/>
    <mergeCell ref="I39:J39"/>
    <mergeCell ref="I40:J40"/>
  </mergeCells>
  <phoneticPr fontId="17"/>
  <dataValidations count="1">
    <dataValidation imeMode="off" allowBlank="1" showInputMessage="1" showErrorMessage="1" sqref="C8:G12 C14:G26 C28:G29 C31:G34 C36:G36 C38:G39 C41:G43 C45:G47 C49:G50 J11:N11 J8:N9 J13:N13 R14:V15 R8:V9"/>
  </dataValidations>
  <pageMargins left="0.87" right="0.7" top="0.41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R3衆議</vt:lpstr>
      <vt:lpstr>'R3衆議'!Print_Area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2002235fk</dc:creator>
  <cp:lastModifiedBy>宮城県</cp:lastModifiedBy>
  <cp:lastPrinted>2021-10-11T12:35:17Z</cp:lastPrinted>
  <dcterms:created xsi:type="dcterms:W3CDTF">2009-08-02T04:09:21Z</dcterms:created>
  <dcterms:modified xsi:type="dcterms:W3CDTF">2021-10-11T12:35:40Z</dcterms:modified>
</cp:coreProperties>
</file>