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6200" windowHeight="24435" tabRatio="806"/>
  </bookViews>
  <sheets>
    <sheet name="イクメン計画書" sheetId="16" r:id="rId1"/>
    <sheet name="記入例" sheetId="35" r:id="rId2"/>
    <sheet name="スケジュール及び各休暇・休業制度" sheetId="29" r:id="rId3"/>
    <sheet name="【収入試算】" sheetId="38" r:id="rId4"/>
    <sheet name="【準備】" sheetId="19" r:id="rId5"/>
    <sheet name="【育児休業等】" sheetId="26" r:id="rId6"/>
    <sheet name="【職務復帰】" sheetId="32" r:id="rId7"/>
    <sheet name="【メッセージ】" sheetId="33" r:id="rId8"/>
  </sheets>
  <definedNames>
    <definedName name="_xlnm._FilterDatabase" localSheetId="7" hidden="1">【メッセージ】!#REF!</definedName>
    <definedName name="_xlnm._FilterDatabase" localSheetId="5" hidden="1">【育児休業等】!#REF!</definedName>
    <definedName name="_xlnm._FilterDatabase" localSheetId="4" hidden="1">【準備】!#REF!</definedName>
    <definedName name="_xlnm._FilterDatabase" localSheetId="6" hidden="1">【職務復帰】!#REF!</definedName>
    <definedName name="_xlnm.Print_Area" localSheetId="7">【メッセージ】!#REF!</definedName>
    <definedName name="_xlnm.Print_Area" localSheetId="5">【育児休業等】!$A$1:$E$9</definedName>
    <definedName name="_xlnm.Print_Area" localSheetId="3">【収入試算】!$A$1:$P$128</definedName>
    <definedName name="_xlnm.Print_Area" localSheetId="4">【準備】!$A$1:$E$9</definedName>
    <definedName name="_xlnm.Print_Area" localSheetId="6">【職務復帰】!$A$1:$E$7</definedName>
    <definedName name="_xlnm.Print_Area" localSheetId="0">イクメン計画書!$A$1:$DE$74</definedName>
    <definedName name="_xlnm.Print_Area" localSheetId="2">スケジュール及び各休暇・休業制度!$A$1:$CZ$53</definedName>
    <definedName name="_xlnm.Print_Area" localSheetId="1">記入例!$A$1:$DE$74</definedName>
    <definedName name="その他手当" localSheetId="3">【収入試算】!$J$17</definedName>
    <definedName name="その他手当">#REF!</definedName>
    <definedName name="育休開始日" localSheetId="3">【収入試算】!$G$16</definedName>
    <definedName name="育休開始日">#REF!</definedName>
    <definedName name="育休後180日" localSheetId="3">【収入試算】!$G$25</definedName>
    <definedName name="育休後180日">#REF!</definedName>
    <definedName name="育休後8週" localSheetId="3">【収入試算】!$G$26</definedName>
    <definedName name="育休後8週">#REF!</definedName>
    <definedName name="育休終了日" localSheetId="3">【収入試算】!$J$16</definedName>
    <definedName name="育休終了日">#REF!</definedName>
    <definedName name="期末期間率１２月" localSheetId="3">【収入試算】!$O$94</definedName>
    <definedName name="期末期間率１２月">#REF!</definedName>
    <definedName name="期末期間率6月" localSheetId="3">【収入試算】!$O$83</definedName>
    <definedName name="期末期間率6月">#REF!</definedName>
    <definedName name="期末手当" localSheetId="3">【収入試算】!$D$18</definedName>
    <definedName name="期末手当">#REF!</definedName>
    <definedName name="給料月額" localSheetId="3">【収入試算】!$D$17</definedName>
    <definedName name="給料月額">#REF!</definedName>
    <definedName name="勤勉期間率１２月" localSheetId="3">【収入試算】!$O$95</definedName>
    <definedName name="勤勉期間率１２月">#REF!</definedName>
    <definedName name="勤勉期間率６月" localSheetId="3">【収入試算】!$O$84</definedName>
    <definedName name="勤勉期間率６月">#REF!</definedName>
    <definedName name="勤勉手当" localSheetId="3">【収入試算】!$G$18</definedName>
    <definedName name="勤勉手当">#REF!</definedName>
    <definedName name="子1歳日" localSheetId="3">【収入試算】!$G$27</definedName>
    <definedName name="子1歳日">#REF!</definedName>
    <definedName name="子３歳日" localSheetId="3">【収入試算】!$G$29</definedName>
    <definedName name="子３歳日">#REF!</definedName>
    <definedName name="社保" localSheetId="3">【収入試算】!$M$17</definedName>
    <definedName name="社保">#REF!</definedName>
    <definedName name="社保期末勤勉" localSheetId="3">【収入試算】!$J$18</definedName>
    <definedName name="社保期末勤勉">#REF!</definedName>
    <definedName name="社保免除始期" localSheetId="3">【収入試算】!$G$28</definedName>
    <definedName name="社保免除始期">#REF!</definedName>
    <definedName name="社保免除終期" localSheetId="3">【収入試算】!$J$28</definedName>
    <definedName name="社保免除終期">#REF!</definedName>
    <definedName name="手当日額180日" localSheetId="3">【収入試算】!$G$23</definedName>
    <definedName name="手当日額180日">#REF!</definedName>
    <definedName name="手当日額181日" localSheetId="3">【収入試算】!$J$23</definedName>
    <definedName name="手当日額181日">#REF!</definedName>
    <definedName name="出産日" localSheetId="3">【収入試算】!$D$16</definedName>
    <definedName name="出産日">#REF!</definedName>
    <definedName name="地域手当" localSheetId="3">【収入試算】!$G$17</definedName>
    <definedName name="地域手当">#REF!</definedName>
  </definedNames>
  <calcPr calcId="162913"/>
</workbook>
</file>

<file path=xl/calcChain.xml><?xml version="1.0" encoding="utf-8"?>
<calcChain xmlns="http://schemas.openxmlformats.org/spreadsheetml/2006/main">
  <c r="BB2" i="29" l="1"/>
  <c r="G26" i="38" l="1"/>
  <c r="L33" i="38" l="1"/>
  <c r="J34" i="38" s="1"/>
  <c r="J33" i="38"/>
  <c r="D45" i="38"/>
  <c r="D47" i="38" s="1"/>
  <c r="G29" i="38"/>
  <c r="J28" i="38"/>
  <c r="G28" i="38"/>
  <c r="G27" i="38"/>
  <c r="G25" i="38"/>
  <c r="G22" i="38"/>
  <c r="J22" i="38" s="1"/>
  <c r="G23" i="38" l="1"/>
  <c r="H36" i="38"/>
  <c r="L34" i="38"/>
  <c r="H35" i="38"/>
  <c r="F35" i="38"/>
  <c r="F38" i="38" s="1"/>
  <c r="J23" i="38"/>
  <c r="D44" i="38"/>
  <c r="D63" i="38" s="1"/>
  <c r="D46" i="38"/>
  <c r="D56" i="38" s="1"/>
  <c r="E45" i="38"/>
  <c r="F39" i="38" l="1"/>
  <c r="L35" i="38"/>
  <c r="D57" i="38"/>
  <c r="D58" i="38" s="1"/>
  <c r="D60" i="38"/>
  <c r="D48" i="38"/>
  <c r="D49" i="38"/>
  <c r="D61" i="38"/>
  <c r="E46" i="38"/>
  <c r="E44" i="38"/>
  <c r="F45" i="38"/>
  <c r="E47" i="38"/>
  <c r="D59" i="38" l="1"/>
  <c r="D50" i="38"/>
  <c r="E63" i="38"/>
  <c r="E61" i="38"/>
  <c r="E54" i="38"/>
  <c r="E55" i="38"/>
  <c r="F47" i="38"/>
  <c r="F46" i="38"/>
  <c r="F44" i="38"/>
  <c r="G45" i="38"/>
  <c r="E48" i="38"/>
  <c r="E60" i="38"/>
  <c r="E49" i="38"/>
  <c r="E57" i="38"/>
  <c r="E56" i="38"/>
  <c r="D53" i="38" l="1"/>
  <c r="D51" i="38"/>
  <c r="D52" i="38"/>
  <c r="E50" i="38"/>
  <c r="F63" i="38"/>
  <c r="F61" i="38"/>
  <c r="G46" i="38"/>
  <c r="G44" i="38"/>
  <c r="H45" i="38"/>
  <c r="G47" i="38"/>
  <c r="F48" i="38"/>
  <c r="F49" i="38"/>
  <c r="F60" i="38"/>
  <c r="F57" i="38"/>
  <c r="F56" i="38"/>
  <c r="E58" i="38"/>
  <c r="E52" i="38" l="1"/>
  <c r="E51" i="38"/>
  <c r="F50" i="38"/>
  <c r="E53" i="38"/>
  <c r="G63" i="38"/>
  <c r="G61" i="38"/>
  <c r="H44" i="38"/>
  <c r="H63" i="38" s="1"/>
  <c r="I45" i="38"/>
  <c r="H47" i="38"/>
  <c r="H46" i="38"/>
  <c r="F58" i="38"/>
  <c r="G48" i="38"/>
  <c r="G60" i="38"/>
  <c r="G49" i="38"/>
  <c r="G50" i="38" s="1"/>
  <c r="G56" i="38"/>
  <c r="G57" i="38"/>
  <c r="E62" i="38" l="1"/>
  <c r="F51" i="38"/>
  <c r="F52" i="38"/>
  <c r="H61" i="38"/>
  <c r="F53" i="38"/>
  <c r="J45" i="38"/>
  <c r="I47" i="38"/>
  <c r="I46" i="38"/>
  <c r="I44" i="38"/>
  <c r="G52" i="38"/>
  <c r="G53" i="38"/>
  <c r="G51" i="38"/>
  <c r="G58" i="38"/>
  <c r="H60" i="38"/>
  <c r="H49" i="38"/>
  <c r="H48" i="38"/>
  <c r="H56" i="38"/>
  <c r="H57" i="38"/>
  <c r="H50" i="38" l="1"/>
  <c r="H58" i="38"/>
  <c r="I61" i="38"/>
  <c r="I63" i="38"/>
  <c r="I60" i="38"/>
  <c r="I49" i="38"/>
  <c r="I48" i="38"/>
  <c r="I56" i="38"/>
  <c r="I57" i="38"/>
  <c r="K45" i="38"/>
  <c r="J47" i="38"/>
  <c r="J46" i="38"/>
  <c r="J60" i="38" s="1"/>
  <c r="J44" i="38"/>
  <c r="H52" i="38" l="1"/>
  <c r="H51" i="38"/>
  <c r="H53" i="38"/>
  <c r="I50" i="38"/>
  <c r="J63" i="38"/>
  <c r="J61" i="38"/>
  <c r="I58" i="38"/>
  <c r="J49" i="38"/>
  <c r="J48" i="38"/>
  <c r="J56" i="38"/>
  <c r="J57" i="38"/>
  <c r="K47" i="38"/>
  <c r="L45" i="38"/>
  <c r="K46" i="38"/>
  <c r="K44" i="38"/>
  <c r="K63" i="38" l="1"/>
  <c r="I53" i="38"/>
  <c r="I52" i="38"/>
  <c r="I51" i="38"/>
  <c r="J50" i="38"/>
  <c r="J58" i="38"/>
  <c r="K60" i="38"/>
  <c r="K49" i="38"/>
  <c r="K48" i="38"/>
  <c r="K57" i="38"/>
  <c r="K56" i="38"/>
  <c r="K55" i="38"/>
  <c r="K61" i="38"/>
  <c r="K54" i="38"/>
  <c r="M45" i="38"/>
  <c r="L47" i="38"/>
  <c r="L46" i="38"/>
  <c r="L44" i="38"/>
  <c r="J52" i="38" l="1"/>
  <c r="J51" i="38"/>
  <c r="J53" i="38"/>
  <c r="K50" i="38"/>
  <c r="L49" i="38"/>
  <c r="L48" i="38"/>
  <c r="L60" i="38"/>
  <c r="L57" i="38"/>
  <c r="L56" i="38"/>
  <c r="K58" i="38"/>
  <c r="N45" i="38"/>
  <c r="M47" i="38"/>
  <c r="M46" i="38"/>
  <c r="M44" i="38"/>
  <c r="M63" i="38" s="1"/>
  <c r="L63" i="38"/>
  <c r="L61" i="38"/>
  <c r="K51" i="38" l="1"/>
  <c r="K53" i="38"/>
  <c r="K52" i="38"/>
  <c r="K62" i="38" s="1"/>
  <c r="L50" i="38"/>
  <c r="M61" i="38"/>
  <c r="N46" i="38"/>
  <c r="N60" i="38" s="1"/>
  <c r="N44" i="38"/>
  <c r="N63" i="38" s="1"/>
  <c r="N47" i="38"/>
  <c r="O45" i="38"/>
  <c r="L58" i="38"/>
  <c r="M48" i="38"/>
  <c r="M60" i="38"/>
  <c r="M49" i="38"/>
  <c r="M57" i="38"/>
  <c r="M56" i="38"/>
  <c r="L52" i="38" l="1"/>
  <c r="L53" i="38"/>
  <c r="M50" i="38"/>
  <c r="L51" i="38"/>
  <c r="M58" i="38"/>
  <c r="O46" i="38"/>
  <c r="E83" i="38" s="1"/>
  <c r="O44" i="38"/>
  <c r="O47" i="38"/>
  <c r="N61" i="38"/>
  <c r="N49" i="38"/>
  <c r="N48" i="38"/>
  <c r="N57" i="38"/>
  <c r="N56" i="38"/>
  <c r="E94" i="38" l="1"/>
  <c r="M53" i="38"/>
  <c r="M51" i="38"/>
  <c r="M52" i="38"/>
  <c r="N50" i="38"/>
  <c r="G83" i="38"/>
  <c r="D83" i="38"/>
  <c r="F83" i="38" s="1"/>
  <c r="E87" i="38" s="1"/>
  <c r="O48" i="38"/>
  <c r="O60" i="38"/>
  <c r="O49" i="38"/>
  <c r="O57" i="38"/>
  <c r="O56" i="38"/>
  <c r="O63" i="38"/>
  <c r="O61" i="38"/>
  <c r="N58" i="38"/>
  <c r="G94" i="38" l="1"/>
  <c r="D94" i="38"/>
  <c r="F94" i="38" s="1"/>
  <c r="E98" i="38" s="1"/>
  <c r="N53" i="38"/>
  <c r="N52" i="38"/>
  <c r="O50" i="38"/>
  <c r="N51" i="38"/>
  <c r="G55" i="38"/>
  <c r="F55" i="38"/>
  <c r="G54" i="38"/>
  <c r="F54" i="38"/>
  <c r="J54" i="38"/>
  <c r="J55" i="38"/>
  <c r="H88" i="38"/>
  <c r="H89" i="38" s="1"/>
  <c r="G88" i="38"/>
  <c r="G89" i="38" s="1"/>
  <c r="K88" i="38"/>
  <c r="K89" i="38" s="1"/>
  <c r="L88" i="38"/>
  <c r="L89" i="38" s="1"/>
  <c r="J88" i="38"/>
  <c r="J89" i="38" s="1"/>
  <c r="I88" i="38"/>
  <c r="I89" i="38" s="1"/>
  <c r="O58" i="38"/>
  <c r="F62" i="38" l="1"/>
  <c r="G62" i="38"/>
  <c r="J99" i="38"/>
  <c r="J100" i="38" s="1"/>
  <c r="I99" i="38"/>
  <c r="I100" i="38" s="1"/>
  <c r="G99" i="38"/>
  <c r="G100" i="38" s="1"/>
  <c r="H99" i="38"/>
  <c r="H100" i="38" s="1"/>
  <c r="L99" i="38"/>
  <c r="L100" i="38" s="1"/>
  <c r="K99" i="38"/>
  <c r="K100" i="38" s="1"/>
  <c r="J62" i="38"/>
  <c r="O52" i="38"/>
  <c r="O51" i="38"/>
  <c r="O53" i="38"/>
  <c r="M89" i="38"/>
  <c r="M90" i="38" s="1"/>
  <c r="M100" i="38" l="1"/>
  <c r="I83" i="38"/>
  <c r="J83" i="38"/>
  <c r="I94" i="38" l="1"/>
  <c r="M101" i="38"/>
  <c r="J94" i="38" s="1"/>
  <c r="K83" i="38"/>
  <c r="K84" i="38"/>
  <c r="K94" i="38" l="1"/>
  <c r="L94" i="38" s="1"/>
  <c r="N94" i="38" s="1"/>
  <c r="O94" i="38" s="1"/>
  <c r="K95" i="38"/>
  <c r="N95" i="38" s="1"/>
  <c r="O95" i="38" s="1"/>
  <c r="N84" i="38"/>
  <c r="O84" i="38" s="1"/>
  <c r="I55" i="38" s="1"/>
  <c r="L83" i="38"/>
  <c r="N83" i="38" s="1"/>
  <c r="O83" i="38" s="1"/>
  <c r="I54" i="38" s="1"/>
  <c r="O55" i="38" l="1"/>
  <c r="H55" i="38"/>
  <c r="O54" i="38"/>
  <c r="H54" i="38"/>
  <c r="H62" i="38" s="1"/>
  <c r="I62" i="38"/>
  <c r="O62" i="38"/>
  <c r="M54" i="38"/>
  <c r="L54" i="38"/>
  <c r="M55" i="38"/>
  <c r="L55" i="38"/>
  <c r="D54" i="38"/>
  <c r="N54" i="38"/>
  <c r="N62" i="38" s="1"/>
  <c r="D55" i="38"/>
  <c r="N55" i="38"/>
  <c r="M62" i="38" l="1"/>
  <c r="L62" i="38"/>
  <c r="D62" i="38"/>
  <c r="AZ23" i="35"/>
  <c r="AZ23" i="16"/>
  <c r="BX23" i="35" l="1"/>
  <c r="BP23" i="35"/>
  <c r="BH23" i="35"/>
  <c r="AR23" i="35"/>
  <c r="AH23" i="35"/>
  <c r="Y23" i="35"/>
  <c r="O23" i="35"/>
  <c r="BX23" i="16"/>
  <c r="CC29" i="29" l="1"/>
  <c r="CC27" i="29"/>
  <c r="CC24" i="29"/>
  <c r="CC30" i="29"/>
  <c r="CC16" i="29"/>
  <c r="CC15" i="29"/>
  <c r="CC14" i="29"/>
  <c r="CC34" i="29"/>
  <c r="CZ33" i="29"/>
  <c r="CC33" i="29"/>
  <c r="CC32" i="29"/>
  <c r="CZ31" i="29"/>
  <c r="CC31" i="29"/>
  <c r="CZ29" i="29"/>
  <c r="CZ25" i="29"/>
  <c r="CC25" i="29"/>
  <c r="CC23" i="29"/>
  <c r="CC20" i="29"/>
  <c r="CZ19" i="29"/>
  <c r="CC19" i="29"/>
  <c r="CC18" i="29"/>
  <c r="CC17" i="29"/>
  <c r="CZ15" i="29"/>
  <c r="AR23" i="16" l="1"/>
  <c r="BP23" i="16"/>
  <c r="BH23" i="16"/>
  <c r="AH23" i="16"/>
  <c r="Y23" i="16"/>
  <c r="O23" i="16"/>
</calcChain>
</file>

<file path=xl/sharedStrings.xml><?xml version="1.0" encoding="utf-8"?>
<sst xmlns="http://schemas.openxmlformats.org/spreadsheetml/2006/main" count="365" uniqueCount="234">
  <si>
    <t>出産予定日</t>
    <rPh sb="0" eb="2">
      <t>シュッサン</t>
    </rPh>
    <rPh sb="2" eb="5">
      <t>ヨテイビ</t>
    </rPh>
    <phoneticPr fontId="3"/>
  </si>
  <si>
    <t>職名</t>
    <rPh sb="0" eb="2">
      <t>ショクメイ</t>
    </rPh>
    <phoneticPr fontId="3"/>
  </si>
  <si>
    <t>氏名</t>
    <rPh sb="0" eb="2">
      <t>シメイ</t>
    </rPh>
    <phoneticPr fontId="3"/>
  </si>
  <si>
    <t>所属名</t>
    <rPh sb="0" eb="2">
      <t>ショゾク</t>
    </rPh>
    <rPh sb="2" eb="3">
      <t>メイ</t>
    </rPh>
    <phoneticPr fontId="3"/>
  </si>
  <si>
    <t>職員番号</t>
    <rPh sb="0" eb="2">
      <t>ショクイン</t>
    </rPh>
    <rPh sb="2" eb="4">
      <t>バンゴウ</t>
    </rPh>
    <phoneticPr fontId="3"/>
  </si>
  <si>
    <t>STEP１</t>
    <phoneticPr fontId="3"/>
  </si>
  <si>
    <t>STEP２</t>
    <phoneticPr fontId="3"/>
  </si>
  <si>
    <t>1歳</t>
  </si>
  <si>
    <t>3歳</t>
  </si>
  <si>
    <t>出産予定日
前8週間</t>
    <phoneticPr fontId="7"/>
  </si>
  <si>
    <t>小学校
就学前</t>
    <phoneticPr fontId="7"/>
  </si>
  <si>
    <t>中学校
就学前</t>
    <rPh sb="6" eb="7">
      <t>マエ</t>
    </rPh>
    <phoneticPr fontId="7"/>
  </si>
  <si>
    <t>勤務時間に
関する制度</t>
    <phoneticPr fontId="7"/>
  </si>
  <si>
    <t>職務復帰</t>
    <rPh sb="0" eb="4">
      <t>ショクムフッキ</t>
    </rPh>
    <phoneticPr fontId="9"/>
  </si>
  <si>
    <t>育児休業等</t>
    <rPh sb="0" eb="4">
      <t>イクジキュウギョウ</t>
    </rPh>
    <rPh sb="4" eb="5">
      <t>トウ</t>
    </rPh>
    <phoneticPr fontId="9"/>
  </si>
  <si>
    <t>準 備</t>
    <rPh sb="0" eb="1">
      <t>ジュン</t>
    </rPh>
    <rPh sb="2" eb="3">
      <t>ビ</t>
    </rPh>
    <phoneticPr fontId="9"/>
  </si>
  <si>
    <t>取得する前のこと</t>
    <rPh sb="0" eb="2">
      <t>シュトク</t>
    </rPh>
    <rPh sb="4" eb="5">
      <t>マエ</t>
    </rPh>
    <phoneticPr fontId="9"/>
  </si>
  <si>
    <t>職場の雰囲気</t>
    <rPh sb="0" eb="2">
      <t>ショクバ</t>
    </rPh>
    <rPh sb="3" eb="6">
      <t>フンイキ</t>
    </rPh>
    <phoneticPr fontId="9"/>
  </si>
  <si>
    <t>校務運営の対応</t>
    <rPh sb="0" eb="2">
      <t>コウム</t>
    </rPh>
    <rPh sb="2" eb="4">
      <t>ウンエイ</t>
    </rPh>
    <rPh sb="5" eb="7">
      <t>タイオウ</t>
    </rPh>
    <phoneticPr fontId="9"/>
  </si>
  <si>
    <t>特別休暇を取得して
良かったこと</t>
    <phoneticPr fontId="9"/>
  </si>
  <si>
    <t>育児休業等を経験して
良かったこと</t>
    <phoneticPr fontId="9"/>
  </si>
  <si>
    <t>周囲の職員の変化</t>
    <phoneticPr fontId="9"/>
  </si>
  <si>
    <t>職　員</t>
    <rPh sb="0" eb="1">
      <t>ショク</t>
    </rPh>
    <rPh sb="2" eb="3">
      <t>イン</t>
    </rPh>
    <phoneticPr fontId="9"/>
  </si>
  <si>
    <t>所　属　長</t>
    <rPh sb="0" eb="1">
      <t>ショ</t>
    </rPh>
    <rPh sb="2" eb="3">
      <t>ゾク</t>
    </rPh>
    <rPh sb="4" eb="5">
      <t>チョウ</t>
    </rPh>
    <phoneticPr fontId="7"/>
  </si>
  <si>
    <t>出産予定日を記入</t>
    <rPh sb="0" eb="2">
      <t>シュッサン</t>
    </rPh>
    <rPh sb="2" eb="4">
      <t>ヨテイ</t>
    </rPh>
    <rPh sb="4" eb="5">
      <t>ビ</t>
    </rPh>
    <rPh sb="6" eb="8">
      <t>キニュウ</t>
    </rPh>
    <phoneticPr fontId="3"/>
  </si>
  <si>
    <t>取得希望</t>
    <rPh sb="0" eb="2">
      <t>シュトク</t>
    </rPh>
    <rPh sb="2" eb="4">
      <t>キボウ</t>
    </rPh>
    <phoneticPr fontId="7"/>
  </si>
  <si>
    <t>STEP３</t>
    <phoneticPr fontId="3"/>
  </si>
  <si>
    <t>自由記述 （所属長へ相談したいこと等）</t>
    <rPh sb="0" eb="4">
      <t>ジユウキジュツ</t>
    </rPh>
    <rPh sb="6" eb="9">
      <t>ショゾクチョウ</t>
    </rPh>
    <rPh sb="10" eb="12">
      <t>ソウダン</t>
    </rPh>
    <rPh sb="17" eb="18">
      <t>トウ</t>
    </rPh>
    <phoneticPr fontId="7"/>
  </si>
  <si>
    <t>～</t>
    <phoneticPr fontId="7"/>
  </si>
  <si>
    <t>出　産</t>
    <phoneticPr fontId="7"/>
  </si>
  <si>
    <t>出産後
８週間</t>
    <rPh sb="6" eb="7">
      <t>カン</t>
    </rPh>
    <phoneticPr fontId="7"/>
  </si>
  <si>
    <t>1歳6月</t>
    <phoneticPr fontId="7"/>
  </si>
  <si>
    <t>休業</t>
    <phoneticPr fontId="7"/>
  </si>
  <si>
    <t>イ ク メ ン 計 画 書</t>
    <phoneticPr fontId="7"/>
  </si>
  <si>
    <t>配偶者（県職員の場合）</t>
    <phoneticPr fontId="7"/>
  </si>
  <si>
    <t>】</t>
    <phoneticPr fontId="7"/>
  </si>
  <si>
    <t>【 提出日</t>
    <rPh sb="2" eb="5">
      <t>テイシュツビ</t>
    </rPh>
    <phoneticPr fontId="7"/>
  </si>
  <si>
    <t>小学校・中学校【職員】</t>
    <rPh sb="0" eb="3">
      <t>ショウガッコウ</t>
    </rPh>
    <rPh sb="4" eb="7">
      <t>チュウガッコウ</t>
    </rPh>
    <rPh sb="8" eb="10">
      <t>ショクイン</t>
    </rPh>
    <phoneticPr fontId="7"/>
  </si>
  <si>
    <t>高等学校・特別支援学校【職員】</t>
    <rPh sb="0" eb="4">
      <t>コウトウガッコウ</t>
    </rPh>
    <rPh sb="5" eb="9">
      <t>トクベツシエン</t>
    </rPh>
    <rPh sb="9" eb="11">
      <t>ガッコウ</t>
    </rPh>
    <rPh sb="12" eb="14">
      <t>ショクイン</t>
    </rPh>
    <phoneticPr fontId="7"/>
  </si>
  <si>
    <t>小学校・中学校【所属長】</t>
    <rPh sb="0" eb="3">
      <t>ショウガッコウ</t>
    </rPh>
    <rPh sb="4" eb="7">
      <t>チュウガッコウ</t>
    </rPh>
    <rPh sb="8" eb="11">
      <t>ショゾクチョウ</t>
    </rPh>
    <phoneticPr fontId="7"/>
  </si>
  <si>
    <t>高等学校・特別支援学校【所属長】</t>
    <rPh sb="0" eb="4">
      <t>コウトウガッコウ</t>
    </rPh>
    <rPh sb="5" eb="9">
      <t>トクベツシエン</t>
    </rPh>
    <rPh sb="9" eb="11">
      <t>ガッコウ</t>
    </rPh>
    <rPh sb="12" eb="15">
      <t>ショゾクチョウ</t>
    </rPh>
    <phoneticPr fontId="7"/>
  </si>
  <si>
    <t>育児休業を取得する前に
職員へ伝えたこと</t>
  </si>
  <si>
    <t>高等学校・特別支援学校【職員】</t>
    <rPh sb="0" eb="4">
      <t>コウトウガッコウ</t>
    </rPh>
    <rPh sb="5" eb="11">
      <t>トクベツシエンガッコウ</t>
    </rPh>
    <rPh sb="12" eb="14">
      <t>ショクイン</t>
    </rPh>
    <phoneticPr fontId="7"/>
  </si>
  <si>
    <t>小学校・中学校【所属長】</t>
    <rPh sb="0" eb="3">
      <t>ショウガッコウ</t>
    </rPh>
    <rPh sb="4" eb="7">
      <t>チュウガッコウ</t>
    </rPh>
    <rPh sb="8" eb="11">
      <t>ショゾクチョウ</t>
    </rPh>
    <phoneticPr fontId="8"/>
  </si>
  <si>
    <t>仕事の取り組み方への変化</t>
    <phoneticPr fontId="9"/>
  </si>
  <si>
    <t>復帰後の職員へ感じたこと</t>
    <phoneticPr fontId="7"/>
  </si>
  <si>
    <t>配偶者の妊娠等について、
所属長へ報告</t>
    <rPh sb="0" eb="3">
      <t>ハイグウシャ</t>
    </rPh>
    <rPh sb="4" eb="6">
      <t>ニンシン</t>
    </rPh>
    <rPh sb="6" eb="7">
      <t>トウ</t>
    </rPh>
    <phoneticPr fontId="9"/>
  </si>
  <si>
    <t>出産予定日</t>
    <rPh sb="0" eb="5">
      <t>シュッサンヨテイビ</t>
    </rPh>
    <phoneticPr fontId="7"/>
  </si>
  <si>
    <t>から</t>
    <phoneticPr fontId="7"/>
  </si>
  <si>
    <t>まで</t>
    <phoneticPr fontId="7"/>
  </si>
  <si>
    <t>（取得できる期間）</t>
    <rPh sb="1" eb="3">
      <t>シュトク</t>
    </rPh>
    <rPh sb="6" eb="8">
      <t>キカン</t>
    </rPh>
    <phoneticPr fontId="7"/>
  </si>
  <si>
    <t>※入院日=出産日としています</t>
    <phoneticPr fontId="7"/>
  </si>
  <si>
    <t xml:space="preserve">
長期的なサポート</t>
    <phoneticPr fontId="7"/>
  </si>
  <si>
    <t xml:space="preserve">
育児に関する制度の活用</t>
    <rPh sb="1" eb="3">
      <t>イクジ</t>
    </rPh>
    <rPh sb="4" eb="5">
      <t>カン</t>
    </rPh>
    <rPh sb="7" eb="9">
      <t>セイド</t>
    </rPh>
    <rPh sb="10" eb="12">
      <t>カツヨウ</t>
    </rPh>
    <phoneticPr fontId="7"/>
  </si>
  <si>
    <t>出産のための入院等の日</t>
    <rPh sb="0" eb="2">
      <t>シュッサン</t>
    </rPh>
    <rPh sb="6" eb="8">
      <t>ニュウイン</t>
    </rPh>
    <rPh sb="8" eb="9">
      <t>トウ</t>
    </rPh>
    <rPh sb="10" eb="11">
      <t>ヒ</t>
    </rPh>
    <phoneticPr fontId="7"/>
  </si>
  <si>
    <r>
      <t>・仕事を前倒しして、早めの引継ぎを行いました。（小学校・４０代）
・年度途中から育児休暇を取得したので、学級や校務分掌の引継ぎの準備をしました。（小学校・４０代）
・出産予定日が４月下旬だったため、</t>
    </r>
    <r>
      <rPr>
        <b/>
        <u/>
        <sz val="11"/>
        <color theme="1"/>
        <rFont val="UD デジタル 教科書体 N-B"/>
        <family val="1"/>
        <charset val="128"/>
      </rPr>
      <t>育児休業取得の意思を早めに伝えました。校務分掌についてかなりご配慮いただけたこともあり、丁寧な引継ぎの資料を作成できました。</t>
    </r>
    <r>
      <rPr>
        <sz val="11"/>
        <color theme="1"/>
        <rFont val="UD デジタル 教科書体 N-B"/>
        <family val="1"/>
        <charset val="128"/>
      </rPr>
      <t>（小学校・３０代）
・学級や教科、部活、校務分掌等、</t>
    </r>
    <r>
      <rPr>
        <b/>
        <u/>
        <sz val="11"/>
        <color theme="1"/>
        <rFont val="UD デジタル 教科書体 N-B"/>
        <family val="1"/>
        <charset val="128"/>
      </rPr>
      <t>引き継がなければいけないものが多岐に渡るので、引継ぎをする先生には早めに相談をしました。</t>
    </r>
    <r>
      <rPr>
        <sz val="11"/>
        <color theme="1"/>
        <rFont val="UD デジタル 教科書体 N-B"/>
        <family val="1"/>
        <charset val="128"/>
      </rPr>
      <t xml:space="preserve">（中学校・３０代）
</t>
    </r>
    <rPh sb="24" eb="25">
      <t>ショウ</t>
    </rPh>
    <rPh sb="25" eb="27">
      <t>ガッコウ</t>
    </rPh>
    <rPh sb="30" eb="31">
      <t>ダイ</t>
    </rPh>
    <rPh sb="74" eb="77">
      <t>ショウガッコウ</t>
    </rPh>
    <rPh sb="80" eb="81">
      <t>ダイ</t>
    </rPh>
    <rPh sb="164" eb="167">
      <t>ショウガッコウ</t>
    </rPh>
    <rPh sb="170" eb="171">
      <t>ダイ</t>
    </rPh>
    <rPh sb="236" eb="238">
      <t>ガッコウ</t>
    </rPh>
    <rPh sb="241" eb="242">
      <t>ダイ</t>
    </rPh>
    <phoneticPr fontId="9"/>
  </si>
  <si>
    <r>
      <t>・男性の育児休業ということもあり、女性の同僚からは前向きな声がけをかけてもらえた。</t>
    </r>
    <r>
      <rPr>
        <b/>
        <u/>
        <sz val="11"/>
        <color theme="1"/>
        <rFont val="UD デジタル 教科書体 N-B"/>
        <family val="1"/>
        <charset val="128"/>
      </rPr>
      <t>男性同僚からは制度の内容を話すと検討してみようかなということを言ってもらえた。</t>
    </r>
    <r>
      <rPr>
        <sz val="11"/>
        <color theme="1"/>
        <rFont val="UD デジタル 教科書体 N-B"/>
        <family val="1"/>
        <charset val="128"/>
      </rPr>
      <t>（高等学校・３０代）
・</t>
    </r>
    <r>
      <rPr>
        <b/>
        <u/>
        <sz val="11"/>
        <color theme="1"/>
        <rFont val="UD デジタル 教科書体 N-B"/>
        <family val="1"/>
        <charset val="128"/>
      </rPr>
      <t>年度末で忙しい時期にもかかわらず、快く取得させていただきました。</t>
    </r>
    <r>
      <rPr>
        <sz val="11"/>
        <color theme="1"/>
        <rFont val="UD デジタル 教科書体 N-B"/>
        <family val="1"/>
        <charset val="128"/>
      </rPr>
      <t>自分の見えないところでも皆さんのたくさんのご協力があったと思うので大変ありがたく思っています。（特別支援学校・３０代）
・上司・同僚共に子育て経験者が多いので、職場の理解は得やすい状況でした。</t>
    </r>
    <r>
      <rPr>
        <b/>
        <u/>
        <sz val="11"/>
        <color theme="1"/>
        <rFont val="UD デジタル 教科書体 N-B"/>
        <family val="1"/>
        <charset val="128"/>
      </rPr>
      <t>育休後も子供の事で急なお休みをいただく時や勤務変更をお願いする時なども柔軟に対応していただいています。</t>
    </r>
    <r>
      <rPr>
        <sz val="11"/>
        <color theme="1"/>
        <rFont val="UD デジタル 教科書体 N-B"/>
        <family val="1"/>
        <charset val="128"/>
      </rPr>
      <t xml:space="preserve">（特別支援学校・３０代）
</t>
    </r>
    <phoneticPr fontId="7"/>
  </si>
  <si>
    <r>
      <t>＜出産補助休暇＞
・自分の子供の子育てに専念することができたことにより、</t>
    </r>
    <r>
      <rPr>
        <u/>
        <sz val="11"/>
        <color theme="1"/>
        <rFont val="UD デジタル 教科書体 N-B"/>
        <family val="1"/>
        <charset val="128"/>
      </rPr>
      <t>更に家族で協力して子育てをしようという気持ちが高まった。</t>
    </r>
    <r>
      <rPr>
        <sz val="11"/>
        <color theme="1"/>
        <rFont val="UD デジタル 教科書体 N-B"/>
        <family val="1"/>
        <charset val="128"/>
      </rPr>
      <t>（小学校・４０代）
・</t>
    </r>
    <r>
      <rPr>
        <b/>
        <u/>
        <sz val="11"/>
        <color theme="1"/>
        <rFont val="UD デジタル 教科書体 N-B"/>
        <family val="1"/>
        <charset val="128"/>
      </rPr>
      <t>妻の出産翌日にある子供の登校といった生活リズムを崩すことなくフォローすることができました。</t>
    </r>
    <r>
      <rPr>
        <sz val="11"/>
        <color theme="1"/>
        <rFont val="UD デジタル 教科書体 N-B"/>
        <family val="1"/>
        <charset val="128"/>
      </rPr>
      <t>１番上の子供は、弟が誕生した喜びをすぐに友達に伝えられたことも嬉しそうにしていました。（小中学校・４０代）
＜育児参加休暇＞
・</t>
    </r>
    <r>
      <rPr>
        <u/>
        <sz val="11"/>
        <color theme="1"/>
        <rFont val="UD デジタル 教科書体 N-B"/>
        <family val="1"/>
        <charset val="128"/>
      </rPr>
      <t>時間単位で取得できるので、復帰後は授業終了後に分割して取得することができました。そのため、比較的長い期間を、短時間で帰宅する機会を得ることができました。</t>
    </r>
    <r>
      <rPr>
        <sz val="11"/>
        <color theme="1"/>
        <rFont val="UD デジタル 教科書体 N-B"/>
        <family val="1"/>
        <charset val="128"/>
      </rPr>
      <t>（小中学校・４０代）
＜出産補助休暇及び育児参加休暇＞
・第二子のときに取得しました。</t>
    </r>
    <r>
      <rPr>
        <u/>
        <sz val="11"/>
        <color theme="1"/>
        <rFont val="UD デジタル 教科書体 N-B"/>
        <family val="1"/>
        <charset val="128"/>
      </rPr>
      <t>長男を保育園等にまだ預けていなかったので、妻の入院期間中、長男の世話をすることができました。</t>
    </r>
    <r>
      <rPr>
        <sz val="11"/>
        <color theme="1"/>
        <rFont val="UD デジタル 教科書体 N-B"/>
        <family val="1"/>
        <charset val="128"/>
      </rPr>
      <t>（中学校・２０代）</t>
    </r>
    <rPh sb="277" eb="281">
      <t>シュッサンホジョ</t>
    </rPh>
    <rPh sb="281" eb="283">
      <t>キュウカ</t>
    </rPh>
    <rPh sb="283" eb="284">
      <t>オヨ</t>
    </rPh>
    <phoneticPr fontId="7"/>
  </si>
  <si>
    <r>
      <t>＜出産補助休暇＞
・</t>
    </r>
    <r>
      <rPr>
        <u/>
        <sz val="11"/>
        <color theme="1"/>
        <rFont val="UD デジタル 教科書体 N-B"/>
        <family val="1"/>
        <charset val="128"/>
      </rPr>
      <t>妻の出産時の付き添いと、出産翌日の付き添いに使用しました。出産時からサポートができました。</t>
    </r>
    <r>
      <rPr>
        <sz val="11"/>
        <color theme="1"/>
        <rFont val="UD デジタル 教科書体 N-B"/>
        <family val="1"/>
        <charset val="128"/>
      </rPr>
      <t>（高等学校・４０代）
・</t>
    </r>
    <r>
      <rPr>
        <u/>
        <sz val="11"/>
        <color theme="1"/>
        <rFont val="UD デジタル 教科書体 N-B"/>
        <family val="1"/>
        <charset val="128"/>
      </rPr>
      <t>入院の準備や手続きを妻だけに任せずに、一緒に進めることができた。また、出産にも立ち会うことができて、出産したばかりの妻、産まれたての子どもと触れ合うことができた。</t>
    </r>
    <r>
      <rPr>
        <sz val="11"/>
        <color theme="1"/>
        <rFont val="UD デジタル 教科書体 N-B"/>
        <family val="1"/>
        <charset val="128"/>
      </rPr>
      <t>（高等学校・３０代）
＜育児参加休暇＞
・</t>
    </r>
    <r>
      <rPr>
        <u/>
        <sz val="11"/>
        <color theme="1"/>
        <rFont val="UD デジタル 教科書体 N-B"/>
        <family val="1"/>
        <charset val="128"/>
      </rPr>
      <t>退院時から使用しました。退院したばかりの妻はまだ回復できていませんので、身の回りの世話や育児をすることができました</t>
    </r>
    <r>
      <rPr>
        <sz val="11"/>
        <color theme="1"/>
        <rFont val="UD デジタル 教科書体 N-B"/>
        <family val="1"/>
        <charset val="128"/>
      </rPr>
      <t>。分割して取得できたのも良かったと思います。（高等学校・４０代）
・</t>
    </r>
    <r>
      <rPr>
        <u/>
        <sz val="11"/>
        <color theme="1"/>
        <rFont val="UD デジタル 教科書体 N-B"/>
        <family val="1"/>
        <charset val="128"/>
      </rPr>
      <t>分割取得で始業前に子どもの世話をしたり、家事を済ます時間に充てることができた。また、出産後の手続きを余裕を持って済ますことができた。</t>
    </r>
    <r>
      <rPr>
        <sz val="11"/>
        <color theme="1"/>
        <rFont val="UD デジタル 教科書体 N-B"/>
        <family val="1"/>
        <charset val="128"/>
      </rPr>
      <t>（高等学校・３０代）
・</t>
    </r>
    <r>
      <rPr>
        <u/>
        <sz val="11"/>
        <color theme="1"/>
        <rFont val="UD デジタル 教科書体 N-B"/>
        <family val="1"/>
        <charset val="128"/>
      </rPr>
      <t>妻の仕事復帰と子供の保育園入園のタイミングで取得。保育園は慣らし保育があったので園の送り迎えや日中の子供の世話などに時間を使うことができた。</t>
    </r>
    <r>
      <rPr>
        <sz val="11"/>
        <color theme="1"/>
        <rFont val="UD デジタル 教科書体 N-B"/>
        <family val="1"/>
        <charset val="128"/>
      </rPr>
      <t>職場復帰した妻も仕事に集中することができました。（特別支援学校・３０代）</t>
    </r>
    <phoneticPr fontId="7"/>
  </si>
  <si>
    <r>
      <t>・これまで、子育ては妻に任せる部分が多く仕事と子育てをバランス良くできるように取り組んで行くことをあまり考えませんでした。しかし、</t>
    </r>
    <r>
      <rPr>
        <u/>
        <sz val="11"/>
        <color theme="1"/>
        <rFont val="UD デジタル 教科書体 N-B"/>
        <family val="1"/>
        <charset val="128"/>
      </rPr>
      <t>休業を経験し家族と多くの時間を共に過ごしたことで、家庭の時間を確保するために、仕事をこれまでよりも効率的に行っていくことを常に考えるようになりました。</t>
    </r>
    <r>
      <rPr>
        <sz val="11"/>
        <color theme="1"/>
        <rFont val="UD デジタル 教科書体 N-B"/>
        <family val="1"/>
        <charset val="128"/>
      </rPr>
      <t>（高等学校・４０代）
・どれだけ業務量が多くとも、普段から勤務時間内でいかに仕事を終えるかを考え、以前よりも時間を真剣に活用するようになった。</t>
    </r>
    <r>
      <rPr>
        <u/>
        <sz val="11"/>
        <color theme="1"/>
        <rFont val="UD デジタル 教科書体 N-B"/>
        <family val="1"/>
        <charset val="128"/>
      </rPr>
      <t>校内の立場上、優先順位は分掌、授業、学年、部活とせざるを得ず、やらなければならない仕事の合間にもやりがいのある仕事をする大切さを感じている。</t>
    </r>
    <r>
      <rPr>
        <sz val="11"/>
        <color theme="1"/>
        <rFont val="UD デジタル 教科書体 N-B"/>
        <family val="1"/>
        <charset val="128"/>
      </rPr>
      <t>（高等学校・３０代）
・「他の先生方を頼ったり、助けてほしいということを堂々と言えるようになった」ことは、大きな変化だと思います。保育園の送迎の関係があるので、基本的に定時で帰宅できるようにしています。</t>
    </r>
    <r>
      <rPr>
        <u/>
        <sz val="11"/>
        <color theme="1"/>
        <rFont val="UD デジタル 教科書体 N-B"/>
        <family val="1"/>
        <charset val="128"/>
      </rPr>
      <t>業務は勤務時間内に終えられるように優先度をつけ、計画的にできるように心がけています。</t>
    </r>
    <r>
      <rPr>
        <sz val="11"/>
        <color theme="1"/>
        <rFont val="UD デジタル 教科書体 N-B"/>
        <family val="1"/>
        <charset val="128"/>
      </rPr>
      <t>事務仕事は隙間の時間にこなしたり、副担任の先生や学年の先生にお願いするようにしています。（高等学校・３０代）
・仕事の精選や段取りの仕方は大きく変わったように思います。「勤務時間内で仕事を進めるには」ということを考えるようになったので、</t>
    </r>
    <r>
      <rPr>
        <u/>
        <sz val="11"/>
        <color theme="1"/>
        <rFont val="UD デジタル 教科書体 N-B"/>
        <family val="1"/>
        <charset val="128"/>
      </rPr>
      <t>早いうちから準備に取りかかることで見通しを持って進めることができたり、取りかかる前に本当に必要かどうか取捨選択をしたりすることも以前に比べて増えました。</t>
    </r>
    <r>
      <rPr>
        <sz val="11"/>
        <color theme="1"/>
        <rFont val="UD デジタル 教科書体 N-B"/>
        <family val="1"/>
        <charset val="128"/>
      </rPr>
      <t>（特別支援学校・３０代）</t>
    </r>
    <phoneticPr fontId="7"/>
  </si>
  <si>
    <r>
      <t>・自分自身や家族に対してきちんと向き合うことが、仕事にも良い影響を与えると感じている。</t>
    </r>
    <r>
      <rPr>
        <u/>
        <sz val="11"/>
        <color theme="1"/>
        <rFont val="UD デジタル 教科書体 N-B"/>
        <family val="1"/>
        <charset val="128"/>
      </rPr>
      <t>これまで以上にワークライフバランスを意識するようになった。限られた時間を有意義に使っていきたい。</t>
    </r>
    <r>
      <rPr>
        <sz val="11"/>
        <color theme="1"/>
        <rFont val="UD デジタル 教科書体 N-B"/>
        <family val="1"/>
        <charset val="128"/>
      </rPr>
      <t>（小学校・４０代）
・時間を意識して働くようになった。</t>
    </r>
    <r>
      <rPr>
        <u/>
        <sz val="11"/>
        <color theme="1"/>
        <rFont val="UD デジタル 教科書体 N-B"/>
        <family val="1"/>
        <charset val="128"/>
      </rPr>
      <t>業務の軽重を考えて取り組んだり取捨選択をしたりしながら、仕事を進めるようになった。</t>
    </r>
    <r>
      <rPr>
        <sz val="11"/>
        <color theme="1"/>
        <rFont val="UD デジタル 教科書体 N-B"/>
        <family val="1"/>
        <charset val="128"/>
      </rPr>
      <t>（小学校・４０代）
・</t>
    </r>
    <r>
      <rPr>
        <u/>
        <sz val="11"/>
        <color theme="1"/>
        <rFont val="UD デジタル 教科書体 N-B"/>
        <family val="1"/>
        <charset val="128"/>
      </rPr>
      <t>仕事の優先順位をつけ、軽重をつけて仕事をするようになりました。</t>
    </r>
    <r>
      <rPr>
        <sz val="11"/>
        <color theme="1"/>
        <rFont val="UD デジタル 教科書体 N-B"/>
        <family val="1"/>
        <charset val="128"/>
      </rPr>
      <t>（小学校・３０代）
・仕事の進め方は、それまでと同じ方法ではうまくいかないと感じるようになりました。</t>
    </r>
    <r>
      <rPr>
        <u/>
        <sz val="11"/>
        <color theme="1"/>
        <rFont val="UD デジタル 教科書体 N-B"/>
        <family val="1"/>
        <charset val="128"/>
      </rPr>
      <t>自分一人で進めるのではなく、目的を共有し、業務を分担をしながら進めていくように調整する力を付けることが重要だと感じるようになりました。また、以前に比べて同僚に感謝する気持ちや困っている同僚を助けられるようにしようという気持ちが湧きやすくなりました。</t>
    </r>
    <r>
      <rPr>
        <sz val="11"/>
        <color theme="1"/>
        <rFont val="UD デジタル 教科書体 N-B"/>
        <family val="1"/>
        <charset val="128"/>
      </rPr>
      <t>（小中学校・４０代）
・業務をできるだけ削減しようと考えが変わりました。また、</t>
    </r>
    <r>
      <rPr>
        <u/>
        <sz val="11"/>
        <color theme="1"/>
        <rFont val="UD デジタル 教科書体 N-B"/>
        <family val="1"/>
        <charset val="128"/>
      </rPr>
      <t>できるだけ勤務時間内に業務を終わらせることができるように自分の業務管理の視点が改善できたと思います。</t>
    </r>
    <r>
      <rPr>
        <sz val="11"/>
        <color theme="1"/>
        <rFont val="UD デジタル 教科書体 N-B"/>
        <family val="1"/>
        <charset val="128"/>
      </rPr>
      <t>今後も業務のスリム化を図り、見直し続けていきたいと思います。（中学校・２０代）</t>
    </r>
    <phoneticPr fontId="7"/>
  </si>
  <si>
    <r>
      <t>・</t>
    </r>
    <r>
      <rPr>
        <u/>
        <sz val="11"/>
        <color theme="1"/>
        <rFont val="UD デジタル 教科書体 N-B"/>
        <family val="1"/>
        <charset val="128"/>
      </rPr>
      <t>“あなたの仕事は誰かがやります　父親の代わりは誰にもできません”</t>
    </r>
    <r>
      <rPr>
        <sz val="11"/>
        <color theme="1"/>
        <rFont val="UD デジタル 教科書体 N-B"/>
        <family val="1"/>
        <charset val="128"/>
      </rPr>
      <t>授業や児童生徒も気になるところですが、この瞬間に二度と戻ることはできません。母子に寄り添うことができるのは世界中で貴方だけ。</t>
    </r>
    <r>
      <rPr>
        <u/>
        <sz val="11"/>
        <color theme="1"/>
        <rFont val="UD デジタル 教科書体 N-B"/>
        <family val="1"/>
        <charset val="128"/>
      </rPr>
      <t>校務はなんとかなります、何とかします！積極的に育児休業の活用を</t>
    </r>
    <r>
      <rPr>
        <sz val="11"/>
        <color theme="1"/>
        <rFont val="UD デジタル 教科書体 N-B"/>
        <family val="1"/>
        <charset val="128"/>
      </rPr>
      <t>！（高等学校）
・これからは男性も育児休業を積極的に取得して欲しい。</t>
    </r>
    <r>
      <rPr>
        <u/>
        <sz val="11"/>
        <color theme="1"/>
        <rFont val="UD デジタル 教科書体 N-B"/>
        <family val="1"/>
        <charset val="128"/>
      </rPr>
      <t>休暇取得中は仕事のことを忘れて家族との大切な時間を過ごし、復帰した際に、リフレッシュした状態で戻ってきて欲しい。</t>
    </r>
    <r>
      <rPr>
        <sz val="11"/>
        <color theme="1"/>
        <rFont val="UD デジタル 教科書体 N-B"/>
        <family val="1"/>
        <charset val="128"/>
      </rPr>
      <t>（高等学校）
・</t>
    </r>
    <r>
      <rPr>
        <u/>
        <sz val="11"/>
        <color theme="1"/>
        <rFont val="UD デジタル 教科書体 N-B"/>
        <family val="1"/>
        <charset val="128"/>
      </rPr>
      <t>家庭は夫婦が対等な立場で協力し合いながら築いていくものである</t>
    </r>
    <r>
      <rPr>
        <sz val="11"/>
        <color theme="1"/>
        <rFont val="UD デジタル 教科書体 N-B"/>
        <family val="1"/>
        <charset val="128"/>
      </rPr>
      <t>。同時に、これからの時代は（すでに）、男性の育児休業制度は社会的な理解が進んでいく（いる）。</t>
    </r>
    <r>
      <rPr>
        <u/>
        <sz val="11"/>
        <color theme="1"/>
        <rFont val="UD デジタル 教科書体 N-B"/>
        <family val="1"/>
        <charset val="128"/>
      </rPr>
      <t>安心して制度を活用してほしい。</t>
    </r>
    <r>
      <rPr>
        <sz val="11"/>
        <color theme="1"/>
        <rFont val="UD デジタル 教科書体 N-B"/>
        <family val="1"/>
        <charset val="128"/>
      </rPr>
      <t>（高等学校）
・</t>
    </r>
    <r>
      <rPr>
        <u/>
        <sz val="11"/>
        <color theme="1"/>
        <rFont val="UD デジタル 教科書体 N-B"/>
        <family val="1"/>
        <charset val="128"/>
      </rPr>
      <t>ご自分のお子様に対する愛情が、学校での児童生徒への指導に生きてくると思われます。</t>
    </r>
    <r>
      <rPr>
        <sz val="11"/>
        <color theme="1"/>
        <rFont val="UD デジタル 教科書体 N-B"/>
        <family val="1"/>
        <charset val="128"/>
      </rPr>
      <t>状況が許すのであれば、育児休業を考えて奥様を支え、一緒に子育てすることも人生の貴重な１ページだと思います。（特別支援学校）
・</t>
    </r>
    <r>
      <rPr>
        <u/>
        <sz val="11"/>
        <color theme="1"/>
        <rFont val="UD デジタル 教科書体 N-B"/>
        <family val="1"/>
        <charset val="128"/>
      </rPr>
      <t>幼い時期の子どもの成長に積極的に立ち会えるということはとても素晴らしいことだと思います。</t>
    </r>
    <r>
      <rPr>
        <sz val="11"/>
        <color theme="1"/>
        <rFont val="UD デジタル 教科書体 N-B"/>
        <family val="1"/>
        <charset val="128"/>
      </rPr>
      <t>育休を取得したら、ぜひ充実した時間にしていってほしいと思います。（特別支援学校）
・男性、女性という括りではなく</t>
    </r>
    <r>
      <rPr>
        <u/>
        <sz val="11"/>
        <color theme="1"/>
        <rFont val="UD デジタル 教科書体 N-B"/>
        <family val="1"/>
        <charset val="128"/>
      </rPr>
      <t>ご家庭として必要となる支援をまずは管理職に遠慮することなく相談して良い</t>
    </r>
    <r>
      <rPr>
        <sz val="11"/>
        <color theme="1"/>
        <rFont val="UD デジタル 教科書体 N-B"/>
        <family val="1"/>
        <charset val="128"/>
      </rPr>
      <t>と思います。現在ならば</t>
    </r>
    <r>
      <rPr>
        <u/>
        <sz val="11"/>
        <color theme="1"/>
        <rFont val="UD デジタル 教科書体 N-B"/>
        <family val="1"/>
        <charset val="128"/>
      </rPr>
      <t>どの職場でも理解を得ることができ、協力してもらえるはず</t>
    </r>
    <r>
      <rPr>
        <sz val="11"/>
        <color theme="1"/>
        <rFont val="UD デジタル 教科書体 N-B"/>
        <family val="1"/>
        <charset val="128"/>
      </rPr>
      <t>ですので。（特別支援学校）</t>
    </r>
    <phoneticPr fontId="7"/>
  </si>
  <si>
    <r>
      <rPr>
        <b/>
        <sz val="10"/>
        <color theme="1"/>
        <rFont val="BIZ UDPゴシック"/>
        <family val="3"/>
        <charset val="128"/>
      </rPr>
      <t>○育児休業取得者及び所属長の経験談</t>
    </r>
    <r>
      <rPr>
        <sz val="10"/>
        <color theme="1"/>
        <rFont val="BIZ UDPゴシック"/>
        <family val="3"/>
        <charset val="128"/>
      </rPr>
      <t xml:space="preserve">
　　身近に、育児休業を経験した人はいますか？
　　宮城県教育委員会では、様々な校種の方が、育児休業を取得しています。　
　　以下のページでは、実際に取得した職員の方及び所属長の方へ、当時のお話を
　伺いました。育児休業を取得することを、身近に感じていただけると思います。
　　ぜひ、お読みください。  </t>
    </r>
    <r>
      <rPr>
        <b/>
        <sz val="11"/>
        <color theme="1"/>
        <rFont val="BIZ UDPゴシック"/>
        <family val="3"/>
        <charset val="128"/>
      </rPr>
      <t xml:space="preserve"> （click</t>
    </r>
    <r>
      <rPr>
        <b/>
        <sz val="12"/>
        <color theme="1"/>
        <rFont val="BIZ UDPゴシック"/>
        <family val="3"/>
        <charset val="128"/>
      </rPr>
      <t>↓</t>
    </r>
    <r>
      <rPr>
        <b/>
        <sz val="11"/>
        <color theme="1"/>
        <rFont val="BIZ UDPゴシック"/>
        <family val="3"/>
        <charset val="128"/>
      </rPr>
      <t>）</t>
    </r>
    <rPh sb="1" eb="7">
      <t>イクジキュウギョウシュトク</t>
    </rPh>
    <rPh sb="7" eb="8">
      <t>シャ</t>
    </rPh>
    <rPh sb="8" eb="9">
      <t>オヨ</t>
    </rPh>
    <rPh sb="10" eb="13">
      <t>ショゾクチョウ</t>
    </rPh>
    <rPh sb="14" eb="17">
      <t>ケイケンダン</t>
    </rPh>
    <rPh sb="20" eb="22">
      <t>ミジカ</t>
    </rPh>
    <rPh sb="24" eb="28">
      <t>イクジキュウギョウ</t>
    </rPh>
    <rPh sb="29" eb="31">
      <t>ケイケン</t>
    </rPh>
    <rPh sb="33" eb="34">
      <t>ヒト</t>
    </rPh>
    <rPh sb="43" eb="51">
      <t>ミヤギケンキョウイクイインカイ</t>
    </rPh>
    <rPh sb="54" eb="56">
      <t>サマザマ</t>
    </rPh>
    <rPh sb="57" eb="59">
      <t>コウシュ</t>
    </rPh>
    <rPh sb="60" eb="61">
      <t>カタ</t>
    </rPh>
    <rPh sb="63" eb="67">
      <t>イクジキュウギョウ</t>
    </rPh>
    <rPh sb="68" eb="70">
      <t>シュトク</t>
    </rPh>
    <rPh sb="80" eb="82">
      <t>イカ</t>
    </rPh>
    <rPh sb="89" eb="91">
      <t>ジッサイ</t>
    </rPh>
    <rPh sb="100" eb="101">
      <t>オヨ</t>
    </rPh>
    <rPh sb="102" eb="105">
      <t>ショゾクチョウ</t>
    </rPh>
    <rPh sb="106" eb="107">
      <t>カタ</t>
    </rPh>
    <rPh sb="128" eb="130">
      <t>シュトク</t>
    </rPh>
    <phoneticPr fontId="7"/>
  </si>
  <si>
    <t>取得希望の制度に〇を付け、取得期間を入力</t>
    <rPh sb="0" eb="2">
      <t>シュトク</t>
    </rPh>
    <rPh sb="2" eb="4">
      <t>キボウ</t>
    </rPh>
    <rPh sb="5" eb="7">
      <t>セイド</t>
    </rPh>
    <rPh sb="10" eb="11">
      <t>ツ</t>
    </rPh>
    <rPh sb="13" eb="15">
      <t>シュトク</t>
    </rPh>
    <rPh sb="15" eb="17">
      <t>キカン</t>
    </rPh>
    <rPh sb="18" eb="20">
      <t>ニュウリョク</t>
    </rPh>
    <phoneticPr fontId="7"/>
  </si>
  <si>
    <t>（イクメン計画書の「STEP1」へ入力してください）</t>
    <rPh sb="5" eb="8">
      <t>ケイカクショ</t>
    </rPh>
    <rPh sb="17" eb="19">
      <t>ニュウリョク</t>
    </rPh>
    <phoneticPr fontId="7"/>
  </si>
  <si>
    <r>
      <t xml:space="preserve">出産予定日を入力すると
自動表示されます </t>
    </r>
    <r>
      <rPr>
        <b/>
        <sz val="8"/>
        <color theme="1"/>
        <rFont val="BIZ UDPゴシック"/>
        <family val="3"/>
        <charset val="128"/>
      </rPr>
      <t>→</t>
    </r>
    <rPh sb="0" eb="5">
      <t>シュッサンヨテイビ</t>
    </rPh>
    <rPh sb="6" eb="8">
      <t>ニュウリョク</t>
    </rPh>
    <rPh sb="12" eb="16">
      <t>ジドウヒョウジ</t>
    </rPh>
    <phoneticPr fontId="7"/>
  </si>
  <si>
    <t xml:space="preserve">特別休暇
</t>
    <rPh sb="0" eb="4">
      <t>トクベツキュウカ</t>
    </rPh>
    <phoneticPr fontId="7"/>
  </si>
  <si>
    <t>※職員及び所属において、育児休業等の取得までに十分な準備期間を確保するため、計画書の提出は、出産予定日の遅くとも１ヶ月前までに行いましょう。</t>
    <rPh sb="23" eb="25">
      <t>ジュウブン</t>
    </rPh>
    <rPh sb="26" eb="30">
      <t>ジュンビキカン</t>
    </rPh>
    <rPh sb="31" eb="33">
      <t>カクホ</t>
    </rPh>
    <rPh sb="38" eb="41">
      <t>ケイカクショ</t>
    </rPh>
    <rPh sb="42" eb="44">
      <t>テイシュツ</t>
    </rPh>
    <rPh sb="46" eb="51">
      <t>シュッサンヨテイビ</t>
    </rPh>
    <rPh sb="63" eb="64">
      <t>オコナ</t>
    </rPh>
    <phoneticPr fontId="7"/>
  </si>
  <si>
    <t>＜スケジュール及び各休暇・休業制度＞</t>
    <rPh sb="7" eb="8">
      <t>オヨ</t>
    </rPh>
    <rPh sb="9" eb="12">
      <t>カクキュウカ</t>
    </rPh>
    <rPh sb="13" eb="15">
      <t>キュウギョウ</t>
    </rPh>
    <rPh sb="15" eb="17">
      <t>セイド</t>
    </rPh>
    <phoneticPr fontId="9"/>
  </si>
  <si>
    <t>○○○学校</t>
    <rPh sb="3" eb="5">
      <t>ガッコウ</t>
    </rPh>
    <phoneticPr fontId="7"/>
  </si>
  <si>
    <t>教諭</t>
    <rPh sb="0" eb="2">
      <t>キョウユ</t>
    </rPh>
    <phoneticPr fontId="7"/>
  </si>
  <si>
    <t>0000000000</t>
    <phoneticPr fontId="7"/>
  </si>
  <si>
    <t>○○　○○</t>
    <phoneticPr fontId="7"/>
  </si>
  <si>
    <r>
      <rPr>
        <b/>
        <sz val="10"/>
        <color indexed="8"/>
        <rFont val="BIZ UDPゴシック"/>
        <family val="3"/>
        <charset val="128"/>
      </rPr>
      <t>○出産補助休暇（2日以内）</t>
    </r>
    <r>
      <rPr>
        <sz val="10"/>
        <color indexed="8"/>
        <rFont val="BIZ UDPゴシック"/>
        <family val="3"/>
        <charset val="128"/>
      </rPr>
      <t xml:space="preserve">
・</t>
    </r>
    <r>
      <rPr>
        <sz val="9"/>
        <color indexed="8"/>
        <rFont val="BIZ UDPゴシック"/>
        <family val="3"/>
        <charset val="128"/>
      </rPr>
      <t xml:space="preserve">出産のための入院等の日から産後2週間まで
</t>
    </r>
    <r>
      <rPr>
        <sz val="8.5"/>
        <color indexed="8"/>
        <rFont val="BIZ UDPゴシック"/>
        <family val="3"/>
        <charset val="128"/>
      </rPr>
      <t>（入退院、出産時の付添い、入院中の世話、子の出生届出等）</t>
    </r>
    <rPh sb="1" eb="7">
      <t>シュッサンホジョキュウカ</t>
    </rPh>
    <rPh sb="9" eb="10">
      <t>ニチ</t>
    </rPh>
    <rPh sb="10" eb="12">
      <t>イナイ</t>
    </rPh>
    <rPh sb="15" eb="17">
      <t>シュッサン</t>
    </rPh>
    <rPh sb="32" eb="33">
      <t>カン</t>
    </rPh>
    <rPh sb="37" eb="40">
      <t>ニュウタイイン</t>
    </rPh>
    <rPh sb="41" eb="43">
      <t>シュッサン</t>
    </rPh>
    <rPh sb="43" eb="44">
      <t>ジ</t>
    </rPh>
    <rPh sb="45" eb="47">
      <t>ツキソイ</t>
    </rPh>
    <rPh sb="49" eb="52">
      <t>ニュウインチュウ</t>
    </rPh>
    <rPh sb="53" eb="55">
      <t>セワ</t>
    </rPh>
    <rPh sb="56" eb="57">
      <t>コ</t>
    </rPh>
    <rPh sb="58" eb="60">
      <t>シュッセイ</t>
    </rPh>
    <rPh sb="60" eb="61">
      <t>トドケ</t>
    </rPh>
    <rPh sb="61" eb="62">
      <t>デ</t>
    </rPh>
    <rPh sb="62" eb="63">
      <t>トウ</t>
    </rPh>
    <phoneticPr fontId="3"/>
  </si>
  <si>
    <r>
      <rPr>
        <b/>
        <sz val="10"/>
        <color indexed="8"/>
        <rFont val="BIZ UDPゴシック"/>
        <family val="3"/>
        <charset val="128"/>
      </rPr>
      <t>○早出遅出勤務
・</t>
    </r>
    <r>
      <rPr>
        <sz val="9"/>
        <color indexed="8"/>
        <rFont val="BIZ UDPゴシック"/>
        <family val="3"/>
        <charset val="128"/>
      </rPr>
      <t>小学校就学中まで</t>
    </r>
    <r>
      <rPr>
        <sz val="10"/>
        <color indexed="8"/>
        <rFont val="BIZ UDPゴシック"/>
        <family val="3"/>
        <charset val="128"/>
      </rPr>
      <t xml:space="preserve">
（</t>
    </r>
    <r>
      <rPr>
        <sz val="9"/>
        <color indexed="8"/>
        <rFont val="BIZ UDPゴシック"/>
        <family val="3"/>
        <charset val="128"/>
      </rPr>
      <t>小学校就学中は、児童館に出迎えに赴く場合のみ）</t>
    </r>
    <rPh sb="1" eb="5">
      <t>ハヤデオソデ</t>
    </rPh>
    <rPh sb="5" eb="7">
      <t>キンム</t>
    </rPh>
    <rPh sb="9" eb="12">
      <t>ショウガッコウ</t>
    </rPh>
    <rPh sb="12" eb="14">
      <t>シュウガク</t>
    </rPh>
    <rPh sb="14" eb="15">
      <t>チュウ</t>
    </rPh>
    <rPh sb="37" eb="39">
      <t>バアイ</t>
    </rPh>
    <phoneticPr fontId="9"/>
  </si>
  <si>
    <r>
      <rPr>
        <b/>
        <sz val="10"/>
        <color indexed="8"/>
        <rFont val="BIZ UDPゴシック"/>
        <family val="3"/>
        <charset val="128"/>
      </rPr>
      <t>○深夜勤務・時間外勤務の制限</t>
    </r>
    <r>
      <rPr>
        <sz val="10"/>
        <color indexed="8"/>
        <rFont val="BIZ UDPゴシック"/>
        <family val="3"/>
        <charset val="128"/>
      </rPr>
      <t xml:space="preserve">
・</t>
    </r>
    <r>
      <rPr>
        <sz val="9"/>
        <color indexed="8"/>
        <rFont val="BIZ UDPゴシック"/>
        <family val="3"/>
        <charset val="128"/>
      </rPr>
      <t>小学校就学の始期に達するまで</t>
    </r>
    <phoneticPr fontId="7"/>
  </si>
  <si>
    <r>
      <rPr>
        <b/>
        <sz val="10"/>
        <color indexed="8"/>
        <rFont val="BIZ UDPゴシック"/>
        <family val="3"/>
        <charset val="128"/>
      </rPr>
      <t xml:space="preserve">○育児時間 </t>
    </r>
    <r>
      <rPr>
        <sz val="10"/>
        <color indexed="8"/>
        <rFont val="BIZ UDPゴシック"/>
        <family val="3"/>
        <charset val="128"/>
      </rPr>
      <t xml:space="preserve">
</t>
    </r>
    <r>
      <rPr>
        <sz val="9"/>
        <color indexed="8"/>
        <rFont val="BIZ UDPゴシック"/>
        <family val="3"/>
        <charset val="128"/>
      </rPr>
      <t>・子が１歳半に達するまで
・１日２回それぞれ１時間以内又は30分
（妻が取得する時間と合計して１日90分以内）</t>
    </r>
    <rPh sb="1" eb="5">
      <t>イクジジカン</t>
    </rPh>
    <rPh sb="8" eb="9">
      <t>コ</t>
    </rPh>
    <rPh sb="11" eb="12">
      <t>サイ</t>
    </rPh>
    <rPh sb="12" eb="13">
      <t>ハン</t>
    </rPh>
    <rPh sb="14" eb="15">
      <t>タッ</t>
    </rPh>
    <phoneticPr fontId="3"/>
  </si>
  <si>
    <r>
      <rPr>
        <b/>
        <sz val="10"/>
        <color theme="1"/>
        <rFont val="BIZ UDPゴシック"/>
        <family val="3"/>
        <charset val="128"/>
      </rPr>
      <t>うち、出生時育児休業（新マイパパ休暇）</t>
    </r>
    <r>
      <rPr>
        <sz val="10"/>
        <color theme="1"/>
        <rFont val="BIZ UDPゴシック"/>
        <family val="3"/>
        <charset val="128"/>
      </rPr>
      <t xml:space="preserve">
・</t>
    </r>
    <r>
      <rPr>
        <sz val="9"/>
        <color theme="1"/>
        <rFont val="BIZ UDPゴシック"/>
        <family val="3"/>
        <charset val="128"/>
      </rPr>
      <t>子の出生の日から５７日の期間内に取得開始・終了
・上記の育児休業の他、２回まで</t>
    </r>
    <rPh sb="37" eb="39">
      <t>シュトク</t>
    </rPh>
    <rPh sb="39" eb="41">
      <t>カイシ</t>
    </rPh>
    <rPh sb="42" eb="44">
      <t>シュウリョウ</t>
    </rPh>
    <rPh sb="46" eb="48">
      <t>ジョウキ</t>
    </rPh>
    <rPh sb="49" eb="53">
      <t>イクジキュウギョウ</t>
    </rPh>
    <rPh sb="54" eb="55">
      <t>ホカ</t>
    </rPh>
    <phoneticPr fontId="9"/>
  </si>
  <si>
    <r>
      <rPr>
        <b/>
        <sz val="10"/>
        <color indexed="8"/>
        <rFont val="BIZ UDPゴシック"/>
        <family val="3"/>
        <charset val="128"/>
      </rPr>
      <t>○育児休業
・</t>
    </r>
    <r>
      <rPr>
        <sz val="9"/>
        <color indexed="8"/>
        <rFont val="BIZ UDPゴシック"/>
        <family val="3"/>
        <charset val="128"/>
      </rPr>
      <t>子が３歳に達するまで
・２回まで（１日から取得可、配偶者の就労状況は問わない）</t>
    </r>
    <rPh sb="1" eb="3">
      <t>イクジ</t>
    </rPh>
    <rPh sb="3" eb="5">
      <t>キュウギョウ</t>
    </rPh>
    <rPh sb="20" eb="21">
      <t>カイ</t>
    </rPh>
    <rPh sb="25" eb="26">
      <t>ニチ</t>
    </rPh>
    <rPh sb="28" eb="30">
      <t>シュトク</t>
    </rPh>
    <rPh sb="30" eb="31">
      <t>カ</t>
    </rPh>
    <rPh sb="32" eb="34">
      <t>ハイグウ</t>
    </rPh>
    <rPh sb="34" eb="35">
      <t>シャ</t>
    </rPh>
    <rPh sb="36" eb="38">
      <t>シュウロウ</t>
    </rPh>
    <rPh sb="38" eb="40">
      <t>ジョウキョウ</t>
    </rPh>
    <rPh sb="41" eb="42">
      <t>ト</t>
    </rPh>
    <phoneticPr fontId="3"/>
  </si>
  <si>
    <r>
      <t>・休業中（2週間）の授業は、休業1ヶ月前頃から授業変更して事前に進めた。分掌の外部財団等への提出書類は、部長として他の先生に振りにくいもので、休業前に計画的に作成・起案・提出した。また、</t>
    </r>
    <r>
      <rPr>
        <b/>
        <u/>
        <sz val="11"/>
        <color theme="1"/>
        <rFont val="UD デジタル 教科書体 N-B"/>
        <family val="1"/>
        <charset val="128"/>
      </rPr>
      <t>朝・夕方の育児参加休暇の取り方、年次休暇の充て方を管理職等と事前に相談した。</t>
    </r>
    <r>
      <rPr>
        <sz val="11"/>
        <color theme="1"/>
        <rFont val="UD デジタル 教科書体 N-B"/>
        <family val="1"/>
        <charset val="128"/>
      </rPr>
      <t>（高等学校・３０代）
・教科、分掌の業務の引き継ぎ。具体的には教科であれば、年度末の欠点指導などの引き継ぎだったり、分掌であれば次年度行事の講師派遣などの調整関係を行った。（高等学校・３０代）
・担任する児童や担当する校務分掌の引き継ぎに加え、</t>
    </r>
    <r>
      <rPr>
        <b/>
        <u/>
        <sz val="11"/>
        <color theme="1"/>
        <rFont val="UD デジタル 教科書体 N-B"/>
        <family val="1"/>
        <charset val="128"/>
      </rPr>
      <t>年度末に近い時期だったので通知表や要録等の提出の準備をしたり、校務分掌も次年度に向けた準備等に取り組んだりしました。</t>
    </r>
    <r>
      <rPr>
        <sz val="11"/>
        <color theme="1"/>
        <rFont val="UD デジタル 教科書体 N-B"/>
        <family val="1"/>
        <charset val="128"/>
      </rPr>
      <t>（特別支援学校・３０代）
・年度始めに休むことは職場に伝えていたので、休み中に周囲が困ることがないように仕事の引き継ぎを行いました。（特別支援学校・３０代）</t>
    </r>
    <rPh sb="214" eb="215">
      <t>オコナ</t>
    </rPh>
    <phoneticPr fontId="7"/>
  </si>
  <si>
    <r>
      <t>・自分が休みを取ることで周囲に迷惑を掛けてしまう状況でありながら、</t>
    </r>
    <r>
      <rPr>
        <b/>
        <u/>
        <sz val="11"/>
        <color theme="1"/>
        <rFont val="UD デジタル 教科書体 N-B"/>
        <family val="1"/>
        <charset val="128"/>
      </rPr>
      <t>上司・同僚共に、快く育児休業を取得することを受け入れてくださいました。</t>
    </r>
    <r>
      <rPr>
        <sz val="11"/>
        <color theme="1"/>
        <rFont val="UD デジタル 教科書体 N-B"/>
        <family val="1"/>
        <charset val="128"/>
      </rPr>
      <t>おかげで育児に専念することができたことに、とても感謝をしています。（小学校・４０代）
・気持ちよく取得することができました。</t>
    </r>
    <r>
      <rPr>
        <b/>
        <u/>
        <sz val="11"/>
        <color theme="1"/>
        <rFont val="UD デジタル 教科書体 N-B"/>
        <family val="1"/>
        <charset val="128"/>
      </rPr>
      <t>事務引継ぎや異動調書等を提出するために子供と一緒に学校に行った際、いつも温かい声掛けをしていただいた。</t>
    </r>
    <r>
      <rPr>
        <sz val="11"/>
        <color theme="1"/>
        <rFont val="UD デジタル 教科書体 N-B"/>
        <family val="1"/>
        <charset val="128"/>
      </rPr>
      <t>（小学校・４０代）
・</t>
    </r>
    <r>
      <rPr>
        <b/>
        <u/>
        <sz val="11"/>
        <color theme="1"/>
        <rFont val="UD デジタル 教科書体 N-B"/>
        <family val="1"/>
        <charset val="128"/>
      </rPr>
      <t>とても温かく送り出していただいた。</t>
    </r>
    <r>
      <rPr>
        <sz val="11"/>
        <color theme="1"/>
        <rFont val="UD デジタル 教科書体 N-B"/>
        <family val="1"/>
        <charset val="128"/>
      </rPr>
      <t>妻の体調も心配していただき、ありがたかった。（小学校・３０代）
・管理職の先生が集まっている時、（約4か月前の夏休み中）に話をした。お祝いの言葉をかけていただいた中で、申し訳なかったのですが、その時、育児休業を取得する希望と期間を伝えました。その後、関わりの大きい先生に直接伝えるようにしました。学年を組んでいた先生は、不安を覚えたでしょうが、</t>
    </r>
    <r>
      <rPr>
        <u/>
        <sz val="11"/>
        <color theme="1"/>
        <rFont val="UD デジタル 教科書体 N-B"/>
        <family val="1"/>
        <charset val="128"/>
      </rPr>
      <t>事前に伝えたので、心配事を見つけるたびに、話し合いました。</t>
    </r>
    <r>
      <rPr>
        <sz val="11"/>
        <color theme="1"/>
        <rFont val="UD デジタル 教科書体 N-B"/>
        <family val="1"/>
        <charset val="128"/>
      </rPr>
      <t>時折、嬉しそうに姪御さんのお話をしていました。</t>
    </r>
    <r>
      <rPr>
        <b/>
        <u/>
        <sz val="11"/>
        <color theme="1"/>
        <rFont val="UD デジタル 教科書体 N-B"/>
        <family val="1"/>
        <charset val="128"/>
      </rPr>
      <t>職員会議での発表後は、多くのお祝いと励ましの言葉をいただきました。</t>
    </r>
    <r>
      <rPr>
        <sz val="11"/>
        <color theme="1"/>
        <rFont val="UD デジタル 教科書体 N-B"/>
        <family val="1"/>
        <charset val="128"/>
      </rPr>
      <t>仲の良い先生は、「自分も取得しておけばよかった。その選択肢は、当時浮かばなかった。」と話をしていました。（小中学校・４０代）
・</t>
    </r>
    <r>
      <rPr>
        <b/>
        <u/>
        <sz val="11"/>
        <color theme="1"/>
        <rFont val="UD デジタル 教科書体 N-B"/>
        <family val="1"/>
        <charset val="128"/>
      </rPr>
      <t>おおむね理解をしていただいていたように感じています。</t>
    </r>
    <r>
      <rPr>
        <sz val="11"/>
        <color theme="1"/>
        <rFont val="UD デジタル 教科書体 N-B"/>
        <family val="1"/>
        <charset val="128"/>
      </rPr>
      <t>先生方には感謝しています。（中学校・３０代）</t>
    </r>
    <phoneticPr fontId="9"/>
  </si>
  <si>
    <r>
      <t>・学校で指導に関わっていた子供たちや担当していた校務の引継ぎ等心配な点も多いと思うが、なるべく気にせず、</t>
    </r>
    <r>
      <rPr>
        <b/>
        <u/>
        <sz val="11"/>
        <color theme="1"/>
        <rFont val="UD デジタル 教科書体 N-B"/>
        <family val="1"/>
        <charset val="128"/>
      </rPr>
      <t>安心して育児に専念してほしいということ。</t>
    </r>
    <r>
      <rPr>
        <sz val="11"/>
        <color theme="1"/>
        <rFont val="UD デジタル 教科書体 N-B"/>
        <family val="1"/>
        <charset val="128"/>
      </rPr>
      <t>校務や学級の子供たちの引継ぎについては、事前に資料を準備し、</t>
    </r>
    <r>
      <rPr>
        <b/>
        <u/>
        <sz val="11"/>
        <color theme="1"/>
        <rFont val="UD デジタル 教科書体 N-B"/>
        <family val="1"/>
        <charset val="128"/>
      </rPr>
      <t>できるだけ時間を掛けて丁寧に引継者に説明を行うこと。</t>
    </r>
    <r>
      <rPr>
        <sz val="11"/>
        <color theme="1"/>
        <rFont val="UD デジタル 教科書体 N-B"/>
        <family val="1"/>
        <charset val="128"/>
      </rPr>
      <t>（小学校）
・出産予定日が確定した段階で早めに育児休業取得の意思表示があったため、前任校長が代替講師の手配や校務分掌上の配慮を行っていました。それでも、新年度になり出産予定日が近付くと、本人から「申し訳ない」との言葉がありましたので、</t>
    </r>
    <r>
      <rPr>
        <b/>
        <u/>
        <sz val="11"/>
        <color theme="1"/>
        <rFont val="UD デジタル 教科書体 N-B"/>
        <family val="1"/>
        <charset val="128"/>
      </rPr>
      <t>父親として育児に関わりたいという思いは大切なことであり、しっかりと奥様を支えるようにと話をしました。</t>
    </r>
    <r>
      <rPr>
        <sz val="11"/>
        <color theme="1"/>
        <rFont val="UD デジタル 教科書体 N-B"/>
        <family val="1"/>
        <charset val="128"/>
      </rPr>
      <t>（小学校）
・県教委教職員課HPにある「男性職員の育児参加計画書」「育児休業等Q＆A・出産及び育児に係る特別休暇等」を使って制度や準備等について説明をした。なお、当該教諭はR3年度にも育児休業を取得しており、詳しい説明はその時に行っている。</t>
    </r>
    <r>
      <rPr>
        <b/>
        <u/>
        <sz val="11"/>
        <color theme="1"/>
        <rFont val="UD デジタル 教科書体 N-B"/>
        <family val="1"/>
        <charset val="128"/>
      </rPr>
      <t>他の職員に負担をかけてしまうことを申し訳なく思っていたようであったが、心配しなくてよい旨を伝えた。</t>
    </r>
    <r>
      <rPr>
        <sz val="11"/>
        <color theme="1"/>
        <rFont val="UD デジタル 教科書体 N-B"/>
        <family val="1"/>
        <charset val="128"/>
      </rPr>
      <t xml:space="preserve">（中学校）
</t>
    </r>
    <rPh sb="391" eb="393">
      <t>キュウギョウ</t>
    </rPh>
    <phoneticPr fontId="7"/>
  </si>
  <si>
    <r>
      <t>・支援学校の校長として着任、小学部の児童の小さな手を握った際に我に返りました。仕事仕事でこの頃の我が子の手の大きさを知らない自分に気が付いたのです。教員である前に親であり、父親にはなれるが、父親であり続けることは難しいこと。</t>
    </r>
    <r>
      <rPr>
        <b/>
        <u/>
        <sz val="11"/>
        <color theme="1"/>
        <rFont val="UD デジタル 教科書体 N-B"/>
        <family val="1"/>
        <charset val="128"/>
      </rPr>
      <t>よき父親で居続ける為にもスタートダッシュが大切。子育て中は大変だが、振り返ると人生で最も幸せな時期が、今です。</t>
    </r>
    <r>
      <rPr>
        <sz val="11"/>
        <color theme="1"/>
        <rFont val="UD デジタル 教科書体 N-B"/>
        <family val="1"/>
        <charset val="128"/>
      </rPr>
      <t>（高等学校）
・休暇取得中は仕事のことを忘れて家族との大切な時間を過ごして欲しい。</t>
    </r>
    <r>
      <rPr>
        <b/>
        <u/>
        <sz val="11"/>
        <color theme="1"/>
        <rFont val="UD デジタル 教科書体 N-B"/>
        <family val="1"/>
        <charset val="128"/>
      </rPr>
      <t>仕事と家庭の両立を図るように試行錯誤して欲しい。仕事に復帰した際に、よりリフレッシュされた状態で戻ってきて欲しい。</t>
    </r>
    <r>
      <rPr>
        <sz val="11"/>
        <color theme="1"/>
        <rFont val="UD デジタル 教科書体 N-B"/>
        <family val="1"/>
        <charset val="128"/>
      </rPr>
      <t>（高等学校）
・不妊治療の末にやっと授かったお子様だときいていたので、無事に産まれてくるように祈願しているとともに、</t>
    </r>
    <r>
      <rPr>
        <b/>
        <u/>
        <sz val="11"/>
        <color theme="1"/>
        <rFont val="UD デジタル 教科書体 N-B"/>
        <family val="1"/>
        <charset val="128"/>
      </rPr>
      <t>学校の方は心配ないので、奥さまに寄り添い、協力して育児をするようにといった話をしました。</t>
    </r>
    <r>
      <rPr>
        <sz val="11"/>
        <color theme="1"/>
        <rFont val="UD デジタル 教科書体 N-B"/>
        <family val="1"/>
        <charset val="128"/>
      </rPr>
      <t>お子様を連れて学校に遊びに来るようにとも話したと思います。（高等学校）
・保育施設に入所してすぐの大変さは十分理解できるので、</t>
    </r>
    <r>
      <rPr>
        <b/>
        <u/>
        <sz val="11"/>
        <color theme="1"/>
        <rFont val="UD デジタル 教科書体 N-B"/>
        <family val="1"/>
        <charset val="128"/>
      </rPr>
      <t>学校としてフォローをするからお子さんを大切にしてほしいと伝えました。</t>
    </r>
    <r>
      <rPr>
        <sz val="11"/>
        <color theme="1"/>
        <rFont val="UD デジタル 教科書体 N-B"/>
        <family val="1"/>
        <charset val="128"/>
      </rPr>
      <t xml:space="preserve">（特別支援学校）
</t>
    </r>
    <phoneticPr fontId="7"/>
  </si>
  <si>
    <r>
      <t>・全体的に女性職員の数が多いため、</t>
    </r>
    <r>
      <rPr>
        <b/>
        <u/>
        <sz val="11"/>
        <color theme="1"/>
        <rFont val="UD デジタル 教科書体 N-B"/>
        <family val="1"/>
        <charset val="128"/>
      </rPr>
      <t>これまで男性職員が多く担っていた校務分掌（体育主任、防災主任、安全主任等）も思い切って女性職員に担当してもらいました。</t>
    </r>
    <r>
      <rPr>
        <u/>
        <sz val="11"/>
        <color theme="1"/>
        <rFont val="UD デジタル 教科書体 N-B"/>
        <family val="1"/>
        <charset val="128"/>
      </rPr>
      <t>初めての仕事に戸惑う場面も見られましたが、引継ぎを事前にしっかりしていたこと、複数担当制で仕事を分担しながら進めることができたことで、特に支障なくスムーズに校務を運営することができました。</t>
    </r>
    <r>
      <rPr>
        <sz val="11"/>
        <color theme="1"/>
        <rFont val="UD デジタル 教科書体 N-B"/>
        <family val="1"/>
        <charset val="128"/>
      </rPr>
      <t>（小学校）
・ICT活用推進のグループを設置していたが、</t>
    </r>
    <r>
      <rPr>
        <u/>
        <sz val="11"/>
        <color theme="1"/>
        <rFont val="UD デジタル 教科書体 N-B"/>
        <family val="1"/>
        <charset val="128"/>
      </rPr>
      <t>若手教員にまとめ役を代理させた。</t>
    </r>
    <r>
      <rPr>
        <sz val="11"/>
        <color theme="1"/>
        <rFont val="UD デジタル 教科書体 N-B"/>
        <family val="1"/>
        <charset val="128"/>
      </rPr>
      <t xml:space="preserve">教務主任が仮の学級担任を務める。副教務を配置し、教務主任の業務としていたスクールバスの調整や出席簿の管理と教務主任の業務を割り振ることで、教務主任の負担を軽減した。児童の委員会活動等も他の職員に割り振った。（小中学校）
・中学校教員の場合、授業については同じ教科の教員に、学級担任については学年主任に担当してもらった。学級担任については副担任（三校兼務）も週に３日担当してもらった。（中学校）
</t>
    </r>
    <phoneticPr fontId="7"/>
  </si>
  <si>
    <r>
      <t>・これまで２名の男性教員。
Ａ担任：２ヶ月取得の際、担任業は学年で補完・授業は代替非常勤講師を任用しました。
Ｂ学年主任：２週間取得の際は、校務・授業を学年団・教科内で補完しました。（高等学校）
・分掌業務を部員間で分担するなどした。特に､他の職員に負担がかかることはなかったものと認識している。（高等学校）
・すぐに代替が見つからず、最初はかなり負担感がありました。本校の場合はチームを組んで各学級の児童の教育を担うというのが基本となっていますので、</t>
    </r>
    <r>
      <rPr>
        <b/>
        <u/>
        <sz val="11"/>
        <color theme="1"/>
        <rFont val="UD デジタル 教科書体 N-B"/>
        <family val="1"/>
        <charset val="128"/>
      </rPr>
      <t>朝の打ち合わせを綿密に行い、その日の児童の出席状況等を考慮したローテーションを確認し、児童の安全確保が図れるようにしました。</t>
    </r>
    <r>
      <rPr>
        <sz val="11"/>
        <color theme="1"/>
        <rFont val="UD デジタル 教科書体 N-B"/>
        <family val="1"/>
        <charset val="128"/>
      </rPr>
      <t>代替が見つかってからは（代わりが見つかったので当然ですが）通常に戻りました。（特別支援学校）</t>
    </r>
    <rPh sb="92" eb="96">
      <t>コウトウガッコウ</t>
    </rPh>
    <rPh sb="150" eb="154">
      <t>コウトウガッコウ</t>
    </rPh>
    <rPh sb="329" eb="335">
      <t>トクベツシエンガッコウ</t>
    </rPh>
    <phoneticPr fontId="7"/>
  </si>
  <si>
    <r>
      <t>・子供と過ごす時間が増えたことで、</t>
    </r>
    <r>
      <rPr>
        <u/>
        <sz val="11"/>
        <color theme="1"/>
        <rFont val="UD デジタル 教科書体 N-B"/>
        <family val="1"/>
        <charset val="128"/>
      </rPr>
      <t>育児の大変さというものが身に染みて分かった。妻からは「本当に助かった」と感謝されている。</t>
    </r>
    <r>
      <rPr>
        <sz val="11"/>
        <color theme="1"/>
        <rFont val="UD デジタル 教科書体 N-B"/>
        <family val="1"/>
        <charset val="128"/>
      </rPr>
      <t>１年は長いと思ったが、毎日があっという間に過ぎていき、仕事をしているときよりも１年が短く感じた。本当に充実した１年だった。（小学校・４０代）
・</t>
    </r>
    <r>
      <rPr>
        <u/>
        <sz val="11"/>
        <color theme="1"/>
        <rFont val="UD デジタル 教科書体 N-B"/>
        <family val="1"/>
        <charset val="128"/>
      </rPr>
      <t>家族内での家事の分担を改めて見直すことができた。ある意味「仕事第一」のような価値観から「仕事も家族も大切に」という価値観へ変化した。</t>
    </r>
    <r>
      <rPr>
        <sz val="11"/>
        <color theme="1"/>
        <rFont val="UD デジタル 教科書体 N-B"/>
        <family val="1"/>
        <charset val="128"/>
      </rPr>
      <t>子供たちへの愛情が深まったようにも感じる。（小学校・４０代）
・長男が小学校、長女が幼稚園に入るタイミングでの第３子出産だったため、</t>
    </r>
    <r>
      <rPr>
        <u/>
        <sz val="11"/>
        <color theme="1"/>
        <rFont val="UD デジタル 教科書体 N-B"/>
        <family val="1"/>
        <charset val="128"/>
      </rPr>
      <t>３人の子どもの成長や変化にじっくりと向き合うことができました。</t>
    </r>
    <r>
      <rPr>
        <sz val="11"/>
        <color theme="1"/>
        <rFont val="UD デジタル 教科書体 N-B"/>
        <family val="1"/>
        <charset val="128"/>
      </rPr>
      <t>（小学校・３０代）
・２回目なので、職場ではすんなりと受け止めてもらいました。若い先生が増えた時期に取得したこともよいと考えています。家庭では、自分にできることを行い、家庭生活を何とか維持することができました。また、孤独感を感じやすい４番目のフォローができたことも大きかったです。</t>
    </r>
    <r>
      <rPr>
        <u/>
        <sz val="11"/>
        <color theme="1"/>
        <rFont val="UD デジタル 教科書体 N-B"/>
        <family val="1"/>
        <charset val="128"/>
      </rPr>
      <t>上の子達には、男性でも育児休業を取得して、みんなで赤ちゃんに関わることが大切という気持ちが育ちました。</t>
    </r>
    <r>
      <rPr>
        <sz val="11"/>
        <color theme="1"/>
        <rFont val="UD デジタル 教科書体 N-B"/>
        <family val="1"/>
        <charset val="128"/>
      </rPr>
      <t>そして、生まれてきた子には、家族の誰よりも先に「パパ」と呼ばせることに成功しました。（小中学校・４０代）
・第一子の時は育児休業を取得しなかったので、新生児の期間を共に過ごすことができませんでした。そのため第二子の時には取得をしようと決めていた。２カ月の育児休業期間でしたが、</t>
    </r>
    <r>
      <rPr>
        <u/>
        <sz val="11"/>
        <color theme="1"/>
        <rFont val="UD デジタル 教科書体 N-B"/>
        <family val="1"/>
        <charset val="128"/>
      </rPr>
      <t>家のこと、子どものこと毎日が新鮮な時間でした（良い意味で学校のことを忘れ、リフレッシュする時間にもなりました）。妻に一人で任せていたことを考えると、苦労をかけていたんだなと感じました。</t>
    </r>
    <r>
      <rPr>
        <sz val="11"/>
        <color theme="1"/>
        <rFont val="UD デジタル 教科書体 N-B"/>
        <family val="1"/>
        <charset val="128"/>
      </rPr>
      <t>（中学校・３０代）
・２回の育児休業で、どちらも自分の子どもの成長を見られたのは、とてもよかったと思います。</t>
    </r>
    <r>
      <rPr>
        <u/>
        <sz val="11"/>
        <color theme="1"/>
        <rFont val="UD デジタル 教科書体 N-B"/>
        <family val="1"/>
        <charset val="128"/>
      </rPr>
      <t>何より、子どものことを知ることができました。体の成長の様子やどんなことが好きかなど、子どもと向き合う時間を取ることができました。また、働いていると調べる時間も限られると思いますが、子どもの病気や生活の中での注意点などを学ぶこともできました。</t>
    </r>
    <r>
      <rPr>
        <sz val="11"/>
        <color theme="1"/>
        <rFont val="UD デジタル 教科書体 N-B"/>
        <family val="1"/>
        <charset val="128"/>
      </rPr>
      <t>２回目の育児休業については、夫婦の両親がともにまだ働いていて、預けることも難しかったので、取得しないと家庭が厳しい状況になっていたと思います。（中学校・２０代）</t>
    </r>
    <rPh sb="507" eb="508">
      <t>ダレ</t>
    </rPh>
    <phoneticPr fontId="7"/>
  </si>
  <si>
    <r>
      <t>・</t>
    </r>
    <r>
      <rPr>
        <u/>
        <sz val="11"/>
        <color theme="1"/>
        <rFont val="UD デジタル 教科書体 N-B"/>
        <family val="1"/>
        <charset val="128"/>
      </rPr>
      <t>産後のパートナーの心身のケアと新生児の子育てがどれだけ大変かを身をもって知ることができた。</t>
    </r>
    <r>
      <rPr>
        <sz val="11"/>
        <color theme="1"/>
        <rFont val="UD デジタル 教科書体 N-B"/>
        <family val="1"/>
        <charset val="128"/>
      </rPr>
      <t>料理などの家事全般をこれまでパートナーに任せがちであったが、子育てを行いつつ家事のスキルや、親としての考え方を身につけることができた非常に有意義な時間であった。また、一旦仕事から離れて今後の子育ての方針などをじっくりと相談できたことは、その後の家族関係に大きな影響をもたらしたと思われる。（高等学校・２０代）
・</t>
    </r>
    <r>
      <rPr>
        <u/>
        <sz val="11"/>
        <color theme="1"/>
        <rFont val="UD デジタル 教科書体 N-B"/>
        <family val="1"/>
        <charset val="128"/>
      </rPr>
      <t>産後の妻を十分にサポートでき、妻も分担して子育てを行うことで、精神的に落ち着いて過ごすことができたと思います。また、子供の成長を身近に実感することができ、これまでの人生の中で最もかけがえのない貴重な時間を過ごすことができました。</t>
    </r>
    <r>
      <rPr>
        <sz val="11"/>
        <color theme="1"/>
        <rFont val="UD デジタル 教科書体 N-B"/>
        <family val="1"/>
        <charset val="128"/>
      </rPr>
      <t>私もそうでしたが、育児休業制度がよくわからない方も多いと思うので、職場等で制度の周知、説明が積極的にされると良いと思いました。（高等学校・４０代）
・社会変化も踏まえ、</t>
    </r>
    <r>
      <rPr>
        <u/>
        <sz val="11"/>
        <color theme="1"/>
        <rFont val="UD デジタル 教科書体 N-B"/>
        <family val="1"/>
        <charset val="128"/>
      </rPr>
      <t>育児休業を男性も経験することで、仕事での自分の役割以前に、家族を支えていくという家庭での自分の役割をしっかりと自覚することができた。</t>
    </r>
    <r>
      <rPr>
        <sz val="11"/>
        <color theme="1"/>
        <rFont val="UD デジタル 教科書体 N-B"/>
        <family val="1"/>
        <charset val="128"/>
      </rPr>
      <t>今回の経験は、今後の他の先生方の働き方、業務内容、配慮事項への理解や提案につなげることができると思う。（高等学校・３０代）
・次世代を担う人材の育成に関わる人間として、</t>
    </r>
    <r>
      <rPr>
        <u/>
        <sz val="11"/>
        <color theme="1"/>
        <rFont val="UD デジタル 教科書体 N-B"/>
        <family val="1"/>
        <charset val="128"/>
      </rPr>
      <t>次世代を担う生徒に子どもはみんなで育てるという道筋を多少示すことができたと感じています。また、良かったこと、というよりもこうした取り組みが早く当たり前になることを願っています。</t>
    </r>
    <r>
      <rPr>
        <sz val="11"/>
        <color theme="1"/>
        <rFont val="UD デジタル 教科書体 N-B"/>
        <family val="1"/>
        <charset val="128"/>
      </rPr>
      <t>子どもの面倒だけでなく、家事などをマネジメントするとしても１人より２人の方が絶対に効率的だと考えます。（高等学校・３０代）
・</t>
    </r>
    <r>
      <rPr>
        <u/>
        <sz val="11"/>
        <color theme="1"/>
        <rFont val="UD デジタル 教科書体 N-B"/>
        <family val="1"/>
        <charset val="128"/>
      </rPr>
      <t>１日を通して子どもと関わることができ、また出産後に妻の体力が落ちている中で自分が家にいて家事等に取り組むこともできて良かったです。</t>
    </r>
    <r>
      <rPr>
        <sz val="11"/>
        <color theme="1"/>
        <rFont val="UD デジタル 教科書体 N-B"/>
        <family val="1"/>
        <charset val="128"/>
      </rPr>
      <t>夜中に何度も起きる必要があったり、上の子も小さかったので世話をしたりと１日中忙しかったのですが、</t>
    </r>
    <r>
      <rPr>
        <u/>
        <sz val="11"/>
        <color theme="1"/>
        <rFont val="UD デジタル 教科書体 N-B"/>
        <family val="1"/>
        <charset val="128"/>
      </rPr>
      <t>子どもたちの日々の小さな成長を発見できるうれしさはとても多くありました。</t>
    </r>
    <r>
      <rPr>
        <sz val="11"/>
        <color theme="1"/>
        <rFont val="UD デジタル 教科書体 N-B"/>
        <family val="1"/>
        <charset val="128"/>
      </rPr>
      <t>（特別支援学校・３０代）
・</t>
    </r>
    <r>
      <rPr>
        <u/>
        <sz val="11"/>
        <color theme="1"/>
        <rFont val="UD デジタル 教科書体 N-B"/>
        <family val="1"/>
        <charset val="128"/>
      </rPr>
      <t>育休中はじっくりと子供と向き合える時間が作れたことが良かったと思います。</t>
    </r>
    <r>
      <rPr>
        <sz val="11"/>
        <color theme="1"/>
        <rFont val="UD デジタル 教科書体 N-B"/>
        <family val="1"/>
        <charset val="128"/>
      </rPr>
      <t>慣れないこともあり右往左往することが多かったですが、妻に任せきりではなく、</t>
    </r>
    <r>
      <rPr>
        <u/>
        <sz val="11"/>
        <color theme="1"/>
        <rFont val="UD デジタル 教科書体 N-B"/>
        <family val="1"/>
        <charset val="128"/>
      </rPr>
      <t>夫婦で一緒に子育てしていくという実感が湧いた期間でもありました。</t>
    </r>
    <r>
      <rPr>
        <sz val="11"/>
        <color theme="1"/>
        <rFont val="UD デジタル 教科書体 N-B"/>
        <family val="1"/>
        <charset val="128"/>
      </rPr>
      <t>（特別支援学校・３０代）</t>
    </r>
    <phoneticPr fontId="7"/>
  </si>
  <si>
    <r>
      <t>・学級経営等子供たちとの関わりも大変良く、学校運営において大きな力となっていた職員だったので、痛手であったことは間違いありません。ただ、その分</t>
    </r>
    <r>
      <rPr>
        <u/>
        <sz val="11"/>
        <color theme="1"/>
        <rFont val="UD デジタル 教科書体 N-B"/>
        <family val="1"/>
        <charset val="128"/>
      </rPr>
      <t>たくさんの業務を効率よく進めるためにはどうしたらよいか全体で見直すよいきっかけにもなりました。</t>
    </r>
    <r>
      <rPr>
        <sz val="11"/>
        <color theme="1"/>
        <rFont val="UD デジタル 教科書体 N-B"/>
        <family val="1"/>
        <charset val="128"/>
      </rPr>
      <t>公務については担当を複数制にし、一人への負担が大きくならないように配慮し、</t>
    </r>
    <r>
      <rPr>
        <u/>
        <sz val="11"/>
        <color theme="1"/>
        <rFont val="UD デジタル 教科書体 N-B"/>
        <family val="1"/>
        <charset val="128"/>
      </rPr>
      <t>何事にもチームで対応するようにしました。今はそれが職員にとっての当たり前になっています。</t>
    </r>
    <r>
      <rPr>
        <sz val="11"/>
        <color theme="1"/>
        <rFont val="UD デジタル 教科書体 N-B"/>
        <family val="1"/>
        <charset val="128"/>
      </rPr>
      <t>（小学校）
・職員、特に男性職員の育児休業に関する認識が深まったと感じている。また、</t>
    </r>
    <r>
      <rPr>
        <u/>
        <sz val="11"/>
        <color theme="1"/>
        <rFont val="UD デジタル 教科書体 N-B"/>
        <family val="1"/>
        <charset val="128"/>
      </rPr>
      <t>復帰後の当該職員の頑張りから、育児休業のみならず、病休等に対して協力する意識が高まったように感じている。</t>
    </r>
    <r>
      <rPr>
        <sz val="11"/>
        <color theme="1"/>
        <rFont val="UD デジタル 教科書体 N-B"/>
        <family val="1"/>
        <charset val="128"/>
      </rPr>
      <t>（小中学校）
・本校での男性の育休取得ははじめてだったが、周囲の職員の理解は思ったよりあった。特に育休取得によって負担が増した教員の理解が大きかった。また</t>
    </r>
    <r>
      <rPr>
        <u/>
        <sz val="11"/>
        <color theme="1"/>
        <rFont val="UD デジタル 教科書体 N-B"/>
        <family val="1"/>
        <charset val="128"/>
      </rPr>
      <t>負担が増した教員に対して、周囲の職員の協力性は高まったように感じた。</t>
    </r>
    <r>
      <rPr>
        <sz val="11"/>
        <color theme="1"/>
        <rFont val="UD デジタル 教科書体 N-B"/>
        <family val="1"/>
        <charset val="128"/>
      </rPr>
      <t>（中学校）</t>
    </r>
    <rPh sb="219" eb="221">
      <t>キュウギョウ</t>
    </rPh>
    <rPh sb="259" eb="261">
      <t>キュウギョウ</t>
    </rPh>
    <phoneticPr fontId="7"/>
  </si>
  <si>
    <r>
      <t>・</t>
    </r>
    <r>
      <rPr>
        <u/>
        <sz val="11"/>
        <color theme="1"/>
        <rFont val="UD デジタル 教科書体 N-B"/>
        <family val="1"/>
        <charset val="128"/>
      </rPr>
      <t>元来、教員にはフォロアーシップの文化がありますが、より醸成されたように感じます。</t>
    </r>
    <r>
      <rPr>
        <sz val="11"/>
        <color theme="1"/>
        <rFont val="UD デジタル 教科書体 N-B"/>
        <family val="1"/>
        <charset val="128"/>
      </rPr>
      <t>また、若手の男性職員の範となり、更に、生徒においても身近な男性が育児休業を取得したことで、それが当たり前の社会の到来を感じているようです。（高等学校）
・業務効率については特に問題なし。これは育児休業に入る前に当人がしっかりと引き継ぎ等の準備をし、自分が不在でも業務がスムーズに進むような工夫をしていたことが大きい。また、</t>
    </r>
    <r>
      <rPr>
        <u/>
        <sz val="11"/>
        <color theme="1"/>
        <rFont val="UD デジタル 教科書体 N-B"/>
        <family val="1"/>
        <charset val="128"/>
      </rPr>
      <t>周囲の同僚については、実際に同じ職場で育児休業を取得するモデルケースを見たことにより、制度への理解が進んだものと感じている。</t>
    </r>
    <r>
      <rPr>
        <sz val="11"/>
        <color theme="1"/>
        <rFont val="UD デジタル 教科書体 N-B"/>
        <family val="1"/>
        <charset val="128"/>
      </rPr>
      <t>（高等学校）
・新型コロナウイルス感染症への対応等イレギュラーな業務が多かったために、業務の効率化を進めることは困難でした。</t>
    </r>
    <r>
      <rPr>
        <u/>
        <sz val="11"/>
        <color theme="1"/>
        <rFont val="UD デジタル 教科書体 N-B"/>
        <family val="1"/>
        <charset val="128"/>
      </rPr>
      <t>他の職員には苦労をかけたと思いますが、状況の理解を得ることができましたので協力的に取り組んでもらえました。</t>
    </r>
    <r>
      <rPr>
        <sz val="11"/>
        <color theme="1"/>
        <rFont val="UD デジタル 教科書体 N-B"/>
        <family val="1"/>
        <charset val="128"/>
      </rPr>
      <t xml:space="preserve">（特別支援学校）
</t>
    </r>
    <rPh sb="75" eb="77">
      <t>キュウギョウ</t>
    </rPh>
    <rPh sb="140" eb="142">
      <t>キュウギョウ</t>
    </rPh>
    <phoneticPr fontId="7"/>
  </si>
  <si>
    <r>
      <t>・第３子の出産による育児休業取得でしたが、</t>
    </r>
    <r>
      <rPr>
        <u/>
        <sz val="11"/>
        <color theme="1"/>
        <rFont val="UD デジタル 教科書体 N-B"/>
        <family val="1"/>
        <charset val="128"/>
      </rPr>
      <t>８か月間育児に深く関わることにより、子を思う親の気持ちに思いを寄せる姿勢が見られるようになったと感じています。</t>
    </r>
    <r>
      <rPr>
        <sz val="11"/>
        <color theme="1"/>
        <rFont val="UD デジタル 教科書体 N-B"/>
        <family val="1"/>
        <charset val="128"/>
      </rPr>
      <t>また、</t>
    </r>
    <r>
      <rPr>
        <u/>
        <sz val="11"/>
        <color theme="1"/>
        <rFont val="UD デジタル 教科書体 N-B"/>
        <family val="1"/>
        <charset val="128"/>
      </rPr>
      <t>限られた時間を有効に使い、仕事の優先順位を決めるなど、自身の中で働き方改革を実践していました。</t>
    </r>
    <r>
      <rPr>
        <sz val="11"/>
        <color theme="1"/>
        <rFont val="UD デジタル 教科書体 N-B"/>
        <family val="1"/>
        <charset val="128"/>
      </rPr>
      <t>（小学校）
・情報化推進リーダーとしてコロナ禍におけるICT活用推進と、ICTを活用した長期休業中の生活習慣の確立やリモートワークに係る準備を進めていたが、</t>
    </r>
    <r>
      <rPr>
        <u/>
        <sz val="11"/>
        <color theme="1"/>
        <rFont val="UD デジタル 教科書体 N-B"/>
        <family val="1"/>
        <charset val="128"/>
      </rPr>
      <t>不在の間、代理となった若手職員が成長し、復帰後はむしろ協力し意欲的に仕事を進めていた。</t>
    </r>
    <r>
      <rPr>
        <sz val="11"/>
        <color theme="1"/>
        <rFont val="UD デジタル 教科書体 N-B"/>
        <family val="1"/>
        <charset val="128"/>
      </rPr>
      <t>（小中学校）
・職場に迷惑を掛けたという思いが強く感じられ、その後の</t>
    </r>
    <r>
      <rPr>
        <u/>
        <sz val="11"/>
        <color theme="1"/>
        <rFont val="UD デジタル 教科書体 N-B"/>
        <family val="1"/>
        <charset val="128"/>
      </rPr>
      <t>授業や分掌等の校務に意欲的に取り組んだ。</t>
    </r>
    <r>
      <rPr>
        <sz val="11"/>
        <color theme="1"/>
        <rFont val="UD デジタル 教科書体 N-B"/>
        <family val="1"/>
        <charset val="128"/>
      </rPr>
      <t>（中学校）</t>
    </r>
    <rPh sb="216" eb="217">
      <t>ワカ</t>
    </rPh>
    <phoneticPr fontId="7"/>
  </si>
  <si>
    <r>
      <t>・オン・オフの切替、所掌事務処理がより上達した感があります。加えて、</t>
    </r>
    <r>
      <rPr>
        <u/>
        <sz val="11"/>
        <color theme="1"/>
        <rFont val="UD デジタル 教科書体 N-B"/>
        <family val="1"/>
        <charset val="128"/>
      </rPr>
      <t>教員としての視野の広がりや保護者視点での物事・事案の捉え方がよりできるようになった感があり、以て、教員としての資質向上・魅力が増したことに繋がっている</t>
    </r>
    <r>
      <rPr>
        <sz val="11"/>
        <color theme="1"/>
        <rFont val="UD デジタル 教科書体 N-B"/>
        <family val="1"/>
        <charset val="128"/>
      </rPr>
      <t>と実感しています。（高等学校）
・</t>
    </r>
    <r>
      <rPr>
        <u/>
        <sz val="11"/>
        <color theme="1"/>
        <rFont val="UD デジタル 教科書体 N-B"/>
        <family val="1"/>
        <charset val="128"/>
      </rPr>
      <t>復帰後の仕事については順調で、とても意欲的に進めてもらった。</t>
    </r>
    <r>
      <rPr>
        <sz val="11"/>
        <color theme="1"/>
        <rFont val="UD デジタル 教科書体 N-B"/>
        <family val="1"/>
        <charset val="128"/>
      </rPr>
      <t>本人にとって公私ともに充実していたものと推察する。（高等学校）
・短時間休業の育児休業でしたので、特に目立った変化は感じられませんでしたが、</t>
    </r>
    <r>
      <rPr>
        <u/>
        <sz val="11"/>
        <color theme="1"/>
        <rFont val="UD デジタル 教科書体 N-B"/>
        <family val="1"/>
        <charset val="128"/>
      </rPr>
      <t>それまで以上精力的に業務に取り組んでくれました。</t>
    </r>
    <r>
      <rPr>
        <sz val="11"/>
        <color theme="1"/>
        <rFont val="UD デジタル 教科書体 N-B"/>
        <family val="1"/>
        <charset val="128"/>
      </rPr>
      <t>（特別支援学校）</t>
    </r>
    <rPh sb="253" eb="259">
      <t>トクベツシエンガッコウ</t>
    </rPh>
    <phoneticPr fontId="7"/>
  </si>
  <si>
    <r>
      <t>・以前に比べて、男性が育児休業を取得しやすい時代になってきました。</t>
    </r>
    <r>
      <rPr>
        <u/>
        <sz val="11"/>
        <color theme="1"/>
        <rFont val="UD デジタル 教科書体 N-B"/>
        <family val="1"/>
        <charset val="128"/>
      </rPr>
      <t>育児に専念できた時間や期間というものは、職場に戻り仕事をする上でも非常に意味深いものになりました。「育児休業を取得して本当に良かった」と心から思っています。</t>
    </r>
    <r>
      <rPr>
        <sz val="11"/>
        <color theme="1"/>
        <rFont val="UD デジタル 教科書体 N-B"/>
        <family val="1"/>
        <charset val="128"/>
      </rPr>
      <t>（小学校・４０代）
・取得することができるのであればお勧めします。</t>
    </r>
    <r>
      <rPr>
        <u/>
        <sz val="11"/>
        <color theme="1"/>
        <rFont val="UD デジタル 教科書体 N-B"/>
        <family val="1"/>
        <charset val="128"/>
      </rPr>
      <t>取得することで理解できることがあり、それが仕事や自分の生き方を考えるよいきっかけになります。</t>
    </r>
    <r>
      <rPr>
        <sz val="11"/>
        <color theme="1"/>
        <rFont val="UD デジタル 教科書体 N-B"/>
        <family val="1"/>
        <charset val="128"/>
      </rPr>
      <t>（小学校・４０代）
・子どもはあっという間に成長していきます。ぜひ、</t>
    </r>
    <r>
      <rPr>
        <u/>
        <sz val="11"/>
        <color theme="1"/>
        <rFont val="UD デジタル 教科書体 N-B"/>
        <family val="1"/>
        <charset val="128"/>
      </rPr>
      <t>育児休業を取得して、家族の絆を強めていってください。</t>
    </r>
    <r>
      <rPr>
        <sz val="11"/>
        <color theme="1"/>
        <rFont val="UD デジタル 教科書体 N-B"/>
        <family val="1"/>
        <charset val="128"/>
      </rPr>
      <t>（小学校・３０代）
・育児休業を取得するときは、前もって伝えることと引継ぎの準備をすることで、</t>
    </r>
    <r>
      <rPr>
        <u/>
        <sz val="11"/>
        <color theme="1"/>
        <rFont val="UD デジタル 教科書体 N-B"/>
        <family val="1"/>
        <charset val="128"/>
      </rPr>
      <t>たくさんの幸せな時間と家事の大変さ、家族がいる心強さを味わうことができます。</t>
    </r>
    <r>
      <rPr>
        <sz val="11"/>
        <color theme="1"/>
        <rFont val="UD デジタル 教科書体 N-B"/>
        <family val="1"/>
        <charset val="128"/>
      </rPr>
      <t>私は、２回の育児休業取得（約４か月と約１か月）でしたが、できれば１年間取得しておくべきだったと今でも時々悔やむこともあります。これからのお子さんが生まれる職員さんは、</t>
    </r>
    <r>
      <rPr>
        <u/>
        <sz val="11"/>
        <color theme="1"/>
        <rFont val="UD デジタル 教科書体 N-B"/>
        <family val="1"/>
        <charset val="128"/>
      </rPr>
      <t>制度をよく理解した上で、御夫婦でよく話し合って赤ちゃんのために納得できる選択をしてほしいと思います。</t>
    </r>
    <r>
      <rPr>
        <sz val="11"/>
        <color theme="1"/>
        <rFont val="UD デジタル 教科書体 N-B"/>
        <family val="1"/>
        <charset val="128"/>
      </rPr>
      <t>（小中学校・４０代）
・</t>
    </r>
    <r>
      <rPr>
        <u/>
        <sz val="11"/>
        <color theme="1"/>
        <rFont val="UD デジタル 教科書体 N-B"/>
        <family val="1"/>
        <charset val="128"/>
      </rPr>
      <t>育休の期間は、家族にとっても、自分にとってもかけがえのない時間になることは間違いないです。職場に迷惑がかかるからと尻込みしてしまうかもしれませんが、多くの先生方は理解を示してくれると思います。事前の準備をした上で取得することをおすすめします。</t>
    </r>
    <r>
      <rPr>
        <sz val="11"/>
        <color theme="1"/>
        <rFont val="UD デジタル 教科書体 N-B"/>
        <family val="1"/>
        <charset val="128"/>
      </rPr>
      <t>（中学校・３０代）
・自分のためにも、家族のためにも、ぜひ育児休業を取得してほしいと思います。</t>
    </r>
    <r>
      <rPr>
        <u/>
        <sz val="11"/>
        <color theme="1"/>
        <rFont val="UD デジタル 教科書体 N-B"/>
        <family val="1"/>
        <charset val="128"/>
      </rPr>
      <t>自分の家族なので、その瞬間でしか見られない子どもの姿をぜひ家族で共有し、家族みんなで一緒に喜んで欲しいです。男性職員に限らず、全職員が働きやすい職場の環境を作っていければと思います。</t>
    </r>
    <r>
      <rPr>
        <sz val="11"/>
        <color theme="1"/>
        <rFont val="UD デジタル 教科書体 N-B"/>
        <family val="1"/>
        <charset val="128"/>
      </rPr>
      <t>（中学校・２０代）</t>
    </r>
    <rPh sb="637" eb="639">
      <t>キュウギョウ</t>
    </rPh>
    <phoneticPr fontId="7"/>
  </si>
  <si>
    <r>
      <t>・子どもの誕生はまさに人生の転機でした。</t>
    </r>
    <r>
      <rPr>
        <u/>
        <sz val="11"/>
        <color theme="1"/>
        <rFont val="UD デジタル 教科書体 N-B"/>
        <family val="1"/>
        <charset val="128"/>
      </rPr>
      <t>パートナーとの関係、我が子との関係、仕事との向き合い方を見つめ直すことが必要になります。悩むことはもちろんありますが、それ以上に幸せな時間はたくさん生まれます。</t>
    </r>
    <r>
      <rPr>
        <sz val="11"/>
        <color theme="1"/>
        <rFont val="UD デジタル 教科書体 N-B"/>
        <family val="1"/>
        <charset val="128"/>
      </rPr>
      <t>人間として、教員として、親として、一緒に頑張りましょう！（高等学校・２０代）
・私は、２回に分けて約７ヶ月取得しましたが、振り返ってみると思い切って１年間取得してみるのも良かったかなと思いました。</t>
    </r>
    <r>
      <rPr>
        <u/>
        <sz val="11"/>
        <color theme="1"/>
        <rFont val="UD デジタル 教科書体 N-B"/>
        <family val="1"/>
        <charset val="128"/>
      </rPr>
      <t>仕事も大事ですが、家族でかけがえのない貴重な時間を共に過ごし、子育ても大変な時がありますが振り返るとそれも全て幸せな時間だったと思えるはずです。</t>
    </r>
    <r>
      <rPr>
        <sz val="11"/>
        <color theme="1"/>
        <rFont val="UD デジタル 教科書体 N-B"/>
        <family val="1"/>
        <charset val="128"/>
      </rPr>
      <t>今後さらに制度が充実する見通しもありますので、心から取得をお勧めします。（高等学校・４０代）
・やりがいのある仕事、やらなければならない仕事はたくさんありますが、</t>
    </r>
    <r>
      <rPr>
        <u/>
        <sz val="11"/>
        <color theme="1"/>
        <rFont val="UD デジタル 教科書体 N-B"/>
        <family val="1"/>
        <charset val="128"/>
      </rPr>
      <t>産まれたばかりの子どもと関わる時間は本当に一瞬です。代わりがいないものは、仕事ではなく家族です。自分の子どもの成長や変化を見つめる家族の時間が、今後の皆さんにとって人生の宝物になると思います。</t>
    </r>
    <r>
      <rPr>
        <sz val="11"/>
        <color theme="1"/>
        <rFont val="UD デジタル 教科書体 N-B"/>
        <family val="1"/>
        <charset val="128"/>
      </rPr>
      <t>（高等学校・３０代）
・</t>
    </r>
    <r>
      <rPr>
        <u/>
        <sz val="11"/>
        <color theme="1"/>
        <rFont val="UD デジタル 教科書体 N-B"/>
        <family val="1"/>
        <charset val="128"/>
      </rPr>
      <t>周りに気を遣わず、我々の代わりはいるので、育児休業を積極的に取得しましょう。子どもの日々の成長をパートナーと一緒に経験できる貴重なチャンスです。</t>
    </r>
    <r>
      <rPr>
        <sz val="11"/>
        <color theme="1"/>
        <rFont val="UD デジタル 教科書体 N-B"/>
        <family val="1"/>
        <charset val="128"/>
      </rPr>
      <t>仕事はどうにかなります。（どうにかしてくれます。）</t>
    </r>
    <r>
      <rPr>
        <u/>
        <sz val="11"/>
        <color theme="1"/>
        <rFont val="UD デジタル 教科書体 N-B"/>
        <family val="1"/>
        <charset val="128"/>
      </rPr>
      <t>育児休業を前向きに誰もが気軽なものになるように、男性職員全体でとることが当たり前という雰囲気づくりや「育休とるんだよね？」などの声がけをしていきましょう。</t>
    </r>
    <r>
      <rPr>
        <sz val="11"/>
        <color theme="1"/>
        <rFont val="UD デジタル 教科書体 N-B"/>
        <family val="1"/>
        <charset val="128"/>
      </rPr>
      <t>（高等学校・３０代）
・育児に関して特別休暇や育児休業等の様々な制度があります。</t>
    </r>
    <r>
      <rPr>
        <u/>
        <sz val="11"/>
        <color theme="1"/>
        <rFont val="UD デジタル 教科書体 N-B"/>
        <family val="1"/>
        <charset val="128"/>
      </rPr>
      <t>自分にとって必要だと感じたら、積極的に活用していくと良いと思います。</t>
    </r>
    <r>
      <rPr>
        <sz val="11"/>
        <color theme="1"/>
        <rFont val="UD デジタル 教科書体 N-B"/>
        <family val="1"/>
        <charset val="128"/>
      </rPr>
      <t>（特別支援学校・３０代）
・男性ももっと積極的に育児に参加してほしいなと思います。</t>
    </r>
    <r>
      <rPr>
        <u/>
        <sz val="11"/>
        <color theme="1"/>
        <rFont val="UD デジタル 教科書体 N-B"/>
        <family val="1"/>
        <charset val="128"/>
      </rPr>
      <t>育児で学ぶこともたくさんあり、子供から教えられることもたくさんあります。育児に真剣に向き合い、悩み、泣いて笑って、子供の成長を夫婦でともに喜び合える家庭を築いていってください。</t>
    </r>
    <r>
      <rPr>
        <sz val="11"/>
        <color theme="1"/>
        <rFont val="UD デジタル 教科書体 N-B"/>
        <family val="1"/>
        <charset val="128"/>
      </rPr>
      <t>（特別支援学校・３０代）</t>
    </r>
    <rPh sb="485" eb="487">
      <t>キュウギョウ</t>
    </rPh>
    <rPh sb="561" eb="563">
      <t>キュウギョウ</t>
    </rPh>
    <phoneticPr fontId="7"/>
  </si>
  <si>
    <r>
      <t>・</t>
    </r>
    <r>
      <rPr>
        <u/>
        <sz val="11"/>
        <color theme="1"/>
        <rFont val="UD デジタル 教科書体 N-B"/>
        <family val="1"/>
        <charset val="128"/>
      </rPr>
      <t>「男性が育児休業を取得すること」は今や当たり前の時代と捉えてよいと思います。周囲の目が気になったり引け目に感じたりする必要もありません。</t>
    </r>
    <r>
      <rPr>
        <sz val="11"/>
        <color theme="1"/>
        <rFont val="UD デジタル 教科書体 N-B"/>
        <family val="1"/>
        <charset val="128"/>
      </rPr>
      <t>育児休業については、個人の思いや家庭の事情等を踏まえ、家族でよく相談した上で取得等決断すればよいと思います。（小学校）
・私は、育児を妻に任せきりにしていたという反省の思いを今でも持っています。</t>
    </r>
    <r>
      <rPr>
        <u/>
        <sz val="11"/>
        <color theme="1"/>
        <rFont val="UD デジタル 教科書体 N-B"/>
        <family val="1"/>
        <charset val="128"/>
      </rPr>
      <t>父親として夫として、出産から育児に関わった経験は、きっと家族の幸せにつながります。そして、教員としても一回り大きくなれる機会だと思います。私は、管理職として皆さんの決断を応援したいです。</t>
    </r>
    <r>
      <rPr>
        <sz val="11"/>
        <color theme="1"/>
        <rFont val="UD デジタル 教科書体 N-B"/>
        <family val="1"/>
        <charset val="128"/>
      </rPr>
      <t>（小学校）
・</t>
    </r>
    <r>
      <rPr>
        <u/>
        <sz val="11"/>
        <color theme="1"/>
        <rFont val="UD デジタル 教科書体 N-B"/>
        <family val="1"/>
        <charset val="128"/>
      </rPr>
      <t>安定した家庭あっての学校。育児休業のみならず、パートナーと支え合って安定した家庭生活を築くことが、お互いの仕事へのモチベーションを上げることにもつながりますし、何より、父親が子育てに参加することは子供にとって大きな財産になると思います。</t>
    </r>
    <r>
      <rPr>
        <sz val="11"/>
        <color theme="1"/>
        <rFont val="UD デジタル 教科書体 N-B"/>
        <family val="1"/>
        <charset val="128"/>
      </rPr>
      <t>（小中学校）
・</t>
    </r>
    <r>
      <rPr>
        <u/>
        <sz val="11"/>
        <color theme="1"/>
        <rFont val="UD デジタル 教科書体 N-B"/>
        <family val="1"/>
        <charset val="128"/>
      </rPr>
      <t>これからは男性職員も仕事と育児の両立の時代です。</t>
    </r>
    <r>
      <rPr>
        <sz val="11"/>
        <color theme="1"/>
        <rFont val="UD デジタル 教科書体 N-B"/>
        <family val="1"/>
        <charset val="128"/>
      </rPr>
      <t>男性職員の育休取得に対する職場の理解もどんどん増して取得しやすくなっています。</t>
    </r>
    <r>
      <rPr>
        <u/>
        <sz val="11"/>
        <color theme="1"/>
        <rFont val="UD デジタル 教科書体 N-B"/>
        <family val="1"/>
        <charset val="128"/>
      </rPr>
      <t>困っているときはお互い様の精神です。</t>
    </r>
    <r>
      <rPr>
        <sz val="11"/>
        <color theme="1"/>
        <rFont val="UD デジタル 教科書体 N-B"/>
        <family val="1"/>
        <charset val="128"/>
      </rPr>
      <t>（中学校）
・</t>
    </r>
    <r>
      <rPr>
        <u/>
        <sz val="11"/>
        <color theme="1"/>
        <rFont val="UD デジタル 教科書体 N-B"/>
        <family val="1"/>
        <charset val="128"/>
      </rPr>
      <t>“自分が休暇を取得したらみんなに迷惑をかける”と心配をする必要はありません。むしろ、周りの先生方は男性職員の育児参加を応援する気持ちをもっています。</t>
    </r>
    <r>
      <rPr>
        <sz val="11"/>
        <color theme="1"/>
        <rFont val="UD デジタル 教科書体 N-B"/>
        <family val="1"/>
        <charset val="128"/>
      </rPr>
      <t>（中学校）</t>
    </r>
    <rPh sb="283" eb="285">
      <t>キュウギョウ</t>
    </rPh>
    <phoneticPr fontId="7"/>
  </si>
  <si>
    <t>＜基本情報入力＞</t>
    <rPh sb="1" eb="3">
      <t>キホン</t>
    </rPh>
    <rPh sb="3" eb="5">
      <t>ジョウホウ</t>
    </rPh>
    <rPh sb="5" eb="7">
      <t>ニュウリョク</t>
    </rPh>
    <phoneticPr fontId="7"/>
  </si>
  <si>
    <t>出産日</t>
    <rPh sb="0" eb="2">
      <t>シュッサン</t>
    </rPh>
    <rPh sb="2" eb="3">
      <t>ヒ</t>
    </rPh>
    <phoneticPr fontId="7"/>
  </si>
  <si>
    <t>育児休業
開始日</t>
    <rPh sb="0" eb="2">
      <t>イクジ</t>
    </rPh>
    <rPh sb="2" eb="4">
      <t>キュウギョウ</t>
    </rPh>
    <phoneticPr fontId="7"/>
  </si>
  <si>
    <t>育児休業
終了日</t>
    <rPh sb="0" eb="2">
      <t>イクジ</t>
    </rPh>
    <rPh sb="2" eb="4">
      <t>キュウギョウ</t>
    </rPh>
    <phoneticPr fontId="7"/>
  </si>
  <si>
    <t>地域手当月額</t>
    <phoneticPr fontId="7"/>
  </si>
  <si>
    <t>その他手当月額
（通勤手当除く）</t>
    <phoneticPr fontId="7"/>
  </si>
  <si>
    <t>共済掛金</t>
    <phoneticPr fontId="7"/>
  </si>
  <si>
    <t>期末手当
（共済掛金控除前）</t>
    <rPh sb="10" eb="12">
      <t>コウジョ</t>
    </rPh>
    <rPh sb="12" eb="13">
      <t>マエ</t>
    </rPh>
    <phoneticPr fontId="7"/>
  </si>
  <si>
    <t>勤勉手当
（共済掛金控除前）</t>
    <rPh sb="10" eb="12">
      <t>コウジョ</t>
    </rPh>
    <rPh sb="12" eb="13">
      <t>マエ</t>
    </rPh>
    <phoneticPr fontId="7"/>
  </si>
  <si>
    <t>共済掛金
（期末・勤勉手当分）</t>
    <phoneticPr fontId="7"/>
  </si>
  <si>
    <t>標準報酬月額
（短期）</t>
    <phoneticPr fontId="7"/>
  </si>
  <si>
    <t>標準報酬月額</t>
    <rPh sb="0" eb="2">
      <t>ヒョウジュン</t>
    </rPh>
    <rPh sb="2" eb="4">
      <t>ホウシュウ</t>
    </rPh>
    <rPh sb="4" eb="6">
      <t>ゲツガク</t>
    </rPh>
    <phoneticPr fontId="7"/>
  </si>
  <si>
    <t>標準報酬日額</t>
    <rPh sb="0" eb="2">
      <t>ヒョウジュン</t>
    </rPh>
    <rPh sb="2" eb="4">
      <t>ホウシュウ</t>
    </rPh>
    <rPh sb="4" eb="6">
      <t>ニチガク</t>
    </rPh>
    <phoneticPr fontId="7"/>
  </si>
  <si>
    <t>手当金日額（180日まで）</t>
    <rPh sb="0" eb="2">
      <t>テアテ</t>
    </rPh>
    <rPh sb="2" eb="3">
      <t>キン</t>
    </rPh>
    <rPh sb="3" eb="5">
      <t>ニチガク</t>
    </rPh>
    <rPh sb="9" eb="10">
      <t>ニチ</t>
    </rPh>
    <phoneticPr fontId="7"/>
  </si>
  <si>
    <t>手当金日額（181日から）</t>
    <rPh sb="0" eb="2">
      <t>テアテ</t>
    </rPh>
    <rPh sb="2" eb="3">
      <t>キン</t>
    </rPh>
    <rPh sb="3" eb="5">
      <t>ニチガク</t>
    </rPh>
    <rPh sb="9" eb="10">
      <t>ニチ</t>
    </rPh>
    <phoneticPr fontId="7"/>
  </si>
  <si>
    <t>手当金日額上限（180日まで）</t>
    <rPh sb="0" eb="2">
      <t>テアテ</t>
    </rPh>
    <rPh sb="2" eb="3">
      <t>キン</t>
    </rPh>
    <rPh sb="3" eb="5">
      <t>ニチガク</t>
    </rPh>
    <rPh sb="5" eb="7">
      <t>ジョウゲン</t>
    </rPh>
    <rPh sb="11" eb="12">
      <t>ニチ</t>
    </rPh>
    <phoneticPr fontId="7"/>
  </si>
  <si>
    <t>手当金上限日額（181日から）</t>
    <rPh sb="0" eb="2">
      <t>テアテ</t>
    </rPh>
    <rPh sb="2" eb="3">
      <t>キン</t>
    </rPh>
    <rPh sb="3" eb="5">
      <t>ジョウゲン</t>
    </rPh>
    <rPh sb="5" eb="7">
      <t>ニチガク</t>
    </rPh>
    <rPh sb="11" eb="12">
      <t>ニチ</t>
    </rPh>
    <phoneticPr fontId="7"/>
  </si>
  <si>
    <t>育休開始後180日後</t>
    <rPh sb="0" eb="2">
      <t>イクキュウ</t>
    </rPh>
    <rPh sb="2" eb="4">
      <t>カイシ</t>
    </rPh>
    <rPh sb="4" eb="5">
      <t>アト</t>
    </rPh>
    <rPh sb="8" eb="9">
      <t>ニチ</t>
    </rPh>
    <rPh sb="9" eb="10">
      <t>アト</t>
    </rPh>
    <phoneticPr fontId="7"/>
  </si>
  <si>
    <t>育休開始後8週間後</t>
    <rPh sb="0" eb="2">
      <t>イクキュウ</t>
    </rPh>
    <rPh sb="2" eb="4">
      <t>カイシ</t>
    </rPh>
    <rPh sb="4" eb="5">
      <t>アト</t>
    </rPh>
    <rPh sb="6" eb="8">
      <t>シュウカン</t>
    </rPh>
    <rPh sb="8" eb="9">
      <t>アト</t>
    </rPh>
    <phoneticPr fontId="7"/>
  </si>
  <si>
    <t>＜試算結果＞</t>
    <rPh sb="1" eb="3">
      <t>シサン</t>
    </rPh>
    <rPh sb="3" eb="5">
      <t>ケッカ</t>
    </rPh>
    <phoneticPr fontId="7"/>
  </si>
  <si>
    <t>年月</t>
    <rPh sb="0" eb="1">
      <t>ネン</t>
    </rPh>
    <rPh sb="1" eb="2">
      <t>ツキ</t>
    </rPh>
    <phoneticPr fontId="7"/>
  </si>
  <si>
    <t>月初日</t>
    <rPh sb="0" eb="2">
      <t>ゲッショ</t>
    </rPh>
    <rPh sb="2" eb="3">
      <t>ビ</t>
    </rPh>
    <phoneticPr fontId="7"/>
  </si>
  <si>
    <t>月末日</t>
    <rPh sb="0" eb="2">
      <t>ゲツマツ</t>
    </rPh>
    <rPh sb="2" eb="3">
      <t>ビ</t>
    </rPh>
    <phoneticPr fontId="7"/>
  </si>
  <si>
    <t>当月要勤務日数</t>
    <rPh sb="0" eb="2">
      <t>トウゲツ</t>
    </rPh>
    <rPh sb="2" eb="3">
      <t>ヨウ</t>
    </rPh>
    <rPh sb="3" eb="5">
      <t>キンム</t>
    </rPh>
    <rPh sb="5" eb="7">
      <t>ニッスウ</t>
    </rPh>
    <phoneticPr fontId="7"/>
  </si>
  <si>
    <t>休業日数</t>
    <rPh sb="0" eb="2">
      <t>キュウギョウ</t>
    </rPh>
    <rPh sb="2" eb="4">
      <t>ニッスウ</t>
    </rPh>
    <phoneticPr fontId="7"/>
  </si>
  <si>
    <t>勤務日数</t>
    <rPh sb="0" eb="2">
      <t>キンム</t>
    </rPh>
    <rPh sb="2" eb="4">
      <t>ニッスウ</t>
    </rPh>
    <phoneticPr fontId="7"/>
  </si>
  <si>
    <t>給料月額
支給額</t>
    <phoneticPr fontId="7"/>
  </si>
  <si>
    <t>地域手当
支給額</t>
    <rPh sb="0" eb="2">
      <t>チイキ</t>
    </rPh>
    <rPh sb="2" eb="4">
      <t>テアテ</t>
    </rPh>
    <phoneticPr fontId="7"/>
  </si>
  <si>
    <t>その他手当
支給額</t>
    <rPh sb="2" eb="3">
      <t>タ</t>
    </rPh>
    <rPh sb="3" eb="5">
      <t>テアテ</t>
    </rPh>
    <rPh sb="6" eb="8">
      <t>シキュウ</t>
    </rPh>
    <rPh sb="8" eb="9">
      <t>ガクタテアテ</t>
    </rPh>
    <phoneticPr fontId="7"/>
  </si>
  <si>
    <t>期末手当支給額</t>
    <rPh sb="2" eb="4">
      <t>テアテ</t>
    </rPh>
    <phoneticPr fontId="7"/>
  </si>
  <si>
    <t>勤勉手当支給額</t>
    <rPh sb="0" eb="2">
      <t>キンベン</t>
    </rPh>
    <rPh sb="2" eb="4">
      <t>テアテ</t>
    </rPh>
    <rPh sb="4" eb="6">
      <t>シキュウ</t>
    </rPh>
    <rPh sb="6" eb="7">
      <t>ガク</t>
    </rPh>
    <phoneticPr fontId="7"/>
  </si>
  <si>
    <t>育児休業手当金
支給日数（180日まで）</t>
    <rPh sb="8" eb="10">
      <t>シキュウ</t>
    </rPh>
    <rPh sb="10" eb="12">
      <t>ニッスウ</t>
    </rPh>
    <rPh sb="16" eb="17">
      <t>ニチ</t>
    </rPh>
    <phoneticPr fontId="7"/>
  </si>
  <si>
    <t>育児休業手当金
支給日数（181日から）</t>
    <rPh sb="8" eb="10">
      <t>シキュウ</t>
    </rPh>
    <rPh sb="10" eb="12">
      <t>ニッスウ</t>
    </rPh>
    <rPh sb="16" eb="17">
      <t>ニチ</t>
    </rPh>
    <phoneticPr fontId="7"/>
  </si>
  <si>
    <t>育児休業手当金
支給額</t>
    <phoneticPr fontId="7"/>
  </si>
  <si>
    <t>共済掛金
控除額</t>
    <rPh sb="0" eb="2">
      <t>キョウサイ</t>
    </rPh>
    <rPh sb="2" eb="4">
      <t>カケキン</t>
    </rPh>
    <rPh sb="5" eb="7">
      <t>コウジョ</t>
    </rPh>
    <rPh sb="7" eb="8">
      <t>ガク</t>
    </rPh>
    <phoneticPr fontId="7"/>
  </si>
  <si>
    <t>下記以外</t>
    <rPh sb="0" eb="2">
      <t>カキ</t>
    </rPh>
    <rPh sb="2" eb="4">
      <t>イガイ</t>
    </rPh>
    <phoneticPr fontId="7"/>
  </si>
  <si>
    <t>期末・勤勉分</t>
    <rPh sb="5" eb="6">
      <t>ブン</t>
    </rPh>
    <phoneticPr fontId="7"/>
  </si>
  <si>
    <t>計（育休ありの場合）</t>
    <rPh sb="0" eb="1">
      <t>ケイ</t>
    </rPh>
    <rPh sb="2" eb="4">
      <t>イクキュウ</t>
    </rPh>
    <rPh sb="7" eb="9">
      <t>バアイ</t>
    </rPh>
    <phoneticPr fontId="7"/>
  </si>
  <si>
    <t>計（育休なしの場合）</t>
    <rPh sb="0" eb="1">
      <t>ケイ</t>
    </rPh>
    <rPh sb="2" eb="4">
      <t>イクキュウ</t>
    </rPh>
    <rPh sb="7" eb="9">
      <t>バアイ</t>
    </rPh>
    <phoneticPr fontId="7"/>
  </si>
  <si>
    <t>＜６月期期間率計算＞</t>
    <phoneticPr fontId="7"/>
  </si>
  <si>
    <t>算定対象期間</t>
    <phoneticPr fontId="7"/>
  </si>
  <si>
    <t>除算期間</t>
    <rPh sb="0" eb="2">
      <t>ジョサン</t>
    </rPh>
    <rPh sb="2" eb="4">
      <t>キカン</t>
    </rPh>
    <phoneticPr fontId="7"/>
  </si>
  <si>
    <t>月</t>
    <rPh sb="0" eb="1">
      <t>ツキ</t>
    </rPh>
    <phoneticPr fontId="7"/>
  </si>
  <si>
    <t>日数</t>
    <rPh sb="0" eb="2">
      <t>ニッスウ</t>
    </rPh>
    <phoneticPr fontId="7"/>
  </si>
  <si>
    <t>計</t>
    <rPh sb="0" eb="1">
      <t>ケイ</t>
    </rPh>
    <phoneticPr fontId="7"/>
  </si>
  <si>
    <t>期末用1/2</t>
    <rPh sb="0" eb="2">
      <t>キマツ</t>
    </rPh>
    <rPh sb="2" eb="3">
      <t>ヨウ</t>
    </rPh>
    <phoneticPr fontId="7"/>
  </si>
  <si>
    <t>勤務期間</t>
    <rPh sb="0" eb="2">
      <t>キンム</t>
    </rPh>
    <rPh sb="2" eb="4">
      <t>キカン</t>
    </rPh>
    <phoneticPr fontId="7"/>
  </si>
  <si>
    <t>期間率</t>
    <rPh sb="0" eb="2">
      <t>キカン</t>
    </rPh>
    <rPh sb="2" eb="3">
      <t>リツ</t>
    </rPh>
    <phoneticPr fontId="7"/>
  </si>
  <si>
    <t>期末</t>
    <rPh sb="0" eb="2">
      <t>キマツ</t>
    </rPh>
    <phoneticPr fontId="7"/>
  </si>
  <si>
    <t>⇒</t>
    <phoneticPr fontId="7"/>
  </si>
  <si>
    <t>勤勉</t>
    <rPh sb="0" eb="2">
      <t>キンベン</t>
    </rPh>
    <phoneticPr fontId="7"/>
  </si>
  <si>
    <t>同上</t>
    <rPh sb="0" eb="2">
      <t>ドウジョウ</t>
    </rPh>
    <phoneticPr fontId="7"/>
  </si>
  <si>
    <t>6月期応当日計算</t>
    <rPh sb="1" eb="2">
      <t>ガツ</t>
    </rPh>
    <rPh sb="3" eb="6">
      <t>オウトウビ</t>
    </rPh>
    <rPh sb="6" eb="8">
      <t>ケイサン</t>
    </rPh>
    <phoneticPr fontId="7"/>
  </si>
  <si>
    <t>始期</t>
    <rPh sb="0" eb="2">
      <t>シキ</t>
    </rPh>
    <phoneticPr fontId="7"/>
  </si>
  <si>
    <t>1月後</t>
    <rPh sb="1" eb="2">
      <t>ツキ</t>
    </rPh>
    <rPh sb="2" eb="3">
      <t>アト</t>
    </rPh>
    <phoneticPr fontId="7"/>
  </si>
  <si>
    <r>
      <t>2月後</t>
    </r>
    <r>
      <rPr>
        <sz val="10"/>
        <color theme="1"/>
        <rFont val="ＭＳ Ｐゴシック"/>
        <family val="3"/>
        <charset val="128"/>
      </rPr>
      <t/>
    </r>
    <rPh sb="1" eb="2">
      <t>ツキ</t>
    </rPh>
    <rPh sb="2" eb="3">
      <t>アト</t>
    </rPh>
    <phoneticPr fontId="7"/>
  </si>
  <si>
    <r>
      <t>3月後</t>
    </r>
    <r>
      <rPr>
        <sz val="10"/>
        <color theme="1"/>
        <rFont val="ＭＳ Ｐゴシック"/>
        <family val="3"/>
        <charset val="128"/>
      </rPr>
      <t/>
    </r>
    <rPh sb="1" eb="2">
      <t>ツキ</t>
    </rPh>
    <rPh sb="2" eb="3">
      <t>アト</t>
    </rPh>
    <phoneticPr fontId="7"/>
  </si>
  <si>
    <r>
      <t>4月後</t>
    </r>
    <r>
      <rPr>
        <sz val="10"/>
        <color theme="1"/>
        <rFont val="ＭＳ Ｐゴシック"/>
        <family val="3"/>
        <charset val="128"/>
      </rPr>
      <t/>
    </r>
    <rPh sb="1" eb="2">
      <t>ツキ</t>
    </rPh>
    <rPh sb="2" eb="3">
      <t>アト</t>
    </rPh>
    <phoneticPr fontId="7"/>
  </si>
  <si>
    <r>
      <t>5月後</t>
    </r>
    <r>
      <rPr>
        <sz val="10"/>
        <color theme="1"/>
        <rFont val="ＭＳ Ｐゴシック"/>
        <family val="3"/>
        <charset val="128"/>
      </rPr>
      <t/>
    </r>
    <rPh sb="1" eb="2">
      <t>ツキ</t>
    </rPh>
    <rPh sb="2" eb="3">
      <t>アト</t>
    </rPh>
    <phoneticPr fontId="7"/>
  </si>
  <si>
    <r>
      <t>6月後</t>
    </r>
    <r>
      <rPr>
        <sz val="10"/>
        <color theme="1"/>
        <rFont val="ＭＳ Ｐゴシック"/>
        <family val="3"/>
        <charset val="128"/>
      </rPr>
      <t/>
    </r>
    <rPh sb="1" eb="2">
      <t>ツキ</t>
    </rPh>
    <rPh sb="2" eb="3">
      <t>アト</t>
    </rPh>
    <phoneticPr fontId="7"/>
  </si>
  <si>
    <t>応当日の前日</t>
    <rPh sb="0" eb="3">
      <t>オウトウビ</t>
    </rPh>
    <rPh sb="4" eb="6">
      <t>ゼンジツ</t>
    </rPh>
    <phoneticPr fontId="7"/>
  </si>
  <si>
    <t>月数</t>
    <rPh sb="0" eb="2">
      <t>ツキスウ</t>
    </rPh>
    <phoneticPr fontId="7"/>
  </si>
  <si>
    <t>＜１２月期期間率計算＞</t>
    <phoneticPr fontId="7"/>
  </si>
  <si>
    <t>算定対象期間</t>
    <rPh sb="0" eb="2">
      <t>サンテイ</t>
    </rPh>
    <rPh sb="2" eb="4">
      <t>タイショウ</t>
    </rPh>
    <rPh sb="4" eb="6">
      <t>キカン</t>
    </rPh>
    <phoneticPr fontId="7"/>
  </si>
  <si>
    <t>除算月数</t>
    <rPh sb="0" eb="2">
      <t>ジョサン</t>
    </rPh>
    <rPh sb="2" eb="3">
      <t>ツキ</t>
    </rPh>
    <rPh sb="3" eb="4">
      <t>スウ</t>
    </rPh>
    <phoneticPr fontId="7"/>
  </si>
  <si>
    <t>除算日数</t>
    <rPh sb="0" eb="2">
      <t>ジョサン</t>
    </rPh>
    <rPh sb="2" eb="3">
      <t>ヒ</t>
    </rPh>
    <rPh sb="3" eb="4">
      <t>スウ</t>
    </rPh>
    <phoneticPr fontId="7"/>
  </si>
  <si>
    <t>⇒</t>
  </si>
  <si>
    <t>12月期応当日計算</t>
    <rPh sb="2" eb="3">
      <t>ガツ</t>
    </rPh>
    <rPh sb="4" eb="7">
      <t>オウトウビ</t>
    </rPh>
    <rPh sb="7" eb="9">
      <t>ケイサン</t>
    </rPh>
    <phoneticPr fontId="7"/>
  </si>
  <si>
    <t>期末在職期間割合</t>
    <rPh sb="0" eb="2">
      <t>キマツ</t>
    </rPh>
    <rPh sb="2" eb="4">
      <t>ザイショク</t>
    </rPh>
    <rPh sb="4" eb="6">
      <t>キカン</t>
    </rPh>
    <rPh sb="6" eb="8">
      <t>ワリアイ</t>
    </rPh>
    <phoneticPr fontId="7"/>
  </si>
  <si>
    <t>勤勉期間率</t>
    <rPh sb="0" eb="2">
      <t>キンベン</t>
    </rPh>
    <rPh sb="2" eb="4">
      <t>キカン</t>
    </rPh>
    <rPh sb="4" eb="5">
      <t>リツ</t>
    </rPh>
    <phoneticPr fontId="7"/>
  </si>
  <si>
    <t>在職期間</t>
    <rPh sb="0" eb="2">
      <t>ザイショク</t>
    </rPh>
    <rPh sb="2" eb="4">
      <t>キカン</t>
    </rPh>
    <phoneticPr fontId="7"/>
  </si>
  <si>
    <t>割合</t>
    <rPh sb="0" eb="2">
      <t>ワリアイ</t>
    </rPh>
    <phoneticPr fontId="7"/>
  </si>
  <si>
    <t>（参考）育児休業取得に伴う給与・各手当金の制度概要</t>
    <rPh sb="1" eb="3">
      <t>サンコウ</t>
    </rPh>
    <rPh sb="4" eb="6">
      <t>イクジ</t>
    </rPh>
    <rPh sb="6" eb="8">
      <t>キュウギョウ</t>
    </rPh>
    <rPh sb="8" eb="10">
      <t>シュトク</t>
    </rPh>
    <rPh sb="11" eb="12">
      <t>トモナ</t>
    </rPh>
    <rPh sb="16" eb="17">
      <t>カク</t>
    </rPh>
    <rPh sb="17" eb="19">
      <t>テアテ</t>
    </rPh>
    <rPh sb="19" eb="20">
      <t>キン</t>
    </rPh>
    <rPh sb="21" eb="23">
      <t>セイド</t>
    </rPh>
    <rPh sb="23" eb="25">
      <t>ガイヨウ</t>
    </rPh>
    <phoneticPr fontId="7"/>
  </si>
  <si>
    <t>項目</t>
    <rPh sb="0" eb="2">
      <t>コウモク</t>
    </rPh>
    <phoneticPr fontId="7"/>
  </si>
  <si>
    <t>内容</t>
    <rPh sb="0" eb="2">
      <t>ナイヨウ</t>
    </rPh>
    <phoneticPr fontId="7"/>
  </si>
  <si>
    <t>支給額の計算方法等</t>
    <rPh sb="0" eb="3">
      <t>シキュウガク</t>
    </rPh>
    <rPh sb="4" eb="6">
      <t>ケイサン</t>
    </rPh>
    <rPh sb="6" eb="8">
      <t>ホウホウ</t>
    </rPh>
    <rPh sb="8" eb="9">
      <t>トウ</t>
    </rPh>
    <phoneticPr fontId="7"/>
  </si>
  <si>
    <t>給与等の不支給</t>
  </si>
  <si>
    <t>期末手当
の減額</t>
    <rPh sb="0" eb="2">
      <t>キマツ</t>
    </rPh>
    <rPh sb="2" eb="4">
      <t>テアテ</t>
    </rPh>
    <rPh sb="6" eb="8">
      <t>ゲンガク</t>
    </rPh>
    <phoneticPr fontId="11"/>
  </si>
  <si>
    <t>勤勉手当
の減額</t>
    <rPh sb="0" eb="2">
      <t>キンベン</t>
    </rPh>
    <rPh sb="2" eb="4">
      <t>テアテ</t>
    </rPh>
    <rPh sb="6" eb="8">
      <t>ゲンガク</t>
    </rPh>
    <phoneticPr fontId="11"/>
  </si>
  <si>
    <t>育児休業手当金
の支給</t>
    <rPh sb="9" eb="11">
      <t>シキュウ</t>
    </rPh>
    <phoneticPr fontId="11"/>
  </si>
  <si>
    <t>共済組合掛金
の免除</t>
    <rPh sb="0" eb="2">
      <t>キョウサイ</t>
    </rPh>
    <rPh sb="2" eb="4">
      <t>クミアイ</t>
    </rPh>
    <rPh sb="4" eb="6">
      <t>カケキン</t>
    </rPh>
    <rPh sb="8" eb="10">
      <t>メンジョ</t>
    </rPh>
    <phoneticPr fontId="11"/>
  </si>
  <si>
    <t>育児休業中は、給料の他、諸手当等は支給されません。</t>
    <phoneticPr fontId="7"/>
  </si>
  <si>
    <t>・月途中の休業開始又は復職の場合、給料及び諸手当（通勤手当除く）は日割計算
・通勤手当は、月の初日に休業している場合は、当該月分は不支給</t>
    <rPh sb="25" eb="27">
      <t>ツウキン</t>
    </rPh>
    <rPh sb="27" eb="29">
      <t>テアテ</t>
    </rPh>
    <rPh sb="29" eb="30">
      <t>ノゾ</t>
    </rPh>
    <rPh sb="39" eb="41">
      <t>ツウキン</t>
    </rPh>
    <rPh sb="41" eb="43">
      <t>テアテ</t>
    </rPh>
    <rPh sb="45" eb="46">
      <t>ツキ</t>
    </rPh>
    <rPh sb="47" eb="49">
      <t>ショニチ</t>
    </rPh>
    <rPh sb="50" eb="52">
      <t>キュウギョウ</t>
    </rPh>
    <rPh sb="56" eb="58">
      <t>バアイ</t>
    </rPh>
    <rPh sb="60" eb="62">
      <t>トウガイ</t>
    </rPh>
    <rPh sb="62" eb="63">
      <t>ツキ</t>
    </rPh>
    <rPh sb="63" eb="64">
      <t>ブン</t>
    </rPh>
    <rPh sb="65" eb="66">
      <t>フ</t>
    </rPh>
    <rPh sb="66" eb="68">
      <t>シキュウ</t>
    </rPh>
    <phoneticPr fontId="11"/>
  </si>
  <si>
    <t>・在職期間から育児休業期間の1/2を除算
・基準日以前6ヶ月間すべてが育児休業期間の場合は、支給対象外</t>
    <phoneticPr fontId="7"/>
  </si>
  <si>
    <t>育児休業を開始したときから、対象となる子が１歳に達するまでの間に支給されます。
※諸要件を満たせば、支給期間の延長も可能</t>
    <phoneticPr fontId="7"/>
  </si>
  <si>
    <t>※ご自身の給与支給明細等を準備の上、次の項目を入力してください。</t>
    <rPh sb="7" eb="9">
      <t>シキュウ</t>
    </rPh>
    <rPh sb="13" eb="15">
      <t>ジュンビ</t>
    </rPh>
    <rPh sb="16" eb="17">
      <t>ウエ</t>
    </rPh>
    <rPh sb="18" eb="19">
      <t>ツギ</t>
    </rPh>
    <rPh sb="20" eb="22">
      <t>コウモク</t>
    </rPh>
    <rPh sb="23" eb="25">
      <t>ニュウリョク</t>
    </rPh>
    <phoneticPr fontId="7"/>
  </si>
  <si>
    <t>給料月額
（調整額含む）</t>
    <phoneticPr fontId="7"/>
  </si>
  <si>
    <t>日</t>
    <rPh sb="0" eb="1">
      <t>ニチ</t>
    </rPh>
    <phoneticPr fontId="7"/>
  </si>
  <si>
    <t>R7.8～</t>
    <phoneticPr fontId="7"/>
  </si>
  <si>
    <t>円</t>
    <rPh sb="0" eb="1">
      <t>エン</t>
    </rPh>
    <phoneticPr fontId="7"/>
  </si>
  <si>
    <t>◆育児休業支援手当金　R7.4.1～施行</t>
    <rPh sb="1" eb="5">
      <t>イクジキュウギョウ</t>
    </rPh>
    <rPh sb="5" eb="7">
      <t>シエン</t>
    </rPh>
    <rPh sb="7" eb="9">
      <t>テアテ</t>
    </rPh>
    <rPh sb="9" eb="10">
      <t>キン</t>
    </rPh>
    <rPh sb="18" eb="20">
      <t>セコウ</t>
    </rPh>
    <phoneticPr fontId="7"/>
  </si>
  <si>
    <t>育児休業支援手当金
支給額</t>
    <rPh sb="4" eb="6">
      <t>シエン</t>
    </rPh>
    <rPh sb="6" eb="9">
      <t>テアテキン</t>
    </rPh>
    <phoneticPr fontId="7"/>
  </si>
  <si>
    <r>
      <t>※上限日額はR</t>
    </r>
    <r>
      <rPr>
        <sz val="11"/>
        <color theme="1"/>
        <rFont val="ＭＳ Ｐゴシック"/>
        <family val="3"/>
        <charset val="128"/>
        <scheme val="minor"/>
      </rPr>
      <t>7</t>
    </r>
    <r>
      <rPr>
        <sz val="11"/>
        <color theme="1"/>
        <rFont val="ＭＳ Ｐゴシック"/>
        <family val="3"/>
        <charset val="128"/>
        <scheme val="minor"/>
      </rPr>
      <t>.8～R</t>
    </r>
    <r>
      <rPr>
        <sz val="11"/>
        <color theme="1"/>
        <rFont val="ＭＳ Ｐゴシック"/>
        <family val="3"/>
        <charset val="128"/>
        <scheme val="minor"/>
      </rPr>
      <t>8</t>
    </r>
    <r>
      <rPr>
        <sz val="11"/>
        <color theme="1"/>
        <rFont val="ＭＳ Ｐゴシック"/>
        <family val="3"/>
        <charset val="128"/>
        <scheme val="minor"/>
      </rPr>
      <t>.7</t>
    </r>
    <rPh sb="1" eb="3">
      <t>ジョウゲン</t>
    </rPh>
    <rPh sb="3" eb="5">
      <t>ニチガク</t>
    </rPh>
    <phoneticPr fontId="7"/>
  </si>
  <si>
    <r>
      <t>※左記の上限日額についてはR</t>
    </r>
    <r>
      <rPr>
        <sz val="11"/>
        <color theme="1"/>
        <rFont val="ＭＳ Ｐゴシック"/>
        <family val="3"/>
        <charset val="128"/>
        <scheme val="minor"/>
      </rPr>
      <t>7.8</t>
    </r>
    <r>
      <rPr>
        <sz val="11"/>
        <color theme="1"/>
        <rFont val="ＭＳ Ｐゴシック"/>
        <family val="3"/>
        <charset val="128"/>
        <scheme val="minor"/>
      </rPr>
      <t>～R</t>
    </r>
    <r>
      <rPr>
        <sz val="11"/>
        <color theme="1"/>
        <rFont val="ＭＳ Ｐゴシック"/>
        <family val="3"/>
        <charset val="128"/>
        <scheme val="minor"/>
      </rPr>
      <t>8</t>
    </r>
    <r>
      <rPr>
        <sz val="11"/>
        <color theme="1"/>
        <rFont val="ＭＳ Ｐゴシック"/>
        <family val="3"/>
        <charset val="128"/>
        <scheme val="minor"/>
      </rPr>
      <t>.7の間</t>
    </r>
    <rPh sb="1" eb="3">
      <t>サキ</t>
    </rPh>
    <rPh sb="4" eb="6">
      <t>ジョウゲン</t>
    </rPh>
    <rPh sb="6" eb="8">
      <t>ニチガク</t>
    </rPh>
    <rPh sb="23" eb="24">
      <t>アイダ</t>
    </rPh>
    <phoneticPr fontId="7"/>
  </si>
  <si>
    <t>育児休業支援手当金
の支給</t>
    <rPh sb="4" eb="6">
      <t>シエン</t>
    </rPh>
    <rPh sb="6" eb="8">
      <t>テアテ</t>
    </rPh>
    <rPh sb="8" eb="9">
      <t>キン</t>
    </rPh>
    <rPh sb="11" eb="13">
      <t>シキュウ</t>
    </rPh>
    <phoneticPr fontId="11"/>
  </si>
  <si>
    <t>育児休業を開始した日の属する月から育児休業が終了する日の翌日の属する月の前月までの共済掛金（短期掛金、共済厚生年金掛金、退職等年金掛金、介護掛金）が免除されます。</t>
    <rPh sb="51" eb="53">
      <t>キョウサイ</t>
    </rPh>
    <rPh sb="53" eb="55">
      <t>コウセイ</t>
    </rPh>
    <rPh sb="55" eb="57">
      <t>ネンキン</t>
    </rPh>
    <rPh sb="57" eb="59">
      <t>カケキン</t>
    </rPh>
    <rPh sb="60" eb="63">
      <t>タイショクトウ</t>
    </rPh>
    <rPh sb="63" eb="65">
      <t>ネンキン</t>
    </rPh>
    <rPh sb="65" eb="66">
      <t>カ</t>
    </rPh>
    <rPh sb="66" eb="67">
      <t>キン</t>
    </rPh>
    <phoneticPr fontId="7"/>
  </si>
  <si>
    <t>基準日（６月１日又は１２月１日）以前６ヶ月における育児休業期間に応じて、支給額が減額されます。
※承認期間の全部が子の出生の日から57日間以内の期間に含まれる育児休業期間とそれ以外の育児休業期間のそれぞれについて、１ヶ月以下の場合は除算しない。</t>
    <rPh sb="68" eb="69">
      <t>アイダ</t>
    </rPh>
    <rPh sb="79" eb="81">
      <t>イクジ</t>
    </rPh>
    <rPh sb="81" eb="83">
      <t>キュウギョウ</t>
    </rPh>
    <rPh sb="83" eb="85">
      <t>キカン</t>
    </rPh>
    <rPh sb="91" eb="93">
      <t>イクジ</t>
    </rPh>
    <rPh sb="93" eb="95">
      <t>キュウギョウ</t>
    </rPh>
    <phoneticPr fontId="11"/>
  </si>
  <si>
    <t>【育児休業を開始したときから180日目まで】
　標準報酬日額（標準報酬月額×1/22）×67/100×休業日数　※上限日額14,718円
【181日目以降】
　標準報酬日額×50/100×休業日数　※上限日額10,984円
※週休日は支給対象外</t>
    <rPh sb="18" eb="19">
      <t>メ</t>
    </rPh>
    <rPh sb="75" eb="76">
      <t>メ</t>
    </rPh>
    <rPh sb="115" eb="118">
      <t>シュウキュウビ</t>
    </rPh>
    <rPh sb="119" eb="121">
      <t>シキュウ</t>
    </rPh>
    <rPh sb="121" eb="124">
      <t>タイショウガイ</t>
    </rPh>
    <phoneticPr fontId="11"/>
  </si>
  <si>
    <t>標準報酬日額（標準報酬月額×1/22）×13/100×休業日数　※上限日額2,855円
※週休日は支給対象外</t>
    <rPh sb="0" eb="2">
      <t>ヒョウジュン</t>
    </rPh>
    <rPh sb="2" eb="4">
      <t>ホウシュウ</t>
    </rPh>
    <rPh sb="4" eb="6">
      <t>ニチガク</t>
    </rPh>
    <rPh sb="7" eb="9">
      <t>ヒョウジュン</t>
    </rPh>
    <rPh sb="9" eb="11">
      <t>ホウシュウ</t>
    </rPh>
    <rPh sb="11" eb="13">
      <t>ゲツガク</t>
    </rPh>
    <rPh sb="27" eb="29">
      <t>キュウギョウ</t>
    </rPh>
    <rPh sb="29" eb="31">
      <t>ニッスウ</t>
    </rPh>
    <rPh sb="33" eb="35">
      <t>ジョウゲン</t>
    </rPh>
    <rPh sb="35" eb="37">
      <t>ニチガク</t>
    </rPh>
    <rPh sb="42" eb="43">
      <t>エン</t>
    </rPh>
    <rPh sb="46" eb="49">
      <t>シュウキュウビ</t>
    </rPh>
    <rPh sb="50" eb="55">
      <t>シキュウタイショウガイ</t>
    </rPh>
    <phoneticPr fontId="7"/>
  </si>
  <si>
    <t>・勤務期間から育児休業期間の10/10を除算
・基準日以前6ヶ月間すべて勤務実績がない（育児休業による他、年次有給休暇、特別休暇等による）場合は、支給対象外</t>
    <phoneticPr fontId="7"/>
  </si>
  <si>
    <t>（宮城県教育委員会）R7.10現在</t>
    <rPh sb="1" eb="4">
      <t>ミヤギケン</t>
    </rPh>
    <rPh sb="4" eb="9">
      <t>キョウイクイインカイ</t>
    </rPh>
    <rPh sb="15" eb="17">
      <t>ゲンザイ</t>
    </rPh>
    <phoneticPr fontId="7"/>
  </si>
  <si>
    <r>
      <rPr>
        <b/>
        <sz val="10"/>
        <color indexed="8"/>
        <rFont val="BIZ UDPゴシック"/>
        <family val="3"/>
        <charset val="128"/>
      </rPr>
      <t>○育児短時間勤務</t>
    </r>
    <r>
      <rPr>
        <sz val="10"/>
        <color indexed="8"/>
        <rFont val="BIZ UDPゴシック"/>
        <family val="3"/>
        <charset val="128"/>
      </rPr>
      <t xml:space="preserve">
・</t>
    </r>
    <r>
      <rPr>
        <sz val="9"/>
        <color indexed="8"/>
        <rFont val="BIZ UDPゴシック"/>
        <family val="3"/>
        <charset val="128"/>
      </rPr>
      <t xml:space="preserve">小学校就学の始期に達するまで
</t>
    </r>
    <r>
      <rPr>
        <sz val="7.5"/>
        <color indexed="8"/>
        <rFont val="BIZ UDPゴシック"/>
        <family val="3"/>
        <charset val="128"/>
      </rPr>
      <t>（週19時間35分、週24時間35分、週23時間15分、19時間25分）</t>
    </r>
    <rPh sb="1" eb="8">
      <t>イクジタンジカンキンム</t>
    </rPh>
    <rPh sb="26" eb="27">
      <t>シュウ</t>
    </rPh>
    <rPh sb="29" eb="31">
      <t>ジカン</t>
    </rPh>
    <rPh sb="33" eb="34">
      <t>フン</t>
    </rPh>
    <rPh sb="35" eb="36">
      <t>シュウ</t>
    </rPh>
    <rPh sb="38" eb="40">
      <t>ジカン</t>
    </rPh>
    <rPh sb="42" eb="43">
      <t>フン</t>
    </rPh>
    <rPh sb="44" eb="45">
      <t>シュウ</t>
    </rPh>
    <rPh sb="47" eb="49">
      <t>ジカン</t>
    </rPh>
    <rPh sb="51" eb="52">
      <t>フン</t>
    </rPh>
    <rPh sb="55" eb="57">
      <t>ジカン</t>
    </rPh>
    <rPh sb="59" eb="60">
      <t>フン</t>
    </rPh>
    <phoneticPr fontId="3"/>
  </si>
  <si>
    <t>宮城県教育委員会R7.10現在</t>
  </si>
  <si>
    <t>のうち、土日を除いた日数</t>
    <rPh sb="10" eb="12">
      <t>ニッスウ</t>
    </rPh>
    <phoneticPr fontId="7"/>
  </si>
  <si>
    <t>給付日額（標準報酬日額の13％）</t>
    <rPh sb="0" eb="4">
      <t>キュウフニチガク</t>
    </rPh>
    <rPh sb="5" eb="9">
      <t>ヒョウジュンホウシュウ</t>
    </rPh>
    <rPh sb="9" eb="11">
      <t>ニチガク</t>
    </rPh>
    <phoneticPr fontId="7"/>
  </si>
  <si>
    <t>＜男性職員の育児休業取得に伴う収入試算シート＞</t>
    <rPh sb="1" eb="3">
      <t>ダンセイ</t>
    </rPh>
    <rPh sb="3" eb="5">
      <t>ショクイン</t>
    </rPh>
    <rPh sb="6" eb="8">
      <t>イクジ</t>
    </rPh>
    <rPh sb="8" eb="10">
      <t>キュウギョウ</t>
    </rPh>
    <rPh sb="10" eb="12">
      <t>シュトク</t>
    </rPh>
    <rPh sb="13" eb="14">
      <t>トモナ</t>
    </rPh>
    <rPh sb="15" eb="17">
      <t>シュウニュウ</t>
    </rPh>
    <rPh sb="17" eb="19">
      <t>シサン</t>
    </rPh>
    <phoneticPr fontId="7"/>
  </si>
  <si>
    <t>子の出生日から56日を経過する日の翌日までに育児休業を14日以上取得する場合に、28日を限度として支給されます。
※配偶者がいない場合、就労していない場合、産後休暇を取得した場合等以外は、配偶者の要件あり</t>
    <rPh sb="0" eb="1">
      <t>コ</t>
    </rPh>
    <rPh sb="2" eb="5">
      <t>シュッショウビ</t>
    </rPh>
    <rPh sb="9" eb="10">
      <t>ニチ</t>
    </rPh>
    <rPh sb="11" eb="13">
      <t>ケイカ</t>
    </rPh>
    <rPh sb="15" eb="16">
      <t>ヒ</t>
    </rPh>
    <rPh sb="17" eb="19">
      <t>ヨクジツ</t>
    </rPh>
    <rPh sb="22" eb="26">
      <t>イクジキュウギョウ</t>
    </rPh>
    <rPh sb="29" eb="30">
      <t>ニチ</t>
    </rPh>
    <rPh sb="30" eb="32">
      <t>イジョウ</t>
    </rPh>
    <rPh sb="32" eb="34">
      <t>シュトク</t>
    </rPh>
    <rPh sb="36" eb="38">
      <t>バアイ</t>
    </rPh>
    <rPh sb="42" eb="43">
      <t>ニチ</t>
    </rPh>
    <rPh sb="58" eb="61">
      <t>ハイグウシャ</t>
    </rPh>
    <rPh sb="65" eb="67">
      <t>バアイ</t>
    </rPh>
    <rPh sb="68" eb="70">
      <t>シュウロウ</t>
    </rPh>
    <rPh sb="75" eb="77">
      <t>バアイ</t>
    </rPh>
    <rPh sb="78" eb="82">
      <t>サンゴキュウカ</t>
    </rPh>
    <rPh sb="83" eb="85">
      <t>シュトク</t>
    </rPh>
    <rPh sb="87" eb="89">
      <t>バアイ</t>
    </rPh>
    <rPh sb="89" eb="90">
      <t>トウ</t>
    </rPh>
    <rPh sb="90" eb="92">
      <t>イガイ</t>
    </rPh>
    <rPh sb="94" eb="97">
      <t>ハイグウシャ</t>
    </rPh>
    <rPh sb="98" eb="100">
      <t>ヨウケン</t>
    </rPh>
    <phoneticPr fontId="7"/>
  </si>
  <si>
    <r>
      <t>　男性職員の育児休業取得に伴う給与等の影響や各手当金の支給額を試算します。育児休業取得により、どの程度収入が変動するか確認するために適宜活用してください。なお、育児参加計画書を提出する際において、本試算表の添付は不要です。
※本試算結果は、次の理由等により実際の支給額と異なる場合があるため、あくまで</t>
    </r>
    <r>
      <rPr>
        <u val="double"/>
        <sz val="11"/>
        <color theme="1"/>
        <rFont val="ＭＳ Ｐゴシック"/>
        <family val="3"/>
        <charset val="128"/>
        <scheme val="minor"/>
      </rPr>
      <t>「参考値」として取り扱うようお願いします。</t>
    </r>
    <r>
      <rPr>
        <sz val="11"/>
        <color theme="1"/>
        <rFont val="ＭＳ Ｐゴシック"/>
        <family val="3"/>
        <charset val="128"/>
        <scheme val="minor"/>
      </rPr>
      <t xml:space="preserve">
　　　●給与額の変動や制度の改正等は、考慮しない。
　　　●実績給及び通勤手当は、考慮しない。　※「実績給」とは、実績に応じて支給されるものをいう　例)時間外勤務手当、特殊勤務手当　等
　　　●給料月額、地域手当及びその他手当月額は、便宜的に、入力された月額を基礎に対象月の勤務日数で日割計算した額とする。
　　　●期末・勤勉手当は、便宜的に、入力された額を基礎に育児休業期間分を除算した在職期間で算出した額とする。
　　　●共済掛金の免除については、便宜的に、月の末日に育児休業を取得する場合に免除することとする。
　　　●育児休業手当金は、便宜的に、支給期間の延長の取扱いは行わず、子が１歳に達するまでの間における支給額とする。
　　　●育児休業支援手当金は、便宜的に、配偶者の育児休業を要件としない場合で、支給される場合は育児休業最初の月にまとめて計上することとする。
　　　●育児休業取得に伴う住民税・所得税等の減額の影響は、考慮しない。</t>
    </r>
    <rPh sb="3" eb="5">
      <t>ショクイン</t>
    </rPh>
    <rPh sb="17" eb="18">
      <t>トウ</t>
    </rPh>
    <rPh sb="19" eb="21">
      <t>エイキョウ</t>
    </rPh>
    <rPh sb="31" eb="33">
      <t>シサン</t>
    </rPh>
    <rPh sb="37" eb="39">
      <t>イクジ</t>
    </rPh>
    <rPh sb="39" eb="41">
      <t>キュウギョウ</t>
    </rPh>
    <rPh sb="41" eb="43">
      <t>シュトク</t>
    </rPh>
    <rPh sb="49" eb="51">
      <t>テイド</t>
    </rPh>
    <rPh sb="51" eb="53">
      <t>シュウニュウ</t>
    </rPh>
    <rPh sb="54" eb="56">
      <t>ヘンドウ</t>
    </rPh>
    <rPh sb="59" eb="61">
      <t>カクニン</t>
    </rPh>
    <rPh sb="66" eb="68">
      <t>テキギ</t>
    </rPh>
    <rPh sb="68" eb="70">
      <t>カツヨウ</t>
    </rPh>
    <rPh sb="88" eb="90">
      <t>テイシュツ</t>
    </rPh>
    <rPh sb="92" eb="93">
      <t>サイ</t>
    </rPh>
    <rPh sb="103" eb="105">
      <t>テンプ</t>
    </rPh>
    <rPh sb="106" eb="108">
      <t>フヨウ</t>
    </rPh>
    <rPh sb="113" eb="114">
      <t>ホン</t>
    </rPh>
    <rPh sb="191" eb="193">
      <t>コウリョ</t>
    </rPh>
    <rPh sb="213" eb="215">
      <t>コウリョ</t>
    </rPh>
    <rPh sb="246" eb="247">
      <t>レイ</t>
    </rPh>
    <rPh sb="269" eb="273">
      <t>キュウリョウゲツガク</t>
    </rPh>
    <rPh sb="278" eb="279">
      <t>オヨ</t>
    </rPh>
    <rPh sb="282" eb="283">
      <t>タ</t>
    </rPh>
    <rPh sb="283" eb="285">
      <t>テアテ</t>
    </rPh>
    <rPh sb="285" eb="287">
      <t>ゲツガク</t>
    </rPh>
    <rPh sb="385" eb="387">
      <t>キョウサイ</t>
    </rPh>
    <rPh sb="387" eb="389">
      <t>カケキン</t>
    </rPh>
    <rPh sb="390" eb="392">
      <t>メンジョ</t>
    </rPh>
    <rPh sb="398" eb="401">
      <t>ベンギテキ</t>
    </rPh>
    <rPh sb="403" eb="404">
      <t>ツキ</t>
    </rPh>
    <rPh sb="405" eb="407">
      <t>マツジツ</t>
    </rPh>
    <rPh sb="408" eb="412">
      <t>イクジキュウギョウ</t>
    </rPh>
    <rPh sb="413" eb="415">
      <t>シュトク</t>
    </rPh>
    <rPh sb="417" eb="419">
      <t>バアイ</t>
    </rPh>
    <rPh sb="420" eb="422">
      <t>メンジョ</t>
    </rPh>
    <rPh sb="493" eb="497">
      <t>イクジキュウギョウ</t>
    </rPh>
    <rPh sb="497" eb="499">
      <t>シエン</t>
    </rPh>
    <rPh sb="499" eb="502">
      <t>テアテキン</t>
    </rPh>
    <rPh sb="504" eb="507">
      <t>ベンギテキ</t>
    </rPh>
    <rPh sb="509" eb="512">
      <t>ハイグウシャ</t>
    </rPh>
    <rPh sb="513" eb="517">
      <t>イクジキュウギョウ</t>
    </rPh>
    <rPh sb="518" eb="520">
      <t>ヨウケン</t>
    </rPh>
    <rPh sb="524" eb="526">
      <t>バアイ</t>
    </rPh>
    <rPh sb="528" eb="530">
      <t>シキュウ</t>
    </rPh>
    <rPh sb="533" eb="535">
      <t>バアイ</t>
    </rPh>
    <rPh sb="536" eb="540">
      <t>イクジキュウギョウ</t>
    </rPh>
    <rPh sb="540" eb="542">
      <t>サイショ</t>
    </rPh>
    <rPh sb="543" eb="544">
      <t>ツキ</t>
    </rPh>
    <rPh sb="549" eb="551">
      <t>ケイジョウ</t>
    </rPh>
    <rPh sb="589" eb="591">
      <t>コウリョ</t>
    </rPh>
    <phoneticPr fontId="7"/>
  </si>
  <si>
    <r>
      <rPr>
        <b/>
        <sz val="10"/>
        <color indexed="8"/>
        <rFont val="BIZ UDPゴシック"/>
        <family val="3"/>
        <charset val="128"/>
      </rPr>
      <t>○部分休業</t>
    </r>
    <r>
      <rPr>
        <sz val="10"/>
        <color indexed="8"/>
        <rFont val="BIZ UDPゴシック"/>
        <family val="3"/>
        <charset val="128"/>
      </rPr>
      <t xml:space="preserve">
・</t>
    </r>
    <r>
      <rPr>
        <sz val="9"/>
        <color indexed="8"/>
        <rFont val="BIZ UDPゴシック"/>
        <family val="3"/>
        <charset val="128"/>
      </rPr>
      <t>小学校就学の始期に達するまで
・第１号部分休業か第２号部分休業のいずれかを選択</t>
    </r>
    <rPh sb="1" eb="5">
      <t>ブブンキュウギョウ</t>
    </rPh>
    <rPh sb="26" eb="28">
      <t>ブブン</t>
    </rPh>
    <rPh sb="28" eb="30">
      <t>キュウギョウ</t>
    </rPh>
    <rPh sb="34" eb="38">
      <t>ブブンキュウギョウ</t>
    </rPh>
    <phoneticPr fontId="3"/>
  </si>
  <si>
    <r>
      <rPr>
        <b/>
        <sz val="10"/>
        <color indexed="8"/>
        <rFont val="BIZ UDPゴシック"/>
        <family val="3"/>
        <charset val="128"/>
      </rPr>
      <t>第１号部分休業</t>
    </r>
    <r>
      <rPr>
        <sz val="10"/>
        <color indexed="8"/>
        <rFont val="BIZ UDPゴシック"/>
        <family val="3"/>
        <charset val="128"/>
      </rPr>
      <t xml:space="preserve">
・</t>
    </r>
    <r>
      <rPr>
        <sz val="9"/>
        <color indexed="8"/>
        <rFont val="BIZ UDPゴシック"/>
        <family val="3"/>
        <charset val="128"/>
      </rPr>
      <t>勤務時間内に３０分単位で１日２時間以内
・育児時間と併用の場合、計２時間以内</t>
    </r>
    <rPh sb="45" eb="47">
      <t>イナイ</t>
    </rPh>
    <phoneticPr fontId="7"/>
  </si>
  <si>
    <r>
      <rPr>
        <b/>
        <sz val="10"/>
        <color theme="1"/>
        <rFont val="BIZ UDPゴシック"/>
        <family val="3"/>
        <charset val="128"/>
      </rPr>
      <t>○育児参加休暇（5日以内）</t>
    </r>
    <r>
      <rPr>
        <sz val="10"/>
        <color theme="1"/>
        <rFont val="BIZ UDPゴシック"/>
        <family val="3"/>
        <charset val="128"/>
      </rPr>
      <t xml:space="preserve">
</t>
    </r>
    <r>
      <rPr>
        <sz val="9"/>
        <color theme="1"/>
        <rFont val="BIZ UDPゴシック"/>
        <family val="3"/>
        <charset val="128"/>
      </rPr>
      <t>・予定日前8週間、産後1年間まで
・多児妊娠の場合は予定日前14週間、産後１年間まで</t>
    </r>
    <r>
      <rPr>
        <sz val="10"/>
        <color theme="1"/>
        <rFont val="BIZ UDPゴシック"/>
        <family val="3"/>
        <charset val="128"/>
      </rPr>
      <t xml:space="preserve">
</t>
    </r>
    <r>
      <rPr>
        <sz val="9"/>
        <color theme="1"/>
        <rFont val="BIZ UDPゴシック"/>
        <family val="3"/>
        <charset val="128"/>
      </rPr>
      <t>（出産日前に取得できるのは、第２子以降の出産の時）</t>
    </r>
    <rPh sb="1" eb="5">
      <t>イクジサンカ</t>
    </rPh>
    <rPh sb="5" eb="7">
      <t>キュウカ</t>
    </rPh>
    <rPh sb="21" eb="22">
      <t>カン</t>
    </rPh>
    <phoneticPr fontId="9"/>
  </si>
  <si>
    <t>イクメン計画書の提出
（遅くとも出産予定日の１か月前）</t>
    <rPh sb="4" eb="7">
      <t>ケイカクショ</t>
    </rPh>
    <rPh sb="8" eb="10">
      <t>テイシュツ</t>
    </rPh>
    <rPh sb="12" eb="13">
      <t>オソ</t>
    </rPh>
    <rPh sb="16" eb="21">
      <t>シュッサンヨテイビ</t>
    </rPh>
    <rPh sb="24" eb="25">
      <t>ゲツ</t>
    </rPh>
    <rPh sb="25" eb="26">
      <t>マエ</t>
    </rPh>
    <phoneticPr fontId="7"/>
  </si>
  <si>
    <t>校務引継ぎの準備</t>
    <rPh sb="0" eb="2">
      <t>コウム</t>
    </rPh>
    <rPh sb="2" eb="4">
      <t>ヒキツ</t>
    </rPh>
    <rPh sb="6" eb="8">
      <t>ジュンビ</t>
    </rPh>
    <phoneticPr fontId="9"/>
  </si>
  <si>
    <t>校務運営の調整</t>
    <rPh sb="0" eb="4">
      <t>コウムウンエイ</t>
    </rPh>
    <rPh sb="5" eb="7">
      <t>チョウセイ</t>
    </rPh>
    <phoneticPr fontId="9"/>
  </si>
  <si>
    <t>面談（仕事と育児の両立支援に資する措置）の実施</t>
    <rPh sb="0" eb="2">
      <t>メンダン</t>
    </rPh>
    <rPh sb="3" eb="5">
      <t>シゴト</t>
    </rPh>
    <rPh sb="6" eb="8">
      <t>イクジ</t>
    </rPh>
    <rPh sb="9" eb="11">
      <t>リョウリツ</t>
    </rPh>
    <rPh sb="11" eb="13">
      <t>シエン</t>
    </rPh>
    <rPh sb="14" eb="15">
      <t>シ</t>
    </rPh>
    <rPh sb="17" eb="19">
      <t>ソチ</t>
    </rPh>
    <rPh sb="21" eb="23">
      <t>ジッシ</t>
    </rPh>
    <phoneticPr fontId="7"/>
  </si>
  <si>
    <t>イクメン計画書に基づく面談
（意向確認）</t>
    <rPh sb="4" eb="7">
      <t>ケイカクショ</t>
    </rPh>
    <rPh sb="8" eb="9">
      <t>モト</t>
    </rPh>
    <rPh sb="11" eb="13">
      <t>メンダン</t>
    </rPh>
    <rPh sb="15" eb="19">
      <t>イコウカクニン</t>
    </rPh>
    <phoneticPr fontId="7"/>
  </si>
  <si>
    <r>
      <rPr>
        <b/>
        <sz val="10"/>
        <color indexed="8"/>
        <rFont val="BIZ UDPゴシック"/>
        <family val="3"/>
        <charset val="128"/>
      </rPr>
      <t>第２号部分休業</t>
    </r>
    <r>
      <rPr>
        <sz val="10"/>
        <color indexed="8"/>
        <rFont val="BIZ UDPゴシック"/>
        <family val="3"/>
        <charset val="128"/>
      </rPr>
      <t xml:space="preserve">
・</t>
    </r>
    <r>
      <rPr>
        <sz val="9"/>
        <color indexed="8"/>
        <rFont val="BIZ UDPゴシック"/>
        <family val="3"/>
        <charset val="128"/>
      </rPr>
      <t>１時間単位（１日も可）で１年度７７．５時間（１０日相当）以内</t>
    </r>
    <rPh sb="12" eb="14">
      <t>タンイ</t>
    </rPh>
    <rPh sb="16" eb="17">
      <t>ニチ</t>
    </rPh>
    <rPh sb="18" eb="19">
      <t>カ</t>
    </rPh>
    <rPh sb="33" eb="34">
      <t>ニチ</t>
    </rPh>
    <rPh sb="34" eb="36">
      <t>ソウトウ</t>
    </rPh>
    <phoneticPr fontId="7"/>
  </si>
  <si>
    <t>職　員</t>
    <rPh sb="0" eb="1">
      <t>ショク</t>
    </rPh>
    <rPh sb="2" eb="3">
      <t>イン</t>
    </rPh>
    <phoneticPr fontId="7"/>
  </si>
  <si>
    <t>所属長</t>
    <rPh sb="0" eb="3">
      <t>ショゾクチョウ</t>
    </rPh>
    <phoneticPr fontId="7"/>
  </si>
  <si>
    <t>※育児期両立支援制度も、出産日以降に取得可能</t>
    <rPh sb="1" eb="4">
      <t>イクジキ</t>
    </rPh>
    <rPh sb="4" eb="6">
      <t>リョウリツ</t>
    </rPh>
    <rPh sb="6" eb="8">
      <t>シエン</t>
    </rPh>
    <rPh sb="12" eb="15">
      <t>シュッサンビ</t>
    </rPh>
    <rPh sb="15" eb="17">
      <t>イコウ</t>
    </rPh>
    <rPh sb="20" eb="22">
      <t>カノウ</t>
    </rPh>
    <phoneticPr fontId="7"/>
  </si>
  <si>
    <t>＜取得例＞</t>
    <rPh sb="1" eb="3">
      <t>シュトク</t>
    </rPh>
    <rPh sb="3" eb="4">
      <t>レイ</t>
    </rPh>
    <phoneticPr fontId="7"/>
  </si>
  <si>
    <t xml:space="preserve">・育児休業は、出生時育児休業を含めて、最大４回まで取得することができます。
</t>
    <phoneticPr fontId="7"/>
  </si>
  <si>
    <t>・保育所の入所時期に実施される「慣らし保育」の期間についても、育児休業に含めることができます。</t>
  </si>
  <si>
    <t>○</t>
    <phoneticPr fontId="7"/>
  </si>
  <si>
    <t>○</t>
  </si>
  <si>
    <t>○</t>
    <phoneticPr fontId="7"/>
  </si>
  <si>
    <t>R8.6.1以降は、早出遅出勤務の利用について、検討しています。（育児休業の復帰時に、改めて相談いたします。）</t>
    <rPh sb="6" eb="8">
      <t>イコウ</t>
    </rPh>
    <rPh sb="10" eb="12">
      <t>ハヤデ</t>
    </rPh>
    <rPh sb="12" eb="14">
      <t>オソデ</t>
    </rPh>
    <rPh sb="14" eb="16">
      <t>キンム</t>
    </rPh>
    <rPh sb="17" eb="19">
      <t>リヨウ</t>
    </rPh>
    <rPh sb="24" eb="26">
      <t>ケントウ</t>
    </rPh>
    <rPh sb="33" eb="37">
      <t>イクジキュウギョウ</t>
    </rPh>
    <rPh sb="38" eb="41">
      <t>フッキジ</t>
    </rPh>
    <rPh sb="43" eb="44">
      <t>アラタ</t>
    </rPh>
    <rPh sb="46" eb="48">
      <t>ソウダン</t>
    </rPh>
    <phoneticPr fontId="7"/>
  </si>
  <si>
    <t>給付日数</t>
    <rPh sb="0" eb="2">
      <t>キュウフ</t>
    </rPh>
    <rPh sb="2" eb="4">
      <t>ニッスウ</t>
    </rPh>
    <phoneticPr fontId="7"/>
  </si>
  <si>
    <t>・対象期間（子の出生日から56日を経過する日の翌日まで）は</t>
    <rPh sb="1" eb="5">
      <t>タイショウキカン</t>
    </rPh>
    <rPh sb="6" eb="7">
      <t>コ</t>
    </rPh>
    <rPh sb="8" eb="10">
      <t>シュッショウ</t>
    </rPh>
    <rPh sb="10" eb="11">
      <t>ヒ</t>
    </rPh>
    <rPh sb="15" eb="16">
      <t>ニチ</t>
    </rPh>
    <rPh sb="17" eb="19">
      <t>ケイカ</t>
    </rPh>
    <rPh sb="21" eb="22">
      <t>ヒ</t>
    </rPh>
    <rPh sb="23" eb="25">
      <t>ヨクジツ</t>
    </rPh>
    <phoneticPr fontId="7"/>
  </si>
  <si>
    <t>・対象期間内に14日以上（土日含む）の育休を取得しているかどうか</t>
    <rPh sb="1" eb="5">
      <t>タイショウキカン</t>
    </rPh>
    <rPh sb="5" eb="6">
      <t>ナイ</t>
    </rPh>
    <rPh sb="9" eb="10">
      <t>ニチ</t>
    </rPh>
    <rPh sb="10" eb="12">
      <t>イジョウ</t>
    </rPh>
    <rPh sb="13" eb="15">
      <t>ドニチ</t>
    </rPh>
    <rPh sb="15" eb="16">
      <t>フク</t>
    </rPh>
    <rPh sb="19" eb="21">
      <t>イクキュウ</t>
    </rPh>
    <rPh sb="22" eb="24">
      <t>シュトク</t>
    </rPh>
    <phoneticPr fontId="7"/>
  </si>
  <si>
    <t>・給付期間（最大28日間）である</t>
    <rPh sb="1" eb="3">
      <t>キュウフ</t>
    </rPh>
    <rPh sb="3" eb="5">
      <t>キカン</t>
    </rPh>
    <rPh sb="6" eb="8">
      <t>サイダイ</t>
    </rPh>
    <rPh sb="10" eb="11">
      <t>ニチ</t>
    </rPh>
    <rPh sb="11" eb="12">
      <t>アイダ</t>
    </rPh>
    <phoneticPr fontId="7"/>
  </si>
  <si>
    <t>・育児休業支援手当金給付額</t>
    <rPh sb="1" eb="5">
      <t>イクジキュウギョウ</t>
    </rPh>
    <rPh sb="5" eb="7">
      <t>シエン</t>
    </rPh>
    <rPh sb="7" eb="10">
      <t>テアテキン</t>
    </rPh>
    <rPh sb="10" eb="12">
      <t>キュウフ</t>
    </rPh>
    <rPh sb="12" eb="13">
      <t>ガク</t>
    </rPh>
    <phoneticPr fontId="7"/>
  </si>
  <si>
    <t>給付上限相当額（日額）</t>
    <rPh sb="0" eb="2">
      <t>キュウフ</t>
    </rPh>
    <rPh sb="2" eb="4">
      <t>ジョウゲン</t>
    </rPh>
    <rPh sb="4" eb="7">
      <t>ソウトウガク</t>
    </rPh>
    <rPh sb="8" eb="10">
      <t>ニチガク</t>
    </rPh>
    <phoneticPr fontId="7"/>
  </si>
  <si>
    <t>子が１歳</t>
    <rPh sb="0" eb="1">
      <t>コ</t>
    </rPh>
    <rPh sb="3" eb="4">
      <t>サイ</t>
    </rPh>
    <phoneticPr fontId="7"/>
  </si>
  <si>
    <t>子が３歳</t>
    <rPh sb="0" eb="1">
      <t>コ</t>
    </rPh>
    <rPh sb="3" eb="4">
      <t>サイ</t>
    </rPh>
    <phoneticPr fontId="7"/>
  </si>
  <si>
    <t>←この日まで手当金67％</t>
    <rPh sb="3" eb="4">
      <t>ヒ</t>
    </rPh>
    <rPh sb="6" eb="9">
      <t>テアテキン</t>
    </rPh>
    <phoneticPr fontId="7"/>
  </si>
  <si>
    <t>※手当金の支給は１歳の前日まで</t>
    <rPh sb="1" eb="4">
      <t>テアテキン</t>
    </rPh>
    <rPh sb="5" eb="7">
      <t>シキュウ</t>
    </rPh>
    <rPh sb="9" eb="10">
      <t>サイ</t>
    </rPh>
    <rPh sb="11" eb="13">
      <t>ゼンジツ</t>
    </rPh>
    <phoneticPr fontId="7"/>
  </si>
  <si>
    <t>社会保険料免除月(始)</t>
    <rPh sb="0" eb="2">
      <t>シャカイ</t>
    </rPh>
    <rPh sb="2" eb="5">
      <t>ホケンリョウ</t>
    </rPh>
    <rPh sb="5" eb="7">
      <t>メンジョ</t>
    </rPh>
    <rPh sb="7" eb="8">
      <t>ツキ</t>
    </rPh>
    <rPh sb="9" eb="10">
      <t>ハジ</t>
    </rPh>
    <phoneticPr fontId="7"/>
  </si>
  <si>
    <t>社会保険料免除月(終)</t>
    <rPh sb="0" eb="2">
      <t>シャカイ</t>
    </rPh>
    <rPh sb="2" eb="5">
      <t>ホケンリョウ</t>
    </rPh>
    <rPh sb="5" eb="7">
      <t>メンジョ</t>
    </rPh>
    <rPh sb="7" eb="8">
      <t>ツキ</t>
    </rPh>
    <rPh sb="9" eb="10">
      <t>オ</t>
    </rPh>
    <phoneticPr fontId="7"/>
  </si>
  <si>
    <t>【毎月の給与】次のいずれかに該当する場合に免除
・月末時点で育児休業を取得
・同一月内に育児休業の開始日と終了日があり、その育児休業期間が14日以上（週休日等を含む）
【期末勤勉手当】次のいずれにも該当する場合に免除
・期末勤勉手当支給月の月末時点で育児休業を取得
・育児休業期間が１ヶ月（週休日等を含む。）を超える</t>
    <rPh sb="1" eb="3">
      <t>マイツキ</t>
    </rPh>
    <rPh sb="4" eb="6">
      <t>キュウヨ</t>
    </rPh>
    <rPh sb="7" eb="8">
      <t>ツギ</t>
    </rPh>
    <rPh sb="14" eb="16">
      <t>ガイトウ</t>
    </rPh>
    <rPh sb="18" eb="20">
      <t>バアイ</t>
    </rPh>
    <rPh sb="21" eb="23">
      <t>メンジョ</t>
    </rPh>
    <rPh sb="25" eb="29">
      <t>ゲツマツジテン</t>
    </rPh>
    <rPh sb="30" eb="34">
      <t>イクジキュウギョウ</t>
    </rPh>
    <rPh sb="35" eb="37">
      <t>シュトク</t>
    </rPh>
    <rPh sb="39" eb="41">
      <t>ドウイツ</t>
    </rPh>
    <rPh sb="41" eb="43">
      <t>ゲツナイ</t>
    </rPh>
    <rPh sb="44" eb="46">
      <t>イクジ</t>
    </rPh>
    <rPh sb="46" eb="48">
      <t>キュウギョウ</t>
    </rPh>
    <rPh sb="49" eb="52">
      <t>カイシビ</t>
    </rPh>
    <rPh sb="53" eb="56">
      <t>シュウリョウビ</t>
    </rPh>
    <rPh sb="62" eb="64">
      <t>イクジ</t>
    </rPh>
    <rPh sb="64" eb="66">
      <t>キュウギョウ</t>
    </rPh>
    <rPh sb="66" eb="68">
      <t>キカン</t>
    </rPh>
    <rPh sb="71" eb="72">
      <t>ニチ</t>
    </rPh>
    <rPh sb="72" eb="74">
      <t>イジョウ</t>
    </rPh>
    <rPh sb="75" eb="79">
      <t>シュウキュウビトウ</t>
    </rPh>
    <rPh sb="80" eb="81">
      <t>フク</t>
    </rPh>
    <rPh sb="86" eb="92">
      <t>キマツキンベンテアテ</t>
    </rPh>
    <rPh sb="93" eb="94">
      <t>ツギ</t>
    </rPh>
    <rPh sb="100" eb="102">
      <t>ガイトウ</t>
    </rPh>
    <rPh sb="104" eb="106">
      <t>バアイ</t>
    </rPh>
    <rPh sb="107" eb="109">
      <t>メンジョ</t>
    </rPh>
    <rPh sb="111" eb="115">
      <t>キマツキンベン</t>
    </rPh>
    <rPh sb="115" eb="117">
      <t>テアテ</t>
    </rPh>
    <rPh sb="119" eb="120">
      <t>ゲツ</t>
    </rPh>
    <rPh sb="121" eb="125">
      <t>ゲツマツジテン</t>
    </rPh>
    <rPh sb="126" eb="130">
      <t>イクジキュウギョウ</t>
    </rPh>
    <rPh sb="131" eb="133">
      <t>シュトク</t>
    </rPh>
    <rPh sb="135" eb="139">
      <t>イクジキュウギョウ</t>
    </rPh>
    <rPh sb="139" eb="141">
      <t>キカン</t>
    </rPh>
    <rPh sb="144" eb="145">
      <t>ゲツ</t>
    </rPh>
    <rPh sb="146" eb="150">
      <t>シュウキュウビトウ</t>
    </rPh>
    <rPh sb="151" eb="152">
      <t>フク</t>
    </rPh>
    <rPh sb="156" eb="157">
      <t>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</si>
</sst>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e\.m\.d;@"/>
    <numFmt numFmtId="177" formatCode="[$-411]ge\.m\.d\(aaa\)"/>
    <numFmt numFmtId="178" formatCode="[$-411]ge\.m"/>
    <numFmt numFmtId="179" formatCode="\(General\)"/>
    <numFmt numFmtId="180" formatCode="#,##0;&quot;△ &quot;#,##0"/>
    <numFmt numFmtId="181" formatCode="#,##0_);[Red]\(#,##0\)"/>
  </numFmts>
  <fonts count="8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indexed="8"/>
      <name val="ＭＳ Ｐゴシック"/>
      <family val="3"/>
      <charset val="128"/>
    </font>
    <font>
      <sz val="12"/>
      <color indexed="8"/>
      <name val="ＭＳ Ｐゴシック"/>
      <family val="3"/>
      <charset val="128"/>
    </font>
    <font>
      <sz val="11"/>
      <color indexed="9"/>
      <name val="ＭＳ Ｐゴシック"/>
      <family val="3"/>
      <charset val="128"/>
    </font>
    <font>
      <sz val="6"/>
      <name val="ＭＳ Ｐゴシック"/>
      <family val="3"/>
      <charset val="128"/>
      <scheme val="minor"/>
    </font>
    <font>
      <u/>
      <sz val="11"/>
      <color theme="10"/>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HG丸ｺﾞｼｯｸM-PRO"/>
      <family val="3"/>
      <charset val="128"/>
    </font>
    <font>
      <b/>
      <sz val="11"/>
      <color theme="1"/>
      <name val="ＭＳ Ｐゴシック"/>
      <family val="2"/>
      <charset val="128"/>
      <scheme val="minor"/>
    </font>
    <font>
      <sz val="11"/>
      <color theme="1"/>
      <name val="Segoe UI Semibold"/>
      <family val="2"/>
    </font>
    <font>
      <sz val="18"/>
      <color theme="1"/>
      <name val="Segoe UI Semibold"/>
      <family val="2"/>
    </font>
    <font>
      <b/>
      <sz val="11"/>
      <color theme="1"/>
      <name val="HG丸ｺﾞｼｯｸM-PRO"/>
      <family val="3"/>
      <charset val="128"/>
    </font>
    <font>
      <b/>
      <sz val="11"/>
      <color theme="1"/>
      <name val="Segoe UI Semibold"/>
      <family val="2"/>
    </font>
    <font>
      <b/>
      <sz val="10"/>
      <color theme="1"/>
      <name val="BIZ UDPゴシック"/>
      <family val="3"/>
      <charset val="128"/>
    </font>
    <font>
      <sz val="10"/>
      <color theme="1"/>
      <name val="BIZ UDPゴシック"/>
      <family val="3"/>
      <charset val="128"/>
    </font>
    <font>
      <sz val="9"/>
      <color theme="1"/>
      <name val="BIZ UDPゴシック"/>
      <family val="3"/>
      <charset val="128"/>
    </font>
    <font>
      <sz val="11"/>
      <color theme="1"/>
      <name val="BIZ UDPゴシック"/>
      <family val="3"/>
      <charset val="128"/>
    </font>
    <font>
      <sz val="11"/>
      <color theme="1"/>
      <name val="BIZ UDゴシック"/>
      <family val="3"/>
      <charset val="128"/>
    </font>
    <font>
      <b/>
      <sz val="12"/>
      <color theme="1"/>
      <name val="BIZ UDPゴシック"/>
      <family val="3"/>
      <charset val="128"/>
    </font>
    <font>
      <sz val="12"/>
      <color indexed="8"/>
      <name val="BIZ UDPゴシック"/>
      <family val="3"/>
      <charset val="128"/>
    </font>
    <font>
      <sz val="9"/>
      <color indexed="8"/>
      <name val="BIZ UDPゴシック"/>
      <family val="3"/>
      <charset val="128"/>
    </font>
    <font>
      <sz val="10"/>
      <color indexed="8"/>
      <name val="BIZ UDPゴシック"/>
      <family val="3"/>
      <charset val="128"/>
    </font>
    <font>
      <sz val="12"/>
      <name val="BIZ UDPゴシック"/>
      <family val="3"/>
      <charset val="128"/>
    </font>
    <font>
      <sz val="14"/>
      <color theme="1"/>
      <name val="BIZ UDPゴシック"/>
      <family val="3"/>
      <charset val="128"/>
    </font>
    <font>
      <b/>
      <sz val="15"/>
      <color theme="1"/>
      <name val="BIZ UDPゴシック"/>
      <family val="3"/>
      <charset val="128"/>
    </font>
    <font>
      <sz val="12"/>
      <color theme="1"/>
      <name val="BIZ UDPゴシック"/>
      <family val="3"/>
      <charset val="128"/>
    </font>
    <font>
      <sz val="11"/>
      <color indexed="8"/>
      <name val="BIZ UDPゴシック"/>
      <family val="3"/>
      <charset val="128"/>
    </font>
    <font>
      <b/>
      <sz val="12"/>
      <color indexed="9"/>
      <name val="BIZ UDPゴシック"/>
      <family val="3"/>
      <charset val="128"/>
    </font>
    <font>
      <b/>
      <sz val="20"/>
      <color theme="0"/>
      <name val="BIZ UDゴシック"/>
      <family val="3"/>
      <charset val="128"/>
    </font>
    <font>
      <sz val="18"/>
      <color theme="0"/>
      <name val="HG丸ｺﾞｼｯｸM-PRO"/>
      <family val="3"/>
      <charset val="128"/>
    </font>
    <font>
      <sz val="13"/>
      <color theme="1"/>
      <name val="BIZ UDPゴシック"/>
      <family val="3"/>
      <charset val="128"/>
    </font>
    <font>
      <sz val="15"/>
      <color theme="1"/>
      <name val="BIZ UDPゴシック"/>
      <family val="3"/>
      <charset val="128"/>
    </font>
    <font>
      <b/>
      <sz val="12"/>
      <color theme="1"/>
      <name val="BIZ UDゴシック"/>
      <family val="3"/>
      <charset val="128"/>
    </font>
    <font>
      <sz val="15"/>
      <color theme="1"/>
      <name val="BIZ UDゴシック"/>
      <family val="3"/>
      <charset val="128"/>
    </font>
    <font>
      <sz val="12"/>
      <color theme="0"/>
      <name val="HG丸ｺﾞｼｯｸM-PRO"/>
      <family val="3"/>
      <charset val="128"/>
    </font>
    <font>
      <sz val="12"/>
      <name val="HG丸ｺﾞｼｯｸM-PRO"/>
      <family val="3"/>
      <charset val="128"/>
    </font>
    <font>
      <b/>
      <sz val="10"/>
      <color rgb="FFFFBDDE"/>
      <name val="BIZ UDPゴシック"/>
      <family val="3"/>
      <charset val="128"/>
    </font>
    <font>
      <b/>
      <sz val="11"/>
      <color theme="1"/>
      <name val="BIZ UDPゴシック"/>
      <family val="3"/>
      <charset val="128"/>
    </font>
    <font>
      <b/>
      <sz val="10"/>
      <color indexed="8"/>
      <name val="BIZ UDPゴシック"/>
      <family val="3"/>
      <charset val="128"/>
    </font>
    <font>
      <b/>
      <sz val="10"/>
      <name val="BIZ UDPゴシック"/>
      <family val="3"/>
      <charset val="128"/>
    </font>
    <font>
      <b/>
      <sz val="17"/>
      <color theme="1"/>
      <name val="BIZ UDPゴシック"/>
      <family val="3"/>
      <charset val="128"/>
    </font>
    <font>
      <b/>
      <sz val="17"/>
      <color rgb="FFFFBDDE"/>
      <name val="BIZ UDPゴシック"/>
      <family val="3"/>
      <charset val="128"/>
    </font>
    <font>
      <u/>
      <sz val="10"/>
      <color theme="1"/>
      <name val="BIZ UDPゴシック"/>
      <family val="3"/>
      <charset val="128"/>
    </font>
    <font>
      <u/>
      <sz val="11"/>
      <color theme="1"/>
      <name val="BIZ UDPゴシック"/>
      <family val="3"/>
      <charset val="128"/>
    </font>
    <font>
      <b/>
      <sz val="11"/>
      <name val="BIZ UDPゴシック"/>
      <family val="3"/>
      <charset val="128"/>
    </font>
    <font>
      <sz val="12"/>
      <color theme="1"/>
      <name val="UD デジタル 教科書体 N-B"/>
      <family val="1"/>
      <charset val="128"/>
    </font>
    <font>
      <b/>
      <sz val="11"/>
      <color theme="1"/>
      <name val="UD デジタル 教科書体 N-B"/>
      <family val="1"/>
      <charset val="128"/>
    </font>
    <font>
      <b/>
      <sz val="13"/>
      <color theme="1"/>
      <name val="UD デジタル 教科書体 N-B"/>
      <family val="1"/>
      <charset val="128"/>
    </font>
    <font>
      <sz val="11"/>
      <color theme="1"/>
      <name val="UD デジタル 教科書体 N-B"/>
      <family val="1"/>
      <charset val="128"/>
    </font>
    <font>
      <b/>
      <u/>
      <sz val="11"/>
      <color theme="1"/>
      <name val="UD デジタル 教科書体 N-B"/>
      <family val="1"/>
      <charset val="128"/>
    </font>
    <font>
      <u/>
      <sz val="11"/>
      <color theme="1"/>
      <name val="UD デジタル 教科書体 N-B"/>
      <family val="1"/>
      <charset val="128"/>
    </font>
    <font>
      <sz val="7.5"/>
      <color indexed="8"/>
      <name val="BIZ UDPゴシック"/>
      <family val="3"/>
      <charset val="128"/>
    </font>
    <font>
      <sz val="7"/>
      <color theme="1"/>
      <name val="BIZ UDPゴシック"/>
      <family val="3"/>
      <charset val="128"/>
    </font>
    <font>
      <b/>
      <sz val="8"/>
      <color theme="1"/>
      <name val="BIZ UDPゴシック"/>
      <family val="3"/>
      <charset val="128"/>
    </font>
    <font>
      <b/>
      <sz val="22"/>
      <color theme="1"/>
      <name val="BIZ UDゴシック"/>
      <family val="3"/>
      <charset val="128"/>
    </font>
    <font>
      <sz val="22"/>
      <color theme="1"/>
      <name val="BIZ UDゴシック"/>
      <family val="3"/>
      <charset val="128"/>
    </font>
    <font>
      <sz val="10.5"/>
      <color theme="1"/>
      <name val="BIZ UDPゴシック"/>
      <family val="3"/>
      <charset val="128"/>
    </font>
    <font>
      <sz val="8.5"/>
      <color indexed="8"/>
      <name val="BIZ UDPゴシック"/>
      <family val="3"/>
      <charset val="128"/>
    </font>
    <font>
      <sz val="11"/>
      <color theme="1"/>
      <name val="ＭＳ Ｐゴシック"/>
      <family val="3"/>
      <charset val="128"/>
      <scheme val="minor"/>
    </font>
    <font>
      <sz val="18"/>
      <color theme="0"/>
      <name val="HGS創英角ｺﾞｼｯｸUB"/>
      <family val="3"/>
      <charset val="128"/>
    </font>
    <font>
      <b/>
      <sz val="12"/>
      <color theme="0"/>
      <name val="ＭＳ Ｐゴシック"/>
      <family val="3"/>
      <charset val="128"/>
      <scheme val="minor"/>
    </font>
    <font>
      <sz val="10"/>
      <color theme="0"/>
      <name val="ＭＳ Ｐゴシック"/>
      <family val="3"/>
      <charset val="128"/>
      <scheme val="minor"/>
    </font>
    <font>
      <sz val="11"/>
      <color theme="0"/>
      <name val="ＭＳ Ｐゴシック"/>
      <family val="3"/>
      <charset val="128"/>
      <scheme val="minor"/>
    </font>
    <font>
      <u/>
      <sz val="11"/>
      <color theme="0"/>
      <name val="ＭＳ Ｐゴシック"/>
      <family val="3"/>
      <charset val="128"/>
      <scheme val="minor"/>
    </font>
    <font>
      <b/>
      <sz val="14"/>
      <color theme="0"/>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scheme val="minor"/>
    </font>
    <font>
      <sz val="10"/>
      <color rgb="FFFF0000"/>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0"/>
      <color theme="1"/>
      <name val="ＭＳ Ｐゴシック"/>
      <family val="3"/>
      <charset val="128"/>
    </font>
    <font>
      <u val="double"/>
      <sz val="11"/>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6"/>
      <color theme="1"/>
      <name val="BIZ UDゴシック"/>
      <family val="3"/>
      <charset val="128"/>
    </font>
    <font>
      <sz val="8"/>
      <color theme="1"/>
      <name val="HGS創英角ｺﾞｼｯｸUB"/>
      <family val="3"/>
      <charset val="128"/>
    </font>
    <font>
      <b/>
      <sz val="14"/>
      <color theme="1"/>
      <name val="ＭＳ Ｐゴシック"/>
      <family val="3"/>
      <charset val="128"/>
      <scheme val="minor"/>
    </font>
    <font>
      <u/>
      <sz val="11"/>
      <color theme="1"/>
      <name val="BIZ UDゴシック"/>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rgb="FFFFFF66"/>
        <bgColor indexed="64"/>
      </patternFill>
    </fill>
    <fill>
      <patternFill patternType="solid">
        <fgColor rgb="FFFFBDDE"/>
        <bgColor indexed="64"/>
      </patternFill>
    </fill>
    <fill>
      <patternFill patternType="solid">
        <fgColor rgb="FFB1FE8A"/>
        <bgColor indexed="64"/>
      </patternFill>
    </fill>
    <fill>
      <patternFill patternType="solid">
        <fgColor rgb="FF55F9FD"/>
        <bgColor indexed="64"/>
      </patternFill>
    </fill>
    <fill>
      <patternFill patternType="solid">
        <fgColor rgb="FFFFC000"/>
        <bgColor indexed="64"/>
      </patternFill>
    </fill>
    <fill>
      <patternFill patternType="solid">
        <fgColor rgb="FFFFFF00"/>
        <bgColor indexed="64"/>
      </patternFill>
    </fill>
    <fill>
      <patternFill patternType="solid">
        <fgColor rgb="FFFF8585"/>
        <bgColor indexed="64"/>
      </patternFill>
    </fill>
    <fill>
      <patternFill patternType="solid">
        <fgColor theme="1" tint="0.499984740745262"/>
        <bgColor indexed="64"/>
      </patternFill>
    </fill>
    <fill>
      <patternFill patternType="solid">
        <fgColor rgb="FFA9F3FD"/>
        <bgColor indexed="64"/>
      </patternFill>
    </fill>
    <fill>
      <patternFill patternType="solid">
        <fgColor theme="0"/>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tint="-0.249977111117893"/>
        <bgColor indexed="64"/>
      </patternFill>
    </fill>
  </fills>
  <borders count="19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diagonalDown="1">
      <left style="medium">
        <color indexed="64"/>
      </left>
      <right/>
      <top style="medium">
        <color indexed="64"/>
      </top>
      <bottom/>
      <diagonal style="medium">
        <color indexed="64"/>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style="double">
        <color theme="3" tint="-0.24994659260841701"/>
      </left>
      <right/>
      <top style="double">
        <color theme="3" tint="-0.24994659260841701"/>
      </top>
      <bottom/>
      <diagonal/>
    </border>
    <border>
      <left/>
      <right/>
      <top style="double">
        <color theme="3" tint="-0.24994659260841701"/>
      </top>
      <bottom/>
      <diagonal/>
    </border>
    <border>
      <left/>
      <right style="double">
        <color theme="3" tint="-0.24994659260841701"/>
      </right>
      <top style="double">
        <color theme="3" tint="-0.24994659260841701"/>
      </top>
      <bottom/>
      <diagonal/>
    </border>
    <border>
      <left style="double">
        <color theme="3" tint="-0.24994659260841701"/>
      </left>
      <right/>
      <top/>
      <bottom/>
      <diagonal/>
    </border>
    <border>
      <left/>
      <right style="double">
        <color theme="3" tint="-0.24994659260841701"/>
      </right>
      <top/>
      <bottom/>
      <diagonal/>
    </border>
    <border>
      <left style="double">
        <color theme="3" tint="-0.24994659260841701"/>
      </left>
      <right/>
      <top/>
      <bottom style="double">
        <color theme="3" tint="-0.24994659260841701"/>
      </bottom>
      <diagonal/>
    </border>
    <border>
      <left/>
      <right/>
      <top/>
      <bottom style="double">
        <color theme="3" tint="-0.24994659260841701"/>
      </bottom>
      <diagonal/>
    </border>
    <border>
      <left/>
      <right style="double">
        <color theme="3" tint="-0.24994659260841701"/>
      </right>
      <top/>
      <bottom style="double">
        <color theme="3" tint="-0.24994659260841701"/>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64"/>
      </right>
      <top/>
      <bottom style="hair">
        <color indexed="64"/>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theme="1" tint="4.9989318521683403E-2"/>
      </right>
      <top style="medium">
        <color theme="1" tint="4.9989318521683403E-2"/>
      </top>
      <bottom/>
      <diagonal/>
    </border>
    <border>
      <left style="medium">
        <color theme="1" tint="4.9989318521683403E-2"/>
      </left>
      <right/>
      <top/>
      <bottom style="thin">
        <color indexed="64"/>
      </bottom>
      <diagonal/>
    </border>
    <border>
      <left/>
      <right style="medium">
        <color theme="1" tint="4.9989318521683403E-2"/>
      </right>
      <top/>
      <bottom style="thin">
        <color indexed="64"/>
      </bottom>
      <diagonal/>
    </border>
    <border>
      <left style="medium">
        <color theme="1" tint="4.9989318521683403E-2"/>
      </left>
      <right/>
      <top style="thin">
        <color indexed="64"/>
      </top>
      <bottom/>
      <diagonal/>
    </border>
    <border>
      <left/>
      <right style="medium">
        <color theme="1" tint="4.9989318521683403E-2"/>
      </right>
      <top style="thin">
        <color indexed="64"/>
      </top>
      <bottom/>
      <diagonal/>
    </border>
    <border>
      <left style="medium">
        <color theme="1" tint="4.9989318521683403E-2"/>
      </left>
      <right/>
      <top/>
      <bottom/>
      <diagonal/>
    </border>
    <border>
      <left/>
      <right style="medium">
        <color theme="1" tint="4.9989318521683403E-2"/>
      </right>
      <top/>
      <bottom/>
      <diagonal/>
    </border>
    <border>
      <left style="medium">
        <color theme="1" tint="4.9989318521683403E-2"/>
      </left>
      <right/>
      <top/>
      <bottom style="hair">
        <color indexed="64"/>
      </bottom>
      <diagonal/>
    </border>
    <border>
      <left/>
      <right style="medium">
        <color theme="1" tint="4.9989318521683403E-2"/>
      </right>
      <top/>
      <bottom style="hair">
        <color indexed="64"/>
      </bottom>
      <diagonal/>
    </border>
    <border>
      <left style="medium">
        <color theme="1" tint="4.9989318521683403E-2"/>
      </left>
      <right/>
      <top style="hair">
        <color indexed="64"/>
      </top>
      <bottom/>
      <diagonal/>
    </border>
    <border>
      <left/>
      <right style="medium">
        <color theme="1" tint="4.9989318521683403E-2"/>
      </right>
      <top style="hair">
        <color indexed="64"/>
      </top>
      <bottom/>
      <diagonal/>
    </border>
    <border>
      <left style="medium">
        <color theme="1" tint="4.9989318521683403E-2"/>
      </left>
      <right/>
      <top/>
      <bottom style="double">
        <color indexed="64"/>
      </bottom>
      <diagonal/>
    </border>
    <border>
      <left/>
      <right style="medium">
        <color theme="1" tint="4.9989318521683403E-2"/>
      </right>
      <top/>
      <bottom style="double">
        <color indexed="64"/>
      </bottom>
      <diagonal/>
    </border>
    <border>
      <left style="medium">
        <color theme="1" tint="4.9989318521683403E-2"/>
      </left>
      <right/>
      <top style="double">
        <color indexed="64"/>
      </top>
      <bottom/>
      <diagonal/>
    </border>
    <border>
      <left/>
      <right style="medium">
        <color theme="1" tint="4.9989318521683403E-2"/>
      </right>
      <top style="double">
        <color indexed="64"/>
      </top>
      <bottom/>
      <diagonal/>
    </border>
    <border>
      <left style="medium">
        <color theme="1" tint="4.9989318521683403E-2"/>
      </left>
      <right/>
      <top/>
      <bottom style="medium">
        <color theme="1" tint="4.9989318521683403E-2"/>
      </bottom>
      <diagonal/>
    </border>
    <border>
      <left/>
      <right/>
      <top/>
      <bottom style="medium">
        <color theme="1" tint="4.9989318521683403E-2"/>
      </bottom>
      <diagonal/>
    </border>
    <border>
      <left/>
      <right style="medium">
        <color theme="1" tint="4.9989318521683403E-2"/>
      </right>
      <top/>
      <bottom style="medium">
        <color theme="1" tint="4.9989318521683403E-2"/>
      </bottom>
      <diagonal/>
    </border>
    <border>
      <left style="thin">
        <color theme="1" tint="4.9989318521683403E-2"/>
      </left>
      <right/>
      <top style="thin">
        <color theme="1" tint="4.9989318521683403E-2"/>
      </top>
      <bottom style="thin">
        <color theme="1" tint="4.9989318521683403E-2"/>
      </bottom>
      <diagonal/>
    </border>
    <border>
      <left/>
      <right/>
      <top style="thin">
        <color theme="1" tint="4.9989318521683403E-2"/>
      </top>
      <bottom style="thin">
        <color theme="1" tint="4.9989318521683403E-2"/>
      </bottom>
      <diagonal/>
    </border>
    <border>
      <left style="hair">
        <color indexed="64"/>
      </left>
      <right/>
      <top style="thin">
        <color theme="1" tint="4.9989318521683403E-2"/>
      </top>
      <bottom style="thin">
        <color theme="1" tint="4.9989318521683403E-2"/>
      </bottom>
      <diagonal/>
    </border>
    <border>
      <left/>
      <right style="hair">
        <color indexed="64"/>
      </right>
      <top style="thin">
        <color theme="1" tint="4.9989318521683403E-2"/>
      </top>
      <bottom style="thin">
        <color theme="1" tint="4.9989318521683403E-2"/>
      </bottom>
      <diagonal/>
    </border>
    <border>
      <left/>
      <right style="hair">
        <color theme="1" tint="4.9989318521683403E-2"/>
      </right>
      <top style="thin">
        <color theme="1" tint="4.9989318521683403E-2"/>
      </top>
      <bottom style="thin">
        <color theme="1" tint="4.9989318521683403E-2"/>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theme="1" tint="4.9989318521683403E-2"/>
      </right>
      <top/>
      <bottom style="thin">
        <color indexed="64"/>
      </bottom>
      <diagonal/>
    </border>
    <border>
      <left style="thin">
        <color indexed="64"/>
      </left>
      <right/>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rgb="FFFFFF66"/>
      </left>
      <right/>
      <top/>
      <bottom/>
      <diagonal/>
    </border>
    <border>
      <left/>
      <right style="hair">
        <color rgb="FFFFFF66"/>
      </right>
      <top/>
      <bottom/>
      <diagonal/>
    </border>
    <border>
      <left style="hair">
        <color rgb="FFFFFF66"/>
      </left>
      <right style="thin">
        <color indexed="64"/>
      </right>
      <top/>
      <bottom/>
      <diagonal/>
    </border>
    <border>
      <left style="thin">
        <color indexed="64"/>
      </left>
      <right style="hair">
        <color rgb="FFFFFF66"/>
      </right>
      <top/>
      <bottom/>
      <diagonal/>
    </border>
    <border>
      <left style="hair">
        <color rgb="FFFFFF66"/>
      </left>
      <right style="thin">
        <color indexed="64"/>
      </right>
      <top/>
      <bottom style="hair">
        <color rgb="FFFFFF66"/>
      </bottom>
      <diagonal/>
    </border>
    <border>
      <left style="thin">
        <color indexed="64"/>
      </left>
      <right style="thin">
        <color indexed="64"/>
      </right>
      <top/>
      <bottom style="hair">
        <color rgb="FFFFFF66"/>
      </bottom>
      <diagonal/>
    </border>
    <border>
      <left style="thin">
        <color indexed="64"/>
      </left>
      <right/>
      <top/>
      <bottom style="hair">
        <color rgb="FFFFFF66"/>
      </bottom>
      <diagonal/>
    </border>
    <border>
      <left/>
      <right style="thin">
        <color indexed="64"/>
      </right>
      <top/>
      <bottom style="hair">
        <color rgb="FFFFFF66"/>
      </bottom>
      <diagonal/>
    </border>
    <border>
      <left style="thin">
        <color indexed="64"/>
      </left>
      <right style="hair">
        <color rgb="FFFFFF66"/>
      </right>
      <top/>
      <bottom style="hair">
        <color rgb="FFFFFF66"/>
      </bottom>
      <diagonal/>
    </border>
    <border>
      <left style="hair">
        <color rgb="FFFFFF66"/>
      </left>
      <right/>
      <top/>
      <bottom style="hair">
        <color rgb="FFFFFF66"/>
      </bottom>
      <diagonal/>
    </border>
    <border>
      <left/>
      <right/>
      <top/>
      <bottom style="hair">
        <color rgb="FFFFFF66"/>
      </bottom>
      <diagonal/>
    </border>
    <border>
      <left/>
      <right style="hair">
        <color rgb="FFFFFF66"/>
      </right>
      <top/>
      <bottom style="hair">
        <color rgb="FFFFFF66"/>
      </bottom>
      <diagonal/>
    </border>
    <border>
      <left style="hair">
        <color indexed="64"/>
      </left>
      <right style="thin">
        <color indexed="64"/>
      </right>
      <top/>
      <bottom/>
      <diagonal/>
    </border>
    <border>
      <left style="thin">
        <color rgb="FF55F9FD"/>
      </left>
      <right/>
      <top/>
      <bottom/>
      <diagonal/>
    </border>
    <border>
      <left style="thin">
        <color rgb="FF55F9FD"/>
      </left>
      <right/>
      <top style="thin">
        <color rgb="FF55F9FD"/>
      </top>
      <bottom/>
      <diagonal/>
    </border>
    <border>
      <left/>
      <right/>
      <top style="thin">
        <color rgb="FF55F9FD"/>
      </top>
      <bottom/>
      <diagonal/>
    </border>
    <border>
      <left/>
      <right style="thin">
        <color rgb="FF55F9FD"/>
      </right>
      <top style="thin">
        <color rgb="FF55F9FD"/>
      </top>
      <bottom/>
      <diagonal/>
    </border>
    <border>
      <left/>
      <right style="thin">
        <color rgb="FF55F9FD"/>
      </right>
      <top/>
      <bottom/>
      <diagonal/>
    </border>
    <border>
      <left style="thin">
        <color rgb="FF55F9FD"/>
      </left>
      <right/>
      <top/>
      <bottom style="thin">
        <color rgb="FF55F9FD"/>
      </bottom>
      <diagonal/>
    </border>
    <border>
      <left/>
      <right/>
      <top/>
      <bottom style="thin">
        <color rgb="FF55F9FD"/>
      </bottom>
      <diagonal/>
    </border>
    <border>
      <left/>
      <right style="thin">
        <color rgb="FF55F9FD"/>
      </right>
      <top/>
      <bottom style="thin">
        <color rgb="FF55F9FD"/>
      </bottom>
      <diagonal/>
    </border>
    <border>
      <left style="thin">
        <color theme="1"/>
      </left>
      <right/>
      <top style="thin">
        <color indexed="64"/>
      </top>
      <bottom/>
      <diagonal/>
    </border>
    <border>
      <left style="thin">
        <color theme="1"/>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style="hair">
        <color indexed="64"/>
      </bottom>
      <diagonal/>
    </border>
    <border>
      <left/>
      <right/>
      <top style="thin">
        <color theme="1"/>
      </top>
      <bottom style="hair">
        <color indexed="64"/>
      </bottom>
      <diagonal/>
    </border>
    <border>
      <left/>
      <right style="thin">
        <color theme="1"/>
      </right>
      <top style="thin">
        <color theme="1"/>
      </top>
      <bottom style="hair">
        <color indexed="64"/>
      </bottom>
      <diagonal/>
    </border>
    <border>
      <left style="thin">
        <color theme="1"/>
      </left>
      <right/>
      <top/>
      <bottom style="thin">
        <color indexed="64"/>
      </bottom>
      <diagonal/>
    </border>
    <border>
      <left/>
      <right style="thin">
        <color theme="1"/>
      </right>
      <top style="hair">
        <color indexed="64"/>
      </top>
      <bottom style="thin">
        <color indexed="64"/>
      </bottom>
      <diagonal/>
    </border>
    <border>
      <left/>
      <right style="thin">
        <color theme="1"/>
      </right>
      <top style="thin">
        <color indexed="64"/>
      </top>
      <bottom style="hair">
        <color indexed="64"/>
      </bottom>
      <diagonal/>
    </border>
    <border>
      <left/>
      <right style="thin">
        <color theme="1"/>
      </right>
      <top style="hair">
        <color indexed="64"/>
      </top>
      <bottom style="dotted">
        <color indexed="64"/>
      </bottom>
      <diagonal/>
    </border>
    <border>
      <left style="thin">
        <color theme="1"/>
      </left>
      <right/>
      <top style="dotted">
        <color indexed="64"/>
      </top>
      <bottom/>
      <diagonal/>
    </border>
    <border>
      <left/>
      <right style="thin">
        <color theme="1"/>
      </right>
      <top/>
      <bottom style="hair">
        <color indexed="64"/>
      </bottom>
      <diagonal/>
    </border>
    <border>
      <left style="thin">
        <color theme="1"/>
      </left>
      <right/>
      <top/>
      <bottom style="thin">
        <color theme="1"/>
      </bottom>
      <diagonal/>
    </border>
    <border>
      <left/>
      <right/>
      <top/>
      <bottom style="thin">
        <color theme="1"/>
      </bottom>
      <diagonal/>
    </border>
    <border>
      <left style="thin">
        <color indexed="64"/>
      </left>
      <right/>
      <top/>
      <bottom style="thin">
        <color theme="1"/>
      </bottom>
      <diagonal/>
    </border>
    <border>
      <left/>
      <right/>
      <top style="hair">
        <color indexed="64"/>
      </top>
      <bottom style="thin">
        <color theme="1"/>
      </bottom>
      <diagonal/>
    </border>
    <border>
      <left/>
      <right style="thin">
        <color theme="1"/>
      </right>
      <top style="hair">
        <color indexed="64"/>
      </top>
      <bottom style="thin">
        <color theme="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right/>
      <top style="thin">
        <color theme="0"/>
      </top>
      <bottom style="thin">
        <color indexed="64"/>
      </bottom>
      <diagonal/>
    </border>
    <border>
      <left/>
      <right/>
      <top style="thin">
        <color indexed="64"/>
      </top>
      <bottom style="thin">
        <color theme="0"/>
      </bottom>
      <diagonal/>
    </border>
    <border>
      <left/>
      <right style="double">
        <color theme="0"/>
      </right>
      <top/>
      <bottom/>
      <diagonal/>
    </border>
    <border>
      <left style="double">
        <color theme="1"/>
      </left>
      <right/>
      <top style="double">
        <color theme="1"/>
      </top>
      <bottom/>
      <diagonal/>
    </border>
    <border>
      <left/>
      <right/>
      <top style="double">
        <color theme="1"/>
      </top>
      <bottom/>
      <diagonal/>
    </border>
    <border>
      <left/>
      <right style="double">
        <color theme="0"/>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0"/>
      </right>
      <top/>
      <bottom style="double">
        <color theme="1"/>
      </bottom>
      <diagonal/>
    </border>
    <border>
      <left/>
      <right style="double">
        <color theme="1"/>
      </right>
      <top/>
      <bottom style="double">
        <color theme="1"/>
      </bottom>
      <diagonal/>
    </border>
    <border>
      <left style="double">
        <color theme="3" tint="-0.24994659260841701"/>
      </left>
      <right/>
      <top style="medium">
        <color theme="3" tint="-0.24994659260841701"/>
      </top>
      <bottom/>
      <diagonal/>
    </border>
    <border>
      <left/>
      <right/>
      <top style="medium">
        <color theme="3" tint="-0.24994659260841701"/>
      </top>
      <bottom/>
      <diagonal/>
    </border>
    <border>
      <left/>
      <right style="double">
        <color theme="3" tint="-0.24994659260841701"/>
      </right>
      <top style="medium">
        <color theme="3" tint="-0.24994659260841701"/>
      </top>
      <bottom/>
      <diagonal/>
    </border>
    <border>
      <left style="double">
        <color theme="3" tint="-0.24994659260841701"/>
      </left>
      <right/>
      <top/>
      <bottom style="medium">
        <color theme="3" tint="-0.24994659260841701"/>
      </bottom>
      <diagonal/>
    </border>
    <border>
      <left/>
      <right/>
      <top/>
      <bottom style="medium">
        <color theme="3" tint="-0.24994659260841701"/>
      </bottom>
      <diagonal/>
    </border>
    <border>
      <left/>
      <right style="double">
        <color theme="3" tint="-0.24994659260841701"/>
      </right>
      <top/>
      <bottom style="medium">
        <color theme="3" tint="-0.24994659260841701"/>
      </bottom>
      <diagonal/>
    </border>
    <border>
      <left style="double">
        <color auto="1"/>
      </left>
      <right/>
      <top/>
      <bottom/>
      <diagonal/>
    </border>
    <border>
      <left/>
      <right style="double">
        <color auto="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alignment vertical="center"/>
    </xf>
    <xf numFmtId="0" fontId="2" fillId="0" borderId="0">
      <alignment vertical="center"/>
    </xf>
    <xf numFmtId="0" fontId="1" fillId="0" borderId="0">
      <alignment vertical="center"/>
    </xf>
    <xf numFmtId="0" fontId="12" fillId="0" borderId="0">
      <alignment vertical="center"/>
    </xf>
    <xf numFmtId="38" fontId="63" fillId="0" borderId="0" applyFont="0" applyFill="0" applyBorder="0" applyAlignment="0" applyProtection="0">
      <alignment vertical="center"/>
    </xf>
  </cellStyleXfs>
  <cellXfs count="824">
    <xf numFmtId="0" fontId="0" fillId="0" borderId="0" xfId="0">
      <alignment vertical="center"/>
    </xf>
    <xf numFmtId="0" fontId="2" fillId="0" borderId="0" xfId="1">
      <alignment vertical="center"/>
    </xf>
    <xf numFmtId="0" fontId="10" fillId="0" borderId="0" xfId="1" applyFont="1">
      <alignment vertical="center"/>
    </xf>
    <xf numFmtId="0" fontId="12" fillId="0" borderId="0" xfId="1" applyFont="1">
      <alignment vertical="center"/>
    </xf>
    <xf numFmtId="0" fontId="14" fillId="0" borderId="0" xfId="1" applyFont="1">
      <alignment vertical="center"/>
    </xf>
    <xf numFmtId="0" fontId="12" fillId="0" borderId="0" xfId="1" applyFont="1" applyAlignment="1">
      <alignment vertical="center" wrapText="1"/>
    </xf>
    <xf numFmtId="0" fontId="12" fillId="0" borderId="0" xfId="1" applyFont="1" applyAlignment="1">
      <alignment horizontal="center" vertical="top" wrapText="1"/>
    </xf>
    <xf numFmtId="0" fontId="12" fillId="0" borderId="0" xfId="1" applyFont="1" applyAlignment="1">
      <alignment horizontal="center" vertical="top"/>
    </xf>
    <xf numFmtId="0" fontId="13" fillId="0" borderId="0" xfId="1" applyFont="1">
      <alignment vertical="center"/>
    </xf>
    <xf numFmtId="0" fontId="13" fillId="0" borderId="0" xfId="1" applyFont="1" applyAlignment="1">
      <alignment horizontal="center" vertical="center"/>
    </xf>
    <xf numFmtId="0" fontId="16" fillId="0" borderId="0" xfId="1" applyFont="1">
      <alignment vertical="center"/>
    </xf>
    <xf numFmtId="0" fontId="16" fillId="0" borderId="0" xfId="1" applyFont="1" applyAlignment="1">
      <alignment horizontal="center" vertical="center"/>
    </xf>
    <xf numFmtId="0" fontId="22" fillId="0" borderId="0" xfId="1" applyFont="1">
      <alignment vertical="center"/>
    </xf>
    <xf numFmtId="0" fontId="29" fillId="0" borderId="0" xfId="1" applyFont="1">
      <alignment vertical="center"/>
    </xf>
    <xf numFmtId="0" fontId="20" fillId="0" borderId="0" xfId="1" applyFont="1" applyBorder="1" applyAlignment="1"/>
    <xf numFmtId="0" fontId="18" fillId="0" borderId="0" xfId="1" applyFont="1" applyBorder="1" applyAlignment="1">
      <alignment horizontal="center" vertical="center"/>
    </xf>
    <xf numFmtId="0" fontId="18" fillId="0" borderId="8" xfId="1" applyFont="1" applyBorder="1" applyAlignment="1">
      <alignment horizontal="center" vertical="center"/>
    </xf>
    <xf numFmtId="0" fontId="2" fillId="3" borderId="13" xfId="1" applyFill="1" applyBorder="1">
      <alignment vertical="center"/>
    </xf>
    <xf numFmtId="0" fontId="2" fillId="3" borderId="5" xfId="1" applyFill="1" applyBorder="1">
      <alignment vertical="center"/>
    </xf>
    <xf numFmtId="0" fontId="2" fillId="5" borderId="13" xfId="1" applyFill="1" applyBorder="1">
      <alignment vertical="center"/>
    </xf>
    <xf numFmtId="0" fontId="2" fillId="5" borderId="5" xfId="1" applyFill="1" applyBorder="1">
      <alignment vertical="center"/>
    </xf>
    <xf numFmtId="0" fontId="2" fillId="5" borderId="4" xfId="1" applyFill="1" applyBorder="1">
      <alignment vertical="center"/>
    </xf>
    <xf numFmtId="0" fontId="10" fillId="3" borderId="0" xfId="1" applyFont="1" applyFill="1" applyBorder="1">
      <alignment vertical="center"/>
    </xf>
    <xf numFmtId="0" fontId="11" fillId="3" borderId="0" xfId="1" applyFont="1" applyFill="1" applyBorder="1" applyAlignment="1">
      <alignment vertical="center" wrapText="1"/>
    </xf>
    <xf numFmtId="0" fontId="19" fillId="0" borderId="25" xfId="1" applyFont="1" applyBorder="1" applyAlignment="1">
      <alignment vertical="center"/>
    </xf>
    <xf numFmtId="0" fontId="28" fillId="5" borderId="0" xfId="1" applyFont="1" applyFill="1" applyBorder="1" applyAlignment="1">
      <alignment vertical="center" wrapText="1"/>
    </xf>
    <xf numFmtId="0" fontId="19" fillId="5" borderId="0" xfId="1" applyFont="1" applyFill="1" applyBorder="1" applyAlignment="1">
      <alignment vertical="center"/>
    </xf>
    <xf numFmtId="0" fontId="26" fillId="5" borderId="0" xfId="1" applyFont="1" applyFill="1" applyBorder="1" applyAlignment="1">
      <alignment vertical="center"/>
    </xf>
    <xf numFmtId="0" fontId="25" fillId="5" borderId="0" xfId="1" applyFont="1" applyFill="1" applyBorder="1" applyAlignment="1">
      <alignment vertical="center" wrapText="1"/>
    </xf>
    <xf numFmtId="0" fontId="26" fillId="5" borderId="0" xfId="1" applyFont="1" applyFill="1" applyBorder="1" applyAlignment="1">
      <alignment vertical="center" wrapText="1"/>
    </xf>
    <xf numFmtId="0" fontId="19" fillId="0" borderId="0" xfId="1" applyFont="1" applyBorder="1" applyAlignment="1">
      <alignment vertical="center" wrapText="1"/>
    </xf>
    <xf numFmtId="0" fontId="14" fillId="5" borderId="1" xfId="1" applyFont="1" applyFill="1" applyBorder="1">
      <alignment vertical="center"/>
    </xf>
    <xf numFmtId="0" fontId="15" fillId="4" borderId="18" xfId="1" applyFont="1" applyFill="1" applyBorder="1" applyAlignment="1">
      <alignment horizontal="center" vertical="center"/>
    </xf>
    <xf numFmtId="0" fontId="15" fillId="4" borderId="1" xfId="1" applyFont="1" applyFill="1" applyBorder="1" applyAlignment="1">
      <alignment horizontal="center" vertical="center"/>
    </xf>
    <xf numFmtId="0" fontId="14" fillId="4" borderId="1" xfId="1" applyFont="1" applyFill="1" applyBorder="1">
      <alignment vertical="center"/>
    </xf>
    <xf numFmtId="0" fontId="2" fillId="4" borderId="13" xfId="1" applyFill="1" applyBorder="1">
      <alignment vertical="center"/>
    </xf>
    <xf numFmtId="0" fontId="17" fillId="4" borderId="6" xfId="1" applyFont="1" applyFill="1" applyBorder="1">
      <alignment vertical="center"/>
    </xf>
    <xf numFmtId="0" fontId="12" fillId="4" borderId="6" xfId="1" applyFont="1" applyFill="1" applyBorder="1" applyAlignment="1">
      <alignment horizontal="center" vertical="center" textRotation="255"/>
    </xf>
    <xf numFmtId="0" fontId="14" fillId="4" borderId="6" xfId="1" applyFont="1" applyFill="1" applyBorder="1">
      <alignment vertical="center"/>
    </xf>
    <xf numFmtId="0" fontId="14" fillId="4" borderId="2" xfId="1" applyFont="1" applyFill="1" applyBorder="1">
      <alignment vertical="center"/>
    </xf>
    <xf numFmtId="0" fontId="14" fillId="4" borderId="7" xfId="1" applyFont="1" applyFill="1" applyBorder="1">
      <alignment vertical="center"/>
    </xf>
    <xf numFmtId="0" fontId="2" fillId="4" borderId="5" xfId="1" applyFill="1" applyBorder="1">
      <alignment vertical="center"/>
    </xf>
    <xf numFmtId="0" fontId="13" fillId="4" borderId="4" xfId="1" applyFont="1" applyFill="1" applyBorder="1">
      <alignment vertical="center"/>
    </xf>
    <xf numFmtId="0" fontId="12" fillId="4" borderId="4" xfId="1" applyFont="1" applyFill="1" applyBorder="1" applyAlignment="1">
      <alignment vertical="center" wrapText="1"/>
    </xf>
    <xf numFmtId="0" fontId="2" fillId="4" borderId="4" xfId="1" applyFill="1" applyBorder="1">
      <alignment vertical="center"/>
    </xf>
    <xf numFmtId="0" fontId="17" fillId="5" borderId="6" xfId="1" applyFont="1" applyFill="1" applyBorder="1">
      <alignment vertical="center"/>
    </xf>
    <xf numFmtId="0" fontId="12" fillId="5" borderId="6" xfId="1" applyFont="1" applyFill="1" applyBorder="1" applyAlignment="1">
      <alignment horizontal="center" vertical="center" textRotation="255"/>
    </xf>
    <xf numFmtId="0" fontId="14" fillId="5" borderId="6" xfId="1" applyFont="1" applyFill="1" applyBorder="1">
      <alignment vertical="center"/>
    </xf>
    <xf numFmtId="0" fontId="14" fillId="5" borderId="7" xfId="1" applyFont="1" applyFill="1" applyBorder="1">
      <alignment vertical="center"/>
    </xf>
    <xf numFmtId="0" fontId="14" fillId="5" borderId="2" xfId="1" applyFont="1" applyFill="1" applyBorder="1">
      <alignment vertical="center"/>
    </xf>
    <xf numFmtId="0" fontId="13" fillId="5" borderId="4" xfId="1" applyFont="1" applyFill="1" applyBorder="1">
      <alignment vertical="center"/>
    </xf>
    <xf numFmtId="0" fontId="12" fillId="5" borderId="4" xfId="1" applyFont="1" applyFill="1" applyBorder="1" applyAlignment="1">
      <alignment vertical="center" wrapText="1"/>
    </xf>
    <xf numFmtId="0" fontId="14" fillId="3" borderId="1" xfId="1" applyFont="1" applyFill="1" applyBorder="1">
      <alignment vertical="center"/>
    </xf>
    <xf numFmtId="0" fontId="17" fillId="3" borderId="6" xfId="1" applyFont="1" applyFill="1" applyBorder="1">
      <alignment vertical="center"/>
    </xf>
    <xf numFmtId="0" fontId="12" fillId="3" borderId="6" xfId="1" applyFont="1" applyFill="1" applyBorder="1" applyAlignment="1">
      <alignment horizontal="center" vertical="center" textRotation="255"/>
    </xf>
    <xf numFmtId="0" fontId="16" fillId="3" borderId="6" xfId="1" applyFont="1" applyFill="1" applyBorder="1">
      <alignment vertical="center"/>
    </xf>
    <xf numFmtId="0" fontId="14" fillId="3" borderId="7" xfId="1" applyFont="1" applyFill="1" applyBorder="1">
      <alignment vertical="center"/>
    </xf>
    <xf numFmtId="0" fontId="12" fillId="3" borderId="4" xfId="1" applyFont="1" applyFill="1" applyBorder="1" applyAlignment="1">
      <alignment vertical="center" wrapText="1"/>
    </xf>
    <xf numFmtId="0" fontId="16" fillId="3" borderId="4" xfId="1" applyFont="1" applyFill="1" applyBorder="1">
      <alignment vertical="center"/>
    </xf>
    <xf numFmtId="0" fontId="12" fillId="3" borderId="4" xfId="1" applyFont="1" applyFill="1" applyBorder="1" applyAlignment="1">
      <alignment horizontal="center" vertical="top" wrapText="1"/>
    </xf>
    <xf numFmtId="0" fontId="14" fillId="3" borderId="2" xfId="1" applyFont="1" applyFill="1" applyBorder="1">
      <alignment vertical="center"/>
    </xf>
    <xf numFmtId="0" fontId="13" fillId="3" borderId="4" xfId="1" applyFont="1" applyFill="1" applyBorder="1">
      <alignment vertical="center"/>
    </xf>
    <xf numFmtId="0" fontId="14" fillId="6" borderId="1" xfId="1" applyFont="1" applyFill="1" applyBorder="1">
      <alignment vertical="center"/>
    </xf>
    <xf numFmtId="0" fontId="2" fillId="6" borderId="13" xfId="1" applyFill="1" applyBorder="1">
      <alignment vertical="center"/>
    </xf>
    <xf numFmtId="0" fontId="45" fillId="6" borderId="0" xfId="1" applyFont="1" applyFill="1" applyBorder="1" applyAlignment="1">
      <alignment horizontal="center" vertical="center" textRotation="255"/>
    </xf>
    <xf numFmtId="0" fontId="2" fillId="6" borderId="0" xfId="1" applyFill="1" applyBorder="1">
      <alignment vertical="center"/>
    </xf>
    <xf numFmtId="0" fontId="28" fillId="6" borderId="0" xfId="1" applyFont="1" applyFill="1" applyBorder="1" applyAlignment="1">
      <alignment vertical="center" wrapText="1"/>
    </xf>
    <xf numFmtId="0" fontId="26" fillId="6" borderId="0" xfId="1" applyFont="1" applyFill="1" applyBorder="1" applyAlignment="1">
      <alignment vertical="center"/>
    </xf>
    <xf numFmtId="0" fontId="28" fillId="6" borderId="0" xfId="1" applyFont="1" applyFill="1" applyBorder="1" applyAlignment="1">
      <alignment horizontal="center" vertical="center" wrapText="1"/>
    </xf>
    <xf numFmtId="0" fontId="17" fillId="6" borderId="6" xfId="1" applyFont="1" applyFill="1" applyBorder="1">
      <alignment vertical="center"/>
    </xf>
    <xf numFmtId="0" fontId="12" fillId="6" borderId="6" xfId="1" applyFont="1" applyFill="1" applyBorder="1" applyAlignment="1">
      <alignment horizontal="center" vertical="center" textRotation="255"/>
    </xf>
    <xf numFmtId="0" fontId="16" fillId="6" borderId="6" xfId="1" applyFont="1" applyFill="1" applyBorder="1">
      <alignment vertical="center"/>
    </xf>
    <xf numFmtId="0" fontId="12" fillId="6" borderId="6" xfId="1" applyFont="1" applyFill="1" applyBorder="1" applyAlignment="1">
      <alignment horizontal="center" vertical="top" textRotation="255"/>
    </xf>
    <xf numFmtId="0" fontId="14" fillId="6" borderId="7" xfId="1" applyFont="1" applyFill="1" applyBorder="1">
      <alignment vertical="center"/>
    </xf>
    <xf numFmtId="0" fontId="14" fillId="6" borderId="2" xfId="1" applyFont="1" applyFill="1" applyBorder="1">
      <alignment vertical="center"/>
    </xf>
    <xf numFmtId="0" fontId="2" fillId="6" borderId="5" xfId="1" applyFill="1" applyBorder="1">
      <alignment vertical="center"/>
    </xf>
    <xf numFmtId="0" fontId="13" fillId="6" borderId="4" xfId="1" applyFont="1" applyFill="1" applyBorder="1">
      <alignment vertical="center"/>
    </xf>
    <xf numFmtId="0" fontId="12" fillId="6" borderId="4" xfId="1" applyFont="1" applyFill="1" applyBorder="1" applyAlignment="1">
      <alignment vertical="center" wrapText="1"/>
    </xf>
    <xf numFmtId="0" fontId="16" fillId="6" borderId="4" xfId="1" applyFont="1" applyFill="1" applyBorder="1">
      <alignment vertical="center"/>
    </xf>
    <xf numFmtId="0" fontId="12" fillId="6" borderId="4" xfId="1" applyFont="1" applyFill="1" applyBorder="1" applyAlignment="1">
      <alignment horizontal="center" vertical="top" wrapText="1"/>
    </xf>
    <xf numFmtId="0" fontId="51" fillId="2" borderId="34" xfId="1" applyFont="1" applyFill="1" applyBorder="1" applyAlignment="1">
      <alignment horizontal="center" vertical="center"/>
    </xf>
    <xf numFmtId="0" fontId="52" fillId="2" borderId="32" xfId="1" applyFont="1" applyFill="1" applyBorder="1" applyAlignment="1">
      <alignment horizontal="center" vertical="center" textRotation="255" wrapText="1"/>
    </xf>
    <xf numFmtId="0" fontId="52" fillId="2" borderId="29" xfId="1" applyFont="1" applyFill="1" applyBorder="1" applyAlignment="1">
      <alignment horizontal="center" vertical="center" textRotation="255" wrapText="1"/>
    </xf>
    <xf numFmtId="0" fontId="53" fillId="0" borderId="30" xfId="1" applyFont="1" applyBorder="1" applyAlignment="1">
      <alignment horizontal="left" vertical="center" wrapText="1"/>
    </xf>
    <xf numFmtId="0" fontId="52" fillId="3" borderId="0" xfId="1" applyFont="1" applyFill="1" applyBorder="1" applyAlignment="1">
      <alignment horizontal="left" vertical="center" wrapText="1"/>
    </xf>
    <xf numFmtId="0" fontId="52" fillId="2" borderId="34" xfId="1" applyFont="1" applyFill="1" applyBorder="1">
      <alignment vertical="center"/>
    </xf>
    <xf numFmtId="0" fontId="52" fillId="2" borderId="33" xfId="2" applyFont="1" applyFill="1" applyBorder="1" applyAlignment="1">
      <alignment horizontal="center" vertical="center"/>
    </xf>
    <xf numFmtId="0" fontId="52" fillId="2" borderId="35" xfId="1" applyFont="1" applyFill="1" applyBorder="1" applyAlignment="1">
      <alignment horizontal="center" vertical="center" textRotation="255" wrapText="1"/>
    </xf>
    <xf numFmtId="0" fontId="52" fillId="2" borderId="62" xfId="2" applyFont="1" applyFill="1" applyBorder="1" applyAlignment="1">
      <alignment horizontal="center" vertical="center"/>
    </xf>
    <xf numFmtId="0" fontId="53" fillId="0" borderId="5" xfId="1" applyFont="1" applyBorder="1" applyAlignment="1">
      <alignment horizontal="left" vertical="center" wrapText="1"/>
    </xf>
    <xf numFmtId="0" fontId="53" fillId="0" borderId="60" xfId="1" applyFont="1" applyBorder="1" applyAlignment="1">
      <alignment horizontal="left" vertical="center" wrapText="1"/>
    </xf>
    <xf numFmtId="0" fontId="53" fillId="0" borderId="61" xfId="1" applyFont="1" applyBorder="1" applyAlignment="1">
      <alignment horizontal="left" vertical="center" wrapText="1"/>
    </xf>
    <xf numFmtId="0" fontId="53" fillId="0" borderId="5" xfId="1" applyFont="1" applyFill="1" applyBorder="1" applyAlignment="1">
      <alignment horizontal="left" vertical="center" wrapText="1"/>
    </xf>
    <xf numFmtId="0" fontId="53" fillId="0" borderId="31" xfId="1" applyFont="1" applyFill="1" applyBorder="1" applyAlignment="1">
      <alignment horizontal="left" vertical="center" wrapText="1"/>
    </xf>
    <xf numFmtId="0" fontId="53" fillId="0" borderId="19" xfId="1" applyFont="1" applyFill="1" applyBorder="1" applyAlignment="1">
      <alignment horizontal="left" vertical="center" wrapText="1"/>
    </xf>
    <xf numFmtId="0" fontId="50" fillId="0" borderId="0" xfId="1" applyFont="1" applyBorder="1" applyAlignment="1">
      <alignment horizontal="left" vertical="center" wrapText="1"/>
    </xf>
    <xf numFmtId="0" fontId="52" fillId="5" borderId="20" xfId="1" applyFont="1" applyFill="1" applyBorder="1">
      <alignment vertical="center"/>
    </xf>
    <xf numFmtId="0" fontId="53" fillId="5" borderId="2" xfId="1" applyFont="1" applyFill="1" applyBorder="1">
      <alignment vertical="center"/>
    </xf>
    <xf numFmtId="0" fontId="52" fillId="2" borderId="34" xfId="1" applyFont="1" applyFill="1" applyBorder="1" applyAlignment="1">
      <alignment horizontal="center" vertical="center" textRotation="255" wrapText="1"/>
    </xf>
    <xf numFmtId="0" fontId="53" fillId="0" borderId="19" xfId="1" applyFont="1" applyBorder="1" applyAlignment="1">
      <alignment horizontal="left" vertical="center" wrapText="1"/>
    </xf>
    <xf numFmtId="0" fontId="53" fillId="0" borderId="37" xfId="1" applyFont="1" applyBorder="1" applyAlignment="1">
      <alignment horizontal="left" vertical="center" wrapText="1"/>
    </xf>
    <xf numFmtId="0" fontId="53" fillId="0" borderId="36" xfId="1" applyFont="1" applyBorder="1" applyAlignment="1">
      <alignment horizontal="left" vertical="center" wrapText="1"/>
    </xf>
    <xf numFmtId="0" fontId="52" fillId="4" borderId="0" xfId="1" applyFont="1" applyFill="1" applyBorder="1">
      <alignment vertical="center"/>
    </xf>
    <xf numFmtId="0" fontId="53" fillId="4" borderId="2" xfId="1" applyFont="1" applyFill="1" applyBorder="1">
      <alignment vertical="center"/>
    </xf>
    <xf numFmtId="0" fontId="52" fillId="2" borderId="95" xfId="2" applyFont="1" applyFill="1" applyBorder="1" applyAlignment="1">
      <alignment horizontal="center" vertical="center"/>
    </xf>
    <xf numFmtId="0" fontId="53" fillId="0" borderId="38" xfId="1" applyFont="1" applyBorder="1" applyAlignment="1">
      <alignment horizontal="left" vertical="center" wrapText="1"/>
    </xf>
    <xf numFmtId="0" fontId="53" fillId="3" borderId="67" xfId="1" applyFont="1" applyFill="1" applyBorder="1" applyAlignment="1">
      <alignment horizontal="center" vertical="center" wrapText="1"/>
    </xf>
    <xf numFmtId="0" fontId="53" fillId="3" borderId="67" xfId="1" applyFont="1" applyFill="1" applyBorder="1" applyAlignment="1">
      <alignment vertical="center" wrapText="1"/>
    </xf>
    <xf numFmtId="0" fontId="52" fillId="6" borderId="67" xfId="1" applyFont="1" applyFill="1" applyBorder="1" applyAlignment="1">
      <alignment horizontal="left" vertical="center" wrapText="1"/>
    </xf>
    <xf numFmtId="0" fontId="53" fillId="6" borderId="0" xfId="1" applyFont="1" applyFill="1" applyBorder="1" applyAlignment="1">
      <alignment horizontal="center" vertical="center" wrapText="1"/>
    </xf>
    <xf numFmtId="0" fontId="53" fillId="6" borderId="67" xfId="1" applyFont="1" applyFill="1" applyBorder="1" applyAlignment="1">
      <alignment vertical="center" wrapText="1"/>
    </xf>
    <xf numFmtId="0" fontId="53" fillId="0" borderId="31" xfId="1" applyFont="1" applyBorder="1" applyAlignment="1">
      <alignment horizontal="left" vertical="center" wrapText="1"/>
    </xf>
    <xf numFmtId="0" fontId="53" fillId="0" borderId="99" xfId="1" applyFont="1" applyBorder="1" applyAlignment="1">
      <alignment horizontal="left" vertical="center" wrapText="1"/>
    </xf>
    <xf numFmtId="0" fontId="53" fillId="0" borderId="100" xfId="1" applyFont="1" applyBorder="1" applyAlignment="1">
      <alignment horizontal="left" vertical="center" wrapText="1"/>
    </xf>
    <xf numFmtId="0" fontId="19" fillId="0" borderId="0" xfId="1" applyFont="1" applyAlignment="1">
      <alignment vertical="center"/>
    </xf>
    <xf numFmtId="0" fontId="0" fillId="0" borderId="0" xfId="0" applyProtection="1">
      <alignment vertical="center"/>
      <protection locked="0"/>
    </xf>
    <xf numFmtId="0" fontId="22" fillId="0" borderId="0" xfId="0" applyFont="1" applyProtection="1">
      <alignment vertical="center"/>
      <protection locked="0"/>
    </xf>
    <xf numFmtId="0" fontId="21" fillId="0" borderId="0" xfId="0" applyFont="1" applyProtection="1">
      <alignment vertical="center"/>
      <protection locked="0"/>
    </xf>
    <xf numFmtId="176" fontId="5" fillId="0" borderId="0" xfId="0" applyNumberFormat="1" applyFont="1" applyProtection="1">
      <alignment vertical="center"/>
      <protection locked="0"/>
    </xf>
    <xf numFmtId="176" fontId="4" fillId="0" borderId="0" xfId="0" applyNumberFormat="1" applyFont="1" applyAlignment="1" applyProtection="1">
      <alignment vertical="center" wrapText="1"/>
      <protection locked="0"/>
    </xf>
    <xf numFmtId="0" fontId="0" fillId="0" borderId="51" xfId="0" applyBorder="1" applyProtection="1">
      <alignment vertical="center"/>
    </xf>
    <xf numFmtId="0" fontId="0" fillId="0" borderId="52" xfId="0" applyBorder="1" applyProtection="1">
      <alignment vertical="center"/>
    </xf>
    <xf numFmtId="0" fontId="21" fillId="0" borderId="52" xfId="0" applyFont="1" applyBorder="1" applyAlignment="1" applyProtection="1"/>
    <xf numFmtId="0" fontId="0" fillId="0" borderId="53" xfId="0" applyBorder="1" applyProtection="1">
      <alignment vertical="center"/>
    </xf>
    <xf numFmtId="0" fontId="0" fillId="0" borderId="54" xfId="0" applyBorder="1" applyProtection="1">
      <alignment vertical="center"/>
    </xf>
    <xf numFmtId="0" fontId="0" fillId="0" borderId="0" xfId="0" applyBorder="1" applyProtection="1">
      <alignment vertical="center"/>
    </xf>
    <xf numFmtId="0" fontId="21" fillId="0" borderId="0" xfId="0" applyFont="1" applyBorder="1" applyAlignment="1" applyProtection="1"/>
    <xf numFmtId="0" fontId="0" fillId="0" borderId="55" xfId="0" applyBorder="1" applyProtection="1">
      <alignment vertical="center"/>
    </xf>
    <xf numFmtId="0" fontId="22" fillId="0" borderId="54" xfId="0" applyFont="1" applyBorder="1" applyProtection="1">
      <alignment vertical="center"/>
    </xf>
    <xf numFmtId="0" fontId="33" fillId="0" borderId="0" xfId="0" applyFont="1" applyAlignment="1" applyProtection="1">
      <alignment horizontal="center" vertical="center"/>
    </xf>
    <xf numFmtId="0" fontId="22" fillId="0" borderId="55" xfId="0" applyFont="1" applyBorder="1" applyProtection="1">
      <alignment vertical="center"/>
    </xf>
    <xf numFmtId="0" fontId="27" fillId="0" borderId="0" xfId="0" applyFont="1" applyAlignment="1" applyProtection="1">
      <alignment horizontal="left" vertical="center"/>
    </xf>
    <xf numFmtId="0" fontId="39" fillId="0" borderId="0" xfId="0" applyFont="1" applyAlignment="1" applyProtection="1">
      <alignment horizontal="center" vertical="center"/>
    </xf>
    <xf numFmtId="0" fontId="21" fillId="0" borderId="0" xfId="0" applyFont="1" applyProtection="1">
      <alignment vertical="center"/>
    </xf>
    <xf numFmtId="0" fontId="40" fillId="0" borderId="0" xfId="0" applyFont="1" applyAlignment="1" applyProtection="1">
      <alignment horizontal="left" vertical="center"/>
    </xf>
    <xf numFmtId="0" fontId="34" fillId="0" borderId="0" xfId="0" applyFont="1" applyAlignment="1" applyProtection="1">
      <alignment horizontal="center" vertical="center"/>
    </xf>
    <xf numFmtId="0" fontId="0" fillId="0" borderId="0" xfId="0" applyProtection="1">
      <alignment vertical="center"/>
    </xf>
    <xf numFmtId="0" fontId="30" fillId="0" borderId="0" xfId="0" applyFont="1" applyProtection="1">
      <alignment vertical="center"/>
    </xf>
    <xf numFmtId="0" fontId="19" fillId="0" borderId="0" xfId="0" applyFont="1" applyProtection="1">
      <alignment vertical="center"/>
    </xf>
    <xf numFmtId="0" fontId="19" fillId="0" borderId="2" xfId="0" applyFont="1" applyBorder="1" applyProtection="1">
      <alignment vertical="center"/>
    </xf>
    <xf numFmtId="0" fontId="31" fillId="0" borderId="0" xfId="0" applyFont="1" applyProtection="1">
      <alignment vertical="center"/>
    </xf>
    <xf numFmtId="0" fontId="23" fillId="0" borderId="0" xfId="0" applyFont="1" applyFill="1" applyAlignment="1" applyProtection="1">
      <alignment vertical="center"/>
    </xf>
    <xf numFmtId="0" fontId="32" fillId="0" borderId="0" xfId="0" applyFont="1" applyFill="1" applyProtection="1">
      <alignment vertical="center"/>
    </xf>
    <xf numFmtId="0" fontId="32" fillId="0" borderId="0" xfId="0" applyFont="1" applyProtection="1">
      <alignment vertical="center"/>
    </xf>
    <xf numFmtId="0" fontId="21" fillId="0" borderId="0" xfId="0" applyFont="1" applyFill="1" applyProtection="1">
      <alignment vertical="center"/>
    </xf>
    <xf numFmtId="0" fontId="32" fillId="0" borderId="0" xfId="0" applyFont="1" applyAlignment="1" applyProtection="1">
      <alignment horizontal="center" vertical="center"/>
    </xf>
    <xf numFmtId="0" fontId="21" fillId="0" borderId="0" xfId="0" applyFont="1" applyFill="1" applyAlignment="1" applyProtection="1"/>
    <xf numFmtId="0" fontId="21" fillId="0" borderId="0" xfId="0" applyFont="1" applyAlignment="1" applyProtection="1"/>
    <xf numFmtId="0" fontId="6" fillId="0" borderId="55" xfId="0" applyFont="1" applyBorder="1" applyAlignment="1" applyProtection="1">
      <alignment vertical="center" wrapText="1"/>
    </xf>
    <xf numFmtId="176" fontId="24" fillId="0" borderId="6" xfId="0" applyNumberFormat="1" applyFont="1" applyBorder="1" applyProtection="1">
      <alignment vertical="center"/>
    </xf>
    <xf numFmtId="176" fontId="24" fillId="0" borderId="0" xfId="0" applyNumberFormat="1" applyFont="1" applyProtection="1">
      <alignment vertical="center"/>
    </xf>
    <xf numFmtId="176" fontId="24" fillId="0" borderId="14" xfId="0" applyNumberFormat="1" applyFont="1" applyBorder="1" applyProtection="1">
      <alignment vertical="center"/>
    </xf>
    <xf numFmtId="176" fontId="24" fillId="0" borderId="8" xfId="0" applyNumberFormat="1" applyFont="1" applyBorder="1" applyProtection="1">
      <alignment vertical="center"/>
    </xf>
    <xf numFmtId="176" fontId="24" fillId="0" borderId="7" xfId="0" applyNumberFormat="1" applyFont="1" applyBorder="1" applyProtection="1">
      <alignment vertical="center"/>
    </xf>
    <xf numFmtId="176" fontId="24" fillId="0" borderId="2" xfId="0" applyNumberFormat="1" applyFont="1" applyBorder="1" applyProtection="1">
      <alignment vertical="center"/>
    </xf>
    <xf numFmtId="176" fontId="24" fillId="0" borderId="15" xfId="0" applyNumberFormat="1" applyFont="1" applyBorder="1" applyProtection="1">
      <alignment vertical="center"/>
    </xf>
    <xf numFmtId="176" fontId="24" fillId="0" borderId="9" xfId="0" applyNumberFormat="1" applyFont="1" applyBorder="1" applyProtection="1">
      <alignment vertical="center"/>
    </xf>
    <xf numFmtId="176" fontId="24" fillId="0" borderId="41" xfId="0" applyNumberFormat="1" applyFont="1" applyBorder="1" applyProtection="1">
      <alignment vertical="center"/>
    </xf>
    <xf numFmtId="176" fontId="24" fillId="0" borderId="42" xfId="0" applyNumberFormat="1" applyFont="1" applyBorder="1" applyProtection="1">
      <alignment vertical="center"/>
    </xf>
    <xf numFmtId="176" fontId="24" fillId="0" borderId="45" xfId="0" applyNumberFormat="1" applyFont="1" applyBorder="1" applyProtection="1">
      <alignment vertical="center"/>
    </xf>
    <xf numFmtId="176" fontId="24" fillId="0" borderId="44" xfId="0" applyNumberFormat="1" applyFont="1" applyBorder="1" applyProtection="1">
      <alignment vertical="center"/>
    </xf>
    <xf numFmtId="176" fontId="24" fillId="0" borderId="46" xfId="0" applyNumberFormat="1" applyFont="1" applyBorder="1" applyProtection="1">
      <alignment vertical="center"/>
    </xf>
    <xf numFmtId="176" fontId="24" fillId="0" borderId="47" xfId="0" applyNumberFormat="1" applyFont="1" applyBorder="1" applyProtection="1">
      <alignment vertical="center"/>
    </xf>
    <xf numFmtId="176" fontId="24" fillId="0" borderId="50" xfId="0" applyNumberFormat="1" applyFont="1" applyBorder="1" applyProtection="1">
      <alignment vertical="center"/>
    </xf>
    <xf numFmtId="176" fontId="24" fillId="0" borderId="49" xfId="0" applyNumberFormat="1" applyFont="1" applyBorder="1" applyProtection="1">
      <alignment vertical="center"/>
    </xf>
    <xf numFmtId="0" fontId="23" fillId="0" borderId="0" xfId="0" applyFont="1" applyFill="1" applyAlignment="1" applyProtection="1">
      <alignment horizontal="left" vertical="center"/>
    </xf>
    <xf numFmtId="0" fontId="35" fillId="0" borderId="0" xfId="0" applyFont="1" applyBorder="1" applyAlignment="1" applyProtection="1">
      <alignment horizontal="left" vertical="top"/>
    </xf>
    <xf numFmtId="0" fontId="2" fillId="0" borderId="0" xfId="1" applyBorder="1">
      <alignment vertical="center"/>
    </xf>
    <xf numFmtId="0" fontId="64" fillId="0" borderId="0" xfId="3" applyFont="1" applyFill="1" applyBorder="1" applyAlignment="1">
      <alignment vertical="center"/>
    </xf>
    <xf numFmtId="0" fontId="11" fillId="0" borderId="0" xfId="3" applyFont="1">
      <alignment vertical="center"/>
    </xf>
    <xf numFmtId="0" fontId="64" fillId="0" borderId="0" xfId="3" applyFont="1" applyFill="1" applyBorder="1" applyAlignment="1">
      <alignment horizontal="center" vertical="center"/>
    </xf>
    <xf numFmtId="0" fontId="11" fillId="0" borderId="0" xfId="3" applyFont="1" applyFill="1" applyBorder="1">
      <alignment vertical="center"/>
    </xf>
    <xf numFmtId="0" fontId="11" fillId="0" borderId="0" xfId="3" applyFont="1" applyFill="1" applyBorder="1" applyAlignment="1">
      <alignment horizontal="left" vertical="top" wrapText="1"/>
    </xf>
    <xf numFmtId="0" fontId="63" fillId="0" borderId="0" xfId="3" applyFont="1" applyFill="1" applyBorder="1" applyAlignment="1">
      <alignment vertical="top" wrapText="1"/>
    </xf>
    <xf numFmtId="0" fontId="11" fillId="0" borderId="0" xfId="3" applyFont="1" applyFill="1" applyBorder="1" applyAlignment="1">
      <alignment horizontal="left" vertical="center" wrapText="1"/>
    </xf>
    <xf numFmtId="0" fontId="65" fillId="9" borderId="0" xfId="3" applyFont="1" applyFill="1" applyBorder="1">
      <alignment vertical="center"/>
    </xf>
    <xf numFmtId="0" fontId="66" fillId="9" borderId="0" xfId="3" applyFont="1" applyFill="1" applyBorder="1">
      <alignment vertical="center"/>
    </xf>
    <xf numFmtId="0" fontId="67" fillId="9" borderId="0" xfId="3" applyFont="1" applyFill="1" applyBorder="1">
      <alignment vertical="center"/>
    </xf>
    <xf numFmtId="0" fontId="68" fillId="9" borderId="0" xfId="3" applyFont="1" applyFill="1" applyBorder="1">
      <alignment vertical="center"/>
    </xf>
    <xf numFmtId="0" fontId="66" fillId="0" borderId="0" xfId="3" applyFont="1" applyFill="1" applyBorder="1">
      <alignment vertical="center"/>
    </xf>
    <xf numFmtId="0" fontId="69" fillId="0" borderId="0" xfId="3" applyFont="1" applyFill="1" applyBorder="1">
      <alignment vertical="center"/>
    </xf>
    <xf numFmtId="0" fontId="11" fillId="0" borderId="0" xfId="3" applyFont="1" applyFill="1">
      <alignment vertical="center"/>
    </xf>
    <xf numFmtId="0" fontId="63" fillId="0" borderId="0" xfId="3" applyFont="1" applyFill="1" applyBorder="1">
      <alignment vertical="center"/>
    </xf>
    <xf numFmtId="0" fontId="11" fillId="0" borderId="0" xfId="3" applyFont="1" applyBorder="1">
      <alignment vertical="center"/>
    </xf>
    <xf numFmtId="0" fontId="63" fillId="0" borderId="0" xfId="3" applyFont="1" applyFill="1" applyBorder="1" applyAlignment="1">
      <alignment vertical="center"/>
    </xf>
    <xf numFmtId="0" fontId="63" fillId="0" borderId="0" xfId="3" applyFont="1" applyFill="1" applyBorder="1" applyAlignment="1">
      <alignment horizontal="center" vertical="center" wrapText="1"/>
    </xf>
    <xf numFmtId="38" fontId="63" fillId="0" borderId="0" xfId="4" applyFont="1" applyFill="1" applyBorder="1">
      <alignment vertical="center"/>
    </xf>
    <xf numFmtId="0" fontId="11" fillId="0" borderId="0" xfId="3" applyFont="1" applyFill="1" applyBorder="1" applyAlignment="1">
      <alignment horizontal="left" vertical="center"/>
    </xf>
    <xf numFmtId="38" fontId="72" fillId="0" borderId="0" xfId="4" applyNumberFormat="1" applyFont="1" applyFill="1" applyBorder="1">
      <alignment vertical="center"/>
    </xf>
    <xf numFmtId="38" fontId="72" fillId="0" borderId="0" xfId="4" applyFont="1" applyFill="1" applyBorder="1">
      <alignment vertical="center"/>
    </xf>
    <xf numFmtId="0" fontId="11" fillId="0" borderId="0" xfId="3" applyFont="1" applyFill="1" applyBorder="1" applyAlignment="1">
      <alignment horizontal="right" vertical="center"/>
    </xf>
    <xf numFmtId="38" fontId="72" fillId="0" borderId="0" xfId="3" applyNumberFormat="1" applyFont="1" applyFill="1" applyBorder="1">
      <alignment vertical="center"/>
    </xf>
    <xf numFmtId="0" fontId="65" fillId="9" borderId="0" xfId="3" applyFont="1" applyFill="1" applyBorder="1" applyAlignment="1">
      <alignment horizontal="left" vertical="center"/>
    </xf>
    <xf numFmtId="0" fontId="66" fillId="9" borderId="0" xfId="3" applyFont="1" applyFill="1" applyBorder="1" applyAlignment="1">
      <alignment horizontal="left" vertical="center"/>
    </xf>
    <xf numFmtId="178" fontId="70" fillId="8" borderId="11" xfId="3" applyNumberFormat="1" applyFont="1" applyFill="1" applyBorder="1" applyAlignment="1">
      <alignment horizontal="center" vertical="center"/>
    </xf>
    <xf numFmtId="178" fontId="70" fillId="8" borderId="3" xfId="3" applyNumberFormat="1" applyFont="1" applyFill="1" applyBorder="1" applyAlignment="1">
      <alignment horizontal="center" vertical="center"/>
    </xf>
    <xf numFmtId="38" fontId="70" fillId="0" borderId="11" xfId="4" applyFont="1" applyFill="1" applyBorder="1" applyAlignment="1">
      <alignment horizontal="right" vertical="center"/>
    </xf>
    <xf numFmtId="38" fontId="70" fillId="0" borderId="3" xfId="4" applyFont="1" applyFill="1" applyBorder="1" applyAlignment="1">
      <alignment horizontal="right" vertical="center"/>
    </xf>
    <xf numFmtId="38" fontId="70" fillId="0" borderId="23" xfId="4" applyFont="1" applyFill="1" applyBorder="1" applyAlignment="1">
      <alignment horizontal="right" vertical="center"/>
    </xf>
    <xf numFmtId="38" fontId="70" fillId="0" borderId="105" xfId="4" applyFont="1" applyFill="1" applyBorder="1" applyAlignment="1">
      <alignment horizontal="right" vertical="center"/>
    </xf>
    <xf numFmtId="38" fontId="70" fillId="0" borderId="5" xfId="4" applyFont="1" applyFill="1" applyBorder="1" applyAlignment="1">
      <alignment horizontal="right" vertical="center"/>
    </xf>
    <xf numFmtId="38" fontId="70" fillId="0" borderId="27" xfId="4" applyFont="1" applyFill="1" applyBorder="1" applyAlignment="1">
      <alignment horizontal="right" vertical="center"/>
    </xf>
    <xf numFmtId="38" fontId="70" fillId="0" borderId="11" xfId="4" applyFont="1" applyFill="1" applyBorder="1">
      <alignment vertical="center"/>
    </xf>
    <xf numFmtId="38" fontId="70" fillId="0" borderId="3" xfId="4" applyFont="1" applyFill="1" applyBorder="1">
      <alignment vertical="center"/>
    </xf>
    <xf numFmtId="0" fontId="63" fillId="8" borderId="3" xfId="3" applyFont="1" applyFill="1" applyBorder="1" applyAlignment="1">
      <alignment horizontal="center" vertical="center" shrinkToFit="1"/>
    </xf>
    <xf numFmtId="180" fontId="70" fillId="0" borderId="23" xfId="4" applyNumberFormat="1" applyFont="1" applyFill="1" applyBorder="1">
      <alignment vertical="center"/>
    </xf>
    <xf numFmtId="180" fontId="70" fillId="0" borderId="105" xfId="4" applyNumberFormat="1" applyFont="1" applyFill="1" applyBorder="1">
      <alignment vertical="center"/>
    </xf>
    <xf numFmtId="0" fontId="63" fillId="8" borderId="106" xfId="3" applyFont="1" applyFill="1" applyBorder="1" applyAlignment="1">
      <alignment horizontal="center" vertical="center" shrinkToFit="1"/>
    </xf>
    <xf numFmtId="180" fontId="70" fillId="0" borderId="43" xfId="4" applyNumberFormat="1" applyFont="1" applyFill="1" applyBorder="1">
      <alignment vertical="center"/>
    </xf>
    <xf numFmtId="180" fontId="70" fillId="0" borderId="107" xfId="4" applyNumberFormat="1" applyFont="1" applyFill="1" applyBorder="1">
      <alignment vertical="center"/>
    </xf>
    <xf numFmtId="38" fontId="74" fillId="0" borderId="5" xfId="4" applyFont="1" applyFill="1" applyBorder="1" applyAlignment="1">
      <alignment vertical="center" shrinkToFit="1"/>
    </xf>
    <xf numFmtId="38" fontId="74" fillId="0" borderId="27" xfId="4" applyFont="1" applyFill="1" applyBorder="1" applyAlignment="1">
      <alignment vertical="center" shrinkToFit="1"/>
    </xf>
    <xf numFmtId="0" fontId="63" fillId="0" borderId="0" xfId="3" applyFont="1" applyFill="1" applyBorder="1" applyAlignment="1">
      <alignment horizontal="center" vertical="center"/>
    </xf>
    <xf numFmtId="38" fontId="70" fillId="0" borderId="0" xfId="4" applyFont="1" applyFill="1" applyBorder="1">
      <alignment vertical="center"/>
    </xf>
    <xf numFmtId="0" fontId="65" fillId="9" borderId="0" xfId="3" applyFont="1" applyFill="1">
      <alignment vertical="center"/>
    </xf>
    <xf numFmtId="0" fontId="66" fillId="9" borderId="0" xfId="3" applyFont="1" applyFill="1">
      <alignment vertical="center"/>
    </xf>
    <xf numFmtId="0" fontId="66" fillId="0" borderId="0" xfId="3" applyFont="1" applyFill="1">
      <alignment vertical="center"/>
    </xf>
    <xf numFmtId="0" fontId="0" fillId="0" borderId="0" xfId="3" applyFont="1" applyFill="1" applyBorder="1">
      <alignment vertical="center"/>
    </xf>
    <xf numFmtId="0" fontId="77" fillId="0" borderId="0" xfId="3" applyFont="1">
      <alignment vertical="center"/>
    </xf>
    <xf numFmtId="0" fontId="79" fillId="0" borderId="0" xfId="3" applyFont="1" applyFill="1" applyBorder="1" applyAlignment="1">
      <alignment horizontal="center" vertical="center"/>
    </xf>
    <xf numFmtId="176" fontId="70" fillId="10" borderId="3" xfId="3" applyNumberFormat="1" applyFont="1" applyFill="1" applyBorder="1" applyAlignment="1">
      <alignment horizontal="center" vertical="center"/>
    </xf>
    <xf numFmtId="0" fontId="80" fillId="0" borderId="0" xfId="3" applyFont="1" applyFill="1" applyBorder="1" applyAlignment="1">
      <alignment horizontal="right" vertical="center"/>
    </xf>
    <xf numFmtId="0" fontId="11" fillId="10" borderId="0" xfId="3" applyFont="1" applyFill="1">
      <alignment vertical="center"/>
    </xf>
    <xf numFmtId="0" fontId="63" fillId="10" borderId="0" xfId="3" applyFont="1" applyFill="1" applyBorder="1">
      <alignment vertical="center"/>
    </xf>
    <xf numFmtId="0" fontId="11" fillId="10" borderId="0" xfId="3" applyFont="1" applyFill="1" applyBorder="1">
      <alignment vertical="center"/>
    </xf>
    <xf numFmtId="0" fontId="63" fillId="10" borderId="0" xfId="3" applyFont="1" applyFill="1" applyBorder="1" applyAlignment="1">
      <alignment horizontal="centerContinuous" vertical="center"/>
    </xf>
    <xf numFmtId="0" fontId="63" fillId="10" borderId="3" xfId="3" applyFont="1" applyFill="1" applyBorder="1" applyAlignment="1">
      <alignment horizontal="center" vertical="center"/>
    </xf>
    <xf numFmtId="49" fontId="63" fillId="10" borderId="3" xfId="3" applyNumberFormat="1" applyFont="1" applyFill="1" applyBorder="1" applyAlignment="1">
      <alignment horizontal="center" vertical="center"/>
    </xf>
    <xf numFmtId="0" fontId="63" fillId="10" borderId="4" xfId="3" applyFont="1" applyFill="1" applyBorder="1" applyAlignment="1">
      <alignment horizontal="center" vertical="center"/>
    </xf>
    <xf numFmtId="0" fontId="63" fillId="10" borderId="28" xfId="3" applyFont="1" applyFill="1" applyBorder="1" applyAlignment="1">
      <alignment horizontal="center" vertical="center"/>
    </xf>
    <xf numFmtId="0" fontId="70" fillId="10" borderId="3" xfId="3" applyNumberFormat="1" applyFont="1" applyFill="1" applyBorder="1">
      <alignment vertical="center"/>
    </xf>
    <xf numFmtId="0" fontId="70" fillId="10" borderId="3" xfId="3" applyFont="1" applyFill="1" applyBorder="1">
      <alignment vertical="center"/>
    </xf>
    <xf numFmtId="0" fontId="63" fillId="10" borderId="0" xfId="3" applyFont="1" applyFill="1" applyBorder="1" applyAlignment="1">
      <alignment horizontal="center" vertical="center"/>
    </xf>
    <xf numFmtId="176" fontId="63" fillId="10" borderId="3" xfId="3" applyNumberFormat="1" applyFont="1" applyFill="1" applyBorder="1" applyAlignment="1">
      <alignment horizontal="center" vertical="center"/>
    </xf>
    <xf numFmtId="0" fontId="63" fillId="10" borderId="3" xfId="3" applyNumberFormat="1" applyFont="1" applyFill="1" applyBorder="1" applyAlignment="1">
      <alignment horizontal="center" vertical="center"/>
    </xf>
    <xf numFmtId="0" fontId="63" fillId="10" borderId="108" xfId="3" applyFont="1" applyFill="1" applyBorder="1" applyAlignment="1">
      <alignment horizontal="right" vertical="center"/>
    </xf>
    <xf numFmtId="176" fontId="70" fillId="10" borderId="0" xfId="3" applyNumberFormat="1" applyFont="1" applyFill="1" applyBorder="1">
      <alignment vertical="center"/>
    </xf>
    <xf numFmtId="0" fontId="70" fillId="10" borderId="0" xfId="3" applyNumberFormat="1" applyFont="1" applyFill="1" applyBorder="1">
      <alignment vertical="center"/>
    </xf>
    <xf numFmtId="0" fontId="70" fillId="10" borderId="0" xfId="3" applyFont="1" applyFill="1" applyBorder="1">
      <alignment vertical="center"/>
    </xf>
    <xf numFmtId="0" fontId="63" fillId="10" borderId="0" xfId="3" applyFont="1" applyFill="1" applyBorder="1" applyAlignment="1">
      <alignment horizontal="right" vertical="center"/>
    </xf>
    <xf numFmtId="176" fontId="70" fillId="10" borderId="0" xfId="3" applyNumberFormat="1" applyFont="1" applyFill="1" applyBorder="1" applyAlignment="1">
      <alignment horizontal="center" vertical="center"/>
    </xf>
    <xf numFmtId="0" fontId="63" fillId="10" borderId="3" xfId="3" applyFont="1" applyFill="1" applyBorder="1">
      <alignment vertical="center"/>
    </xf>
    <xf numFmtId="0" fontId="63" fillId="10" borderId="3" xfId="3" applyFont="1" applyFill="1" applyBorder="1" applyAlignment="1">
      <alignment horizontal="center" vertical="center" shrinkToFit="1"/>
    </xf>
    <xf numFmtId="0" fontId="63" fillId="10" borderId="109" xfId="3" applyFont="1" applyFill="1" applyBorder="1" applyAlignment="1">
      <alignment vertical="center"/>
    </xf>
    <xf numFmtId="0" fontId="70" fillId="10" borderId="108" xfId="3" applyFont="1" applyFill="1" applyBorder="1">
      <alignment vertical="center"/>
    </xf>
    <xf numFmtId="0" fontId="63" fillId="10" borderId="108" xfId="3" applyFont="1" applyFill="1" applyBorder="1">
      <alignment vertical="center"/>
    </xf>
    <xf numFmtId="176" fontId="70" fillId="10" borderId="3" xfId="3" applyNumberFormat="1" applyFont="1" applyFill="1" applyBorder="1">
      <alignment vertical="center"/>
    </xf>
    <xf numFmtId="176" fontId="63" fillId="10" borderId="0" xfId="3" applyNumberFormat="1" applyFont="1" applyFill="1" applyBorder="1">
      <alignment vertical="center"/>
    </xf>
    <xf numFmtId="0" fontId="63" fillId="10" borderId="108" xfId="3" applyFont="1" applyFill="1" applyBorder="1" applyAlignment="1">
      <alignment vertical="center"/>
    </xf>
    <xf numFmtId="0" fontId="0" fillId="0" borderId="52" xfId="0" applyBorder="1" applyProtection="1">
      <alignment vertical="center"/>
      <protection locked="0"/>
    </xf>
    <xf numFmtId="0" fontId="26" fillId="0" borderId="7" xfId="1" applyFont="1" applyFill="1" applyBorder="1" applyAlignment="1">
      <alignment vertical="center" wrapText="1"/>
    </xf>
    <xf numFmtId="0" fontId="26" fillId="0" borderId="2" xfId="1" applyFont="1" applyFill="1" applyBorder="1" applyAlignment="1">
      <alignment vertical="center" wrapText="1"/>
    </xf>
    <xf numFmtId="0" fontId="26" fillId="0" borderId="6" xfId="1" applyFont="1" applyFill="1" applyBorder="1" applyAlignment="1">
      <alignment horizontal="left" vertical="center" wrapText="1"/>
    </xf>
    <xf numFmtId="0" fontId="19" fillId="0" borderId="0" xfId="1" applyFont="1" applyBorder="1" applyAlignment="1">
      <alignment horizontal="left" vertical="center" wrapText="1"/>
    </xf>
    <xf numFmtId="0" fontId="26" fillId="0" borderId="0" xfId="1" applyFont="1" applyFill="1" applyBorder="1" applyAlignment="1">
      <alignment horizontal="left" vertical="center" wrapText="1"/>
    </xf>
    <xf numFmtId="0" fontId="19" fillId="0" borderId="0" xfId="1" applyFont="1" applyBorder="1" applyAlignment="1"/>
    <xf numFmtId="0" fontId="19" fillId="0" borderId="8" xfId="1" applyFont="1" applyBorder="1" applyAlignment="1"/>
    <xf numFmtId="0" fontId="2" fillId="0" borderId="0" xfId="1" applyAlignment="1">
      <alignment vertical="center"/>
    </xf>
    <xf numFmtId="0" fontId="19" fillId="0" borderId="115" xfId="1" applyFont="1" applyBorder="1" applyAlignment="1"/>
    <xf numFmtId="0" fontId="19" fillId="0" borderId="116" xfId="1" applyFont="1" applyBorder="1" applyAlignment="1"/>
    <xf numFmtId="0" fontId="19" fillId="0" borderId="115" xfId="1" applyFont="1" applyBorder="1" applyAlignment="1">
      <alignment horizontal="left" vertical="center" wrapText="1"/>
    </xf>
    <xf numFmtId="0" fontId="19" fillId="0" borderId="116" xfId="1" applyFont="1" applyBorder="1" applyAlignment="1">
      <alignment horizontal="left" vertical="center" wrapText="1"/>
    </xf>
    <xf numFmtId="0" fontId="19" fillId="0" borderId="115" xfId="1" applyFont="1" applyBorder="1" applyAlignment="1">
      <alignment vertical="center" wrapText="1"/>
    </xf>
    <xf numFmtId="0" fontId="19" fillId="0" borderId="116" xfId="1" applyFont="1" applyBorder="1" applyAlignment="1">
      <alignment vertical="center" wrapText="1"/>
    </xf>
    <xf numFmtId="0" fontId="19" fillId="0" borderId="124" xfId="1" applyFont="1" applyBorder="1" applyAlignment="1">
      <alignment vertical="center" wrapText="1"/>
    </xf>
    <xf numFmtId="0" fontId="19" fillId="0" borderId="125" xfId="1" applyFont="1" applyBorder="1" applyAlignment="1">
      <alignment vertical="center" wrapText="1"/>
    </xf>
    <xf numFmtId="0" fontId="19" fillId="0" borderId="126" xfId="1" applyFont="1" applyBorder="1" applyAlignment="1">
      <alignment vertical="center" wrapText="1"/>
    </xf>
    <xf numFmtId="0" fontId="2" fillId="3" borderId="0" xfId="1" applyFill="1" applyBorder="1">
      <alignment vertical="center"/>
    </xf>
    <xf numFmtId="0" fontId="20" fillId="0" borderId="129" xfId="1" applyFont="1" applyBorder="1" applyAlignment="1"/>
    <xf numFmtId="0" fontId="20" fillId="0" borderId="130" xfId="1" applyFont="1" applyBorder="1" applyAlignment="1"/>
    <xf numFmtId="0" fontId="20" fillId="0" borderId="131" xfId="1" applyFont="1" applyBorder="1" applyAlignment="1"/>
    <xf numFmtId="0" fontId="20" fillId="0" borderId="128" xfId="1" applyFont="1" applyBorder="1" applyAlignment="1"/>
    <xf numFmtId="0" fontId="20" fillId="0" borderId="132" xfId="1" applyFont="1" applyBorder="1" applyAlignment="1"/>
    <xf numFmtId="0" fontId="2" fillId="5" borderId="0" xfId="1" applyFill="1" applyBorder="1">
      <alignment vertical="center"/>
    </xf>
    <xf numFmtId="0" fontId="23" fillId="0" borderId="0" xfId="1" applyFont="1" applyBorder="1" applyAlignment="1">
      <alignment horizontal="center" vertical="center"/>
    </xf>
    <xf numFmtId="176" fontId="23" fillId="0" borderId="0" xfId="1" applyNumberFormat="1" applyFont="1" applyBorder="1" applyAlignment="1">
      <alignment horizontal="center" vertical="center"/>
    </xf>
    <xf numFmtId="0" fontId="10" fillId="0" borderId="0" xfId="1" applyFont="1" applyBorder="1">
      <alignment vertical="center"/>
    </xf>
    <xf numFmtId="0" fontId="2" fillId="3" borderId="0" xfId="1" applyFill="1" applyBorder="1" applyAlignment="1">
      <alignment vertical="center"/>
    </xf>
    <xf numFmtId="0" fontId="2" fillId="0" borderId="0" xfId="1" applyFill="1">
      <alignment vertical="center"/>
    </xf>
    <xf numFmtId="0" fontId="2" fillId="12" borderId="0" xfId="1" applyFill="1">
      <alignment vertical="center"/>
    </xf>
    <xf numFmtId="0" fontId="10" fillId="3" borderId="158" xfId="1" applyFont="1" applyFill="1" applyBorder="1">
      <alignment vertical="center"/>
    </xf>
    <xf numFmtId="0" fontId="2" fillId="3" borderId="158" xfId="1" applyFill="1" applyBorder="1">
      <alignment vertical="center"/>
    </xf>
    <xf numFmtId="0" fontId="2" fillId="3" borderId="159" xfId="1" applyFill="1" applyBorder="1">
      <alignment vertical="center"/>
    </xf>
    <xf numFmtId="0" fontId="2" fillId="3" borderId="161" xfId="1" applyFill="1" applyBorder="1">
      <alignment vertical="center"/>
    </xf>
    <xf numFmtId="0" fontId="11" fillId="3" borderId="161" xfId="1" applyFont="1" applyFill="1" applyBorder="1" applyAlignment="1">
      <alignment vertical="center" wrapText="1"/>
    </xf>
    <xf numFmtId="0" fontId="18" fillId="3" borderId="163" xfId="1" applyFont="1" applyFill="1" applyBorder="1" applyAlignment="1">
      <alignment horizontal="center" vertical="center"/>
    </xf>
    <xf numFmtId="0" fontId="10" fillId="3" borderId="163" xfId="1" applyFont="1" applyFill="1" applyBorder="1">
      <alignment vertical="center"/>
    </xf>
    <xf numFmtId="0" fontId="2" fillId="3" borderId="163" xfId="1" applyFill="1" applyBorder="1">
      <alignment vertical="center"/>
    </xf>
    <xf numFmtId="0" fontId="2" fillId="3" borderId="164" xfId="1" applyFill="1" applyBorder="1">
      <alignment vertical="center"/>
    </xf>
    <xf numFmtId="0" fontId="23" fillId="6" borderId="157" xfId="1" applyFont="1" applyFill="1" applyBorder="1" applyAlignment="1">
      <alignment horizontal="center" vertical="center" textRotation="255"/>
    </xf>
    <xf numFmtId="0" fontId="23" fillId="6" borderId="158" xfId="1" applyFont="1" applyFill="1" applyBorder="1" applyAlignment="1">
      <alignment horizontal="center" vertical="center" textRotation="255"/>
    </xf>
    <xf numFmtId="0" fontId="18" fillId="6" borderId="158" xfId="1" applyFont="1" applyFill="1" applyBorder="1" applyAlignment="1">
      <alignment horizontal="center" vertical="center"/>
    </xf>
    <xf numFmtId="0" fontId="10" fillId="6" borderId="158" xfId="1" applyFont="1" applyFill="1" applyBorder="1">
      <alignment vertical="center"/>
    </xf>
    <xf numFmtId="0" fontId="2" fillId="6" borderId="158" xfId="1" applyFill="1" applyBorder="1">
      <alignment vertical="center"/>
    </xf>
    <xf numFmtId="0" fontId="2" fillId="6" borderId="159" xfId="1" applyFill="1" applyBorder="1">
      <alignment vertical="center"/>
    </xf>
    <xf numFmtId="176" fontId="21" fillId="6" borderId="161" xfId="1" applyNumberFormat="1" applyFont="1" applyFill="1" applyBorder="1" applyAlignment="1">
      <alignment vertical="center" wrapText="1"/>
    </xf>
    <xf numFmtId="0" fontId="26" fillId="6" borderId="161" xfId="1" applyFont="1" applyFill="1" applyBorder="1" applyAlignment="1">
      <alignment vertical="center"/>
    </xf>
    <xf numFmtId="176" fontId="31" fillId="6" borderId="161" xfId="1" applyNumberFormat="1" applyFont="1" applyFill="1" applyBorder="1" applyAlignment="1">
      <alignment vertical="center" wrapText="1"/>
    </xf>
    <xf numFmtId="176" fontId="31" fillId="6" borderId="161" xfId="1" applyNumberFormat="1" applyFont="1" applyFill="1" applyBorder="1" applyAlignment="1">
      <alignment vertical="center" wrapText="1" shrinkToFit="1"/>
    </xf>
    <xf numFmtId="0" fontId="45" fillId="6" borderId="160" xfId="1" applyFont="1" applyFill="1" applyBorder="1" applyAlignment="1">
      <alignment horizontal="center" vertical="center" textRotation="255"/>
    </xf>
    <xf numFmtId="176" fontId="21" fillId="6" borderId="161" xfId="1" applyNumberFormat="1" applyFont="1" applyFill="1" applyBorder="1" applyAlignment="1">
      <alignment horizontal="center" vertical="center" wrapText="1"/>
    </xf>
    <xf numFmtId="0" fontId="45" fillId="6" borderId="162" xfId="1" applyFont="1" applyFill="1" applyBorder="1" applyAlignment="1">
      <alignment vertical="center" textRotation="255"/>
    </xf>
    <xf numFmtId="0" fontId="45" fillId="6" borderId="163" xfId="1" applyFont="1" applyFill="1" applyBorder="1" applyAlignment="1">
      <alignment vertical="center" textRotation="255"/>
    </xf>
    <xf numFmtId="0" fontId="18" fillId="6" borderId="163" xfId="1" applyFont="1" applyFill="1" applyBorder="1" applyAlignment="1">
      <alignment horizontal="center" vertical="center"/>
    </xf>
    <xf numFmtId="0" fontId="11" fillId="6" borderId="163" xfId="1" applyFont="1" applyFill="1" applyBorder="1" applyAlignment="1">
      <alignment vertical="center" wrapText="1"/>
    </xf>
    <xf numFmtId="0" fontId="10" fillId="6" borderId="163" xfId="1" applyFont="1" applyFill="1" applyBorder="1">
      <alignment vertical="center"/>
    </xf>
    <xf numFmtId="0" fontId="2" fillId="6" borderId="163" xfId="1" applyFill="1" applyBorder="1">
      <alignment vertical="center"/>
    </xf>
    <xf numFmtId="0" fontId="2" fillId="6" borderId="164" xfId="1" applyFill="1" applyBorder="1">
      <alignment vertical="center"/>
    </xf>
    <xf numFmtId="0" fontId="23" fillId="12" borderId="0" xfId="1" applyFont="1" applyFill="1" applyBorder="1" applyAlignment="1">
      <alignment horizontal="center" vertical="center" textRotation="255"/>
    </xf>
    <xf numFmtId="0" fontId="18" fillId="12" borderId="0" xfId="1" applyFont="1" applyFill="1" applyBorder="1" applyAlignment="1">
      <alignment horizontal="center" vertical="center"/>
    </xf>
    <xf numFmtId="0" fontId="10" fillId="12" borderId="0" xfId="1" applyFont="1" applyFill="1" applyBorder="1">
      <alignment vertical="center"/>
    </xf>
    <xf numFmtId="0" fontId="2" fillId="12" borderId="0" xfId="1" applyFill="1" applyBorder="1">
      <alignment vertical="center"/>
    </xf>
    <xf numFmtId="0" fontId="46" fillId="5" borderId="157" xfId="1" applyFont="1" applyFill="1" applyBorder="1" applyAlignment="1">
      <alignment horizontal="center" vertical="center" textRotation="255"/>
    </xf>
    <xf numFmtId="0" fontId="46" fillId="5" borderId="158" xfId="1" applyFont="1" applyFill="1" applyBorder="1" applyAlignment="1">
      <alignment horizontal="center" vertical="center" textRotation="255"/>
    </xf>
    <xf numFmtId="0" fontId="41" fillId="5" borderId="158" xfId="1" applyFont="1" applyFill="1" applyBorder="1" applyAlignment="1">
      <alignment horizontal="center" vertical="center"/>
    </xf>
    <xf numFmtId="0" fontId="2" fillId="5" borderId="158" xfId="1" applyFill="1" applyBorder="1">
      <alignment vertical="center"/>
    </xf>
    <xf numFmtId="0" fontId="49" fillId="5" borderId="167" xfId="1" applyFont="1" applyFill="1" applyBorder="1" applyAlignment="1"/>
    <xf numFmtId="0" fontId="44" fillId="5" borderId="167" xfId="1" applyFont="1" applyFill="1" applyBorder="1" applyAlignment="1"/>
    <xf numFmtId="0" fontId="42" fillId="5" borderId="167" xfId="1" applyFont="1" applyFill="1" applyBorder="1" applyAlignment="1"/>
    <xf numFmtId="0" fontId="2" fillId="5" borderId="159" xfId="1" applyFill="1" applyBorder="1">
      <alignment vertical="center"/>
    </xf>
    <xf numFmtId="176" fontId="31" fillId="5" borderId="161" xfId="1" applyNumberFormat="1" applyFont="1" applyFill="1" applyBorder="1" applyAlignment="1">
      <alignment vertical="center" wrapText="1"/>
    </xf>
    <xf numFmtId="0" fontId="19" fillId="5" borderId="161" xfId="1" applyFont="1" applyFill="1" applyBorder="1" applyAlignment="1">
      <alignment vertical="center"/>
    </xf>
    <xf numFmtId="0" fontId="26" fillId="5" borderId="161" xfId="1" applyFont="1" applyFill="1" applyBorder="1" applyAlignment="1">
      <alignment vertical="center"/>
    </xf>
    <xf numFmtId="0" fontId="25" fillId="5" borderId="161" xfId="1" applyFont="1" applyFill="1" applyBorder="1" applyAlignment="1">
      <alignment vertical="center" wrapText="1"/>
    </xf>
    <xf numFmtId="0" fontId="26" fillId="5" borderId="161" xfId="1" applyFont="1" applyFill="1" applyBorder="1" applyAlignment="1">
      <alignment vertical="center" wrapText="1"/>
    </xf>
    <xf numFmtId="0" fontId="23" fillId="5" borderId="162" xfId="1" applyFont="1" applyFill="1" applyBorder="1" applyAlignment="1">
      <alignment horizontal="center" vertical="center" textRotation="255"/>
    </xf>
    <xf numFmtId="0" fontId="23" fillId="5" borderId="163" xfId="1" applyFont="1" applyFill="1" applyBorder="1" applyAlignment="1">
      <alignment horizontal="center" vertical="center" textRotation="255"/>
    </xf>
    <xf numFmtId="0" fontId="18" fillId="5" borderId="163" xfId="1" applyFont="1" applyFill="1" applyBorder="1" applyAlignment="1">
      <alignment horizontal="center" vertical="center"/>
    </xf>
    <xf numFmtId="0" fontId="10" fillId="5" borderId="163" xfId="1" applyFont="1" applyFill="1" applyBorder="1">
      <alignment vertical="center"/>
    </xf>
    <xf numFmtId="0" fontId="2" fillId="5" borderId="168" xfId="1" applyFill="1" applyBorder="1">
      <alignment vertical="center"/>
    </xf>
    <xf numFmtId="0" fontId="2" fillId="5" borderId="163" xfId="1" applyFill="1" applyBorder="1">
      <alignment vertical="center"/>
    </xf>
    <xf numFmtId="0" fontId="2" fillId="5" borderId="164" xfId="1" applyFill="1" applyBorder="1">
      <alignment vertical="center"/>
    </xf>
    <xf numFmtId="0" fontId="2" fillId="0" borderId="169" xfId="1" applyBorder="1">
      <alignment vertical="center"/>
    </xf>
    <xf numFmtId="0" fontId="2" fillId="0" borderId="171" xfId="1" applyBorder="1">
      <alignment vertical="center"/>
    </xf>
    <xf numFmtId="0" fontId="10" fillId="0" borderId="171" xfId="1" applyFont="1" applyBorder="1">
      <alignment vertical="center"/>
    </xf>
    <xf numFmtId="0" fontId="2" fillId="0" borderId="172" xfId="1" applyBorder="1">
      <alignment vertical="center"/>
    </xf>
    <xf numFmtId="0" fontId="2" fillId="0" borderId="173" xfId="1" applyBorder="1">
      <alignment vertical="center"/>
    </xf>
    <xf numFmtId="0" fontId="2" fillId="0" borderId="175" xfId="1" applyBorder="1">
      <alignment vertical="center"/>
    </xf>
    <xf numFmtId="0" fontId="2" fillId="0" borderId="174" xfId="1" applyBorder="1">
      <alignment vertical="center"/>
    </xf>
    <xf numFmtId="0" fontId="2" fillId="0" borderId="176" xfId="1" applyBorder="1">
      <alignment vertical="center"/>
    </xf>
    <xf numFmtId="0" fontId="2" fillId="0" borderId="177" xfId="1" applyBorder="1">
      <alignment vertical="center"/>
    </xf>
    <xf numFmtId="0" fontId="2" fillId="0" borderId="178" xfId="1" applyBorder="1">
      <alignment vertical="center"/>
    </xf>
    <xf numFmtId="0" fontId="2" fillId="0" borderId="179" xfId="1" applyBorder="1">
      <alignment vertical="center"/>
    </xf>
    <xf numFmtId="0" fontId="82" fillId="0" borderId="0" xfId="1" applyFont="1" applyBorder="1" applyAlignment="1">
      <alignment vertical="top" wrapText="1"/>
    </xf>
    <xf numFmtId="0" fontId="82" fillId="0" borderId="177" xfId="1" applyFont="1" applyBorder="1" applyAlignment="1">
      <alignment vertical="top" wrapText="1"/>
    </xf>
    <xf numFmtId="0" fontId="82" fillId="0" borderId="0" xfId="1" applyFont="1" applyBorder="1" applyAlignment="1">
      <alignment vertical="top"/>
    </xf>
    <xf numFmtId="0" fontId="0" fillId="0" borderId="180" xfId="0" applyBorder="1" applyProtection="1">
      <alignment vertical="center"/>
    </xf>
    <xf numFmtId="0" fontId="0" fillId="0" borderId="181" xfId="0" applyBorder="1" applyProtection="1">
      <alignment vertical="center"/>
    </xf>
    <xf numFmtId="0" fontId="0" fillId="0" borderId="182" xfId="0" applyBorder="1" applyProtection="1">
      <alignment vertical="center"/>
    </xf>
    <xf numFmtId="0" fontId="22" fillId="0" borderId="183" xfId="0" applyFont="1" applyBorder="1" applyProtection="1">
      <alignment vertical="center"/>
    </xf>
    <xf numFmtId="0" fontId="33" fillId="0" borderId="184" xfId="0" applyFont="1" applyBorder="1" applyAlignment="1" applyProtection="1">
      <alignment horizontal="center" vertical="center"/>
    </xf>
    <xf numFmtId="0" fontId="22" fillId="0" borderId="185" xfId="0" applyFont="1" applyBorder="1" applyProtection="1">
      <alignment vertical="center"/>
    </xf>
    <xf numFmtId="0" fontId="30" fillId="14" borderId="18" xfId="0" applyFont="1" applyFill="1" applyBorder="1" applyAlignment="1" applyProtection="1">
      <alignment vertical="center"/>
    </xf>
    <xf numFmtId="0" fontId="30" fillId="14" borderId="1" xfId="0" applyFont="1" applyFill="1" applyBorder="1" applyAlignment="1" applyProtection="1">
      <alignment vertical="center"/>
    </xf>
    <xf numFmtId="0" fontId="30" fillId="14" borderId="13" xfId="0" applyFont="1" applyFill="1" applyBorder="1" applyAlignment="1" applyProtection="1">
      <alignment vertical="center"/>
    </xf>
    <xf numFmtId="0" fontId="19" fillId="0" borderId="0" xfId="0" applyFont="1" applyBorder="1" applyProtection="1">
      <alignment vertical="center"/>
    </xf>
    <xf numFmtId="0" fontId="11" fillId="15" borderId="0" xfId="3" applyFont="1" applyFill="1">
      <alignment vertical="center"/>
    </xf>
    <xf numFmtId="0" fontId="63" fillId="15" borderId="0" xfId="3" applyFont="1" applyFill="1" applyBorder="1" applyAlignment="1">
      <alignment horizontal="center" vertical="center" wrapText="1"/>
    </xf>
    <xf numFmtId="38" fontId="63" fillId="15" borderId="0" xfId="4" applyFont="1" applyFill="1" applyBorder="1">
      <alignment vertical="center"/>
    </xf>
    <xf numFmtId="0" fontId="63" fillId="15" borderId="0" xfId="3" applyFont="1" applyFill="1" applyBorder="1">
      <alignment vertical="center"/>
    </xf>
    <xf numFmtId="38" fontId="70" fillId="15" borderId="3" xfId="4" applyFont="1" applyFill="1" applyBorder="1" applyAlignment="1">
      <alignment vertical="center" shrinkToFit="1"/>
    </xf>
    <xf numFmtId="38" fontId="70" fillId="15" borderId="3" xfId="4" applyNumberFormat="1" applyFont="1" applyFill="1" applyBorder="1" applyAlignment="1">
      <alignment vertical="center" shrinkToFit="1"/>
    </xf>
    <xf numFmtId="0" fontId="11" fillId="15" borderId="0" xfId="3" applyFont="1" applyFill="1" applyBorder="1">
      <alignment vertical="center"/>
    </xf>
    <xf numFmtId="38" fontId="71" fillId="15" borderId="3" xfId="4" applyFont="1" applyFill="1" applyBorder="1" applyAlignment="1">
      <alignment vertical="center" shrinkToFit="1"/>
    </xf>
    <xf numFmtId="38" fontId="71" fillId="15" borderId="3" xfId="4" applyNumberFormat="1" applyFont="1" applyFill="1" applyBorder="1" applyAlignment="1">
      <alignment vertical="center" shrinkToFit="1"/>
    </xf>
    <xf numFmtId="0" fontId="0" fillId="15" borderId="0" xfId="3" applyFont="1" applyFill="1" applyBorder="1">
      <alignment vertical="center"/>
    </xf>
    <xf numFmtId="176" fontId="70" fillId="15" borderId="3" xfId="4" applyNumberFormat="1" applyFont="1" applyFill="1" applyBorder="1" applyAlignment="1">
      <alignment vertical="center" shrinkToFit="1"/>
    </xf>
    <xf numFmtId="38" fontId="70" fillId="15" borderId="0" xfId="3" applyNumberFormat="1" applyFont="1" applyFill="1" applyBorder="1">
      <alignment vertical="center"/>
    </xf>
    <xf numFmtId="0" fontId="63" fillId="15" borderId="0" xfId="3" applyFont="1" applyFill="1" applyBorder="1" applyAlignment="1">
      <alignment horizontal="center" vertical="center" shrinkToFit="1"/>
    </xf>
    <xf numFmtId="176" fontId="70" fillId="15" borderId="0" xfId="4" applyNumberFormat="1" applyFont="1" applyFill="1" applyBorder="1" applyAlignment="1">
      <alignment vertical="center"/>
    </xf>
    <xf numFmtId="0" fontId="77" fillId="15" borderId="0" xfId="3" applyFont="1" applyFill="1" applyBorder="1">
      <alignment vertical="center"/>
    </xf>
    <xf numFmtId="0" fontId="77" fillId="15" borderId="16" xfId="3" applyFont="1" applyFill="1" applyBorder="1">
      <alignment vertical="center"/>
    </xf>
    <xf numFmtId="0" fontId="11" fillId="15" borderId="17" xfId="3" applyFont="1" applyFill="1" applyBorder="1">
      <alignment vertical="center"/>
    </xf>
    <xf numFmtId="176" fontId="77" fillId="15" borderId="17" xfId="3" applyNumberFormat="1" applyFont="1" applyFill="1" applyBorder="1" applyAlignment="1">
      <alignment horizontal="center" vertical="center"/>
    </xf>
    <xf numFmtId="0" fontId="77" fillId="15" borderId="17" xfId="3" applyFont="1" applyFill="1" applyBorder="1" applyAlignment="1">
      <alignment horizontal="center" vertical="center"/>
    </xf>
    <xf numFmtId="176" fontId="77" fillId="15" borderId="11" xfId="3" applyNumberFormat="1" applyFont="1" applyFill="1" applyBorder="1" applyAlignment="1">
      <alignment horizontal="center" vertical="center"/>
    </xf>
    <xf numFmtId="0" fontId="77" fillId="15" borderId="17" xfId="3" applyFont="1" applyFill="1" applyBorder="1">
      <alignment vertical="center"/>
    </xf>
    <xf numFmtId="0" fontId="77" fillId="15" borderId="3" xfId="3" applyFont="1" applyFill="1" applyBorder="1" applyAlignment="1">
      <alignment horizontal="center" vertical="center"/>
    </xf>
    <xf numFmtId="0" fontId="77" fillId="15" borderId="11" xfId="3" applyFont="1" applyFill="1" applyBorder="1" applyAlignment="1">
      <alignment horizontal="right" vertical="center"/>
    </xf>
    <xf numFmtId="181" fontId="77" fillId="15" borderId="17" xfId="3" applyNumberFormat="1" applyFont="1" applyFill="1" applyBorder="1">
      <alignment vertical="center"/>
    </xf>
    <xf numFmtId="0" fontId="63" fillId="15" borderId="17" xfId="3" applyFont="1" applyFill="1" applyBorder="1">
      <alignment vertical="center"/>
    </xf>
    <xf numFmtId="0" fontId="63" fillId="15" borderId="11" xfId="3" applyFont="1" applyFill="1" applyBorder="1">
      <alignment vertical="center"/>
    </xf>
    <xf numFmtId="181" fontId="78" fillId="15" borderId="17" xfId="3" applyNumberFormat="1" applyFont="1" applyFill="1" applyBorder="1">
      <alignment vertical="center"/>
    </xf>
    <xf numFmtId="176" fontId="70" fillId="15" borderId="5" xfId="3" applyNumberFormat="1" applyFont="1" applyFill="1" applyBorder="1" applyAlignment="1">
      <alignment horizontal="center" vertical="center"/>
    </xf>
    <xf numFmtId="176" fontId="70" fillId="15" borderId="27" xfId="3" applyNumberFormat="1" applyFont="1" applyFill="1" applyBorder="1" applyAlignment="1">
      <alignment horizontal="center" vertical="center"/>
    </xf>
    <xf numFmtId="176" fontId="70" fillId="15" borderId="11" xfId="3" applyNumberFormat="1" applyFont="1" applyFill="1" applyBorder="1" applyAlignment="1">
      <alignment horizontal="center" vertical="center"/>
    </xf>
    <xf numFmtId="176" fontId="70" fillId="15" borderId="3" xfId="3" applyNumberFormat="1" applyFont="1" applyFill="1" applyBorder="1" applyAlignment="1">
      <alignment horizontal="center" vertical="center"/>
    </xf>
    <xf numFmtId="179" fontId="70" fillId="15" borderId="11" xfId="3" applyNumberFormat="1" applyFont="1" applyFill="1" applyBorder="1" applyAlignment="1">
      <alignment horizontal="center" vertical="center"/>
    </xf>
    <xf numFmtId="179" fontId="70" fillId="15" borderId="3" xfId="3" applyNumberFormat="1" applyFont="1" applyFill="1" applyBorder="1" applyAlignment="1">
      <alignment horizontal="center" vertical="center"/>
    </xf>
    <xf numFmtId="179" fontId="70" fillId="15" borderId="11" xfId="4" applyNumberFormat="1" applyFont="1" applyFill="1" applyBorder="1" applyAlignment="1">
      <alignment horizontal="center" vertical="center"/>
    </xf>
    <xf numFmtId="179" fontId="70" fillId="15" borderId="3" xfId="4" applyNumberFormat="1" applyFont="1" applyFill="1" applyBorder="1" applyAlignment="1">
      <alignment horizontal="center" vertical="center"/>
    </xf>
    <xf numFmtId="0" fontId="77" fillId="15" borderId="0" xfId="3" applyFont="1" applyFill="1">
      <alignment vertical="center"/>
    </xf>
    <xf numFmtId="177" fontId="77" fillId="15" borderId="0" xfId="3" applyNumberFormat="1" applyFont="1" applyFill="1">
      <alignment vertical="center"/>
    </xf>
    <xf numFmtId="0" fontId="69" fillId="15" borderId="0" xfId="3" applyFont="1" applyFill="1" applyBorder="1" applyAlignment="1">
      <alignment horizontal="left" vertical="center"/>
    </xf>
    <xf numFmtId="0" fontId="66" fillId="15" borderId="0" xfId="3" applyFont="1" applyFill="1" applyBorder="1" applyAlignment="1">
      <alignment horizontal="left" vertical="center"/>
    </xf>
    <xf numFmtId="0" fontId="66" fillId="15" borderId="0" xfId="3" applyFont="1" applyFill="1" applyBorder="1">
      <alignment vertical="center"/>
    </xf>
    <xf numFmtId="0" fontId="73" fillId="15" borderId="0" xfId="3" applyFont="1" applyFill="1" applyBorder="1" applyAlignment="1">
      <alignment horizontal="left" vertical="center"/>
    </xf>
    <xf numFmtId="0" fontId="63" fillId="15" borderId="0" xfId="3" applyFont="1" applyFill="1" applyBorder="1" applyAlignment="1">
      <alignment horizontal="left" vertical="center"/>
    </xf>
    <xf numFmtId="0" fontId="63" fillId="15" borderId="0" xfId="3" applyFont="1" applyFill="1" applyBorder="1" applyAlignment="1">
      <alignment horizontal="left" vertical="center" shrinkToFit="1"/>
    </xf>
    <xf numFmtId="0" fontId="63" fillId="15" borderId="0" xfId="3" applyFont="1" applyFill="1" applyBorder="1" applyAlignment="1">
      <alignment vertical="center" shrinkToFit="1"/>
    </xf>
    <xf numFmtId="0" fontId="72" fillId="15" borderId="0" xfId="3" applyFont="1" applyFill="1" applyBorder="1">
      <alignment vertical="center"/>
    </xf>
    <xf numFmtId="177" fontId="63" fillId="0" borderId="197" xfId="3" applyNumberFormat="1" applyFont="1" applyFill="1" applyBorder="1" applyAlignment="1" applyProtection="1">
      <alignment horizontal="right" vertical="center" shrinkToFit="1"/>
      <protection locked="0"/>
    </xf>
    <xf numFmtId="38" fontId="63" fillId="0" borderId="188" xfId="4" applyFont="1" applyFill="1" applyBorder="1" applyAlignment="1" applyProtection="1">
      <alignment vertical="center" shrinkToFit="1"/>
      <protection locked="0"/>
    </xf>
    <xf numFmtId="38" fontId="63" fillId="0" borderId="39" xfId="4" applyFont="1" applyFill="1" applyBorder="1" applyAlignment="1" applyProtection="1">
      <alignment vertical="center" shrinkToFit="1"/>
      <protection locked="0"/>
    </xf>
    <xf numFmtId="38" fontId="63" fillId="0" borderId="35" xfId="4" applyFont="1" applyFill="1" applyBorder="1" applyAlignment="1" applyProtection="1">
      <alignment vertical="center" shrinkToFit="1"/>
      <protection locked="0"/>
    </xf>
    <xf numFmtId="0" fontId="31" fillId="14" borderId="16" xfId="0" applyFont="1" applyFill="1" applyBorder="1" applyAlignment="1" applyProtection="1">
      <alignment horizontal="center" vertical="center"/>
    </xf>
    <xf numFmtId="0" fontId="31" fillId="14" borderId="17" xfId="0" applyFont="1" applyFill="1" applyBorder="1" applyAlignment="1" applyProtection="1">
      <alignment horizontal="center" vertical="center"/>
    </xf>
    <xf numFmtId="0" fontId="38" fillId="0" borderId="75" xfId="0"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38" fillId="0" borderId="76" xfId="0" applyFont="1" applyBorder="1" applyAlignment="1" applyProtection="1">
      <alignment horizontal="center" vertical="center"/>
      <protection locked="0"/>
    </xf>
    <xf numFmtId="0" fontId="38" fillId="0" borderId="77"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38" fillId="0" borderId="78" xfId="0" applyFont="1" applyBorder="1" applyAlignment="1" applyProtection="1">
      <alignment horizontal="center" vertical="center"/>
      <protection locked="0"/>
    </xf>
    <xf numFmtId="0" fontId="38" fillId="0" borderId="73" xfId="0" applyFont="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8" fillId="0" borderId="74" xfId="0" applyFont="1" applyBorder="1" applyAlignment="1" applyProtection="1">
      <alignment horizontal="center" vertical="center"/>
      <protection locked="0"/>
    </xf>
    <xf numFmtId="0" fontId="24" fillId="14" borderId="16" xfId="0" applyFont="1" applyFill="1" applyBorder="1" applyAlignment="1" applyProtection="1">
      <alignment horizontal="center" vertical="center"/>
    </xf>
    <xf numFmtId="0" fontId="24" fillId="14" borderId="17" xfId="0" applyFont="1" applyFill="1" applyBorder="1" applyAlignment="1" applyProtection="1">
      <alignment horizontal="center" vertical="center"/>
    </xf>
    <xf numFmtId="0" fontId="19" fillId="14" borderId="12" xfId="0" applyFont="1" applyFill="1" applyBorder="1" applyAlignment="1" applyProtection="1">
      <alignment horizontal="center" vertical="center"/>
    </xf>
    <xf numFmtId="0" fontId="19" fillId="14" borderId="1" xfId="0" applyFont="1" applyFill="1" applyBorder="1" applyAlignment="1" applyProtection="1">
      <alignment horizontal="center" vertical="center"/>
    </xf>
    <xf numFmtId="0" fontId="19" fillId="14" borderId="10" xfId="0" applyFont="1" applyFill="1" applyBorder="1" applyAlignment="1" applyProtection="1">
      <alignment horizontal="center" vertical="center"/>
    </xf>
    <xf numFmtId="0" fontId="19" fillId="14" borderId="1" xfId="0" applyFont="1" applyFill="1" applyBorder="1" applyAlignment="1" applyProtection="1">
      <alignment horizontal="center" vertical="center" wrapText="1"/>
    </xf>
    <xf numFmtId="0" fontId="19" fillId="14" borderId="12" xfId="0" applyFont="1" applyFill="1" applyBorder="1" applyAlignment="1" applyProtection="1">
      <alignment horizontal="center" vertical="center" wrapText="1"/>
    </xf>
    <xf numFmtId="0" fontId="19" fillId="14" borderId="10" xfId="0" applyFont="1" applyFill="1" applyBorder="1" applyAlignment="1" applyProtection="1">
      <alignment horizontal="center" vertical="center" wrapText="1"/>
    </xf>
    <xf numFmtId="0" fontId="30" fillId="14" borderId="18" xfId="0" applyFont="1" applyFill="1" applyBorder="1" applyAlignment="1" applyProtection="1">
      <alignment horizontal="center" vertical="center" wrapText="1"/>
    </xf>
    <xf numFmtId="0" fontId="30" fillId="14" borderId="1" xfId="0" applyFont="1" applyFill="1" applyBorder="1" applyAlignment="1" applyProtection="1">
      <alignment horizontal="center" vertical="center" wrapText="1"/>
    </xf>
    <xf numFmtId="0" fontId="30" fillId="14" borderId="13" xfId="0" applyFont="1" applyFill="1" applyBorder="1" applyAlignment="1" applyProtection="1">
      <alignment horizontal="center" vertical="center" wrapText="1"/>
    </xf>
    <xf numFmtId="0" fontId="30" fillId="14" borderId="6" xfId="0" applyFont="1" applyFill="1" applyBorder="1" applyAlignment="1" applyProtection="1">
      <alignment horizontal="center" vertical="center" wrapText="1"/>
    </xf>
    <xf numFmtId="0" fontId="30" fillId="14" borderId="0" xfId="0" applyFont="1" applyFill="1" applyAlignment="1" applyProtection="1">
      <alignment horizontal="center" vertical="center" wrapText="1"/>
    </xf>
    <xf numFmtId="0" fontId="30" fillId="14" borderId="4" xfId="0" applyFont="1" applyFill="1" applyBorder="1" applyAlignment="1" applyProtection="1">
      <alignment horizontal="center" vertical="center" wrapText="1"/>
    </xf>
    <xf numFmtId="0" fontId="30" fillId="14" borderId="41" xfId="0" applyFont="1" applyFill="1" applyBorder="1" applyAlignment="1" applyProtection="1">
      <alignment horizontal="center" vertical="center" wrapText="1"/>
    </xf>
    <xf numFmtId="0" fontId="30" fillId="14" borderId="42" xfId="0" applyFont="1" applyFill="1" applyBorder="1" applyAlignment="1" applyProtection="1">
      <alignment horizontal="center" vertical="center" wrapText="1"/>
    </xf>
    <xf numFmtId="0" fontId="30" fillId="14" borderId="43" xfId="0" applyFont="1" applyFill="1" applyBorder="1" applyAlignment="1" applyProtection="1">
      <alignment horizontal="center" vertical="center" wrapText="1"/>
    </xf>
    <xf numFmtId="176" fontId="37" fillId="7" borderId="92" xfId="0" applyNumberFormat="1" applyFont="1" applyFill="1" applyBorder="1" applyAlignment="1" applyProtection="1">
      <alignment horizontal="center" vertical="center" shrinkToFit="1"/>
    </xf>
    <xf numFmtId="176" fontId="37" fillId="7" borderId="91" xfId="0" applyNumberFormat="1" applyFont="1" applyFill="1" applyBorder="1" applyAlignment="1" applyProtection="1">
      <alignment horizontal="center" vertical="center" shrinkToFit="1"/>
    </xf>
    <xf numFmtId="176" fontId="37" fillId="7" borderId="93" xfId="0" applyNumberFormat="1" applyFont="1" applyFill="1" applyBorder="1" applyAlignment="1" applyProtection="1">
      <alignment horizontal="center" vertical="center" shrinkToFit="1"/>
    </xf>
    <xf numFmtId="176" fontId="37" fillId="7" borderId="90" xfId="0" applyNumberFormat="1" applyFont="1" applyFill="1" applyBorder="1" applyAlignment="1" applyProtection="1">
      <alignment horizontal="center" vertical="center" shrinkToFit="1"/>
    </xf>
    <xf numFmtId="176" fontId="21" fillId="0" borderId="0" xfId="0" applyNumberFormat="1" applyFont="1" applyBorder="1" applyAlignment="1" applyProtection="1">
      <alignment horizontal="center" vertical="center" shrinkToFit="1"/>
      <protection locked="0"/>
    </xf>
    <xf numFmtId="176" fontId="21" fillId="0" borderId="78" xfId="0" applyNumberFormat="1" applyFont="1" applyBorder="1" applyAlignment="1" applyProtection="1">
      <alignment horizontal="center" vertical="center" shrinkToFit="1"/>
      <protection locked="0"/>
    </xf>
    <xf numFmtId="176" fontId="21" fillId="0" borderId="59" xfId="0" applyNumberFormat="1" applyFont="1" applyBorder="1" applyAlignment="1" applyProtection="1">
      <alignment horizontal="center" vertical="center" shrinkToFit="1"/>
      <protection locked="0"/>
    </xf>
    <xf numFmtId="176" fontId="21" fillId="0" borderId="80" xfId="0" applyNumberFormat="1" applyFont="1" applyBorder="1" applyAlignment="1" applyProtection="1">
      <alignment horizontal="center" vertical="center" shrinkToFit="1"/>
      <protection locked="0"/>
    </xf>
    <xf numFmtId="0" fontId="35" fillId="0" borderId="18" xfId="0" applyFont="1" applyBorder="1" applyAlignment="1" applyProtection="1">
      <alignment horizontal="left" vertical="top"/>
      <protection locked="0"/>
    </xf>
    <xf numFmtId="0" fontId="35" fillId="0" borderId="1" xfId="0" applyFont="1" applyBorder="1" applyAlignment="1" applyProtection="1">
      <alignment horizontal="left" vertical="top"/>
      <protection locked="0"/>
    </xf>
    <xf numFmtId="0" fontId="35" fillId="0" borderId="13" xfId="0" applyFont="1" applyBorder="1" applyAlignment="1" applyProtection="1">
      <alignment horizontal="left" vertical="top"/>
      <protection locked="0"/>
    </xf>
    <xf numFmtId="0" fontId="35" fillId="0" borderId="6" xfId="0" applyFont="1" applyBorder="1" applyAlignment="1" applyProtection="1">
      <alignment horizontal="left" vertical="top"/>
      <protection locked="0"/>
    </xf>
    <xf numFmtId="0" fontId="35" fillId="0" borderId="0" xfId="0" applyFont="1" applyAlignment="1" applyProtection="1">
      <alignment horizontal="left" vertical="top"/>
      <protection locked="0"/>
    </xf>
    <xf numFmtId="0" fontId="35" fillId="0" borderId="4" xfId="0" applyFont="1" applyBorder="1" applyAlignment="1" applyProtection="1">
      <alignment horizontal="left" vertical="top"/>
      <protection locked="0"/>
    </xf>
    <xf numFmtId="0" fontId="35" fillId="0" borderId="7" xfId="0" applyFont="1" applyBorder="1" applyAlignment="1" applyProtection="1">
      <alignment horizontal="left" vertical="top"/>
      <protection locked="0"/>
    </xf>
    <xf numFmtId="0" fontId="35" fillId="0" borderId="2" xfId="0" applyFont="1" applyBorder="1" applyAlignment="1" applyProtection="1">
      <alignment horizontal="left" vertical="top"/>
      <protection locked="0"/>
    </xf>
    <xf numFmtId="0" fontId="35" fillId="0" borderId="5" xfId="0" applyFont="1" applyBorder="1" applyAlignment="1" applyProtection="1">
      <alignment horizontal="left" vertical="top"/>
      <protection locked="0"/>
    </xf>
    <xf numFmtId="0" fontId="36" fillId="0" borderId="75" xfId="0" applyFont="1" applyBorder="1" applyAlignment="1" applyProtection="1">
      <alignment horizontal="center" vertical="center"/>
      <protection locked="0"/>
    </xf>
    <xf numFmtId="0" fontId="36" fillId="0" borderId="1" xfId="0" applyFont="1" applyBorder="1" applyAlignment="1" applyProtection="1">
      <alignment horizontal="center" vertical="center"/>
      <protection locked="0"/>
    </xf>
    <xf numFmtId="0" fontId="36" fillId="0" borderId="76" xfId="0" applyFont="1" applyBorder="1" applyAlignment="1" applyProtection="1">
      <alignment horizontal="center" vertical="center"/>
      <protection locked="0"/>
    </xf>
    <xf numFmtId="0" fontId="36" fillId="0" borderId="79" xfId="0" applyFont="1" applyBorder="1" applyAlignment="1" applyProtection="1">
      <alignment horizontal="center" vertical="center"/>
      <protection locked="0"/>
    </xf>
    <xf numFmtId="0" fontId="36" fillId="0" borderId="59" xfId="0" applyFont="1" applyBorder="1" applyAlignment="1" applyProtection="1">
      <alignment horizontal="center" vertical="center"/>
      <protection locked="0"/>
    </xf>
    <xf numFmtId="0" fontId="36" fillId="0" borderId="80" xfId="0" applyFont="1" applyBorder="1" applyAlignment="1" applyProtection="1">
      <alignment horizontal="center" vertical="center"/>
      <protection locked="0"/>
    </xf>
    <xf numFmtId="176" fontId="21" fillId="0" borderId="81" xfId="0" applyNumberFormat="1" applyFont="1" applyBorder="1" applyAlignment="1" applyProtection="1">
      <alignment horizontal="center" vertical="center"/>
      <protection locked="0"/>
    </xf>
    <xf numFmtId="176" fontId="21" fillId="0" borderId="40" xfId="0" applyNumberFormat="1" applyFont="1" applyBorder="1" applyAlignment="1" applyProtection="1">
      <alignment horizontal="center" vertical="center"/>
      <protection locked="0"/>
    </xf>
    <xf numFmtId="176" fontId="21" fillId="0" borderId="73" xfId="0" applyNumberFormat="1" applyFont="1" applyBorder="1" applyAlignment="1" applyProtection="1">
      <alignment horizontal="center" vertical="center"/>
      <protection locked="0"/>
    </xf>
    <xf numFmtId="176" fontId="21" fillId="0" borderId="2" xfId="0" applyNumberFormat="1" applyFont="1" applyBorder="1" applyAlignment="1" applyProtection="1">
      <alignment horizontal="center" vertical="center"/>
      <protection locked="0"/>
    </xf>
    <xf numFmtId="0" fontId="28" fillId="0" borderId="40" xfId="0" applyFont="1" applyBorder="1" applyAlignment="1" applyProtection="1">
      <alignment horizontal="center" vertical="center"/>
    </xf>
    <xf numFmtId="0" fontId="28" fillId="0" borderId="2" xfId="0" applyFont="1" applyBorder="1" applyAlignment="1" applyProtection="1">
      <alignment horizontal="center" vertical="center"/>
    </xf>
    <xf numFmtId="0" fontId="30" fillId="14" borderId="0" xfId="0" applyFont="1" applyFill="1" applyAlignment="1" applyProtection="1">
      <alignment horizontal="center" vertical="center"/>
    </xf>
    <xf numFmtId="0" fontId="30" fillId="14" borderId="4" xfId="0" applyFont="1" applyFill="1" applyBorder="1" applyAlignment="1" applyProtection="1">
      <alignment horizontal="center" vertical="center"/>
    </xf>
    <xf numFmtId="0" fontId="30" fillId="14" borderId="6" xfId="0" applyFont="1" applyFill="1" applyBorder="1" applyAlignment="1" applyProtection="1">
      <alignment horizontal="center" vertical="center"/>
    </xf>
    <xf numFmtId="0" fontId="30" fillId="14" borderId="7" xfId="0" applyFont="1" applyFill="1" applyBorder="1" applyAlignment="1" applyProtection="1">
      <alignment horizontal="center" vertical="center"/>
    </xf>
    <xf numFmtId="0" fontId="30" fillId="14" borderId="2" xfId="0" applyFont="1" applyFill="1" applyBorder="1" applyAlignment="1" applyProtection="1">
      <alignment horizontal="center" vertical="center"/>
    </xf>
    <xf numFmtId="0" fontId="30" fillId="14" borderId="5" xfId="0" applyFont="1" applyFill="1" applyBorder="1" applyAlignment="1" applyProtection="1">
      <alignment horizontal="center" vertical="center"/>
    </xf>
    <xf numFmtId="0" fontId="23" fillId="13" borderId="54" xfId="0" applyFont="1" applyFill="1" applyBorder="1" applyAlignment="1" applyProtection="1">
      <alignment horizontal="center" vertical="center"/>
    </xf>
    <xf numFmtId="0" fontId="23" fillId="13" borderId="0" xfId="0" applyFont="1" applyFill="1" applyAlignment="1" applyProtection="1">
      <alignment horizontal="center" vertical="center"/>
    </xf>
    <xf numFmtId="176" fontId="21" fillId="0" borderId="82" xfId="0" applyNumberFormat="1" applyFont="1" applyBorder="1" applyAlignment="1" applyProtection="1">
      <alignment horizontal="center" vertical="center"/>
      <protection locked="0"/>
    </xf>
    <xf numFmtId="176" fontId="21" fillId="0" borderId="74" xfId="0" applyNumberFormat="1" applyFont="1" applyBorder="1" applyAlignment="1" applyProtection="1">
      <alignment horizontal="center" vertical="center"/>
      <protection locked="0"/>
    </xf>
    <xf numFmtId="0" fontId="36" fillId="0" borderId="77" xfId="0" applyFont="1" applyBorder="1" applyAlignment="1" applyProtection="1">
      <alignment horizontal="center" vertical="center"/>
      <protection locked="0"/>
    </xf>
    <xf numFmtId="0" fontId="36" fillId="0" borderId="0" xfId="0" applyFont="1" applyBorder="1" applyAlignment="1" applyProtection="1">
      <alignment horizontal="center" vertical="center"/>
      <protection locked="0"/>
    </xf>
    <xf numFmtId="0" fontId="36" fillId="0" borderId="78" xfId="0" applyFont="1" applyBorder="1" applyAlignment="1" applyProtection="1">
      <alignment horizontal="center" vertical="center"/>
      <protection locked="0"/>
    </xf>
    <xf numFmtId="176" fontId="21" fillId="0" borderId="87" xfId="0" applyNumberFormat="1" applyFont="1" applyBorder="1" applyAlignment="1" applyProtection="1">
      <alignment horizontal="center" vertical="center"/>
      <protection locked="0"/>
    </xf>
    <xf numFmtId="176" fontId="21" fillId="0" borderId="88" xfId="0" applyNumberFormat="1" applyFont="1" applyBorder="1" applyAlignment="1" applyProtection="1">
      <alignment horizontal="center" vertical="center"/>
      <protection locked="0"/>
    </xf>
    <xf numFmtId="0" fontId="28" fillId="0" borderId="88" xfId="0" applyFont="1" applyBorder="1" applyAlignment="1" applyProtection="1">
      <alignment horizontal="center" vertical="center"/>
    </xf>
    <xf numFmtId="176" fontId="21" fillId="0" borderId="89" xfId="0" applyNumberFormat="1" applyFont="1" applyBorder="1" applyAlignment="1" applyProtection="1">
      <alignment horizontal="center" vertical="center"/>
      <protection locked="0"/>
    </xf>
    <xf numFmtId="176" fontId="21" fillId="0" borderId="40" xfId="0" applyNumberFormat="1" applyFont="1" applyBorder="1" applyAlignment="1" applyProtection="1">
      <alignment horizontal="center" vertical="center" shrinkToFit="1"/>
      <protection locked="0"/>
    </xf>
    <xf numFmtId="176" fontId="21" fillId="0" borderId="82" xfId="0" applyNumberFormat="1" applyFont="1" applyBorder="1" applyAlignment="1" applyProtection="1">
      <alignment horizontal="center" vertical="center" shrinkToFit="1"/>
      <protection locked="0"/>
    </xf>
    <xf numFmtId="176" fontId="21" fillId="0" borderId="2" xfId="0" applyNumberFormat="1" applyFont="1" applyBorder="1" applyAlignment="1" applyProtection="1">
      <alignment horizontal="center" vertical="center" shrinkToFit="1"/>
      <protection locked="0"/>
    </xf>
    <xf numFmtId="176" fontId="21" fillId="0" borderId="74" xfId="0" applyNumberFormat="1" applyFont="1" applyBorder="1" applyAlignment="1" applyProtection="1">
      <alignment horizontal="center" vertical="center" shrinkToFit="1"/>
      <protection locked="0"/>
    </xf>
    <xf numFmtId="0" fontId="30" fillId="0" borderId="85" xfId="0" applyFont="1" applyBorder="1" applyAlignment="1" applyProtection="1">
      <alignment horizontal="center" vertical="center"/>
      <protection locked="0"/>
    </xf>
    <xf numFmtId="0" fontId="30" fillId="0" borderId="47" xfId="0" applyFont="1" applyBorder="1" applyAlignment="1" applyProtection="1">
      <alignment horizontal="center" vertical="center"/>
      <protection locked="0"/>
    </xf>
    <xf numFmtId="0" fontId="30" fillId="0" borderId="48" xfId="0" applyFont="1" applyBorder="1" applyAlignment="1" applyProtection="1">
      <alignment horizontal="center" vertical="center"/>
      <protection locked="0"/>
    </xf>
    <xf numFmtId="0" fontId="30" fillId="0" borderId="77"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73"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176" fontId="21" fillId="0" borderId="47" xfId="0" applyNumberFormat="1" applyFont="1" applyBorder="1" applyAlignment="1" applyProtection="1">
      <alignment horizontal="center" vertical="center" shrinkToFit="1"/>
      <protection locked="0"/>
    </xf>
    <xf numFmtId="176" fontId="21" fillId="0" borderId="86" xfId="0" applyNumberFormat="1" applyFont="1" applyBorder="1" applyAlignment="1" applyProtection="1">
      <alignment horizontal="center" vertical="center" shrinkToFit="1"/>
      <protection locked="0"/>
    </xf>
    <xf numFmtId="0" fontId="28" fillId="0" borderId="47" xfId="0" applyFont="1" applyBorder="1" applyAlignment="1" applyProtection="1">
      <alignment horizontal="center" vertical="center"/>
    </xf>
    <xf numFmtId="0" fontId="28" fillId="0" borderId="59" xfId="0" applyFont="1" applyBorder="1" applyAlignment="1" applyProtection="1">
      <alignment horizontal="center" vertical="center"/>
    </xf>
    <xf numFmtId="0" fontId="28" fillId="0" borderId="42" xfId="0" applyFont="1" applyBorder="1" applyAlignment="1" applyProtection="1">
      <alignment horizontal="center" vertical="center"/>
    </xf>
    <xf numFmtId="176" fontId="21" fillId="0" borderId="42" xfId="0" applyNumberFormat="1" applyFont="1" applyBorder="1" applyAlignment="1" applyProtection="1">
      <alignment horizontal="center" vertical="center"/>
      <protection locked="0"/>
    </xf>
    <xf numFmtId="176" fontId="21" fillId="0" borderId="84" xfId="0" applyNumberFormat="1" applyFont="1" applyBorder="1" applyAlignment="1" applyProtection="1">
      <alignment horizontal="center" vertical="center"/>
      <protection locked="0"/>
    </xf>
    <xf numFmtId="176" fontId="37" fillId="7" borderId="94" xfId="0" applyNumberFormat="1" applyFont="1" applyFill="1" applyBorder="1" applyAlignment="1" applyProtection="1">
      <alignment horizontal="center" vertical="center" shrinkToFit="1"/>
    </xf>
    <xf numFmtId="0" fontId="28" fillId="0" borderId="0" xfId="0" applyFont="1" applyBorder="1" applyAlignment="1" applyProtection="1">
      <alignment horizontal="center" vertical="center"/>
    </xf>
    <xf numFmtId="0" fontId="38" fillId="0" borderId="79" xfId="0" applyFont="1" applyBorder="1" applyAlignment="1" applyProtection="1">
      <alignment horizontal="center" vertical="center"/>
      <protection locked="0"/>
    </xf>
    <xf numFmtId="0" fontId="38" fillId="0" borderId="59" xfId="0" applyFont="1" applyBorder="1" applyAlignment="1" applyProtection="1">
      <alignment horizontal="center" vertical="center"/>
      <protection locked="0"/>
    </xf>
    <xf numFmtId="0" fontId="38" fillId="0" borderId="80" xfId="0" applyFont="1" applyBorder="1" applyAlignment="1" applyProtection="1">
      <alignment horizontal="center" vertical="center"/>
      <protection locked="0"/>
    </xf>
    <xf numFmtId="176" fontId="21" fillId="0" borderId="83" xfId="0" applyNumberFormat="1" applyFont="1" applyBorder="1" applyAlignment="1" applyProtection="1">
      <alignment horizontal="center" vertical="center"/>
      <protection locked="0"/>
    </xf>
    <xf numFmtId="0" fontId="23" fillId="11" borderId="0" xfId="0" applyFont="1" applyFill="1" applyAlignment="1" applyProtection="1">
      <alignment horizontal="left" vertical="center"/>
    </xf>
    <xf numFmtId="0" fontId="59" fillId="6" borderId="186"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xf>
    <xf numFmtId="0" fontId="60" fillId="6" borderId="187" xfId="0" applyFont="1" applyFill="1" applyBorder="1" applyAlignment="1" applyProtection="1">
      <alignment horizontal="center" vertical="center"/>
    </xf>
    <xf numFmtId="0" fontId="30" fillId="0" borderId="194" xfId="0" applyFont="1" applyBorder="1" applyAlignment="1" applyProtection="1">
      <alignment horizontal="left" vertical="center"/>
      <protection locked="0"/>
    </xf>
    <xf numFmtId="0" fontId="30" fillId="0" borderId="20" xfId="0" applyFont="1" applyBorder="1" applyAlignment="1" applyProtection="1">
      <alignment horizontal="left" vertical="center"/>
      <protection locked="0"/>
    </xf>
    <xf numFmtId="0" fontId="30" fillId="0" borderId="96" xfId="0" applyFont="1" applyBorder="1" applyAlignment="1" applyProtection="1">
      <alignment horizontal="left" vertical="center"/>
      <protection locked="0"/>
    </xf>
    <xf numFmtId="0" fontId="30" fillId="0" borderId="66" xfId="0" applyFont="1" applyBorder="1" applyAlignment="1" applyProtection="1">
      <alignment horizontal="left" vertical="center"/>
      <protection locked="0"/>
    </xf>
    <xf numFmtId="0" fontId="30" fillId="0" borderId="67" xfId="0" applyFont="1" applyBorder="1" applyAlignment="1" applyProtection="1">
      <alignment horizontal="left" vertical="center"/>
      <protection locked="0"/>
    </xf>
    <xf numFmtId="0" fontId="30" fillId="0" borderId="62" xfId="0" applyFont="1" applyBorder="1" applyAlignment="1" applyProtection="1">
      <alignment horizontal="left" vertical="center"/>
      <protection locked="0"/>
    </xf>
    <xf numFmtId="0" fontId="30" fillId="0" borderId="195" xfId="0" applyFont="1" applyBorder="1" applyAlignment="1" applyProtection="1">
      <alignment horizontal="left" vertical="center"/>
      <protection locked="0"/>
    </xf>
    <xf numFmtId="0" fontId="30" fillId="0" borderId="0" xfId="0" applyFont="1" applyBorder="1" applyAlignment="1" applyProtection="1">
      <alignment horizontal="left" vertical="center"/>
      <protection locked="0"/>
    </xf>
    <xf numFmtId="0" fontId="30" fillId="0" borderId="196" xfId="0" applyFont="1" applyBorder="1" applyAlignment="1" applyProtection="1">
      <alignment horizontal="left" vertical="center"/>
      <protection locked="0"/>
    </xf>
    <xf numFmtId="0" fontId="30" fillId="0" borderId="98" xfId="0" applyFont="1" applyBorder="1" applyAlignment="1" applyProtection="1">
      <alignment horizontal="left" vertical="center"/>
      <protection locked="0"/>
    </xf>
    <xf numFmtId="0" fontId="30" fillId="0" borderId="189" xfId="0" applyFont="1" applyBorder="1" applyAlignment="1" applyProtection="1">
      <alignment horizontal="left" vertical="center"/>
      <protection locked="0"/>
    </xf>
    <xf numFmtId="0" fontId="30" fillId="0" borderId="190" xfId="0" applyFont="1" applyBorder="1" applyAlignment="1" applyProtection="1">
      <alignment horizontal="left" vertical="center"/>
      <protection locked="0"/>
    </xf>
    <xf numFmtId="0" fontId="30" fillId="0" borderId="37" xfId="0" applyFont="1" applyBorder="1" applyAlignment="1" applyProtection="1">
      <alignment horizontal="left" vertical="center"/>
      <protection locked="0"/>
    </xf>
    <xf numFmtId="0" fontId="30" fillId="0" borderId="191" xfId="0" applyFont="1" applyBorder="1" applyAlignment="1" applyProtection="1">
      <alignment horizontal="left" vertical="center"/>
      <protection locked="0"/>
    </xf>
    <xf numFmtId="0" fontId="30" fillId="0" borderId="95" xfId="0" applyFont="1" applyBorder="1" applyAlignment="1" applyProtection="1">
      <alignment horizontal="left" vertical="center"/>
      <protection locked="0"/>
    </xf>
    <xf numFmtId="0" fontId="30" fillId="0" borderId="192" xfId="0" applyFont="1" applyBorder="1" applyAlignment="1" applyProtection="1">
      <alignment horizontal="left" vertical="center"/>
      <protection locked="0"/>
    </xf>
    <xf numFmtId="0" fontId="30" fillId="0" borderId="28" xfId="0" applyFont="1" applyBorder="1" applyAlignment="1" applyProtection="1">
      <alignment horizontal="left" vertical="center"/>
      <protection locked="0"/>
    </xf>
    <xf numFmtId="0" fontId="30" fillId="0" borderId="193" xfId="0" applyFont="1" applyBorder="1" applyAlignment="1" applyProtection="1">
      <alignment horizontal="left" vertical="center"/>
      <protection locked="0"/>
    </xf>
    <xf numFmtId="176" fontId="30" fillId="0" borderId="66" xfId="1" applyNumberFormat="1" applyFont="1" applyBorder="1" applyAlignment="1" applyProtection="1">
      <alignment horizontal="center" vertical="center"/>
      <protection locked="0"/>
    </xf>
    <xf numFmtId="176" fontId="30" fillId="0" borderId="67" xfId="1" applyNumberFormat="1" applyFont="1" applyBorder="1" applyAlignment="1" applyProtection="1">
      <alignment horizontal="center" vertical="center"/>
      <protection locked="0"/>
    </xf>
    <xf numFmtId="176" fontId="30" fillId="0" borderId="62" xfId="1" applyNumberFormat="1" applyFont="1" applyBorder="1" applyAlignment="1" applyProtection="1">
      <alignment horizontal="center" vertical="center"/>
      <protection locked="0"/>
    </xf>
    <xf numFmtId="0" fontId="57" fillId="14" borderId="7" xfId="0" applyFont="1" applyFill="1" applyBorder="1" applyAlignment="1" applyProtection="1">
      <alignment horizontal="center" vertical="center" wrapText="1"/>
    </xf>
    <xf numFmtId="0" fontId="57" fillId="14" borderId="2" xfId="0" applyFont="1" applyFill="1" applyBorder="1" applyAlignment="1" applyProtection="1">
      <alignment horizontal="center" vertical="center" wrapText="1"/>
    </xf>
    <xf numFmtId="0" fontId="57" fillId="14" borderId="101" xfId="0" applyFont="1" applyFill="1" applyBorder="1" applyAlignment="1" applyProtection="1">
      <alignment horizontal="center" vertical="center" wrapText="1"/>
    </xf>
    <xf numFmtId="0" fontId="61" fillId="0" borderId="56" xfId="0" applyFont="1" applyBorder="1" applyAlignment="1" applyProtection="1">
      <alignment horizontal="center" vertical="center" shrinkToFit="1"/>
    </xf>
    <xf numFmtId="0" fontId="61" fillId="0" borderId="57" xfId="0" applyFont="1" applyBorder="1" applyAlignment="1" applyProtection="1">
      <alignment horizontal="center" vertical="center" shrinkToFit="1"/>
    </xf>
    <xf numFmtId="0" fontId="61" fillId="0" borderId="58" xfId="0" applyFont="1" applyBorder="1" applyAlignment="1" applyProtection="1">
      <alignment horizontal="center" vertical="center" shrinkToFit="1"/>
    </xf>
    <xf numFmtId="176" fontId="27" fillId="0" borderId="0" xfId="0" applyNumberFormat="1" applyFont="1" applyAlignment="1" applyProtection="1">
      <alignment horizontal="center" vertical="center"/>
      <protection locked="0"/>
    </xf>
    <xf numFmtId="0" fontId="23" fillId="13" borderId="0" xfId="0" applyFont="1" applyFill="1" applyAlignment="1" applyProtection="1">
      <alignment horizontal="left" vertical="center"/>
    </xf>
    <xf numFmtId="0" fontId="23" fillId="6" borderId="0" xfId="0" applyFont="1" applyFill="1" applyAlignment="1" applyProtection="1">
      <alignment horizontal="left" vertical="center"/>
    </xf>
    <xf numFmtId="0" fontId="30" fillId="14" borderId="46" xfId="0" applyFont="1" applyFill="1" applyBorder="1" applyAlignment="1" applyProtection="1">
      <alignment horizontal="center" vertical="center" wrapText="1"/>
    </xf>
    <xf numFmtId="0" fontId="30" fillId="14" borderId="47" xfId="0" applyFont="1" applyFill="1" applyBorder="1" applyAlignment="1" applyProtection="1">
      <alignment horizontal="center" vertical="center" wrapText="1"/>
    </xf>
    <xf numFmtId="0" fontId="30" fillId="14" borderId="48"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xf>
    <xf numFmtId="0" fontId="23" fillId="6" borderId="0" xfId="0" applyFont="1" applyFill="1" applyAlignment="1" applyProtection="1">
      <alignment horizontal="center" vertical="center"/>
    </xf>
    <xf numFmtId="0" fontId="23" fillId="11" borderId="54" xfId="0" applyFont="1" applyFill="1" applyBorder="1" applyAlignment="1" applyProtection="1">
      <alignment horizontal="center" vertical="center"/>
    </xf>
    <xf numFmtId="0" fontId="23" fillId="11" borderId="0" xfId="0" applyFont="1" applyFill="1" applyAlignment="1" applyProtection="1">
      <alignment horizontal="center" vertical="center"/>
    </xf>
    <xf numFmtId="0" fontId="23" fillId="7" borderId="70" xfId="0" applyFont="1" applyFill="1" applyBorder="1" applyAlignment="1" applyProtection="1">
      <alignment horizontal="center" vertical="center" wrapText="1"/>
    </xf>
    <xf numFmtId="0" fontId="23" fillId="7" borderId="71" xfId="0" applyFont="1" applyFill="1" applyBorder="1" applyAlignment="1" applyProtection="1">
      <alignment horizontal="center" vertical="center" wrapText="1"/>
    </xf>
    <xf numFmtId="0" fontId="23" fillId="7" borderId="72" xfId="0" applyFont="1" applyFill="1" applyBorder="1" applyAlignment="1" applyProtection="1">
      <alignment horizontal="center" vertical="center" wrapText="1"/>
    </xf>
    <xf numFmtId="0" fontId="23" fillId="7" borderId="73" xfId="0" applyFont="1" applyFill="1" applyBorder="1" applyAlignment="1" applyProtection="1">
      <alignment horizontal="center" vertical="center" wrapText="1"/>
    </xf>
    <xf numFmtId="0" fontId="23" fillId="7" borderId="2" xfId="0" applyFont="1" applyFill="1" applyBorder="1" applyAlignment="1" applyProtection="1">
      <alignment horizontal="center" vertical="center" wrapText="1"/>
    </xf>
    <xf numFmtId="0" fontId="23" fillId="7" borderId="74" xfId="0" applyFont="1" applyFill="1" applyBorder="1" applyAlignment="1" applyProtection="1">
      <alignment horizontal="center" vertical="center" wrapText="1"/>
    </xf>
    <xf numFmtId="0" fontId="19" fillId="14" borderId="18" xfId="0" applyFont="1" applyFill="1" applyBorder="1" applyAlignment="1" applyProtection="1">
      <alignment horizontal="center" vertical="center" wrapText="1"/>
    </xf>
    <xf numFmtId="176" fontId="21" fillId="0" borderId="81" xfId="0" applyNumberFormat="1" applyFont="1" applyBorder="1" applyAlignment="1" applyProtection="1">
      <alignment horizontal="center" vertical="center"/>
    </xf>
    <xf numFmtId="176" fontId="21" fillId="0" borderId="40" xfId="0" applyNumberFormat="1" applyFont="1" applyBorder="1" applyAlignment="1" applyProtection="1">
      <alignment horizontal="center" vertical="center"/>
    </xf>
    <xf numFmtId="176" fontId="21" fillId="0" borderId="83" xfId="0" applyNumberFormat="1" applyFont="1" applyBorder="1" applyAlignment="1" applyProtection="1">
      <alignment horizontal="center" vertical="center"/>
    </xf>
    <xf numFmtId="176" fontId="21" fillId="0" borderId="42" xfId="0" applyNumberFormat="1" applyFont="1" applyBorder="1" applyAlignment="1" applyProtection="1">
      <alignment horizontal="center" vertical="center"/>
    </xf>
    <xf numFmtId="176" fontId="21" fillId="0" borderId="82" xfId="0" applyNumberFormat="1" applyFont="1" applyBorder="1" applyAlignment="1" applyProtection="1">
      <alignment horizontal="center" vertical="center"/>
    </xf>
    <xf numFmtId="176" fontId="21" fillId="0" borderId="84" xfId="0" applyNumberFormat="1" applyFont="1" applyBorder="1" applyAlignment="1" applyProtection="1">
      <alignment horizontal="center" vertical="center"/>
    </xf>
    <xf numFmtId="176" fontId="21" fillId="0" borderId="47" xfId="0" applyNumberFormat="1" applyFont="1" applyBorder="1" applyAlignment="1" applyProtection="1">
      <alignment horizontal="center" vertical="center" shrinkToFit="1"/>
    </xf>
    <xf numFmtId="176" fontId="21" fillId="0" borderId="59" xfId="0" applyNumberFormat="1" applyFont="1" applyBorder="1" applyAlignment="1" applyProtection="1">
      <alignment horizontal="center" vertical="center" shrinkToFit="1"/>
    </xf>
    <xf numFmtId="176" fontId="21" fillId="0" borderId="86" xfId="0" applyNumberFormat="1" applyFont="1" applyBorder="1" applyAlignment="1" applyProtection="1">
      <alignment horizontal="center" vertical="center" shrinkToFit="1"/>
    </xf>
    <xf numFmtId="176" fontId="21" fillId="0" borderId="80" xfId="0" applyNumberFormat="1" applyFont="1" applyBorder="1" applyAlignment="1" applyProtection="1">
      <alignment horizontal="center" vertical="center" shrinkToFit="1"/>
    </xf>
    <xf numFmtId="176" fontId="21" fillId="0" borderId="40" xfId="0" applyNumberFormat="1" applyFont="1" applyBorder="1" applyAlignment="1" applyProtection="1">
      <alignment horizontal="center" vertical="center" shrinkToFit="1"/>
    </xf>
    <xf numFmtId="176" fontId="21" fillId="0" borderId="2" xfId="0" applyNumberFormat="1" applyFont="1" applyBorder="1" applyAlignment="1" applyProtection="1">
      <alignment horizontal="center" vertical="center" shrinkToFit="1"/>
    </xf>
    <xf numFmtId="176" fontId="21" fillId="0" borderId="82" xfId="0" applyNumberFormat="1" applyFont="1" applyBorder="1" applyAlignment="1" applyProtection="1">
      <alignment horizontal="center" vertical="center" shrinkToFit="1"/>
    </xf>
    <xf numFmtId="176" fontId="21" fillId="0" borderId="74" xfId="0" applyNumberFormat="1" applyFont="1" applyBorder="1" applyAlignment="1" applyProtection="1">
      <alignment horizontal="center" vertical="center" shrinkToFit="1"/>
    </xf>
    <xf numFmtId="0" fontId="30" fillId="0" borderId="75"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176" fontId="21" fillId="0" borderId="0" xfId="0" applyNumberFormat="1" applyFont="1" applyBorder="1" applyAlignment="1" applyProtection="1">
      <alignment horizontal="center" vertical="center" shrinkToFit="1"/>
    </xf>
    <xf numFmtId="0" fontId="35" fillId="0" borderId="18" xfId="0" applyFont="1" applyBorder="1" applyAlignment="1" applyProtection="1">
      <alignment horizontal="left" vertical="top"/>
    </xf>
    <xf numFmtId="0" fontId="35" fillId="0" borderId="1" xfId="0" applyFont="1" applyBorder="1" applyAlignment="1" applyProtection="1">
      <alignment horizontal="left" vertical="top"/>
    </xf>
    <xf numFmtId="0" fontId="35" fillId="0" borderId="13" xfId="0" applyFont="1" applyBorder="1" applyAlignment="1" applyProtection="1">
      <alignment horizontal="left" vertical="top"/>
    </xf>
    <xf numFmtId="0" fontId="35" fillId="0" borderId="6" xfId="0" applyFont="1" applyBorder="1" applyAlignment="1" applyProtection="1">
      <alignment horizontal="left" vertical="top"/>
    </xf>
    <xf numFmtId="0" fontId="35" fillId="0" borderId="0" xfId="0" applyFont="1" applyAlignment="1" applyProtection="1">
      <alignment horizontal="left" vertical="top"/>
    </xf>
    <xf numFmtId="0" fontId="35" fillId="0" borderId="4" xfId="0" applyFont="1" applyBorder="1" applyAlignment="1" applyProtection="1">
      <alignment horizontal="left" vertical="top"/>
    </xf>
    <xf numFmtId="0" fontId="35" fillId="0" borderId="7" xfId="0" applyFont="1" applyBorder="1" applyAlignment="1" applyProtection="1">
      <alignment horizontal="left" vertical="top"/>
    </xf>
    <xf numFmtId="0" fontId="35" fillId="0" borderId="2" xfId="0" applyFont="1" applyBorder="1" applyAlignment="1" applyProtection="1">
      <alignment horizontal="left" vertical="top"/>
    </xf>
    <xf numFmtId="0" fontId="35" fillId="0" borderId="5" xfId="0" applyFont="1" applyBorder="1" applyAlignment="1" applyProtection="1">
      <alignment horizontal="left" vertical="top"/>
    </xf>
    <xf numFmtId="176" fontId="21" fillId="0" borderId="73" xfId="0" applyNumberFormat="1" applyFont="1" applyBorder="1" applyAlignment="1" applyProtection="1">
      <alignment horizontal="center" vertical="center"/>
    </xf>
    <xf numFmtId="176" fontId="21" fillId="0" borderId="2" xfId="0" applyNumberFormat="1" applyFont="1" applyBorder="1" applyAlignment="1" applyProtection="1">
      <alignment horizontal="center" vertical="center"/>
    </xf>
    <xf numFmtId="176" fontId="21" fillId="0" borderId="74" xfId="0" applyNumberFormat="1" applyFont="1" applyBorder="1" applyAlignment="1" applyProtection="1">
      <alignment horizontal="center" vertical="center"/>
    </xf>
    <xf numFmtId="176" fontId="21" fillId="0" borderId="87" xfId="0" applyNumberFormat="1" applyFont="1" applyBorder="1" applyAlignment="1" applyProtection="1">
      <alignment horizontal="center" vertical="center"/>
    </xf>
    <xf numFmtId="176" fontId="21" fillId="0" borderId="88" xfId="0" applyNumberFormat="1" applyFont="1" applyBorder="1" applyAlignment="1" applyProtection="1">
      <alignment horizontal="center" vertical="center"/>
    </xf>
    <xf numFmtId="176" fontId="21" fillId="0" borderId="89" xfId="0" applyNumberFormat="1" applyFont="1" applyBorder="1" applyAlignment="1" applyProtection="1">
      <alignment horizontal="center" vertical="center"/>
    </xf>
    <xf numFmtId="176" fontId="21" fillId="0" borderId="78" xfId="0" applyNumberFormat="1" applyFont="1" applyBorder="1" applyAlignment="1" applyProtection="1">
      <alignment horizontal="center" vertical="center" shrinkToFit="1"/>
    </xf>
    <xf numFmtId="0" fontId="24" fillId="14" borderId="11" xfId="0" applyFont="1" applyFill="1" applyBorder="1" applyAlignment="1" applyProtection="1">
      <alignment horizontal="center" vertical="center"/>
    </xf>
    <xf numFmtId="176" fontId="30" fillId="0" borderId="16" xfId="1" applyNumberFormat="1" applyFont="1" applyBorder="1" applyAlignment="1" applyProtection="1">
      <alignment horizontal="center" vertical="center"/>
    </xf>
    <xf numFmtId="176" fontId="30" fillId="0" borderId="17" xfId="1" applyNumberFormat="1" applyFont="1" applyBorder="1" applyAlignment="1" applyProtection="1">
      <alignment horizontal="center" vertical="center"/>
    </xf>
    <xf numFmtId="176" fontId="30" fillId="0" borderId="11" xfId="1" applyNumberFormat="1" applyFont="1" applyBorder="1" applyAlignment="1" applyProtection="1">
      <alignment horizontal="center" vertical="center"/>
    </xf>
    <xf numFmtId="0" fontId="30" fillId="0" borderId="3" xfId="0" quotePrefix="1" applyFont="1" applyBorder="1" applyAlignment="1" applyProtection="1">
      <alignment horizontal="left" vertical="center"/>
    </xf>
    <xf numFmtId="0" fontId="30" fillId="0" borderId="3" xfId="0" applyFont="1" applyBorder="1" applyAlignment="1" applyProtection="1">
      <alignment horizontal="left" vertical="center"/>
    </xf>
    <xf numFmtId="0" fontId="31" fillId="14" borderId="11" xfId="0" applyFont="1" applyFill="1" applyBorder="1" applyAlignment="1" applyProtection="1">
      <alignment horizontal="center" vertical="center"/>
    </xf>
    <xf numFmtId="0" fontId="30" fillId="0" borderId="16" xfId="0" applyFont="1" applyBorder="1" applyAlignment="1" applyProtection="1">
      <alignment horizontal="left" vertical="center"/>
    </xf>
    <xf numFmtId="0" fontId="30" fillId="0" borderId="17" xfId="0" applyFont="1" applyBorder="1" applyAlignment="1" applyProtection="1">
      <alignment horizontal="left" vertical="center"/>
    </xf>
    <xf numFmtId="0" fontId="30" fillId="0" borderId="11" xfId="0" applyFont="1" applyBorder="1" applyAlignment="1" applyProtection="1">
      <alignment horizontal="left" vertical="center"/>
    </xf>
    <xf numFmtId="0" fontId="59" fillId="6" borderId="0" xfId="0" applyFont="1" applyFill="1" applyBorder="1" applyAlignment="1" applyProtection="1">
      <alignment horizontal="center" vertical="center" wrapText="1"/>
    </xf>
    <xf numFmtId="176" fontId="27" fillId="0" borderId="0" xfId="0" applyNumberFormat="1" applyFont="1" applyAlignment="1" applyProtection="1">
      <alignment horizontal="center" vertical="center"/>
    </xf>
    <xf numFmtId="0" fontId="45" fillId="5" borderId="160" xfId="1" applyFont="1" applyFill="1" applyBorder="1" applyAlignment="1">
      <alignment horizontal="center" vertical="center" textRotation="255"/>
    </xf>
    <xf numFmtId="0" fontId="45" fillId="5" borderId="0" xfId="1" applyFont="1" applyFill="1" applyBorder="1" applyAlignment="1">
      <alignment horizontal="center" vertical="center" textRotation="255"/>
    </xf>
    <xf numFmtId="0" fontId="45" fillId="3" borderId="157" xfId="1" applyFont="1" applyFill="1" applyBorder="1" applyAlignment="1">
      <alignment horizontal="center" vertical="center" textRotation="255"/>
    </xf>
    <xf numFmtId="0" fontId="45" fillId="3" borderId="158" xfId="1" applyFont="1" applyFill="1" applyBorder="1" applyAlignment="1">
      <alignment horizontal="center" vertical="center" textRotation="255"/>
    </xf>
    <xf numFmtId="0" fontId="45" fillId="3" borderId="160" xfId="1" applyFont="1" applyFill="1" applyBorder="1" applyAlignment="1">
      <alignment horizontal="center" vertical="center" textRotation="255"/>
    </xf>
    <xf numFmtId="0" fontId="45" fillId="3" borderId="0" xfId="1" applyFont="1" applyFill="1" applyBorder="1" applyAlignment="1">
      <alignment horizontal="center" vertical="center" textRotation="255"/>
    </xf>
    <xf numFmtId="0" fontId="45" fillId="3" borderId="162" xfId="1" applyFont="1" applyFill="1" applyBorder="1" applyAlignment="1">
      <alignment horizontal="center" vertical="center" textRotation="255"/>
    </xf>
    <xf numFmtId="0" fontId="45" fillId="3" borderId="163" xfId="1" applyFont="1" applyFill="1" applyBorder="1" applyAlignment="1">
      <alignment horizontal="center" vertical="center" textRotation="255"/>
    </xf>
    <xf numFmtId="0" fontId="42" fillId="3" borderId="158" xfId="1" applyFont="1" applyFill="1" applyBorder="1" applyAlignment="1">
      <alignment horizontal="center"/>
    </xf>
    <xf numFmtId="0" fontId="19" fillId="0" borderId="117" xfId="1" applyFont="1" applyBorder="1" applyAlignment="1">
      <alignment horizontal="center" vertical="center" wrapText="1"/>
    </xf>
    <xf numFmtId="0" fontId="19" fillId="0" borderId="28" xfId="1" applyFont="1" applyBorder="1" applyAlignment="1">
      <alignment horizontal="center" vertical="center"/>
    </xf>
    <xf numFmtId="0" fontId="19" fillId="0" borderId="114" xfId="1" applyFont="1" applyBorder="1" applyAlignment="1">
      <alignment horizontal="center" vertical="center"/>
    </xf>
    <xf numFmtId="0" fontId="19" fillId="0" borderId="127" xfId="1" applyFont="1" applyBorder="1" applyAlignment="1">
      <alignment horizontal="center" vertical="center" wrapText="1"/>
    </xf>
    <xf numFmtId="0" fontId="19" fillId="0" borderId="118" xfId="1" applyFont="1" applyBorder="1" applyAlignment="1">
      <alignment horizontal="center" vertical="center"/>
    </xf>
    <xf numFmtId="0" fontId="19" fillId="0" borderId="119" xfId="1" applyFont="1" applyBorder="1" applyAlignment="1">
      <alignment horizontal="center" vertical="center"/>
    </xf>
    <xf numFmtId="0" fontId="19" fillId="0" borderId="120" xfId="1" applyFont="1" applyBorder="1" applyAlignment="1">
      <alignment horizontal="center" vertical="center"/>
    </xf>
    <xf numFmtId="0" fontId="19" fillId="0" borderId="121" xfId="1" applyFont="1" applyBorder="1" applyAlignment="1">
      <alignment horizontal="center" vertical="center"/>
    </xf>
    <xf numFmtId="0" fontId="19" fillId="0" borderId="122" xfId="1" applyFont="1" applyBorder="1" applyAlignment="1">
      <alignment horizontal="center" vertical="center"/>
    </xf>
    <xf numFmtId="0" fontId="19" fillId="0" borderId="123" xfId="1" applyFont="1" applyBorder="1" applyAlignment="1">
      <alignment horizontal="center" vertical="center"/>
    </xf>
    <xf numFmtId="0" fontId="48" fillId="0" borderId="117" xfId="1" applyFont="1" applyBorder="1" applyAlignment="1">
      <alignment horizontal="center" vertical="center" wrapText="1"/>
    </xf>
    <xf numFmtId="0" fontId="21" fillId="0" borderId="28" xfId="1" applyFont="1" applyBorder="1" applyAlignment="1">
      <alignment horizontal="center" vertical="center"/>
    </xf>
    <xf numFmtId="0" fontId="21" fillId="0" borderId="114" xfId="1" applyFont="1" applyBorder="1" applyAlignment="1">
      <alignment horizontal="center" vertical="center"/>
    </xf>
    <xf numFmtId="0" fontId="48" fillId="0" borderId="4" xfId="1" applyFont="1" applyBorder="1" applyAlignment="1">
      <alignment horizontal="center" vertical="center" wrapText="1"/>
    </xf>
    <xf numFmtId="0" fontId="21" fillId="0" borderId="118" xfId="1" applyFont="1" applyBorder="1" applyAlignment="1">
      <alignment horizontal="center" vertical="center"/>
    </xf>
    <xf numFmtId="0" fontId="37" fillId="0" borderId="127" xfId="1" applyFont="1" applyBorder="1" applyAlignment="1">
      <alignment horizontal="center" vertical="center" wrapText="1"/>
    </xf>
    <xf numFmtId="0" fontId="37" fillId="0" borderId="28" xfId="1" applyFont="1" applyBorder="1" applyAlignment="1">
      <alignment horizontal="center" vertical="center"/>
    </xf>
    <xf numFmtId="0" fontId="37" fillId="0" borderId="118" xfId="1" applyFont="1" applyBorder="1" applyAlignment="1">
      <alignment horizontal="center" vertical="center"/>
    </xf>
    <xf numFmtId="0" fontId="37" fillId="12" borderId="0" xfId="1" applyFont="1" applyFill="1" applyBorder="1" applyAlignment="1">
      <alignment horizontal="center" vertical="center"/>
    </xf>
    <xf numFmtId="0" fontId="45" fillId="6" borderId="165" xfId="1" applyFont="1" applyFill="1" applyBorder="1" applyAlignment="1">
      <alignment horizontal="center" vertical="center" textRotation="255"/>
    </xf>
    <xf numFmtId="0" fontId="45" fillId="6" borderId="27" xfId="1" applyFont="1" applyFill="1" applyBorder="1" applyAlignment="1">
      <alignment horizontal="center" vertical="center" textRotation="255"/>
    </xf>
    <xf numFmtId="0" fontId="45" fillId="6" borderId="7" xfId="1" applyFont="1" applyFill="1" applyBorder="1" applyAlignment="1">
      <alignment horizontal="center" vertical="center" textRotation="255"/>
    </xf>
    <xf numFmtId="0" fontId="45" fillId="6" borderId="166" xfId="1" applyFont="1" applyFill="1" applyBorder="1" applyAlignment="1">
      <alignment horizontal="center" vertical="center" textRotation="255"/>
    </xf>
    <xf numFmtId="0" fontId="45" fillId="6" borderId="28" xfId="1" applyFont="1" applyFill="1" applyBorder="1" applyAlignment="1">
      <alignment horizontal="center" vertical="center" textRotation="255"/>
    </xf>
    <xf numFmtId="0" fontId="45" fillId="6" borderId="6" xfId="1" applyFont="1" applyFill="1" applyBorder="1" applyAlignment="1">
      <alignment horizontal="center" vertical="center" textRotation="255"/>
    </xf>
    <xf numFmtId="0" fontId="19" fillId="0" borderId="0" xfId="1" applyFont="1" applyBorder="1" applyAlignment="1">
      <alignment horizontal="center" vertical="center"/>
    </xf>
    <xf numFmtId="0" fontId="31" fillId="0" borderId="0" xfId="1" applyFont="1" applyBorder="1" applyAlignment="1">
      <alignment horizontal="center" vertical="center"/>
    </xf>
    <xf numFmtId="0" fontId="31" fillId="0" borderId="4" xfId="1" applyFont="1" applyBorder="1" applyAlignment="1">
      <alignment horizontal="center" vertical="center"/>
    </xf>
    <xf numFmtId="0" fontId="31" fillId="0" borderId="2" xfId="1" applyFont="1" applyBorder="1" applyAlignment="1">
      <alignment horizontal="center" vertical="center"/>
    </xf>
    <xf numFmtId="0" fontId="31" fillId="0" borderId="5" xfId="1" applyFont="1" applyBorder="1" applyAlignment="1">
      <alignment horizontal="center" vertical="center"/>
    </xf>
    <xf numFmtId="0" fontId="26" fillId="0" borderId="113" xfId="1" applyFont="1" applyFill="1" applyBorder="1" applyAlignment="1">
      <alignment horizontal="left" vertical="center" wrapText="1"/>
    </xf>
    <xf numFmtId="0" fontId="26" fillId="0" borderId="25" xfId="1" applyFont="1" applyFill="1" applyBorder="1" applyAlignment="1">
      <alignment horizontal="left" vertical="center" wrapText="1"/>
    </xf>
    <xf numFmtId="0" fontId="26" fillId="0" borderId="26" xfId="1" applyFont="1" applyFill="1" applyBorder="1" applyAlignment="1">
      <alignment horizontal="left" vertical="center" wrapText="1"/>
    </xf>
    <xf numFmtId="176" fontId="21" fillId="0" borderId="1" xfId="1" applyNumberFormat="1" applyFont="1" applyBorder="1" applyAlignment="1">
      <alignment horizontal="center" vertical="center" wrapText="1"/>
    </xf>
    <xf numFmtId="176" fontId="21" fillId="0" borderId="13" xfId="1" applyNumberFormat="1" applyFont="1" applyBorder="1" applyAlignment="1">
      <alignment horizontal="center" vertical="center" wrapText="1"/>
    </xf>
    <xf numFmtId="176" fontId="21" fillId="0" borderId="59" xfId="1" applyNumberFormat="1" applyFont="1" applyBorder="1" applyAlignment="1">
      <alignment horizontal="center" vertical="center" wrapText="1"/>
    </xf>
    <xf numFmtId="176" fontId="21" fillId="0" borderId="69" xfId="1" applyNumberFormat="1" applyFont="1" applyBorder="1" applyAlignment="1">
      <alignment horizontal="center" vertical="center" wrapText="1"/>
    </xf>
    <xf numFmtId="0" fontId="26" fillId="0" borderId="110" xfId="1" applyFont="1" applyFill="1" applyBorder="1" applyAlignment="1">
      <alignment horizontal="left" vertical="center" wrapText="1"/>
    </xf>
    <xf numFmtId="0" fontId="26" fillId="0" borderId="111" xfId="1" applyFont="1" applyFill="1" applyBorder="1" applyAlignment="1">
      <alignment horizontal="left" vertical="center" wrapText="1"/>
    </xf>
    <xf numFmtId="0" fontId="26" fillId="0" borderId="112" xfId="1" applyFont="1" applyFill="1" applyBorder="1" applyAlignment="1">
      <alignment horizontal="left" vertical="center" wrapText="1"/>
    </xf>
    <xf numFmtId="176" fontId="21" fillId="0" borderId="22" xfId="1" applyNumberFormat="1" applyFont="1" applyBorder="1" applyAlignment="1">
      <alignment horizontal="center" vertical="center" wrapText="1"/>
    </xf>
    <xf numFmtId="176" fontId="21" fillId="0" borderId="23" xfId="1" applyNumberFormat="1" applyFont="1" applyBorder="1" applyAlignment="1">
      <alignment horizontal="center" vertical="center" wrapText="1"/>
    </xf>
    <xf numFmtId="0" fontId="31" fillId="0" borderId="25" xfId="1" applyFont="1" applyBorder="1" applyAlignment="1">
      <alignment horizontal="center" vertical="center"/>
    </xf>
    <xf numFmtId="0" fontId="31" fillId="0" borderId="26" xfId="1" applyFont="1" applyBorder="1" applyAlignment="1">
      <alignment horizontal="center" vertical="center"/>
    </xf>
    <xf numFmtId="176" fontId="31" fillId="0" borderId="143" xfId="1" applyNumberFormat="1" applyFont="1" applyBorder="1" applyAlignment="1">
      <alignment horizontal="center" vertical="center" shrinkToFit="1"/>
    </xf>
    <xf numFmtId="176" fontId="31" fillId="0" borderId="144" xfId="1" applyNumberFormat="1" applyFont="1" applyBorder="1" applyAlignment="1">
      <alignment horizontal="center" vertical="center" shrinkToFit="1"/>
    </xf>
    <xf numFmtId="176" fontId="21" fillId="0" borderId="18" xfId="1" applyNumberFormat="1" applyFont="1" applyBorder="1" applyAlignment="1">
      <alignment horizontal="center" vertical="center" wrapText="1"/>
    </xf>
    <xf numFmtId="176" fontId="21" fillId="0" borderId="102" xfId="1" applyNumberFormat="1" applyFont="1" applyBorder="1" applyAlignment="1">
      <alignment horizontal="center" vertical="center" wrapText="1"/>
    </xf>
    <xf numFmtId="176" fontId="31" fillId="0" borderId="6" xfId="1" applyNumberFormat="1" applyFont="1" applyBorder="1" applyAlignment="1">
      <alignment horizontal="center" vertical="center"/>
    </xf>
    <xf numFmtId="176" fontId="31" fillId="0" borderId="0" xfId="1" applyNumberFormat="1" applyFont="1" applyBorder="1" applyAlignment="1">
      <alignment horizontal="center" vertical="center"/>
    </xf>
    <xf numFmtId="176" fontId="31" fillId="0" borderId="7" xfId="1" applyNumberFormat="1" applyFont="1" applyBorder="1" applyAlignment="1">
      <alignment horizontal="center" vertical="center"/>
    </xf>
    <xf numFmtId="176" fontId="31" fillId="0" borderId="2" xfId="1" applyNumberFormat="1" applyFont="1" applyBorder="1" applyAlignment="1">
      <alignment horizontal="center" vertical="center"/>
    </xf>
    <xf numFmtId="176" fontId="31" fillId="0" borderId="24" xfId="1" applyNumberFormat="1" applyFont="1" applyBorder="1" applyAlignment="1">
      <alignment horizontal="center" vertical="center" wrapText="1"/>
    </xf>
    <xf numFmtId="176" fontId="31" fillId="0" borderId="25" xfId="1" applyNumberFormat="1" applyFont="1" applyBorder="1" applyAlignment="1">
      <alignment horizontal="center" vertical="center" wrapText="1"/>
    </xf>
    <xf numFmtId="176" fontId="21" fillId="0" borderId="154" xfId="1" applyNumberFormat="1" applyFont="1" applyBorder="1" applyAlignment="1">
      <alignment horizontal="center" vertical="center" wrapText="1"/>
    </xf>
    <xf numFmtId="176" fontId="21" fillId="0" borderId="153" xfId="1" applyNumberFormat="1" applyFont="1" applyBorder="1" applyAlignment="1">
      <alignment horizontal="center" vertical="center" wrapText="1"/>
    </xf>
    <xf numFmtId="0" fontId="20" fillId="0" borderId="128" xfId="1" applyFont="1" applyBorder="1" applyAlignment="1">
      <alignment horizontal="center"/>
    </xf>
    <xf numFmtId="0" fontId="20" fillId="0" borderId="0" xfId="1" applyFont="1" applyBorder="1" applyAlignment="1">
      <alignment horizontal="center"/>
    </xf>
    <xf numFmtId="0" fontId="20" fillId="0" borderId="132" xfId="1" applyFont="1" applyBorder="1" applyAlignment="1">
      <alignment horizontal="center"/>
    </xf>
    <xf numFmtId="0" fontId="20" fillId="0" borderId="133" xfId="1" applyFont="1" applyBorder="1" applyAlignment="1">
      <alignment horizontal="center"/>
    </xf>
    <xf numFmtId="0" fontId="20" fillId="0" borderId="134" xfId="1" applyFont="1" applyBorder="1" applyAlignment="1">
      <alignment horizontal="center"/>
    </xf>
    <xf numFmtId="0" fontId="20" fillId="0" borderId="135" xfId="1" applyFont="1" applyBorder="1" applyAlignment="1">
      <alignment horizontal="center"/>
    </xf>
    <xf numFmtId="0" fontId="47" fillId="0" borderId="0" xfId="1" applyFont="1" applyBorder="1" applyAlignment="1">
      <alignment horizontal="center" vertical="center" wrapText="1"/>
    </xf>
    <xf numFmtId="0" fontId="19" fillId="0" borderId="8" xfId="1" applyFont="1" applyBorder="1" applyAlignment="1">
      <alignment horizontal="center" vertical="center"/>
    </xf>
    <xf numFmtId="0" fontId="47" fillId="0" borderId="14" xfId="1" applyFont="1" applyBorder="1" applyAlignment="1">
      <alignment horizontal="center" vertical="center" wrapText="1"/>
    </xf>
    <xf numFmtId="0" fontId="19" fillId="0" borderId="14" xfId="1" applyFont="1" applyBorder="1" applyAlignment="1">
      <alignment horizontal="center" vertical="center"/>
    </xf>
    <xf numFmtId="0" fontId="26" fillId="0" borderId="18" xfId="1" applyFont="1" applyFill="1" applyBorder="1" applyAlignment="1">
      <alignment horizontal="left" vertical="center" wrapText="1"/>
    </xf>
    <xf numFmtId="0" fontId="26" fillId="0" borderId="1" xfId="1" applyFont="1" applyFill="1" applyBorder="1" applyAlignment="1">
      <alignment horizontal="left" vertical="center" wrapText="1"/>
    </xf>
    <xf numFmtId="0" fontId="26" fillId="0" borderId="13" xfId="1" applyFont="1" applyFill="1" applyBorder="1" applyAlignment="1">
      <alignment horizontal="left" vertical="center" wrapText="1"/>
    </xf>
    <xf numFmtId="0" fontId="26" fillId="0" borderId="7" xfId="1" applyFont="1" applyFill="1" applyBorder="1" applyAlignment="1">
      <alignment horizontal="left" vertical="center" wrapText="1"/>
    </xf>
    <xf numFmtId="0" fontId="26" fillId="0" borderId="2" xfId="1" applyFont="1" applyFill="1" applyBorder="1" applyAlignment="1">
      <alignment horizontal="left" vertical="center" wrapText="1"/>
    </xf>
    <xf numFmtId="0" fontId="26" fillId="0" borderId="5" xfId="1" applyFont="1" applyFill="1" applyBorder="1" applyAlignment="1">
      <alignment horizontal="left" vertical="center" wrapText="1"/>
    </xf>
    <xf numFmtId="176" fontId="21" fillId="0" borderId="151" xfId="1" applyNumberFormat="1" applyFont="1" applyBorder="1" applyAlignment="1">
      <alignment horizontal="center" vertical="center" wrapText="1"/>
    </xf>
    <xf numFmtId="0" fontId="23" fillId="0" borderId="66" xfId="1" applyFont="1" applyBorder="1" applyAlignment="1">
      <alignment horizontal="center" vertical="center"/>
    </xf>
    <xf numFmtId="0" fontId="23" fillId="0" borderId="67" xfId="1" applyFont="1" applyBorder="1" applyAlignment="1">
      <alignment horizontal="center" vertical="center"/>
    </xf>
    <xf numFmtId="0" fontId="23" fillId="0" borderId="68" xfId="1" applyFont="1" applyBorder="1" applyAlignment="1">
      <alignment horizontal="center" vertical="center"/>
    </xf>
    <xf numFmtId="0" fontId="26" fillId="0" borderId="140" xfId="1" applyFont="1" applyBorder="1" applyAlignment="1">
      <alignment horizontal="left" vertical="center" wrapText="1"/>
    </xf>
    <xf numFmtId="0" fontId="26" fillId="0" borderId="141" xfId="1" applyFont="1" applyBorder="1" applyAlignment="1">
      <alignment horizontal="left" vertical="center" wrapText="1"/>
    </xf>
    <xf numFmtId="0" fontId="26" fillId="0" borderId="142" xfId="1" applyFont="1" applyBorder="1" applyAlignment="1">
      <alignment horizontal="left" vertical="center" wrapText="1"/>
    </xf>
    <xf numFmtId="0" fontId="26" fillId="0" borderId="146" xfId="1" applyFont="1" applyBorder="1" applyAlignment="1">
      <alignment horizontal="left" vertical="center" wrapText="1"/>
    </xf>
    <xf numFmtId="0" fontId="26" fillId="0" borderId="2" xfId="1" applyFont="1" applyBorder="1" applyAlignment="1">
      <alignment horizontal="left" vertical="center" wrapText="1"/>
    </xf>
    <xf numFmtId="0" fontId="26" fillId="0" borderId="5" xfId="1" applyFont="1" applyBorder="1" applyAlignment="1">
      <alignment horizontal="left" vertical="center" wrapText="1"/>
    </xf>
    <xf numFmtId="0" fontId="19" fillId="0" borderId="136" xfId="1" applyFont="1" applyFill="1" applyBorder="1" applyAlignment="1">
      <alignment horizontal="left" vertical="center" wrapText="1"/>
    </xf>
    <xf numFmtId="0" fontId="19" fillId="0" borderId="1" xfId="1" applyFont="1" applyFill="1" applyBorder="1" applyAlignment="1">
      <alignment horizontal="left" vertical="center" wrapText="1"/>
    </xf>
    <xf numFmtId="0" fontId="19" fillId="0" borderId="13" xfId="1" applyFont="1" applyFill="1" applyBorder="1" applyAlignment="1">
      <alignment horizontal="left" vertical="center" wrapText="1"/>
    </xf>
    <xf numFmtId="0" fontId="19" fillId="0" borderId="146" xfId="1" applyFont="1" applyFill="1" applyBorder="1" applyAlignment="1">
      <alignment horizontal="left" vertical="center" wrapText="1"/>
    </xf>
    <xf numFmtId="0" fontId="19" fillId="0" borderId="2" xfId="1" applyFont="1" applyFill="1" applyBorder="1" applyAlignment="1">
      <alignment horizontal="left" vertical="center" wrapText="1"/>
    </xf>
    <xf numFmtId="0" fontId="19" fillId="0" borderId="5" xfId="1" applyFont="1" applyFill="1" applyBorder="1" applyAlignment="1">
      <alignment horizontal="left" vertical="center" wrapText="1"/>
    </xf>
    <xf numFmtId="176" fontId="21" fillId="0" borderId="21" xfId="1" applyNumberFormat="1" applyFont="1" applyBorder="1" applyAlignment="1">
      <alignment horizontal="center" vertical="center" wrapText="1"/>
    </xf>
    <xf numFmtId="176" fontId="31" fillId="0" borderId="24" xfId="1" applyNumberFormat="1" applyFont="1" applyBorder="1" applyAlignment="1">
      <alignment horizontal="center" vertical="center"/>
    </xf>
    <xf numFmtId="176" fontId="31" fillId="0" borderId="25" xfId="1" applyNumberFormat="1" applyFont="1" applyBorder="1" applyAlignment="1">
      <alignment horizontal="center" vertical="center"/>
    </xf>
    <xf numFmtId="176" fontId="23" fillId="0" borderId="67" xfId="1" applyNumberFormat="1" applyFont="1" applyBorder="1" applyAlignment="1">
      <alignment horizontal="center" vertical="center"/>
    </xf>
    <xf numFmtId="176" fontId="23" fillId="0" borderId="62" xfId="1" applyNumberFormat="1" applyFont="1" applyBorder="1" applyAlignment="1">
      <alignment horizontal="center" vertical="center"/>
    </xf>
    <xf numFmtId="0" fontId="19" fillId="0" borderId="0" xfId="1" applyFont="1" applyBorder="1" applyAlignment="1">
      <alignment horizontal="left" vertical="center" wrapText="1"/>
    </xf>
    <xf numFmtId="176" fontId="21" fillId="0" borderId="148" xfId="1" applyNumberFormat="1" applyFont="1" applyBorder="1" applyAlignment="1">
      <alignment horizontal="center" vertical="center" wrapText="1"/>
    </xf>
    <xf numFmtId="0" fontId="31" fillId="0" borderId="104" xfId="1" applyFont="1" applyBorder="1" applyAlignment="1">
      <alignment horizontal="center" vertical="center"/>
    </xf>
    <xf numFmtId="0" fontId="31" fillId="0" borderId="149" xfId="1" applyFont="1" applyBorder="1" applyAlignment="1">
      <alignment horizontal="center" vertical="center"/>
    </xf>
    <xf numFmtId="176" fontId="31" fillId="0" borderId="21" xfId="1" applyNumberFormat="1" applyFont="1" applyBorder="1" applyAlignment="1">
      <alignment horizontal="center" vertical="center" wrapText="1" shrinkToFit="1"/>
    </xf>
    <xf numFmtId="176" fontId="31" fillId="0" borderId="22" xfId="1" applyNumberFormat="1" applyFont="1" applyBorder="1" applyAlignment="1">
      <alignment horizontal="center" vertical="center" wrapText="1" shrinkToFit="1"/>
    </xf>
    <xf numFmtId="176" fontId="31" fillId="0" borderId="103" xfId="1" applyNumberFormat="1" applyFont="1" applyBorder="1" applyAlignment="1">
      <alignment horizontal="center" vertical="center"/>
    </xf>
    <xf numFmtId="176" fontId="31" fillId="0" borderId="104" xfId="1" applyNumberFormat="1" applyFont="1" applyBorder="1" applyAlignment="1">
      <alignment horizontal="center" vertical="center"/>
    </xf>
    <xf numFmtId="0" fontId="26" fillId="0" borderId="136" xfId="1" applyFont="1" applyBorder="1" applyAlignment="1">
      <alignment horizontal="left" vertical="center" wrapText="1" shrinkToFit="1"/>
    </xf>
    <xf numFmtId="0" fontId="26" fillId="0" borderId="1" xfId="1" applyFont="1" applyBorder="1" applyAlignment="1">
      <alignment horizontal="left" vertical="center" wrapText="1" shrinkToFit="1"/>
    </xf>
    <xf numFmtId="0" fontId="26" fillId="0" borderId="13" xfId="1" applyFont="1" applyBorder="1" applyAlignment="1">
      <alignment horizontal="left" vertical="center" wrapText="1" shrinkToFit="1"/>
    </xf>
    <xf numFmtId="0" fontId="26" fillId="0" borderId="137" xfId="1" applyFont="1" applyBorder="1" applyAlignment="1">
      <alignment horizontal="left" vertical="center" wrapText="1" shrinkToFit="1"/>
    </xf>
    <xf numFmtId="0" fontId="26" fillId="0" borderId="138" xfId="1" applyFont="1" applyBorder="1" applyAlignment="1">
      <alignment horizontal="left" vertical="center" wrapText="1" shrinkToFit="1"/>
    </xf>
    <xf numFmtId="0" fontId="26" fillId="0" borderId="139" xfId="1" applyFont="1" applyBorder="1" applyAlignment="1">
      <alignment horizontal="left" vertical="center" wrapText="1" shrinkToFit="1"/>
    </xf>
    <xf numFmtId="176" fontId="21" fillId="0" borderId="24" xfId="1" applyNumberFormat="1" applyFont="1" applyBorder="1" applyAlignment="1">
      <alignment horizontal="center" vertical="center"/>
    </xf>
    <xf numFmtId="176" fontId="21" fillId="0" borderId="25" xfId="1" applyNumberFormat="1" applyFont="1" applyBorder="1" applyAlignment="1">
      <alignment horizontal="center" vertical="center"/>
    </xf>
    <xf numFmtId="176" fontId="31" fillId="0" borderId="21" xfId="1" applyNumberFormat="1" applyFont="1" applyBorder="1" applyAlignment="1">
      <alignment horizontal="center" vertical="center" wrapText="1"/>
    </xf>
    <xf numFmtId="176" fontId="31" fillId="0" borderId="22" xfId="1" applyNumberFormat="1" applyFont="1" applyBorder="1" applyAlignment="1">
      <alignment horizontal="center" vertical="center" wrapText="1"/>
    </xf>
    <xf numFmtId="0" fontId="81" fillId="0" borderId="170" xfId="1" applyFont="1" applyBorder="1" applyAlignment="1">
      <alignment horizontal="center" vertical="center"/>
    </xf>
    <xf numFmtId="0" fontId="2" fillId="0" borderId="171" xfId="1" applyBorder="1" applyAlignment="1">
      <alignment horizontal="center" vertical="center"/>
    </xf>
    <xf numFmtId="0" fontId="2" fillId="0" borderId="174" xfId="1" applyBorder="1" applyAlignment="1">
      <alignment horizontal="center" vertical="center"/>
    </xf>
    <xf numFmtId="0" fontId="2" fillId="0" borderId="0" xfId="1" applyBorder="1" applyAlignment="1">
      <alignment horizontal="center" vertical="center"/>
    </xf>
    <xf numFmtId="0" fontId="26" fillId="0" borderId="18" xfId="1" applyFont="1" applyFill="1" applyBorder="1" applyAlignment="1">
      <alignment horizontal="left" vertical="top" wrapText="1"/>
    </xf>
    <xf numFmtId="0" fontId="26" fillId="0" borderId="1" xfId="1" applyFont="1" applyFill="1" applyBorder="1" applyAlignment="1">
      <alignment horizontal="left" vertical="top" wrapText="1"/>
    </xf>
    <xf numFmtId="0" fontId="26" fillId="0" borderId="13" xfId="1" applyFont="1" applyFill="1" applyBorder="1" applyAlignment="1">
      <alignment horizontal="left" vertical="top" wrapText="1"/>
    </xf>
    <xf numFmtId="0" fontId="26" fillId="0" borderId="6" xfId="1" applyFont="1" applyFill="1" applyBorder="1" applyAlignment="1">
      <alignment horizontal="left" vertical="top" wrapText="1"/>
    </xf>
    <xf numFmtId="0" fontId="26" fillId="0" borderId="0" xfId="1" applyFont="1" applyFill="1" applyBorder="1" applyAlignment="1">
      <alignment horizontal="left" vertical="top" wrapText="1"/>
    </xf>
    <xf numFmtId="0" fontId="26" fillId="0" borderId="4" xfId="1" applyFont="1" applyFill="1" applyBorder="1" applyAlignment="1">
      <alignment horizontal="left" vertical="top" wrapText="1"/>
    </xf>
    <xf numFmtId="0" fontId="19" fillId="0" borderId="115" xfId="1" applyFont="1" applyBorder="1" applyAlignment="1">
      <alignment horizontal="center" vertical="center" wrapText="1"/>
    </xf>
    <xf numFmtId="0" fontId="19" fillId="0" borderId="0"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116" xfId="1" applyFont="1" applyBorder="1" applyAlignment="1">
      <alignment horizontal="center" vertical="center"/>
    </xf>
    <xf numFmtId="0" fontId="21" fillId="6" borderId="158" xfId="1" applyFont="1" applyFill="1" applyBorder="1" applyAlignment="1">
      <alignment horizontal="center"/>
    </xf>
    <xf numFmtId="0" fontId="31" fillId="0" borderId="147" xfId="1" applyFont="1" applyBorder="1" applyAlignment="1">
      <alignment horizontal="center" vertical="center"/>
    </xf>
    <xf numFmtId="176" fontId="21" fillId="0" borderId="144" xfId="1" applyNumberFormat="1" applyFont="1" applyBorder="1" applyAlignment="1">
      <alignment horizontal="center" vertical="center" wrapText="1"/>
    </xf>
    <xf numFmtId="176" fontId="21" fillId="0" borderId="145" xfId="1" applyNumberFormat="1" applyFont="1" applyBorder="1" applyAlignment="1">
      <alignment horizontal="center" vertical="center" wrapText="1"/>
    </xf>
    <xf numFmtId="0" fontId="31" fillId="0" borderId="155" xfId="1" applyFont="1" applyBorder="1" applyAlignment="1">
      <alignment horizontal="center" vertical="center"/>
    </xf>
    <xf numFmtId="0" fontId="31" fillId="0" borderId="156" xfId="1" applyFont="1" applyBorder="1" applyAlignment="1">
      <alignment horizontal="center" vertical="center"/>
    </xf>
    <xf numFmtId="0" fontId="19" fillId="0" borderId="150" xfId="1" applyFont="1" applyBorder="1" applyAlignment="1">
      <alignment horizontal="left" vertical="center" wrapText="1"/>
    </xf>
    <xf numFmtId="0" fontId="19" fillId="0" borderId="65" xfId="1" applyFont="1" applyBorder="1" applyAlignment="1">
      <alignment horizontal="left" vertical="center" wrapText="1"/>
    </xf>
    <xf numFmtId="0" fontId="19" fillId="0" borderId="152" xfId="1" applyFont="1" applyBorder="1" applyAlignment="1">
      <alignment horizontal="left" vertical="center" wrapText="1"/>
    </xf>
    <xf numFmtId="0" fontId="19" fillId="0" borderId="153" xfId="1" applyFont="1" applyBorder="1" applyAlignment="1">
      <alignment horizontal="left" vertical="center" wrapText="1"/>
    </xf>
    <xf numFmtId="0" fontId="63" fillId="8" borderId="3" xfId="3" applyFont="1" applyFill="1" applyBorder="1" applyAlignment="1">
      <alignment horizontal="center" vertical="center" wrapText="1"/>
    </xf>
    <xf numFmtId="0" fontId="63" fillId="8" borderId="16" xfId="3" applyFont="1" applyFill="1" applyBorder="1" applyAlignment="1">
      <alignment horizontal="center" vertical="center" wrapText="1"/>
    </xf>
    <xf numFmtId="0" fontId="63" fillId="8" borderId="17" xfId="3" applyFont="1" applyFill="1" applyBorder="1" applyAlignment="1">
      <alignment horizontal="center" vertical="center"/>
    </xf>
    <xf numFmtId="0" fontId="63" fillId="8" borderId="17" xfId="3" applyFont="1" applyFill="1" applyBorder="1" applyAlignment="1">
      <alignment horizontal="center" vertical="center" wrapText="1"/>
    </xf>
    <xf numFmtId="0" fontId="64" fillId="9" borderId="0" xfId="3" applyFont="1" applyFill="1" applyBorder="1" applyAlignment="1">
      <alignment horizontal="center" vertical="center"/>
    </xf>
    <xf numFmtId="0" fontId="0" fillId="0" borderId="18" xfId="3" applyFont="1" applyFill="1" applyBorder="1" applyAlignment="1">
      <alignment horizontal="left" vertical="top" wrapText="1"/>
    </xf>
    <xf numFmtId="0" fontId="63" fillId="0" borderId="1" xfId="3" applyFont="1" applyFill="1" applyBorder="1" applyAlignment="1">
      <alignment horizontal="left" vertical="top" wrapText="1"/>
    </xf>
    <xf numFmtId="0" fontId="63" fillId="0" borderId="13" xfId="3" applyFont="1" applyFill="1" applyBorder="1" applyAlignment="1">
      <alignment horizontal="left" vertical="top" wrapText="1"/>
    </xf>
    <xf numFmtId="0" fontId="63" fillId="0" borderId="6" xfId="3" applyFont="1" applyFill="1" applyBorder="1" applyAlignment="1">
      <alignment horizontal="left" vertical="top" wrapText="1"/>
    </xf>
    <xf numFmtId="0" fontId="63" fillId="0" borderId="0" xfId="3" applyFont="1" applyFill="1" applyBorder="1" applyAlignment="1">
      <alignment horizontal="left" vertical="top" wrapText="1"/>
    </xf>
    <xf numFmtId="0" fontId="63" fillId="0" borderId="4" xfId="3" applyFont="1" applyFill="1" applyBorder="1" applyAlignment="1">
      <alignment horizontal="left" vertical="top" wrapText="1"/>
    </xf>
    <xf numFmtId="0" fontId="63" fillId="0" borderId="7" xfId="3" applyFont="1" applyFill="1" applyBorder="1" applyAlignment="1">
      <alignment horizontal="left" vertical="top" wrapText="1"/>
    </xf>
    <xf numFmtId="0" fontId="63" fillId="0" borderId="2" xfId="3" applyFont="1" applyFill="1" applyBorder="1" applyAlignment="1">
      <alignment horizontal="left" vertical="top" wrapText="1"/>
    </xf>
    <xf numFmtId="0" fontId="63" fillId="0" borderId="5" xfId="3" applyFont="1" applyFill="1" applyBorder="1" applyAlignment="1">
      <alignment horizontal="left" vertical="top" wrapText="1"/>
    </xf>
    <xf numFmtId="0" fontId="63" fillId="8" borderId="3" xfId="3" applyFont="1" applyFill="1" applyBorder="1" applyAlignment="1">
      <alignment horizontal="center" vertical="center"/>
    </xf>
    <xf numFmtId="0" fontId="63" fillId="8" borderId="16" xfId="3" applyFont="1" applyFill="1" applyBorder="1" applyAlignment="1">
      <alignment horizontal="center" vertical="center"/>
    </xf>
    <xf numFmtId="0" fontId="63" fillId="8" borderId="17" xfId="3" applyFont="1" applyFill="1" applyBorder="1" applyAlignment="1">
      <alignment horizontal="center" vertical="center" wrapText="1" shrinkToFit="1"/>
    </xf>
    <xf numFmtId="0" fontId="63" fillId="15" borderId="16" xfId="3" applyFont="1" applyFill="1" applyBorder="1" applyAlignment="1">
      <alignment horizontal="center" vertical="center" shrinkToFit="1"/>
    </xf>
    <xf numFmtId="0" fontId="63" fillId="15" borderId="11" xfId="3" applyFont="1" applyFill="1" applyBorder="1" applyAlignment="1">
      <alignment horizontal="center" vertical="center" shrinkToFit="1"/>
    </xf>
    <xf numFmtId="0" fontId="63" fillId="15" borderId="7" xfId="3" applyFont="1" applyFill="1" applyBorder="1" applyAlignment="1">
      <alignment horizontal="center" vertical="center"/>
    </xf>
    <xf numFmtId="0" fontId="63" fillId="15" borderId="5" xfId="3" applyFont="1" applyFill="1" applyBorder="1" applyAlignment="1">
      <alignment horizontal="center" vertical="center"/>
    </xf>
    <xf numFmtId="0" fontId="0" fillId="15" borderId="16" xfId="3" applyFont="1" applyFill="1" applyBorder="1" applyAlignment="1">
      <alignment horizontal="center" vertical="center" shrinkToFit="1"/>
    </xf>
    <xf numFmtId="0" fontId="63" fillId="8" borderId="7" xfId="3" applyFont="1" applyFill="1" applyBorder="1" applyAlignment="1">
      <alignment horizontal="center" vertical="center" wrapText="1"/>
    </xf>
    <xf numFmtId="0" fontId="63" fillId="8" borderId="5" xfId="3" applyFont="1" applyFill="1" applyBorder="1" applyAlignment="1">
      <alignment horizontal="center" vertical="center" wrapText="1"/>
    </xf>
    <xf numFmtId="0" fontId="63" fillId="15" borderId="16" xfId="3" applyFont="1" applyFill="1" applyBorder="1" applyAlignment="1">
      <alignment horizontal="center" vertical="center" wrapText="1"/>
    </xf>
    <xf numFmtId="0" fontId="63" fillId="15" borderId="11" xfId="3" applyFont="1" applyFill="1" applyBorder="1" applyAlignment="1">
      <alignment horizontal="center" vertical="center" wrapText="1"/>
    </xf>
    <xf numFmtId="0" fontId="63" fillId="8" borderId="11" xfId="3" applyFont="1" applyFill="1" applyBorder="1" applyAlignment="1">
      <alignment horizontal="center" vertical="center" wrapText="1"/>
    </xf>
    <xf numFmtId="0" fontId="63" fillId="8" borderId="16" xfId="3" applyFont="1" applyFill="1" applyBorder="1" applyAlignment="1">
      <alignment horizontal="center" vertical="center" wrapText="1" shrinkToFit="1"/>
    </xf>
    <xf numFmtId="0" fontId="63" fillId="8" borderId="11" xfId="3" applyFont="1" applyFill="1" applyBorder="1" applyAlignment="1">
      <alignment horizontal="center" vertical="center" wrapText="1" shrinkToFit="1"/>
    </xf>
    <xf numFmtId="0" fontId="63" fillId="8" borderId="21" xfId="3" applyFont="1" applyFill="1" applyBorder="1" applyAlignment="1">
      <alignment horizontal="center" vertical="center" wrapText="1"/>
    </xf>
    <xf numFmtId="0" fontId="63" fillId="8" borderId="23" xfId="3" applyFont="1" applyFill="1" applyBorder="1" applyAlignment="1">
      <alignment horizontal="center" vertical="center" wrapText="1"/>
    </xf>
    <xf numFmtId="0" fontId="63" fillId="8" borderId="24" xfId="3" applyFont="1" applyFill="1" applyBorder="1" applyAlignment="1">
      <alignment horizontal="center" vertical="center" shrinkToFit="1"/>
    </xf>
    <xf numFmtId="0" fontId="63" fillId="8" borderId="26" xfId="3" applyFont="1" applyFill="1" applyBorder="1" applyAlignment="1">
      <alignment horizontal="center" vertical="center" shrinkToFit="1"/>
    </xf>
    <xf numFmtId="0" fontId="11" fillId="15" borderId="18" xfId="3" applyFont="1" applyFill="1" applyBorder="1" applyAlignment="1">
      <alignment horizontal="center" vertical="center" wrapText="1"/>
    </xf>
    <xf numFmtId="0" fontId="11" fillId="15" borderId="13" xfId="3" applyFont="1" applyFill="1" applyBorder="1" applyAlignment="1">
      <alignment horizontal="center" vertical="center" wrapText="1"/>
    </xf>
    <xf numFmtId="0" fontId="11" fillId="15" borderId="16" xfId="3" applyFont="1" applyFill="1" applyBorder="1" applyAlignment="1">
      <alignment horizontal="center" vertical="center" wrapText="1"/>
    </xf>
    <xf numFmtId="0" fontId="11" fillId="15" borderId="11" xfId="3" applyFont="1" applyFill="1" applyBorder="1" applyAlignment="1">
      <alignment horizontal="center" vertical="center" wrapText="1"/>
    </xf>
    <xf numFmtId="0" fontId="0" fillId="8" borderId="7" xfId="3" applyFont="1" applyFill="1" applyBorder="1" applyAlignment="1">
      <alignment horizontal="center" vertical="center" wrapText="1"/>
    </xf>
    <xf numFmtId="0" fontId="63" fillId="8" borderId="106" xfId="3" applyFont="1" applyFill="1" applyBorder="1" applyAlignment="1">
      <alignment horizontal="center" vertical="center"/>
    </xf>
    <xf numFmtId="0" fontId="73" fillId="8" borderId="27" xfId="3" applyFont="1" applyFill="1" applyBorder="1" applyAlignment="1">
      <alignment horizontal="center" vertical="center" shrinkToFit="1"/>
    </xf>
    <xf numFmtId="0" fontId="73" fillId="8" borderId="7" xfId="3" applyFont="1" applyFill="1" applyBorder="1" applyAlignment="1">
      <alignment horizontal="center" vertical="center" shrinkToFit="1"/>
    </xf>
    <xf numFmtId="0" fontId="73" fillId="8" borderId="5" xfId="3" applyFont="1" applyFill="1" applyBorder="1" applyAlignment="1">
      <alignment horizontal="center" vertical="center" shrinkToFit="1"/>
    </xf>
    <xf numFmtId="0" fontId="63" fillId="10" borderId="16" xfId="3" applyFont="1" applyFill="1" applyBorder="1" applyAlignment="1">
      <alignment horizontal="center" vertical="center"/>
    </xf>
    <xf numFmtId="0" fontId="63" fillId="10" borderId="11" xfId="3" applyFont="1" applyFill="1" applyBorder="1" applyAlignment="1">
      <alignment horizontal="center" vertical="center"/>
    </xf>
    <xf numFmtId="0" fontId="63" fillId="0" borderId="3" xfId="3" applyFont="1" applyFill="1" applyBorder="1" applyAlignment="1">
      <alignment horizontal="center" vertical="center" wrapText="1"/>
    </xf>
    <xf numFmtId="0" fontId="63" fillId="0" borderId="3" xfId="3" applyFont="1" applyFill="1" applyBorder="1" applyAlignment="1">
      <alignment horizontal="center" vertical="center"/>
    </xf>
    <xf numFmtId="0" fontId="63" fillId="0" borderId="3" xfId="3" applyFont="1" applyFill="1" applyBorder="1" applyAlignment="1">
      <alignment horizontal="left" vertical="center" wrapText="1"/>
    </xf>
    <xf numFmtId="0" fontId="63" fillId="0" borderId="17" xfId="3" applyFont="1" applyFill="1" applyBorder="1" applyAlignment="1">
      <alignment horizontal="left" vertical="center" wrapText="1"/>
    </xf>
    <xf numFmtId="0" fontId="63" fillId="0" borderId="11" xfId="3" applyFont="1" applyFill="1" applyBorder="1" applyAlignment="1">
      <alignment horizontal="left" vertical="center" wrapText="1"/>
    </xf>
    <xf numFmtId="0" fontId="63" fillId="0" borderId="16" xfId="3" applyFont="1" applyFill="1" applyBorder="1" applyAlignment="1">
      <alignment horizontal="center" vertical="center" wrapText="1"/>
    </xf>
    <xf numFmtId="0" fontId="63" fillId="0" borderId="11" xfId="3" applyFont="1" applyFill="1" applyBorder="1" applyAlignment="1">
      <alignment horizontal="center" vertical="center" wrapText="1"/>
    </xf>
    <xf numFmtId="0" fontId="63" fillId="0" borderId="18" xfId="3" applyFont="1" applyFill="1" applyBorder="1" applyAlignment="1">
      <alignment horizontal="left" vertical="center" wrapText="1"/>
    </xf>
    <xf numFmtId="0" fontId="63" fillId="0" borderId="1" xfId="3" applyFont="1" applyFill="1" applyBorder="1" applyAlignment="1">
      <alignment horizontal="left" vertical="center" wrapText="1"/>
    </xf>
    <xf numFmtId="0" fontId="63" fillId="0" borderId="13" xfId="3" applyFont="1" applyFill="1" applyBorder="1" applyAlignment="1">
      <alignment horizontal="left" vertical="center" wrapText="1"/>
    </xf>
    <xf numFmtId="0" fontId="63" fillId="0" borderId="7" xfId="3" applyFont="1" applyFill="1" applyBorder="1" applyAlignment="1">
      <alignment horizontal="left" vertical="center" wrapText="1"/>
    </xf>
    <xf numFmtId="0" fontId="63" fillId="0" borderId="2" xfId="3" applyFont="1" applyFill="1" applyBorder="1" applyAlignment="1">
      <alignment horizontal="left" vertical="center" wrapText="1"/>
    </xf>
    <xf numFmtId="0" fontId="63" fillId="0" borderId="5" xfId="3" applyFont="1" applyFill="1" applyBorder="1" applyAlignment="1">
      <alignment horizontal="left" vertical="center" wrapText="1"/>
    </xf>
    <xf numFmtId="0" fontId="63" fillId="0" borderId="17" xfId="3" applyFont="1" applyFill="1" applyBorder="1" applyAlignment="1">
      <alignment vertical="center" wrapText="1"/>
    </xf>
    <xf numFmtId="0" fontId="63" fillId="0" borderId="11" xfId="3" applyFont="1" applyFill="1" applyBorder="1" applyAlignment="1">
      <alignment vertical="center" wrapText="1"/>
    </xf>
    <xf numFmtId="0" fontId="0" fillId="0" borderId="17" xfId="3" applyFont="1" applyFill="1" applyBorder="1" applyAlignment="1">
      <alignment horizontal="left" vertical="center" wrapText="1"/>
    </xf>
    <xf numFmtId="0" fontId="12" fillId="3" borderId="6" xfId="1" applyFont="1" applyFill="1" applyBorder="1" applyAlignment="1">
      <alignment horizontal="center" vertical="center" textRotation="255"/>
    </xf>
    <xf numFmtId="0" fontId="15" fillId="3" borderId="18" xfId="1" applyFont="1" applyFill="1" applyBorder="1" applyAlignment="1">
      <alignment horizontal="center" vertical="center"/>
    </xf>
    <xf numFmtId="0" fontId="15" fillId="3" borderId="1" xfId="1" applyFont="1" applyFill="1" applyBorder="1" applyAlignment="1">
      <alignment horizontal="center" vertical="center"/>
    </xf>
    <xf numFmtId="0" fontId="12" fillId="3" borderId="6" xfId="1" applyFont="1" applyFill="1" applyBorder="1" applyAlignment="1">
      <alignment horizontal="center" vertical="top" textRotation="255"/>
    </xf>
    <xf numFmtId="0" fontId="15" fillId="6" borderId="18" xfId="1" applyFont="1" applyFill="1" applyBorder="1" applyAlignment="1">
      <alignment horizontal="center" vertical="center"/>
    </xf>
    <xf numFmtId="0" fontId="15" fillId="6" borderId="1" xfId="1" applyFont="1" applyFill="1" applyBorder="1" applyAlignment="1">
      <alignment horizontal="center" vertical="center"/>
    </xf>
    <xf numFmtId="0" fontId="12" fillId="6" borderId="6" xfId="1" applyFont="1" applyFill="1" applyBorder="1" applyAlignment="1">
      <alignment horizontal="center" vertical="center" textRotation="255"/>
    </xf>
    <xf numFmtId="0" fontId="53" fillId="0" borderId="13" xfId="1" applyFont="1" applyFill="1" applyBorder="1" applyAlignment="1">
      <alignment horizontal="left" vertical="center" wrapText="1"/>
    </xf>
    <xf numFmtId="0" fontId="53" fillId="0" borderId="19" xfId="1" applyFont="1" applyFill="1" applyBorder="1" applyAlignment="1">
      <alignment horizontal="left" vertical="center" wrapText="1"/>
    </xf>
    <xf numFmtId="0" fontId="53" fillId="0" borderId="63" xfId="1" applyFont="1" applyFill="1" applyBorder="1" applyAlignment="1">
      <alignment horizontal="left" vertical="center" wrapText="1"/>
    </xf>
    <xf numFmtId="0" fontId="53" fillId="0" borderId="36" xfId="1" applyFont="1" applyFill="1" applyBorder="1" applyAlignment="1">
      <alignment horizontal="left" vertical="center" wrapText="1"/>
    </xf>
    <xf numFmtId="0" fontId="52" fillId="2" borderId="64" xfId="1" applyFont="1" applyFill="1" applyBorder="1" applyAlignment="1">
      <alignment horizontal="center" vertical="center" textRotation="255" wrapText="1"/>
    </xf>
    <xf numFmtId="0" fontId="52" fillId="2" borderId="35" xfId="1" applyFont="1" applyFill="1" applyBorder="1" applyAlignment="1">
      <alignment horizontal="center" vertical="center" textRotation="255" wrapText="1"/>
    </xf>
    <xf numFmtId="0" fontId="15" fillId="5" borderId="18" xfId="1" applyFont="1" applyFill="1" applyBorder="1" applyAlignment="1">
      <alignment horizontal="center" vertical="center"/>
    </xf>
    <xf numFmtId="0" fontId="15" fillId="5" borderId="1" xfId="1" applyFont="1" applyFill="1" applyBorder="1" applyAlignment="1">
      <alignment horizontal="center" vertical="center"/>
    </xf>
    <xf numFmtId="0" fontId="53" fillId="0" borderId="98" xfId="1" applyFont="1" applyBorder="1" applyAlignment="1">
      <alignment horizontal="left" vertical="center" wrapText="1"/>
    </xf>
    <xf numFmtId="0" fontId="53" fillId="0" borderId="38" xfId="1" applyFont="1" applyBorder="1" applyAlignment="1">
      <alignment horizontal="left" vertical="center" wrapText="1"/>
    </xf>
    <xf numFmtId="0" fontId="53" fillId="0" borderId="96" xfId="1" applyFont="1" applyBorder="1" applyAlignment="1">
      <alignment horizontal="left" vertical="center" wrapText="1"/>
    </xf>
    <xf numFmtId="0" fontId="53" fillId="0" borderId="97" xfId="1" applyFont="1" applyBorder="1" applyAlignment="1">
      <alignment horizontal="left" vertical="center" wrapText="1"/>
    </xf>
    <xf numFmtId="0" fontId="52" fillId="2" borderId="39" xfId="1" applyFont="1" applyFill="1" applyBorder="1" applyAlignment="1">
      <alignment horizontal="center" vertical="center" textRotation="255" wrapText="1"/>
    </xf>
  </cellXfs>
  <cellStyles count="5">
    <cellStyle name="桁区切り 2" xfId="4"/>
    <cellStyle name="標準" xfId="0" builtinId="0"/>
    <cellStyle name="標準 2" xfId="1"/>
    <cellStyle name="標準 2 2" xfId="2"/>
    <cellStyle name="標準 2 3" xfId="3"/>
  </cellStyles>
  <dxfs count="0"/>
  <tableStyles count="0" defaultTableStyle="TableStyleMedium9" defaultPivotStyle="PivotStyleLight16"/>
  <colors>
    <mruColors>
      <color rgb="FFFF3300"/>
      <color rgb="FFA9F3FD"/>
      <color rgb="FF55F9FD"/>
      <color rgb="FFCCFFFF"/>
      <color rgb="FFB1FE8A"/>
      <color rgb="FFFFFF66"/>
      <color rgb="FFFFBDDE"/>
      <color rgb="FFF9B67F"/>
      <color rgb="FFF8A662"/>
      <color rgb="FF00E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育休ありの場合</c:v>
          </c:tx>
          <c:spPr>
            <a:solidFill>
              <a:srgbClr val="FF3300"/>
            </a:solidFill>
            <a:ln>
              <a:noFill/>
            </a:ln>
            <a:effectLst/>
          </c:spPr>
          <c:invertIfNegative val="0"/>
          <c:cat>
            <c:numRef>
              <c:f>【収入試算】!$D$45:$O$45</c:f>
              <c:numCache>
                <c:formatCode>[$-411]ge\.m</c:formatCode>
                <c:ptCount val="12"/>
                <c:pt idx="0">
                  <c:v>45882</c:v>
                </c:pt>
                <c:pt idx="1">
                  <c:v>45913</c:v>
                </c:pt>
                <c:pt idx="2">
                  <c:v>45943</c:v>
                </c:pt>
                <c:pt idx="3">
                  <c:v>45974</c:v>
                </c:pt>
                <c:pt idx="4">
                  <c:v>46004</c:v>
                </c:pt>
                <c:pt idx="5">
                  <c:v>46035</c:v>
                </c:pt>
                <c:pt idx="6">
                  <c:v>46066</c:v>
                </c:pt>
                <c:pt idx="7">
                  <c:v>46094</c:v>
                </c:pt>
                <c:pt idx="8">
                  <c:v>46125</c:v>
                </c:pt>
                <c:pt idx="9">
                  <c:v>46155</c:v>
                </c:pt>
                <c:pt idx="10">
                  <c:v>46186</c:v>
                </c:pt>
                <c:pt idx="11">
                  <c:v>46216</c:v>
                </c:pt>
              </c:numCache>
            </c:numRef>
          </c:cat>
          <c:val>
            <c:numRef>
              <c:f>【収入試算】!$D$62:$O$62</c:f>
              <c:numCache>
                <c:formatCode>#,##0_);[Red]\(#,##0\)</c:formatCode>
                <c:ptCount val="12"/>
                <c:pt idx="0">
                  <c:v>327755</c:v>
                </c:pt>
                <c:pt idx="1">
                  <c:v>274736</c:v>
                </c:pt>
                <c:pt idx="2">
                  <c:v>287224</c:v>
                </c:pt>
                <c:pt idx="3">
                  <c:v>249760</c:v>
                </c:pt>
                <c:pt idx="4">
                  <c:v>584224</c:v>
                </c:pt>
                <c:pt idx="5">
                  <c:v>274736</c:v>
                </c:pt>
                <c:pt idx="6">
                  <c:v>202240</c:v>
                </c:pt>
                <c:pt idx="7">
                  <c:v>252524</c:v>
                </c:pt>
                <c:pt idx="8">
                  <c:v>252524</c:v>
                </c:pt>
                <c:pt idx="9">
                  <c:v>252524</c:v>
                </c:pt>
                <c:pt idx="10">
                  <c:v>797524</c:v>
                </c:pt>
                <c:pt idx="11">
                  <c:v>252524</c:v>
                </c:pt>
              </c:numCache>
            </c:numRef>
          </c:val>
          <c:extLst>
            <c:ext xmlns:c16="http://schemas.microsoft.com/office/drawing/2014/chart" uri="{C3380CC4-5D6E-409C-BE32-E72D297353CC}">
              <c16:uniqueId val="{00000000-5F5A-4EDE-A922-E9AA6397E209}"/>
            </c:ext>
          </c:extLst>
        </c:ser>
        <c:ser>
          <c:idx val="1"/>
          <c:order val="1"/>
          <c:tx>
            <c:v>育休なしの場合</c:v>
          </c:tx>
          <c:spPr>
            <a:solidFill>
              <a:schemeClr val="tx2">
                <a:lumMod val="60000"/>
                <a:lumOff val="40000"/>
              </a:schemeClr>
            </a:solidFill>
            <a:ln>
              <a:noFill/>
            </a:ln>
            <a:effectLst/>
          </c:spPr>
          <c:invertIfNegative val="0"/>
          <c:cat>
            <c:numRef>
              <c:f>【収入試算】!$D$45:$O$45</c:f>
              <c:numCache>
                <c:formatCode>[$-411]ge\.m</c:formatCode>
                <c:ptCount val="12"/>
                <c:pt idx="0">
                  <c:v>45882</c:v>
                </c:pt>
                <c:pt idx="1">
                  <c:v>45913</c:v>
                </c:pt>
                <c:pt idx="2">
                  <c:v>45943</c:v>
                </c:pt>
                <c:pt idx="3">
                  <c:v>45974</c:v>
                </c:pt>
                <c:pt idx="4">
                  <c:v>46004</c:v>
                </c:pt>
                <c:pt idx="5">
                  <c:v>46035</c:v>
                </c:pt>
                <c:pt idx="6">
                  <c:v>46066</c:v>
                </c:pt>
                <c:pt idx="7">
                  <c:v>46094</c:v>
                </c:pt>
                <c:pt idx="8">
                  <c:v>46125</c:v>
                </c:pt>
                <c:pt idx="9">
                  <c:v>46155</c:v>
                </c:pt>
                <c:pt idx="10">
                  <c:v>46186</c:v>
                </c:pt>
                <c:pt idx="11">
                  <c:v>46216</c:v>
                </c:pt>
              </c:numCache>
            </c:numRef>
          </c:cat>
          <c:val>
            <c:numRef>
              <c:f>【収入試算】!$D$63:$O$63</c:f>
              <c:numCache>
                <c:formatCode>#,##0_);[Red]\(#,##0\)</c:formatCode>
                <c:ptCount val="12"/>
                <c:pt idx="0">
                  <c:v>252524</c:v>
                </c:pt>
                <c:pt idx="1">
                  <c:v>252524</c:v>
                </c:pt>
                <c:pt idx="2">
                  <c:v>252524</c:v>
                </c:pt>
                <c:pt idx="3">
                  <c:v>252524</c:v>
                </c:pt>
                <c:pt idx="4">
                  <c:v>797524</c:v>
                </c:pt>
                <c:pt idx="5">
                  <c:v>252524</c:v>
                </c:pt>
                <c:pt idx="6">
                  <c:v>252524</c:v>
                </c:pt>
                <c:pt idx="7">
                  <c:v>252524</c:v>
                </c:pt>
                <c:pt idx="8">
                  <c:v>252524</c:v>
                </c:pt>
                <c:pt idx="9">
                  <c:v>252524</c:v>
                </c:pt>
                <c:pt idx="10">
                  <c:v>797524</c:v>
                </c:pt>
                <c:pt idx="11">
                  <c:v>252524</c:v>
                </c:pt>
              </c:numCache>
            </c:numRef>
          </c:val>
          <c:extLst>
            <c:ext xmlns:c16="http://schemas.microsoft.com/office/drawing/2014/chart" uri="{C3380CC4-5D6E-409C-BE32-E72D297353CC}">
              <c16:uniqueId val="{00000001-5F5A-4EDE-A922-E9AA6397E209}"/>
            </c:ext>
          </c:extLst>
        </c:ser>
        <c:dLbls>
          <c:showLegendKey val="0"/>
          <c:showVal val="0"/>
          <c:showCatName val="0"/>
          <c:showSerName val="0"/>
          <c:showPercent val="0"/>
          <c:showBubbleSize val="0"/>
        </c:dLbls>
        <c:gapWidth val="219"/>
        <c:overlap val="-27"/>
        <c:axId val="615044672"/>
        <c:axId val="615042376"/>
      </c:barChart>
      <c:dateAx>
        <c:axId val="615044672"/>
        <c:scaling>
          <c:orientation val="minMax"/>
        </c:scaling>
        <c:delete val="0"/>
        <c:axPos val="b"/>
        <c:majorGridlines>
          <c:spPr>
            <a:ln w="9525" cap="flat" cmpd="sng" algn="ctr">
              <a:solidFill>
                <a:schemeClr val="bg1">
                  <a:lumMod val="85000"/>
                </a:schemeClr>
              </a:solidFill>
              <a:round/>
            </a:ln>
            <a:effectLst/>
          </c:spPr>
        </c:majorGridlines>
        <c:numFmt formatCode="[$-411]ge\.m"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615042376"/>
        <c:crosses val="autoZero"/>
        <c:auto val="1"/>
        <c:lblOffset val="100"/>
        <c:baseTimeUnit val="months"/>
      </c:dateAx>
      <c:valAx>
        <c:axId val="615042376"/>
        <c:scaling>
          <c:orientation val="minMax"/>
        </c:scaling>
        <c:delete val="0"/>
        <c:axPos val="l"/>
        <c:majorGridlines>
          <c:spPr>
            <a:ln w="9525" cap="flat" cmpd="sng" algn="ctr">
              <a:solidFill>
                <a:schemeClr val="tx1"/>
              </a:solidFill>
              <a:prstDash val="sysDot"/>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615044672"/>
        <c:crossesAt val="1"/>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28575" cap="flat" cmpd="sng" algn="ctr">
      <a:solidFill>
        <a:srgbClr val="FF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3" Type="http://schemas.openxmlformats.org/officeDocument/2006/relationships/hyperlink" Target="#&#12304;&#32887;&#21209;&#24489;&#24112;&#12305;!A1"/><Relationship Id="rId2" Type="http://schemas.openxmlformats.org/officeDocument/2006/relationships/hyperlink" Target="#&#12304;&#32946;&#20816;&#20241;&#26989;&#31561;&#12305;!A1"/><Relationship Id="rId1" Type="http://schemas.openxmlformats.org/officeDocument/2006/relationships/hyperlink" Target="#&#12304;&#28310;&#20633;&#12305;!A1"/><Relationship Id="rId4" Type="http://schemas.openxmlformats.org/officeDocument/2006/relationships/hyperlink" Target="#&#12304;&#12513;&#12483;&#12475;&#12540;&#12472;&#12305;!A1"/></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hyperlink" Target="#&#12473;&#12465;&#12472;&#12517;&#12540;&#12523;&#21450;&#12403;&#21508;&#20241;&#26247;&#12539;&#20241;&#26989;&#21046;&#24230;!A1"/></Relationships>
</file>

<file path=xl/drawings/_rels/drawing6.xml.rels><?xml version="1.0" encoding="UTF-8" standalone="yes"?>
<Relationships xmlns="http://schemas.openxmlformats.org/package/2006/relationships"><Relationship Id="rId1" Type="http://schemas.openxmlformats.org/officeDocument/2006/relationships/hyperlink" Target="#&#12473;&#12465;&#12472;&#12517;&#12540;&#12523;&#21450;&#12403;&#21508;&#20241;&#26247;&#12539;&#20241;&#26989;&#21046;&#24230;!A1"/></Relationships>
</file>

<file path=xl/drawings/_rels/drawing7.xml.rels><?xml version="1.0" encoding="UTF-8" standalone="yes"?>
<Relationships xmlns="http://schemas.openxmlformats.org/package/2006/relationships"><Relationship Id="rId1" Type="http://schemas.openxmlformats.org/officeDocument/2006/relationships/hyperlink" Target="#&#12473;&#12465;&#12472;&#12517;&#12540;&#12523;&#21450;&#12403;&#21508;&#20241;&#26247;&#12539;&#20241;&#26989;&#21046;&#24230;!A1"/></Relationships>
</file>

<file path=xl/drawings/_rels/drawing8.xml.rels><?xml version="1.0" encoding="UTF-8" standalone="yes"?>
<Relationships xmlns="http://schemas.openxmlformats.org/package/2006/relationships"><Relationship Id="rId1" Type="http://schemas.openxmlformats.org/officeDocument/2006/relationships/hyperlink" Target="#&#12473;&#12465;&#12472;&#12517;&#12540;&#12523;&#21450;&#12403;&#21508;&#20241;&#26247;&#12539;&#20241;&#26989;&#21046;&#24230;!A1"/></Relationships>
</file>

<file path=xl/drawings/drawing1.xml><?xml version="1.0" encoding="utf-8"?>
<xdr:wsDr xmlns:xdr="http://schemas.openxmlformats.org/drawingml/2006/spreadsheetDrawing" xmlns:a="http://schemas.openxmlformats.org/drawingml/2006/main">
  <xdr:twoCellAnchor>
    <xdr:from>
      <xdr:col>23</xdr:col>
      <xdr:colOff>2</xdr:colOff>
      <xdr:row>23</xdr:row>
      <xdr:rowOff>116417</xdr:rowOff>
    </xdr:from>
    <xdr:to>
      <xdr:col>35</xdr:col>
      <xdr:colOff>0</xdr:colOff>
      <xdr:row>26</xdr:row>
      <xdr:rowOff>10584</xdr:rowOff>
    </xdr:to>
    <xdr:sp macro="" textlink="">
      <xdr:nvSpPr>
        <xdr:cNvPr id="24" name="テキスト ボックス 23">
          <a:extLst>
            <a:ext uri="{FF2B5EF4-FFF2-40B4-BE49-F238E27FC236}">
              <a16:creationId xmlns:a16="http://schemas.microsoft.com/office/drawing/2014/main" id="{71883F32-3E4F-4E59-9F73-1237482F9DAB}"/>
            </a:ext>
          </a:extLst>
        </xdr:cNvPr>
        <xdr:cNvSpPr txBox="1"/>
      </xdr:nvSpPr>
      <xdr:spPr>
        <a:xfrm>
          <a:off x="2328335" y="4667250"/>
          <a:ext cx="1015998" cy="359834"/>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出産補助</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xdr:colOff>
      <xdr:row>27</xdr:row>
      <xdr:rowOff>116416</xdr:rowOff>
    </xdr:from>
    <xdr:to>
      <xdr:col>50</xdr:col>
      <xdr:colOff>74083</xdr:colOff>
      <xdr:row>30</xdr:row>
      <xdr:rowOff>10583</xdr:rowOff>
    </xdr:to>
    <xdr:sp macro="" textlink="">
      <xdr:nvSpPr>
        <xdr:cNvPr id="25" name="テキスト ボックス 24">
          <a:extLst>
            <a:ext uri="{FF2B5EF4-FFF2-40B4-BE49-F238E27FC236}">
              <a16:creationId xmlns:a16="http://schemas.microsoft.com/office/drawing/2014/main" id="{98418D22-01EB-4611-98C1-3E5A75671E0D}"/>
            </a:ext>
          </a:extLst>
        </xdr:cNvPr>
        <xdr:cNvSpPr txBox="1"/>
      </xdr:nvSpPr>
      <xdr:spPr>
        <a:xfrm>
          <a:off x="1566336" y="5259916"/>
          <a:ext cx="3037414" cy="359834"/>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育児参加</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194</xdr:colOff>
      <xdr:row>32</xdr:row>
      <xdr:rowOff>1</xdr:rowOff>
    </xdr:from>
    <xdr:to>
      <xdr:col>58</xdr:col>
      <xdr:colOff>76200</xdr:colOff>
      <xdr:row>34</xdr:row>
      <xdr:rowOff>20520</xdr:rowOff>
    </xdr:to>
    <xdr:sp macro="" textlink="">
      <xdr:nvSpPr>
        <xdr:cNvPr id="27" name="テキスト ボックス 26">
          <a:extLst>
            <a:ext uri="{FF2B5EF4-FFF2-40B4-BE49-F238E27FC236}">
              <a16:creationId xmlns:a16="http://schemas.microsoft.com/office/drawing/2014/main" id="{A9C9ABA5-1FAF-4170-9C3E-670B9FED5AEE}"/>
            </a:ext>
          </a:extLst>
        </xdr:cNvPr>
        <xdr:cNvSpPr txBox="1"/>
      </xdr:nvSpPr>
      <xdr:spPr>
        <a:xfrm>
          <a:off x="2371919" y="7115176"/>
          <a:ext cx="2990656" cy="344369"/>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育児時間</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35</xdr:row>
      <xdr:rowOff>116633</xdr:rowOff>
    </xdr:from>
    <xdr:to>
      <xdr:col>43</xdr:col>
      <xdr:colOff>0</xdr:colOff>
      <xdr:row>38</xdr:row>
      <xdr:rowOff>58317</xdr:rowOff>
    </xdr:to>
    <xdr:sp macro="" textlink="">
      <xdr:nvSpPr>
        <xdr:cNvPr id="29" name="テキスト ボックス 28">
          <a:extLst>
            <a:ext uri="{FF2B5EF4-FFF2-40B4-BE49-F238E27FC236}">
              <a16:creationId xmlns:a16="http://schemas.microsoft.com/office/drawing/2014/main" id="{09920CB2-1E07-4FDB-A7B3-6C4D1511B96A}"/>
            </a:ext>
          </a:extLst>
        </xdr:cNvPr>
        <xdr:cNvSpPr txBox="1"/>
      </xdr:nvSpPr>
      <xdr:spPr>
        <a:xfrm>
          <a:off x="2371725" y="7717583"/>
          <a:ext cx="1628775" cy="427459"/>
        </a:xfrm>
        <a:prstGeom prst="homePlate">
          <a:avLst/>
        </a:prstGeom>
        <a:solidFill>
          <a:schemeClr val="bg1">
            <a:lumMod val="85000"/>
          </a:schemeClr>
        </a:solid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BIZ UDPゴシック" panose="020B0400000000000000" pitchFamily="50" charset="-128"/>
              <a:ea typeface="BIZ UDPゴシック" panose="020B0400000000000000" pitchFamily="50" charset="-128"/>
            </a:rPr>
            <a:t>出生時育児休業</a:t>
          </a:r>
          <a:endParaRPr kumimoji="1" lang="en-US" altLang="ja-JP" sz="1000" b="1">
            <a:latin typeface="BIZ UDPゴシック" panose="020B0400000000000000" pitchFamily="50" charset="-128"/>
            <a:ea typeface="BIZ UDPゴシック" panose="020B0400000000000000" pitchFamily="50" charset="-128"/>
          </a:endParaRPr>
        </a:p>
        <a:p>
          <a:pPr algn="ctr"/>
          <a:r>
            <a:rPr kumimoji="1" lang="ja-JP" altLang="en-US" sz="900" b="1">
              <a:latin typeface="BIZ UDPゴシック" panose="020B0400000000000000" pitchFamily="50" charset="-128"/>
              <a:ea typeface="BIZ UDPゴシック" panose="020B0400000000000000" pitchFamily="50" charset="-128"/>
            </a:rPr>
            <a:t>（新マイパパ休暇）</a:t>
          </a:r>
        </a:p>
      </xdr:txBody>
    </xdr:sp>
    <xdr:clientData/>
  </xdr:twoCellAnchor>
  <xdr:twoCellAnchor>
    <xdr:from>
      <xdr:col>24</xdr:col>
      <xdr:colOff>0</xdr:colOff>
      <xdr:row>40</xdr:row>
      <xdr:rowOff>0</xdr:rowOff>
    </xdr:from>
    <xdr:to>
      <xdr:col>67</xdr:col>
      <xdr:colOff>0</xdr:colOff>
      <xdr:row>42</xdr:row>
      <xdr:rowOff>20519</xdr:rowOff>
    </xdr:to>
    <xdr:sp macro="" textlink="">
      <xdr:nvSpPr>
        <xdr:cNvPr id="30" name="テキスト ボックス 29">
          <a:extLst>
            <a:ext uri="{FF2B5EF4-FFF2-40B4-BE49-F238E27FC236}">
              <a16:creationId xmlns:a16="http://schemas.microsoft.com/office/drawing/2014/main" id="{C86F4AC8-1413-4F31-AD63-C4DD8BE161C2}"/>
            </a:ext>
          </a:extLst>
        </xdr:cNvPr>
        <xdr:cNvSpPr txBox="1"/>
      </xdr:nvSpPr>
      <xdr:spPr>
        <a:xfrm>
          <a:off x="2371725" y="8410575"/>
          <a:ext cx="3686175" cy="344369"/>
        </a:xfrm>
        <a:prstGeom prst="homePlate">
          <a:avLst/>
        </a:prstGeom>
        <a:solidFill>
          <a:schemeClr val="bg1">
            <a:lumMod val="85000"/>
          </a:schemeClr>
        </a:solid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育児休業</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9723</xdr:colOff>
      <xdr:row>44</xdr:row>
      <xdr:rowOff>0</xdr:rowOff>
    </xdr:from>
    <xdr:to>
      <xdr:col>75</xdr:col>
      <xdr:colOff>0</xdr:colOff>
      <xdr:row>46</xdr:row>
      <xdr:rowOff>0</xdr:rowOff>
    </xdr:to>
    <xdr:sp macro="" textlink="">
      <xdr:nvSpPr>
        <xdr:cNvPr id="32" name="テキスト ボックス 31">
          <a:extLst>
            <a:ext uri="{FF2B5EF4-FFF2-40B4-BE49-F238E27FC236}">
              <a16:creationId xmlns:a16="http://schemas.microsoft.com/office/drawing/2014/main" id="{BAFE1DE3-7A9F-40D0-A4BF-16FEC54DF28E}"/>
            </a:ext>
          </a:extLst>
        </xdr:cNvPr>
        <xdr:cNvSpPr txBox="1"/>
      </xdr:nvSpPr>
      <xdr:spPr>
        <a:xfrm>
          <a:off x="2488167" y="7726913"/>
          <a:ext cx="4101578" cy="370417"/>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部分休業</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48</xdr:row>
      <xdr:rowOff>0</xdr:rowOff>
    </xdr:from>
    <xdr:to>
      <xdr:col>74</xdr:col>
      <xdr:colOff>77752</xdr:colOff>
      <xdr:row>50</xdr:row>
      <xdr:rowOff>0</xdr:rowOff>
    </xdr:to>
    <xdr:sp macro="" textlink="">
      <xdr:nvSpPr>
        <xdr:cNvPr id="33" name="テキスト ボックス 32">
          <a:extLst>
            <a:ext uri="{FF2B5EF4-FFF2-40B4-BE49-F238E27FC236}">
              <a16:creationId xmlns:a16="http://schemas.microsoft.com/office/drawing/2014/main" id="{FE064524-C7EA-4074-ADAA-4CAC0AD4BCA0}"/>
            </a:ext>
          </a:extLst>
        </xdr:cNvPr>
        <xdr:cNvSpPr txBox="1"/>
      </xdr:nvSpPr>
      <xdr:spPr>
        <a:xfrm>
          <a:off x="2478444" y="8300357"/>
          <a:ext cx="4101578" cy="349898"/>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育児短時間勤務</a:t>
          </a:r>
          <a:endParaRPr kumimoji="1" lang="en-US" altLang="ja-JP" sz="105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52</xdr:row>
      <xdr:rowOff>0</xdr:rowOff>
    </xdr:from>
    <xdr:to>
      <xdr:col>83</xdr:col>
      <xdr:colOff>0</xdr:colOff>
      <xdr:row>54</xdr:row>
      <xdr:rowOff>0</xdr:rowOff>
    </xdr:to>
    <xdr:sp macro="" textlink="">
      <xdr:nvSpPr>
        <xdr:cNvPr id="34" name="テキスト ボックス 33">
          <a:extLst>
            <a:ext uri="{FF2B5EF4-FFF2-40B4-BE49-F238E27FC236}">
              <a16:creationId xmlns:a16="http://schemas.microsoft.com/office/drawing/2014/main" id="{5A75AA11-87C9-43BA-A20A-D2D2B91CE092}"/>
            </a:ext>
          </a:extLst>
        </xdr:cNvPr>
        <xdr:cNvSpPr txBox="1"/>
      </xdr:nvSpPr>
      <xdr:spPr>
        <a:xfrm>
          <a:off x="2478444" y="8902959"/>
          <a:ext cx="4723622" cy="349898"/>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早出遅出勤務</a:t>
          </a:r>
          <a:endParaRPr kumimoji="1" lang="en-US" altLang="ja-JP" sz="105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56</xdr:row>
      <xdr:rowOff>0</xdr:rowOff>
    </xdr:from>
    <xdr:to>
      <xdr:col>75</xdr:col>
      <xdr:colOff>9719</xdr:colOff>
      <xdr:row>58</xdr:row>
      <xdr:rowOff>0</xdr:rowOff>
    </xdr:to>
    <xdr:sp macro="" textlink="">
      <xdr:nvSpPr>
        <xdr:cNvPr id="35" name="テキスト ボックス 34">
          <a:extLst>
            <a:ext uri="{FF2B5EF4-FFF2-40B4-BE49-F238E27FC236}">
              <a16:creationId xmlns:a16="http://schemas.microsoft.com/office/drawing/2014/main" id="{C0B1754B-236C-4D1E-95DD-3BC372F0D308}"/>
            </a:ext>
          </a:extLst>
        </xdr:cNvPr>
        <xdr:cNvSpPr txBox="1"/>
      </xdr:nvSpPr>
      <xdr:spPr>
        <a:xfrm>
          <a:off x="2478444" y="9505561"/>
          <a:ext cx="4121020" cy="349898"/>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100" b="1" i="0" baseline="0">
              <a:solidFill>
                <a:schemeClr val="dk1"/>
              </a:solidFill>
              <a:effectLst/>
              <a:latin typeface="BIZ UDゴシック" panose="020B0400000000000000" pitchFamily="49" charset="-128"/>
              <a:ea typeface="BIZ UDゴシック" panose="020B0400000000000000" pitchFamily="49" charset="-128"/>
              <a:cs typeface="+mn-cs"/>
            </a:rPr>
            <a:t>深夜勤務・時間外勤務の制限</a:t>
          </a:r>
          <a:endParaRPr kumimoji="1" lang="en-US" altLang="ja-JP" sz="1050" b="1">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47626</xdr:colOff>
      <xdr:row>29</xdr:row>
      <xdr:rowOff>47626</xdr:rowOff>
    </xdr:from>
    <xdr:to>
      <xdr:col>10</xdr:col>
      <xdr:colOff>19050</xdr:colOff>
      <xdr:row>30</xdr:row>
      <xdr:rowOff>95250</xdr:rowOff>
    </xdr:to>
    <xdr:sp macro="" textlink="">
      <xdr:nvSpPr>
        <xdr:cNvPr id="2" name="テキスト ボックス 1"/>
        <xdr:cNvSpPr txBox="1"/>
      </xdr:nvSpPr>
      <xdr:spPr>
        <a:xfrm>
          <a:off x="704851" y="6677026"/>
          <a:ext cx="485774" cy="2095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BIZ UDPゴシック" panose="020B0400000000000000" pitchFamily="50" charset="-128"/>
              <a:ea typeface="BIZ UDPゴシック" panose="020B0400000000000000" pitchFamily="50" charset="-128"/>
            </a:rPr>
            <a:t>有給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xdr:colOff>
      <xdr:row>23</xdr:row>
      <xdr:rowOff>116417</xdr:rowOff>
    </xdr:from>
    <xdr:to>
      <xdr:col>35</xdr:col>
      <xdr:colOff>0</xdr:colOff>
      <xdr:row>26</xdr:row>
      <xdr:rowOff>10584</xdr:rowOff>
    </xdr:to>
    <xdr:sp macro="" textlink="">
      <xdr:nvSpPr>
        <xdr:cNvPr id="2" name="テキスト ボックス 1">
          <a:extLst>
            <a:ext uri="{FF2B5EF4-FFF2-40B4-BE49-F238E27FC236}">
              <a16:creationId xmlns:a16="http://schemas.microsoft.com/office/drawing/2014/main" id="{71883F32-3E4F-4E59-9F73-1237482F9DAB}"/>
            </a:ext>
          </a:extLst>
        </xdr:cNvPr>
        <xdr:cNvSpPr txBox="1"/>
      </xdr:nvSpPr>
      <xdr:spPr>
        <a:xfrm>
          <a:off x="2286002" y="5821892"/>
          <a:ext cx="1028698" cy="379942"/>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出産補助</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xdr:colOff>
      <xdr:row>27</xdr:row>
      <xdr:rowOff>116416</xdr:rowOff>
    </xdr:from>
    <xdr:to>
      <xdr:col>50</xdr:col>
      <xdr:colOff>74083</xdr:colOff>
      <xdr:row>30</xdr:row>
      <xdr:rowOff>10583</xdr:rowOff>
    </xdr:to>
    <xdr:sp macro="" textlink="">
      <xdr:nvSpPr>
        <xdr:cNvPr id="3" name="テキスト ボックス 2">
          <a:extLst>
            <a:ext uri="{FF2B5EF4-FFF2-40B4-BE49-F238E27FC236}">
              <a16:creationId xmlns:a16="http://schemas.microsoft.com/office/drawing/2014/main" id="{98418D22-01EB-4611-98C1-3E5A75671E0D}"/>
            </a:ext>
          </a:extLst>
        </xdr:cNvPr>
        <xdr:cNvSpPr txBox="1"/>
      </xdr:nvSpPr>
      <xdr:spPr>
        <a:xfrm>
          <a:off x="1514478" y="6469591"/>
          <a:ext cx="3160180" cy="379942"/>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育児参加</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194</xdr:colOff>
      <xdr:row>32</xdr:row>
      <xdr:rowOff>1</xdr:rowOff>
    </xdr:from>
    <xdr:to>
      <xdr:col>58</xdr:col>
      <xdr:colOff>76200</xdr:colOff>
      <xdr:row>34</xdr:row>
      <xdr:rowOff>20520</xdr:rowOff>
    </xdr:to>
    <xdr:sp macro="" textlink="">
      <xdr:nvSpPr>
        <xdr:cNvPr id="4" name="テキスト ボックス 3">
          <a:extLst>
            <a:ext uri="{FF2B5EF4-FFF2-40B4-BE49-F238E27FC236}">
              <a16:creationId xmlns:a16="http://schemas.microsoft.com/office/drawing/2014/main" id="{A9C9ABA5-1FAF-4170-9C3E-670B9FED5AEE}"/>
            </a:ext>
          </a:extLst>
        </xdr:cNvPr>
        <xdr:cNvSpPr txBox="1"/>
      </xdr:nvSpPr>
      <xdr:spPr>
        <a:xfrm>
          <a:off x="2371919" y="7162801"/>
          <a:ext cx="2990656" cy="344369"/>
        </a:xfrm>
        <a:prstGeom prst="homePlate">
          <a:avLst/>
        </a:prstGeom>
        <a:pattFill prst="pct10">
          <a:fgClr>
            <a:schemeClr val="accent1"/>
          </a:fgClr>
          <a:bgClr>
            <a:schemeClr val="bg1"/>
          </a:bgClr>
        </a:patt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育児時間</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35</xdr:row>
      <xdr:rowOff>116633</xdr:rowOff>
    </xdr:from>
    <xdr:to>
      <xdr:col>43</xdr:col>
      <xdr:colOff>0</xdr:colOff>
      <xdr:row>38</xdr:row>
      <xdr:rowOff>58317</xdr:rowOff>
    </xdr:to>
    <xdr:sp macro="" textlink="">
      <xdr:nvSpPr>
        <xdr:cNvPr id="5" name="テキスト ボックス 4">
          <a:extLst>
            <a:ext uri="{FF2B5EF4-FFF2-40B4-BE49-F238E27FC236}">
              <a16:creationId xmlns:a16="http://schemas.microsoft.com/office/drawing/2014/main" id="{09920CB2-1E07-4FDB-A7B3-6C4D1511B96A}"/>
            </a:ext>
          </a:extLst>
        </xdr:cNvPr>
        <xdr:cNvSpPr txBox="1"/>
      </xdr:nvSpPr>
      <xdr:spPr>
        <a:xfrm>
          <a:off x="2371725" y="7765208"/>
          <a:ext cx="1628775" cy="427459"/>
        </a:xfrm>
        <a:prstGeom prst="homePlate">
          <a:avLst/>
        </a:prstGeom>
        <a:solidFill>
          <a:schemeClr val="bg1">
            <a:lumMod val="85000"/>
          </a:schemeClr>
        </a:solid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BIZ UDPゴシック" panose="020B0400000000000000" pitchFamily="50" charset="-128"/>
              <a:ea typeface="BIZ UDPゴシック" panose="020B0400000000000000" pitchFamily="50" charset="-128"/>
            </a:rPr>
            <a:t>出生時育児休業</a:t>
          </a:r>
          <a:endParaRPr kumimoji="1" lang="en-US" altLang="ja-JP" sz="1000" b="1">
            <a:latin typeface="BIZ UDPゴシック" panose="020B0400000000000000" pitchFamily="50" charset="-128"/>
            <a:ea typeface="BIZ UDPゴシック" panose="020B0400000000000000" pitchFamily="50" charset="-128"/>
          </a:endParaRPr>
        </a:p>
        <a:p>
          <a:pPr algn="ctr"/>
          <a:r>
            <a:rPr kumimoji="1" lang="ja-JP" altLang="en-US" sz="900" b="1">
              <a:latin typeface="BIZ UDPゴシック" panose="020B0400000000000000" pitchFamily="50" charset="-128"/>
              <a:ea typeface="BIZ UDPゴシック" panose="020B0400000000000000" pitchFamily="50" charset="-128"/>
            </a:rPr>
            <a:t>（新マイパパ休暇）</a:t>
          </a:r>
        </a:p>
      </xdr:txBody>
    </xdr:sp>
    <xdr:clientData/>
  </xdr:twoCellAnchor>
  <xdr:twoCellAnchor>
    <xdr:from>
      <xdr:col>24</xdr:col>
      <xdr:colOff>0</xdr:colOff>
      <xdr:row>40</xdr:row>
      <xdr:rowOff>0</xdr:rowOff>
    </xdr:from>
    <xdr:to>
      <xdr:col>67</xdr:col>
      <xdr:colOff>0</xdr:colOff>
      <xdr:row>42</xdr:row>
      <xdr:rowOff>20519</xdr:rowOff>
    </xdr:to>
    <xdr:sp macro="" textlink="">
      <xdr:nvSpPr>
        <xdr:cNvPr id="6" name="テキスト ボックス 5">
          <a:extLst>
            <a:ext uri="{FF2B5EF4-FFF2-40B4-BE49-F238E27FC236}">
              <a16:creationId xmlns:a16="http://schemas.microsoft.com/office/drawing/2014/main" id="{C86F4AC8-1413-4F31-AD63-C4DD8BE161C2}"/>
            </a:ext>
          </a:extLst>
        </xdr:cNvPr>
        <xdr:cNvSpPr txBox="1"/>
      </xdr:nvSpPr>
      <xdr:spPr>
        <a:xfrm>
          <a:off x="2371725" y="8458200"/>
          <a:ext cx="3686175" cy="344369"/>
        </a:xfrm>
        <a:prstGeom prst="homePlate">
          <a:avLst/>
        </a:prstGeom>
        <a:solidFill>
          <a:schemeClr val="bg1">
            <a:lumMod val="85000"/>
          </a:schemeClr>
        </a:solidFill>
        <a:ln w="1270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育児休業</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9723</xdr:colOff>
      <xdr:row>44</xdr:row>
      <xdr:rowOff>0</xdr:rowOff>
    </xdr:from>
    <xdr:to>
      <xdr:col>75</xdr:col>
      <xdr:colOff>0</xdr:colOff>
      <xdr:row>46</xdr:row>
      <xdr:rowOff>0</xdr:rowOff>
    </xdr:to>
    <xdr:sp macro="" textlink="">
      <xdr:nvSpPr>
        <xdr:cNvPr id="7" name="テキスト ボックス 6">
          <a:extLst>
            <a:ext uri="{FF2B5EF4-FFF2-40B4-BE49-F238E27FC236}">
              <a16:creationId xmlns:a16="http://schemas.microsoft.com/office/drawing/2014/main" id="{BAFE1DE3-7A9F-40D0-A4BF-16FEC54DF28E}"/>
            </a:ext>
          </a:extLst>
        </xdr:cNvPr>
        <xdr:cNvSpPr txBox="1"/>
      </xdr:nvSpPr>
      <xdr:spPr>
        <a:xfrm>
          <a:off x="2381448" y="9105900"/>
          <a:ext cx="4362252" cy="323850"/>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部分休業</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48</xdr:row>
      <xdr:rowOff>0</xdr:rowOff>
    </xdr:from>
    <xdr:to>
      <xdr:col>74</xdr:col>
      <xdr:colOff>77752</xdr:colOff>
      <xdr:row>50</xdr:row>
      <xdr:rowOff>0</xdr:rowOff>
    </xdr:to>
    <xdr:sp macro="" textlink="">
      <xdr:nvSpPr>
        <xdr:cNvPr id="8" name="テキスト ボックス 7">
          <a:extLst>
            <a:ext uri="{FF2B5EF4-FFF2-40B4-BE49-F238E27FC236}">
              <a16:creationId xmlns:a16="http://schemas.microsoft.com/office/drawing/2014/main" id="{FE064524-C7EA-4074-ADAA-4CAC0AD4BCA0}"/>
            </a:ext>
          </a:extLst>
        </xdr:cNvPr>
        <xdr:cNvSpPr txBox="1"/>
      </xdr:nvSpPr>
      <xdr:spPr>
        <a:xfrm>
          <a:off x="2371725" y="9753600"/>
          <a:ext cx="4364002" cy="323850"/>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育児短時間勤務</a:t>
          </a:r>
          <a:endParaRPr kumimoji="1" lang="en-US" altLang="ja-JP" sz="105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52</xdr:row>
      <xdr:rowOff>0</xdr:rowOff>
    </xdr:from>
    <xdr:to>
      <xdr:col>83</xdr:col>
      <xdr:colOff>0</xdr:colOff>
      <xdr:row>54</xdr:row>
      <xdr:rowOff>0</xdr:rowOff>
    </xdr:to>
    <xdr:sp macro="" textlink="">
      <xdr:nvSpPr>
        <xdr:cNvPr id="9" name="テキスト ボックス 8">
          <a:extLst>
            <a:ext uri="{FF2B5EF4-FFF2-40B4-BE49-F238E27FC236}">
              <a16:creationId xmlns:a16="http://schemas.microsoft.com/office/drawing/2014/main" id="{5A75AA11-87C9-43BA-A20A-D2D2B91CE092}"/>
            </a:ext>
          </a:extLst>
        </xdr:cNvPr>
        <xdr:cNvSpPr txBox="1"/>
      </xdr:nvSpPr>
      <xdr:spPr>
        <a:xfrm>
          <a:off x="2371725" y="10401300"/>
          <a:ext cx="5057775" cy="323850"/>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早出遅出勤務</a:t>
          </a:r>
          <a:endParaRPr kumimoji="1" lang="en-US" altLang="ja-JP" sz="1050" b="1">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56</xdr:row>
      <xdr:rowOff>0</xdr:rowOff>
    </xdr:from>
    <xdr:to>
      <xdr:col>75</xdr:col>
      <xdr:colOff>9719</xdr:colOff>
      <xdr:row>58</xdr:row>
      <xdr:rowOff>0</xdr:rowOff>
    </xdr:to>
    <xdr:sp macro="" textlink="">
      <xdr:nvSpPr>
        <xdr:cNvPr id="10" name="テキスト ボックス 9">
          <a:extLst>
            <a:ext uri="{FF2B5EF4-FFF2-40B4-BE49-F238E27FC236}">
              <a16:creationId xmlns:a16="http://schemas.microsoft.com/office/drawing/2014/main" id="{C0B1754B-236C-4D1E-95DD-3BC372F0D308}"/>
            </a:ext>
          </a:extLst>
        </xdr:cNvPr>
        <xdr:cNvSpPr txBox="1"/>
      </xdr:nvSpPr>
      <xdr:spPr>
        <a:xfrm>
          <a:off x="2371725" y="11049000"/>
          <a:ext cx="4381694" cy="323850"/>
        </a:xfrm>
        <a:prstGeom prst="homePlate">
          <a:avLst/>
        </a:prstGeom>
        <a:solidFill>
          <a:schemeClr val="bg1"/>
        </a:solidFill>
        <a:ln w="19050"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100" b="1" i="0" baseline="0">
              <a:solidFill>
                <a:schemeClr val="dk1"/>
              </a:solidFill>
              <a:effectLst/>
              <a:latin typeface="BIZ UDゴシック" panose="020B0400000000000000" pitchFamily="49" charset="-128"/>
              <a:ea typeface="BIZ UDゴシック" panose="020B0400000000000000" pitchFamily="49" charset="-128"/>
              <a:cs typeface="+mn-cs"/>
            </a:rPr>
            <a:t>深夜勤務・時間外勤務の制限</a:t>
          </a:r>
          <a:endParaRPr kumimoji="1" lang="en-US" altLang="ja-JP" sz="1050" b="1">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47626</xdr:colOff>
      <xdr:row>29</xdr:row>
      <xdr:rowOff>47626</xdr:rowOff>
    </xdr:from>
    <xdr:to>
      <xdr:col>10</xdr:col>
      <xdr:colOff>19050</xdr:colOff>
      <xdr:row>30</xdr:row>
      <xdr:rowOff>95250</xdr:rowOff>
    </xdr:to>
    <xdr:sp macro="" textlink="">
      <xdr:nvSpPr>
        <xdr:cNvPr id="11" name="テキスト ボックス 10"/>
        <xdr:cNvSpPr txBox="1"/>
      </xdr:nvSpPr>
      <xdr:spPr>
        <a:xfrm>
          <a:off x="704851" y="6724651"/>
          <a:ext cx="485774" cy="2095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BIZ UDPゴシック" panose="020B0400000000000000" pitchFamily="50" charset="-128"/>
              <a:ea typeface="BIZ UDPゴシック" panose="020B0400000000000000" pitchFamily="50" charset="-128"/>
            </a:rPr>
            <a:t>有給</a:t>
          </a:r>
        </a:p>
      </xdr:txBody>
    </xdr:sp>
    <xdr:clientData/>
  </xdr:twoCellAnchor>
  <xdr:twoCellAnchor>
    <xdr:from>
      <xdr:col>0</xdr:col>
      <xdr:colOff>95251</xdr:colOff>
      <xdr:row>0</xdr:row>
      <xdr:rowOff>47626</xdr:rowOff>
    </xdr:from>
    <xdr:to>
      <xdr:col>6</xdr:col>
      <xdr:colOff>57150</xdr:colOff>
      <xdr:row>1</xdr:row>
      <xdr:rowOff>9525</xdr:rowOff>
    </xdr:to>
    <xdr:sp macro="" textlink="">
      <xdr:nvSpPr>
        <xdr:cNvPr id="12" name="テキスト ボックス 11"/>
        <xdr:cNvSpPr txBox="1"/>
      </xdr:nvSpPr>
      <xdr:spPr>
        <a:xfrm>
          <a:off x="95251" y="47626"/>
          <a:ext cx="790574" cy="24764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39602</xdr:colOff>
      <xdr:row>44</xdr:row>
      <xdr:rowOff>39602</xdr:rowOff>
    </xdr:from>
    <xdr:to>
      <xdr:col>71</xdr:col>
      <xdr:colOff>20051</xdr:colOff>
      <xdr:row>49</xdr:row>
      <xdr:rowOff>90237</xdr:rowOff>
    </xdr:to>
    <xdr:sp macro="" textlink="">
      <xdr:nvSpPr>
        <xdr:cNvPr id="63" name="テキスト ボックス 62">
          <a:extLst>
            <a:ext uri="{FF2B5EF4-FFF2-40B4-BE49-F238E27FC236}">
              <a16:creationId xmlns:a16="http://schemas.microsoft.com/office/drawing/2014/main" id="{7A5CCE0B-9FF3-AA1F-CE0A-EB538D699FD5}"/>
            </a:ext>
          </a:extLst>
        </xdr:cNvPr>
        <xdr:cNvSpPr txBox="1"/>
      </xdr:nvSpPr>
      <xdr:spPr>
        <a:xfrm>
          <a:off x="2115049" y="13865891"/>
          <a:ext cx="4843213" cy="812635"/>
        </a:xfrm>
        <a:prstGeom prst="rect">
          <a:avLst/>
        </a:prstGeom>
        <a:solidFill>
          <a:srgbClr val="A9F3FD"/>
        </a:solidFill>
        <a:ln w="19050"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8</xdr:col>
      <xdr:colOff>9139</xdr:colOff>
      <xdr:row>12</xdr:row>
      <xdr:rowOff>108118</xdr:rowOff>
    </xdr:from>
    <xdr:to>
      <xdr:col>35</xdr:col>
      <xdr:colOff>30582</xdr:colOff>
      <xdr:row>13</xdr:row>
      <xdr:rowOff>240131</xdr:rowOff>
    </xdr:to>
    <xdr:sp macro="" textlink="">
      <xdr:nvSpPr>
        <xdr:cNvPr id="5" name="テキスト ボックス 4">
          <a:extLst>
            <a:ext uri="{FF2B5EF4-FFF2-40B4-BE49-F238E27FC236}">
              <a16:creationId xmlns:a16="http://schemas.microsoft.com/office/drawing/2014/main" id="{00000000-0008-0000-0300-000007000000}"/>
            </a:ext>
          </a:extLst>
        </xdr:cNvPr>
        <xdr:cNvSpPr txBox="1"/>
      </xdr:nvSpPr>
      <xdr:spPr>
        <a:xfrm>
          <a:off x="871402" y="4920750"/>
          <a:ext cx="2999259" cy="472907"/>
        </a:xfrm>
        <a:prstGeom prst="ellipse">
          <a:avLst/>
        </a:prstGeom>
        <a:solidFill>
          <a:schemeClr val="accent6">
            <a:lumMod val="20000"/>
            <a:lumOff val="80000"/>
          </a:schemeClr>
        </a:solidFill>
        <a:ln w="19050" cmpd="sng">
          <a:solidFill>
            <a:schemeClr val="accent6"/>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twoCellAnchor>
    <xdr:from>
      <xdr:col>4</xdr:col>
      <xdr:colOff>80210</xdr:colOff>
      <xdr:row>5</xdr:row>
      <xdr:rowOff>521370</xdr:rowOff>
    </xdr:from>
    <xdr:to>
      <xdr:col>39</xdr:col>
      <xdr:colOff>40105</xdr:colOff>
      <xdr:row>6</xdr:row>
      <xdr:rowOff>501316</xdr:rowOff>
    </xdr:to>
    <xdr:sp macro="" textlink="">
      <xdr:nvSpPr>
        <xdr:cNvPr id="4" name="テキスト ボックス 3">
          <a:extLst>
            <a:ext uri="{FF2B5EF4-FFF2-40B4-BE49-F238E27FC236}">
              <a16:creationId xmlns:a16="http://schemas.microsoft.com/office/drawing/2014/main" id="{00000000-0008-0000-0300-000002000000}"/>
            </a:ext>
          </a:extLst>
        </xdr:cNvPr>
        <xdr:cNvSpPr txBox="1"/>
      </xdr:nvSpPr>
      <xdr:spPr>
        <a:xfrm>
          <a:off x="481263" y="1413712"/>
          <a:ext cx="3840079" cy="541420"/>
        </a:xfrm>
        <a:prstGeom prst="roundRect">
          <a:avLst/>
        </a:prstGeom>
        <a:solidFill>
          <a:schemeClr val="bg1">
            <a:lumMod val="95000"/>
          </a:schemeClr>
        </a:solidFill>
        <a:ln w="127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1050" b="1">
              <a:latin typeface="BIZ UDゴシック" panose="020B0400000000000000" pitchFamily="49" charset="-128"/>
              <a:ea typeface="BIZ UDゴシック" panose="020B0400000000000000" pitchFamily="49" charset="-128"/>
            </a:rPr>
            <a:t>・出生時両立支援制度紹介資料の配布（制度周知）</a:t>
          </a:r>
          <a:endParaRPr kumimoji="1" lang="en-US" altLang="ja-JP" sz="1050" b="1">
            <a:latin typeface="BIZ UDゴシック" panose="020B0400000000000000" pitchFamily="49" charset="-128"/>
            <a:ea typeface="BIZ UDゴシック" panose="020B0400000000000000" pitchFamily="49" charset="-128"/>
          </a:endParaRPr>
        </a:p>
        <a:p>
          <a:pPr algn="l"/>
          <a:r>
            <a:rPr kumimoji="1" lang="ja-JP" altLang="en-US" sz="1050" b="1">
              <a:latin typeface="BIZ UDゴシック" panose="020B0400000000000000" pitchFamily="49" charset="-128"/>
              <a:ea typeface="BIZ UDゴシック" panose="020B0400000000000000" pitchFamily="49" charset="-128"/>
            </a:rPr>
            <a:t>・イクメン計画書の配布・提出指示</a:t>
          </a:r>
          <a:endParaRPr kumimoji="1" lang="ja-JP" altLang="en-US" sz="900" b="1">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52428</xdr:colOff>
      <xdr:row>9</xdr:row>
      <xdr:rowOff>75675</xdr:rowOff>
    </xdr:from>
    <xdr:to>
      <xdr:col>39</xdr:col>
      <xdr:colOff>60158</xdr:colOff>
      <xdr:row>9</xdr:row>
      <xdr:rowOff>1303420</xdr:rowOff>
    </xdr:to>
    <xdr:sp macro="" textlink="">
      <xdr:nvSpPr>
        <xdr:cNvPr id="8" name="テキスト ボックス 7">
          <a:extLst>
            <a:ext uri="{FF2B5EF4-FFF2-40B4-BE49-F238E27FC236}">
              <a16:creationId xmlns:a16="http://schemas.microsoft.com/office/drawing/2014/main" id="{00000000-0008-0000-0300-000013000000}"/>
            </a:ext>
          </a:extLst>
        </xdr:cNvPr>
        <xdr:cNvSpPr txBox="1"/>
      </xdr:nvSpPr>
      <xdr:spPr>
        <a:xfrm>
          <a:off x="453481" y="2923149"/>
          <a:ext cx="3887914" cy="1227745"/>
        </a:xfrm>
        <a:prstGeom prst="roundRect">
          <a:avLst>
            <a:gd name="adj" fmla="val 11520"/>
          </a:avLst>
        </a:prstGeom>
        <a:gradFill flip="none" rotWithShape="1">
          <a:gsLst>
            <a:gs pos="81000">
              <a:schemeClr val="accent1">
                <a:lumMod val="5000"/>
                <a:lumOff val="95000"/>
              </a:schemeClr>
            </a:gs>
            <a:gs pos="100000">
              <a:schemeClr val="accent1">
                <a:lumMod val="45000"/>
                <a:lumOff val="55000"/>
              </a:schemeClr>
            </a:gs>
            <a:gs pos="100000">
              <a:schemeClr val="accent1">
                <a:lumMod val="45000"/>
                <a:lumOff val="55000"/>
              </a:schemeClr>
            </a:gs>
            <a:gs pos="98000">
              <a:schemeClr val="accent1">
                <a:lumMod val="30000"/>
                <a:lumOff val="70000"/>
              </a:schemeClr>
            </a:gs>
          </a:gsLst>
          <a:path path="shape">
            <a:fillToRect l="50000" t="50000" r="50000" b="50000"/>
          </a:path>
          <a:tileRect/>
        </a:gradFill>
        <a:ln w="6350" cmpd="sng">
          <a:solidFill>
            <a:schemeClr val="accent1"/>
          </a:solidFill>
        </a:ln>
        <a:effectLst>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sng"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ポイント① 安心して休むため、早めの面談・準備。</a:t>
          </a:r>
          <a:endParaRPr kumimoji="1" lang="en-US" altLang="ja-JP" sz="1100" b="1" i="0" u="sng"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職員も所属も、お互いが安心して休業期間を迎えるためには、早めに面談を行い、十分な準備期間を確保することが大切です。所属長をはじめ、休業期間中の校務を支えてくれる周りの職員へ、自身の校務分掌等について打合せを行うなど、丁寧に引継ぎを行いましょう。</a:t>
          </a:r>
          <a:endParaRPr kumimoji="1" lang="ja-JP" altLang="en-US" sz="1000" b="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35647</xdr:colOff>
      <xdr:row>16</xdr:row>
      <xdr:rowOff>84169</xdr:rowOff>
    </xdr:from>
    <xdr:to>
      <xdr:col>39</xdr:col>
      <xdr:colOff>41218</xdr:colOff>
      <xdr:row>19</xdr:row>
      <xdr:rowOff>260683</xdr:rowOff>
    </xdr:to>
    <xdr:sp macro="" textlink="">
      <xdr:nvSpPr>
        <xdr:cNvPr id="10" name="テキスト ボックス 9">
          <a:extLst>
            <a:ext uri="{FF2B5EF4-FFF2-40B4-BE49-F238E27FC236}">
              <a16:creationId xmlns:a16="http://schemas.microsoft.com/office/drawing/2014/main" id="{00000000-0008-0000-0300-000020000000}"/>
            </a:ext>
          </a:extLst>
        </xdr:cNvPr>
        <xdr:cNvSpPr txBox="1"/>
      </xdr:nvSpPr>
      <xdr:spPr>
        <a:xfrm>
          <a:off x="557015" y="6039801"/>
          <a:ext cx="3765440" cy="1249329"/>
        </a:xfrm>
        <a:prstGeom prst="roundRect">
          <a:avLst>
            <a:gd name="adj" fmla="val 11520"/>
          </a:avLst>
        </a:prstGeom>
        <a:gradFill flip="none" rotWithShape="1">
          <a:gsLst>
            <a:gs pos="81000">
              <a:schemeClr val="accent1">
                <a:lumMod val="5000"/>
                <a:lumOff val="95000"/>
              </a:schemeClr>
            </a:gs>
            <a:gs pos="100000">
              <a:schemeClr val="accent1">
                <a:lumMod val="45000"/>
                <a:lumOff val="55000"/>
              </a:schemeClr>
            </a:gs>
            <a:gs pos="100000">
              <a:schemeClr val="accent1">
                <a:lumMod val="45000"/>
                <a:lumOff val="55000"/>
              </a:schemeClr>
            </a:gs>
            <a:gs pos="98000">
              <a:schemeClr val="accent1">
                <a:lumMod val="30000"/>
                <a:lumOff val="70000"/>
              </a:schemeClr>
            </a:gs>
          </a:gsLst>
          <a:path path="shape">
            <a:fillToRect l="50000" t="50000" r="50000" b="50000"/>
          </a:path>
          <a:tileRect/>
        </a:gradFill>
        <a:ln w="6350" cmpd="sng">
          <a:solidFill>
            <a:schemeClr val="accent1"/>
          </a:solidFill>
        </a:ln>
        <a:effectLst>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sng"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ポイント② 配偶者のケアのため、特別休暇を活用。</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出産前後は、配偶者のケアが、とても大切な時期です。</a:t>
          </a:r>
          <a:endParaRPr kumimoji="1" lang="en-US" altLang="ja-JP"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特別休暇の出産補助休暇は、出産の前（出産のための入院をした日）から取得することができます。また、出産後の育児参加休暇も併せて利用し、配偶者の体の回復を最優先に、心身ともにサポートできる環境を整えましょう。</a:t>
          </a:r>
        </a:p>
      </xdr:txBody>
    </xdr:sp>
    <xdr:clientData/>
  </xdr:twoCellAnchor>
  <xdr:twoCellAnchor>
    <xdr:from>
      <xdr:col>5</xdr:col>
      <xdr:colOff>40389</xdr:colOff>
      <xdr:row>28</xdr:row>
      <xdr:rowOff>56011</xdr:rowOff>
    </xdr:from>
    <xdr:to>
      <xdr:col>39</xdr:col>
      <xdr:colOff>24563</xdr:colOff>
      <xdr:row>33</xdr:row>
      <xdr:rowOff>159920</xdr:rowOff>
    </xdr:to>
    <xdr:sp macro="" textlink="">
      <xdr:nvSpPr>
        <xdr:cNvPr id="11" name="テキスト ボックス 10">
          <a:extLst>
            <a:ext uri="{FF2B5EF4-FFF2-40B4-BE49-F238E27FC236}">
              <a16:creationId xmlns:a16="http://schemas.microsoft.com/office/drawing/2014/main" id="{00000000-0008-0000-0300-000022000000}"/>
            </a:ext>
          </a:extLst>
        </xdr:cNvPr>
        <xdr:cNvSpPr txBox="1"/>
      </xdr:nvSpPr>
      <xdr:spPr>
        <a:xfrm>
          <a:off x="561757" y="10202643"/>
          <a:ext cx="3744043" cy="1708119"/>
        </a:xfrm>
        <a:prstGeom prst="roundRect">
          <a:avLst>
            <a:gd name="adj" fmla="val 11520"/>
          </a:avLst>
        </a:prstGeom>
        <a:gradFill flip="none" rotWithShape="1">
          <a:gsLst>
            <a:gs pos="81000">
              <a:schemeClr val="accent1">
                <a:lumMod val="5000"/>
                <a:lumOff val="95000"/>
              </a:schemeClr>
            </a:gs>
            <a:gs pos="100000">
              <a:schemeClr val="accent1">
                <a:lumMod val="45000"/>
                <a:lumOff val="55000"/>
              </a:schemeClr>
            </a:gs>
            <a:gs pos="100000">
              <a:schemeClr val="accent1">
                <a:lumMod val="45000"/>
                <a:lumOff val="55000"/>
              </a:schemeClr>
            </a:gs>
            <a:gs pos="98000">
              <a:schemeClr val="accent1">
                <a:lumMod val="30000"/>
                <a:lumOff val="70000"/>
              </a:schemeClr>
            </a:gs>
          </a:gsLst>
          <a:path path="shape">
            <a:fillToRect l="50000" t="50000" r="50000" b="50000"/>
          </a:path>
          <a:tileRect/>
        </a:gradFill>
        <a:ln w="6350" cmpd="sng">
          <a:solidFill>
            <a:schemeClr val="accent1"/>
          </a:solidFill>
        </a:ln>
        <a:effectLst>
          <a:softEdge rad="254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sng"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ポイント③ 仕事と育児の両立</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復帰後も、勤務をしながら利用できる、様々な育児の制度があります。子どもの状況に合わせて家族で相談し、自分たちにベストな育児計画を立てましょう。</a:t>
          </a:r>
          <a:endParaRPr kumimoji="1" lang="en-US" altLang="ja-JP"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　職場においては、業務の効率化を意識することや、今まで以上に、周りの職員とのコミュニケーションを大切にしてください。皆さんの、仕事と育児を両立する姿が、職場全体における育児支援への理解につながります。</a:t>
          </a:r>
          <a:endParaRPr kumimoji="1" lang="en-US" altLang="ja-JP" sz="100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8</xdr:col>
      <xdr:colOff>1</xdr:colOff>
      <xdr:row>12</xdr:row>
      <xdr:rowOff>100264</xdr:rowOff>
    </xdr:from>
    <xdr:to>
      <xdr:col>35</xdr:col>
      <xdr:colOff>20053</xdr:colOff>
      <xdr:row>13</xdr:row>
      <xdr:rowOff>250658</xdr:rowOff>
    </xdr:to>
    <xdr:sp macro="" textlink="">
      <xdr:nvSpPr>
        <xdr:cNvPr id="12" name="テキスト ボックス 11">
          <a:extLst>
            <a:ext uri="{FF2B5EF4-FFF2-40B4-BE49-F238E27FC236}">
              <a16:creationId xmlns:a16="http://schemas.microsoft.com/office/drawing/2014/main" id="{00000000-0008-0000-0300-000023000000}"/>
            </a:ext>
          </a:extLst>
        </xdr:cNvPr>
        <xdr:cNvSpPr txBox="1"/>
      </xdr:nvSpPr>
      <xdr:spPr>
        <a:xfrm>
          <a:off x="862264" y="4912896"/>
          <a:ext cx="2997868" cy="491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a:latin typeface="BIZ UDPゴシック" panose="020B0400000000000000" pitchFamily="50" charset="-128"/>
              <a:ea typeface="BIZ UDPゴシック" panose="020B0400000000000000" pitchFamily="50" charset="-128"/>
            </a:rPr>
            <a:t>特　別　休　暇 </a:t>
          </a:r>
          <a:endParaRPr kumimoji="1" lang="en-US" altLang="ja-JP" sz="1200" b="0">
            <a:latin typeface="BIZ UDPゴシック" panose="020B0400000000000000" pitchFamily="50" charset="-128"/>
            <a:ea typeface="BIZ UDPゴシック" panose="020B0400000000000000" pitchFamily="50" charset="-128"/>
          </a:endParaRPr>
        </a:p>
        <a:p>
          <a:pPr algn="ctr"/>
          <a:r>
            <a:rPr kumimoji="1" lang="ja-JP" altLang="en-US" sz="900" b="0">
              <a:latin typeface="BIZ UDPゴシック" panose="020B0400000000000000" pitchFamily="50" charset="-128"/>
              <a:ea typeface="BIZ UDPゴシック" panose="020B0400000000000000" pitchFamily="50" charset="-128"/>
            </a:rPr>
            <a:t>（出産補助・育児参加）</a:t>
          </a:r>
          <a:endParaRPr kumimoji="1" lang="ja-JP" altLang="en-US" sz="1050" b="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19164</xdr:colOff>
      <xdr:row>13</xdr:row>
      <xdr:rowOff>320842</xdr:rowOff>
    </xdr:from>
    <xdr:to>
      <xdr:col>35</xdr:col>
      <xdr:colOff>20055</xdr:colOff>
      <xdr:row>15</xdr:row>
      <xdr:rowOff>170447</xdr:rowOff>
    </xdr:to>
    <xdr:sp macro="" textlink="">
      <xdr:nvSpPr>
        <xdr:cNvPr id="27" name="テキスト ボックス 26">
          <a:extLst>
            <a:ext uri="{FF2B5EF4-FFF2-40B4-BE49-F238E27FC236}">
              <a16:creationId xmlns:a16="http://schemas.microsoft.com/office/drawing/2014/main" id="{6CABFB30-9EAC-4AD1-AC60-8E6F4A7FE028}"/>
            </a:ext>
          </a:extLst>
        </xdr:cNvPr>
        <xdr:cNvSpPr txBox="1"/>
      </xdr:nvSpPr>
      <xdr:spPr>
        <a:xfrm>
          <a:off x="881427" y="5474368"/>
          <a:ext cx="2978707" cy="531395"/>
        </a:xfrm>
        <a:prstGeom prst="ellipse">
          <a:avLst/>
        </a:prstGeom>
        <a:solidFill>
          <a:schemeClr val="accent6">
            <a:lumMod val="20000"/>
            <a:lumOff val="80000"/>
          </a:schemeClr>
        </a:solidFill>
        <a:ln w="19050" cmpd="sng">
          <a:solidFill>
            <a:schemeClr val="accent6"/>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cap="none" spc="0">
              <a:ln w="0"/>
              <a:solidFill>
                <a:sysClr val="windowText" lastClr="00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育　児　休　業</a:t>
          </a:r>
        </a:p>
      </xdr:txBody>
    </xdr:sp>
    <xdr:clientData/>
  </xdr:twoCellAnchor>
  <xdr:oneCellAnchor>
    <xdr:from>
      <xdr:col>107</xdr:col>
      <xdr:colOff>0</xdr:colOff>
      <xdr:row>56</xdr:row>
      <xdr:rowOff>0</xdr:rowOff>
    </xdr:from>
    <xdr:ext cx="184731" cy="264560"/>
    <xdr:sp macro="" textlink="">
      <xdr:nvSpPr>
        <xdr:cNvPr id="29" name="テキスト ボックス 28">
          <a:extLst>
            <a:ext uri="{FF2B5EF4-FFF2-40B4-BE49-F238E27FC236}">
              <a16:creationId xmlns:a16="http://schemas.microsoft.com/office/drawing/2014/main" id="{0D41FA74-FF24-10BF-9065-9321CF6DAC96}"/>
            </a:ext>
          </a:extLst>
        </xdr:cNvPr>
        <xdr:cNvSpPr txBox="1"/>
      </xdr:nvSpPr>
      <xdr:spPr>
        <a:xfrm>
          <a:off x="8306858" y="141022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6896</xdr:colOff>
      <xdr:row>38</xdr:row>
      <xdr:rowOff>87177</xdr:rowOff>
    </xdr:from>
    <xdr:to>
      <xdr:col>21</xdr:col>
      <xdr:colOff>95249</xdr:colOff>
      <xdr:row>41</xdr:row>
      <xdr:rowOff>176892</xdr:rowOff>
    </xdr:to>
    <xdr:sp macro="" textlink="">
      <xdr:nvSpPr>
        <xdr:cNvPr id="7" name="テキスト ボックス 6">
          <a:extLst>
            <a:ext uri="{FF2B5EF4-FFF2-40B4-BE49-F238E27FC236}">
              <a16:creationId xmlns:a16="http://schemas.microsoft.com/office/drawing/2014/main" id="{00000000-0008-0000-0300-00000B000000}"/>
            </a:ext>
          </a:extLst>
        </xdr:cNvPr>
        <xdr:cNvSpPr txBox="1"/>
      </xdr:nvSpPr>
      <xdr:spPr>
        <a:xfrm>
          <a:off x="333467" y="12143106"/>
          <a:ext cx="1721211" cy="620393"/>
        </a:xfrm>
        <a:prstGeom prst="homePlate">
          <a:avLst/>
        </a:prstGeom>
        <a:solidFill>
          <a:srgbClr val="55F9FD"/>
        </a:solidFill>
        <a:ln w="12700" cmpd="sng">
          <a:solidFill>
            <a:schemeClr val="bg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latin typeface="BIZ UDPゴシック" panose="020B0400000000000000" pitchFamily="50" charset="-128"/>
              <a:ea typeface="BIZ UDPゴシック" panose="020B0400000000000000" pitchFamily="50" charset="-128"/>
            </a:rPr>
            <a:t>特別休暇</a:t>
          </a:r>
          <a:endParaRPr kumimoji="1" lang="en-US" altLang="ja-JP" sz="1100" b="1">
            <a:latin typeface="BIZ UDPゴシック" panose="020B0400000000000000" pitchFamily="50" charset="-128"/>
            <a:ea typeface="BIZ UDPゴシック" panose="020B0400000000000000" pitchFamily="50" charset="-128"/>
          </a:endParaRPr>
        </a:p>
        <a:p>
          <a:pPr algn="ctr"/>
          <a:r>
            <a:rPr kumimoji="1" lang="ja-JP" altLang="en-US" sz="1050" b="1">
              <a:latin typeface="BIZ UDPゴシック" panose="020B0400000000000000" pitchFamily="50" charset="-128"/>
              <a:ea typeface="BIZ UDPゴシック" panose="020B0400000000000000" pitchFamily="50" charset="-128"/>
            </a:rPr>
            <a:t> （出産補助・育児参加）</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67</xdr:col>
      <xdr:colOff>24051</xdr:colOff>
      <xdr:row>38</xdr:row>
      <xdr:rowOff>89580</xdr:rowOff>
    </xdr:from>
    <xdr:to>
      <xdr:col>101</xdr:col>
      <xdr:colOff>204104</xdr:colOff>
      <xdr:row>41</xdr:row>
      <xdr:rowOff>166687</xdr:rowOff>
    </xdr:to>
    <xdr:sp macro="" textlink="">
      <xdr:nvSpPr>
        <xdr:cNvPr id="66" name="テキスト ボックス 65">
          <a:extLst>
            <a:ext uri="{FF2B5EF4-FFF2-40B4-BE49-F238E27FC236}">
              <a16:creationId xmlns:a16="http://schemas.microsoft.com/office/drawing/2014/main" id="{E6B9B38B-AE4B-41BA-A976-B435BE1C721F}"/>
            </a:ext>
          </a:extLst>
        </xdr:cNvPr>
        <xdr:cNvSpPr txBox="1"/>
      </xdr:nvSpPr>
      <xdr:spPr>
        <a:xfrm>
          <a:off x="6516926" y="11892643"/>
          <a:ext cx="3164553" cy="600982"/>
        </a:xfrm>
        <a:prstGeom prst="chevron">
          <a:avLst/>
        </a:prstGeom>
        <a:solidFill>
          <a:srgbClr val="B1FE8A"/>
        </a:solidFill>
        <a:ln w="15875" cmpd="sng">
          <a:solidFill>
            <a:schemeClr val="bg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19050</xdr:colOff>
      <xdr:row>38</xdr:row>
      <xdr:rowOff>85452</xdr:rowOff>
    </xdr:from>
    <xdr:to>
      <xdr:col>71</xdr:col>
      <xdr:colOff>40822</xdr:colOff>
      <xdr:row>42</xdr:row>
      <xdr:rowOff>0</xdr:rowOff>
    </xdr:to>
    <xdr:sp macro="" textlink="">
      <xdr:nvSpPr>
        <xdr:cNvPr id="57" name="テキスト ボックス 56">
          <a:extLst>
            <a:ext uri="{FF2B5EF4-FFF2-40B4-BE49-F238E27FC236}">
              <a16:creationId xmlns:a16="http://schemas.microsoft.com/office/drawing/2014/main" id="{E6B9B38B-AE4B-41BA-A976-B435BE1C721F}"/>
            </a:ext>
          </a:extLst>
        </xdr:cNvPr>
        <xdr:cNvSpPr txBox="1"/>
      </xdr:nvSpPr>
      <xdr:spPr>
        <a:xfrm>
          <a:off x="2041281" y="12152894"/>
          <a:ext cx="4842887" cy="588625"/>
        </a:xfrm>
        <a:prstGeom prst="chevron">
          <a:avLst/>
        </a:prstGeom>
        <a:solidFill>
          <a:srgbClr val="55F9FD"/>
        </a:solidFill>
        <a:ln w="15875" cmpd="sng">
          <a:solidFill>
            <a:schemeClr val="bg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latin typeface="BIZ UDPゴシック" panose="020B0400000000000000" pitchFamily="50" charset="-128"/>
              <a:ea typeface="BIZ UDPゴシック" panose="020B0400000000000000" pitchFamily="50" charset="-128"/>
            </a:rPr>
            <a:t>育　児　休　業</a:t>
          </a:r>
          <a:endParaRPr kumimoji="1" lang="ja-JP" altLang="en-US" sz="1400" b="1">
            <a:latin typeface="BIZ UDPゴシック" panose="020B0400000000000000" pitchFamily="50" charset="-128"/>
            <a:ea typeface="BIZ UDPゴシック" panose="020B0400000000000000" pitchFamily="50" charset="-128"/>
          </a:endParaRPr>
        </a:p>
      </xdr:txBody>
    </xdr:sp>
    <xdr:clientData/>
  </xdr:twoCellAnchor>
  <xdr:twoCellAnchor>
    <xdr:from>
      <xdr:col>68</xdr:col>
      <xdr:colOff>30079</xdr:colOff>
      <xdr:row>38</xdr:row>
      <xdr:rowOff>98104</xdr:rowOff>
    </xdr:from>
    <xdr:to>
      <xdr:col>101</xdr:col>
      <xdr:colOff>170448</xdr:colOff>
      <xdr:row>40</xdr:row>
      <xdr:rowOff>10415</xdr:rowOff>
    </xdr:to>
    <xdr:sp macro="" textlink="">
      <xdr:nvSpPr>
        <xdr:cNvPr id="33" name="テキスト ボックス 32">
          <a:extLst>
            <a:ext uri="{FF2B5EF4-FFF2-40B4-BE49-F238E27FC236}">
              <a16:creationId xmlns:a16="http://schemas.microsoft.com/office/drawing/2014/main" id="{9982F907-E61D-5E9E-7830-7BD288A9497E}"/>
            </a:ext>
          </a:extLst>
        </xdr:cNvPr>
        <xdr:cNvSpPr txBox="1"/>
      </xdr:nvSpPr>
      <xdr:spPr>
        <a:xfrm>
          <a:off x="6727658" y="13072157"/>
          <a:ext cx="3068053" cy="253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latin typeface="BIZ UDPゴシック" panose="020B0400000000000000" pitchFamily="50" charset="-128"/>
              <a:ea typeface="BIZ UDPゴシック" panose="020B0400000000000000" pitchFamily="50" charset="-128"/>
            </a:rPr>
            <a:t>特別休暇 </a:t>
          </a:r>
          <a:r>
            <a:rPr kumimoji="1" lang="ja-JP" altLang="en-US" sz="1050" b="1">
              <a:latin typeface="BIZ UDPゴシック" panose="020B0400000000000000" pitchFamily="50" charset="-128"/>
              <a:ea typeface="BIZ UDPゴシック" panose="020B0400000000000000" pitchFamily="50" charset="-128"/>
            </a:rPr>
            <a:t>（育児時間）</a:t>
          </a:r>
        </a:p>
      </xdr:txBody>
    </xdr:sp>
    <xdr:clientData/>
  </xdr:twoCellAnchor>
  <xdr:twoCellAnchor>
    <xdr:from>
      <xdr:col>70</xdr:col>
      <xdr:colOff>73393</xdr:colOff>
      <xdr:row>40</xdr:row>
      <xdr:rowOff>52099</xdr:rowOff>
    </xdr:from>
    <xdr:to>
      <xdr:col>80</xdr:col>
      <xdr:colOff>68035</xdr:colOff>
      <xdr:row>41</xdr:row>
      <xdr:rowOff>163286</xdr:rowOff>
    </xdr:to>
    <xdr:sp macro="" textlink="">
      <xdr:nvSpPr>
        <xdr:cNvPr id="32" name="テキスト ボックス 31">
          <a:extLst>
            <a:ext uri="{FF2B5EF4-FFF2-40B4-BE49-F238E27FC236}">
              <a16:creationId xmlns:a16="http://schemas.microsoft.com/office/drawing/2014/main" id="{155C1791-850F-41C0-827E-E36F43CAE596}"/>
            </a:ext>
          </a:extLst>
        </xdr:cNvPr>
        <xdr:cNvSpPr txBox="1"/>
      </xdr:nvSpPr>
      <xdr:spPr>
        <a:xfrm>
          <a:off x="6604822" y="12284920"/>
          <a:ext cx="879106" cy="288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部分休業</a:t>
          </a:r>
        </a:p>
      </xdr:txBody>
    </xdr:sp>
    <xdr:clientData/>
  </xdr:twoCellAnchor>
  <xdr:twoCellAnchor>
    <xdr:from>
      <xdr:col>71</xdr:col>
      <xdr:colOff>64701</xdr:colOff>
      <xdr:row>40</xdr:row>
      <xdr:rowOff>40821</xdr:rowOff>
    </xdr:from>
    <xdr:to>
      <xdr:col>102</xdr:col>
      <xdr:colOff>3578</xdr:colOff>
      <xdr:row>40</xdr:row>
      <xdr:rowOff>41185</xdr:rowOff>
    </xdr:to>
    <xdr:cxnSp macro="">
      <xdr:nvCxnSpPr>
        <xdr:cNvPr id="68" name="直線コネクタ 67"/>
        <xdr:cNvCxnSpPr/>
      </xdr:nvCxnSpPr>
      <xdr:spPr bwMode="auto">
        <a:xfrm flipV="1">
          <a:off x="7002912" y="13355768"/>
          <a:ext cx="2856534" cy="364"/>
        </a:xfrm>
        <a:prstGeom prst="line">
          <a:avLst/>
        </a:prstGeom>
        <a:solidFill>
          <a:srgbClr xmlns:mc="http://schemas.openxmlformats.org/markup-compatibility/2006" xmlns:a14="http://schemas.microsoft.com/office/drawing/2010/main" val="FFFFFF" mc:Ignorable="a14" a14:legacySpreadsheetColorIndex="65"/>
        </a:solidFill>
        <a:ln w="12700"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79</xdr:col>
      <xdr:colOff>52154</xdr:colOff>
      <xdr:row>40</xdr:row>
      <xdr:rowOff>16313</xdr:rowOff>
    </xdr:from>
    <xdr:to>
      <xdr:col>101</xdr:col>
      <xdr:colOff>20829</xdr:colOff>
      <xdr:row>42</xdr:row>
      <xdr:rowOff>37786</xdr:rowOff>
    </xdr:to>
    <xdr:sp macro="" textlink="">
      <xdr:nvSpPr>
        <xdr:cNvPr id="35" name="テキスト ボックス 34">
          <a:extLst>
            <a:ext uri="{FF2B5EF4-FFF2-40B4-BE49-F238E27FC236}">
              <a16:creationId xmlns:a16="http://schemas.microsoft.com/office/drawing/2014/main" id="{FFE545B7-2D45-848D-C178-17F6D10F3A8D}"/>
            </a:ext>
          </a:extLst>
        </xdr:cNvPr>
        <xdr:cNvSpPr txBox="1"/>
      </xdr:nvSpPr>
      <xdr:spPr>
        <a:xfrm>
          <a:off x="7481654" y="12157025"/>
          <a:ext cx="1881002" cy="358511"/>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BIZ UDPゴシック" panose="020B0400000000000000" pitchFamily="50" charset="-128"/>
              <a:ea typeface="BIZ UDPゴシック" panose="020B0400000000000000" pitchFamily="50" charset="-128"/>
            </a:rPr>
            <a:t>（第１号部分休業で育児時間と併用の場合、</a:t>
          </a:r>
          <a:r>
            <a:rPr kumimoji="1" lang="ja-JP" altLang="en-US" sz="800" baseline="0">
              <a:latin typeface="BIZ UDPゴシック" panose="020B0400000000000000" pitchFamily="50" charset="-128"/>
              <a:ea typeface="BIZ UDPゴシック" panose="020B0400000000000000" pitchFamily="50" charset="-128"/>
            </a:rPr>
            <a:t> </a:t>
          </a:r>
          <a:r>
            <a:rPr kumimoji="1" lang="ja-JP" altLang="en-US" sz="800">
              <a:latin typeface="BIZ UDPゴシック" panose="020B0400000000000000" pitchFamily="50" charset="-128"/>
              <a:ea typeface="BIZ UDPゴシック" panose="020B0400000000000000" pitchFamily="50" charset="-128"/>
            </a:rPr>
            <a:t>計２時間）</a:t>
          </a:r>
        </a:p>
      </xdr:txBody>
    </xdr:sp>
    <xdr:clientData/>
  </xdr:twoCellAnchor>
  <xdr:twoCellAnchor>
    <xdr:from>
      <xdr:col>5</xdr:col>
      <xdr:colOff>92314</xdr:colOff>
      <xdr:row>42</xdr:row>
      <xdr:rowOff>50847</xdr:rowOff>
    </xdr:from>
    <xdr:to>
      <xdr:col>103</xdr:col>
      <xdr:colOff>50132</xdr:colOff>
      <xdr:row>42</xdr:row>
      <xdr:rowOff>60373</xdr:rowOff>
    </xdr:to>
    <xdr:cxnSp macro="">
      <xdr:nvCxnSpPr>
        <xdr:cNvPr id="39" name="直線コネクタ 38">
          <a:extLst>
            <a:ext uri="{FF2B5EF4-FFF2-40B4-BE49-F238E27FC236}">
              <a16:creationId xmlns:a16="http://schemas.microsoft.com/office/drawing/2014/main" id="{6232597D-C714-6D1B-A1B5-634F9DE08056}"/>
            </a:ext>
          </a:extLst>
        </xdr:cNvPr>
        <xdr:cNvCxnSpPr/>
      </xdr:nvCxnSpPr>
      <xdr:spPr bwMode="auto">
        <a:xfrm flipV="1">
          <a:off x="613682" y="13626479"/>
          <a:ext cx="9372529" cy="952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7878</xdr:colOff>
      <xdr:row>37</xdr:row>
      <xdr:rowOff>63811</xdr:rowOff>
    </xdr:from>
    <xdr:to>
      <xdr:col>24</xdr:col>
      <xdr:colOff>7879</xdr:colOff>
      <xdr:row>38</xdr:row>
      <xdr:rowOff>143949</xdr:rowOff>
    </xdr:to>
    <xdr:sp macro="" textlink="">
      <xdr:nvSpPr>
        <xdr:cNvPr id="40" name="テキスト ボックス 39">
          <a:extLst>
            <a:ext uri="{FF2B5EF4-FFF2-40B4-BE49-F238E27FC236}">
              <a16:creationId xmlns:a16="http://schemas.microsoft.com/office/drawing/2014/main" id="{EF89DC54-A678-BA9B-EF04-B06203B7711A}"/>
            </a:ext>
          </a:extLst>
        </xdr:cNvPr>
        <xdr:cNvSpPr txBox="1"/>
      </xdr:nvSpPr>
      <xdr:spPr>
        <a:xfrm>
          <a:off x="1531878" y="12787206"/>
          <a:ext cx="1102896" cy="250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mn-ea"/>
              <a:ea typeface="+mn-ea"/>
            </a:rPr>
            <a:t>（出産前後）</a:t>
          </a:r>
        </a:p>
      </xdr:txBody>
    </xdr:sp>
    <xdr:clientData/>
  </xdr:twoCellAnchor>
  <xdr:twoCellAnchor>
    <xdr:from>
      <xdr:col>61</xdr:col>
      <xdr:colOff>19409</xdr:colOff>
      <xdr:row>36</xdr:row>
      <xdr:rowOff>105563</xdr:rowOff>
    </xdr:from>
    <xdr:to>
      <xdr:col>74</xdr:col>
      <xdr:colOff>47983</xdr:colOff>
      <xdr:row>39</xdr:row>
      <xdr:rowOff>17904</xdr:rowOff>
    </xdr:to>
    <xdr:sp macro="" textlink="">
      <xdr:nvSpPr>
        <xdr:cNvPr id="41" name="テキスト ボックス 40">
          <a:extLst>
            <a:ext uri="{FF2B5EF4-FFF2-40B4-BE49-F238E27FC236}">
              <a16:creationId xmlns:a16="http://schemas.microsoft.com/office/drawing/2014/main" id="{B5FE377B-6276-4F09-9BA7-B88BDC1F7C92}"/>
            </a:ext>
          </a:extLst>
        </xdr:cNvPr>
        <xdr:cNvSpPr txBox="1"/>
      </xdr:nvSpPr>
      <xdr:spPr>
        <a:xfrm>
          <a:off x="6155514" y="12718668"/>
          <a:ext cx="1071311" cy="363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mj-ea"/>
              <a:ea typeface="+mj-ea"/>
            </a:rPr>
            <a:t>（復  帰）</a:t>
          </a:r>
        </a:p>
      </xdr:txBody>
    </xdr:sp>
    <xdr:clientData/>
  </xdr:twoCellAnchor>
  <xdr:twoCellAnchor>
    <xdr:from>
      <xdr:col>20</xdr:col>
      <xdr:colOff>72567</xdr:colOff>
      <xdr:row>45</xdr:row>
      <xdr:rowOff>46397</xdr:rowOff>
    </xdr:from>
    <xdr:to>
      <xdr:col>30</xdr:col>
      <xdr:colOff>109494</xdr:colOff>
      <xdr:row>47</xdr:row>
      <xdr:rowOff>41538</xdr:rowOff>
    </xdr:to>
    <xdr:sp macro="" textlink="">
      <xdr:nvSpPr>
        <xdr:cNvPr id="42" name="矢印: 山形 64">
          <a:extLst>
            <a:ext uri="{FF2B5EF4-FFF2-40B4-BE49-F238E27FC236}">
              <a16:creationId xmlns:a16="http://schemas.microsoft.com/office/drawing/2014/main" id="{05BA0771-0119-453B-94E1-526611C6B199}"/>
            </a:ext>
          </a:extLst>
        </xdr:cNvPr>
        <xdr:cNvSpPr/>
      </xdr:nvSpPr>
      <xdr:spPr bwMode="auto">
        <a:xfrm>
          <a:off x="2258304" y="13952897"/>
          <a:ext cx="1139822" cy="336036"/>
        </a:xfrm>
        <a:prstGeom prst="chevron">
          <a:avLst>
            <a:gd name="adj" fmla="val 26776"/>
          </a:avLst>
        </a:prstGeom>
        <a:solidFill>
          <a:schemeClr val="bg1"/>
        </a:solidFill>
        <a:ln w="9525" cap="rnd">
          <a:noFill/>
          <a:prstDash val="solid"/>
          <a:round/>
          <a:headEnd/>
          <a:tailEnd/>
        </a:ln>
      </xdr:spPr>
      <xdr:txBody>
        <a:bodyPr rtlCol="0" anchor="ctr"/>
        <a:lstStyle/>
        <a:p>
          <a:pPr algn="ctr"/>
          <a:r>
            <a:rPr kumimoji="1" lang="ja-JP" altLang="en-US" sz="1000"/>
            <a:t>出生時</a:t>
          </a:r>
          <a:endParaRPr kumimoji="1" lang="en-US" altLang="ja-JP" sz="1000"/>
        </a:p>
        <a:p>
          <a:pPr algn="ctr"/>
          <a:r>
            <a:rPr kumimoji="1" lang="ja-JP" altLang="en-US" sz="1000"/>
            <a:t>育児休業①</a:t>
          </a:r>
        </a:p>
      </xdr:txBody>
    </xdr:sp>
    <xdr:clientData/>
  </xdr:twoCellAnchor>
  <xdr:twoCellAnchor>
    <xdr:from>
      <xdr:col>41</xdr:col>
      <xdr:colOff>69031</xdr:colOff>
      <xdr:row>45</xdr:row>
      <xdr:rowOff>39675</xdr:rowOff>
    </xdr:from>
    <xdr:to>
      <xdr:col>56</xdr:col>
      <xdr:colOff>21091</xdr:colOff>
      <xdr:row>47</xdr:row>
      <xdr:rowOff>34816</xdr:rowOff>
    </xdr:to>
    <xdr:sp macro="" textlink="">
      <xdr:nvSpPr>
        <xdr:cNvPr id="73" name="矢印: 山形 64">
          <a:extLst>
            <a:ext uri="{FF2B5EF4-FFF2-40B4-BE49-F238E27FC236}">
              <a16:creationId xmlns:a16="http://schemas.microsoft.com/office/drawing/2014/main" id="{05BA0771-0119-453B-94E1-526611C6B199}"/>
            </a:ext>
          </a:extLst>
        </xdr:cNvPr>
        <xdr:cNvSpPr/>
      </xdr:nvSpPr>
      <xdr:spPr bwMode="auto">
        <a:xfrm>
          <a:off x="4570847" y="13946175"/>
          <a:ext cx="1185297" cy="336036"/>
        </a:xfrm>
        <a:prstGeom prst="chevron">
          <a:avLst>
            <a:gd name="adj" fmla="val 26776"/>
          </a:avLst>
        </a:prstGeom>
        <a:solidFill>
          <a:schemeClr val="bg1"/>
        </a:solidFill>
        <a:ln w="9525" cap="rnd">
          <a:noFill/>
          <a:prstDash val="solid"/>
          <a:round/>
          <a:headEnd/>
          <a:tailEnd/>
        </a:ln>
      </xdr:spPr>
      <xdr:txBody>
        <a:bodyPr rtlCol="0" anchor="ctr"/>
        <a:lstStyle/>
        <a:p>
          <a:pPr algn="ctr"/>
          <a:r>
            <a:rPr kumimoji="1" lang="ja-JP" altLang="en-US" sz="1100"/>
            <a:t>育児休業①</a:t>
          </a:r>
        </a:p>
      </xdr:txBody>
    </xdr:sp>
    <xdr:clientData/>
  </xdr:twoCellAnchor>
  <xdr:twoCellAnchor>
    <xdr:from>
      <xdr:col>31</xdr:col>
      <xdr:colOff>40105</xdr:colOff>
      <xdr:row>45</xdr:row>
      <xdr:rowOff>39676</xdr:rowOff>
    </xdr:from>
    <xdr:to>
      <xdr:col>40</xdr:col>
      <xdr:colOff>49735</xdr:colOff>
      <xdr:row>47</xdr:row>
      <xdr:rowOff>34817</xdr:rowOff>
    </xdr:to>
    <xdr:sp macro="" textlink="">
      <xdr:nvSpPr>
        <xdr:cNvPr id="75" name="矢印: 山形 64">
          <a:extLst>
            <a:ext uri="{FF2B5EF4-FFF2-40B4-BE49-F238E27FC236}">
              <a16:creationId xmlns:a16="http://schemas.microsoft.com/office/drawing/2014/main" id="{05BA0771-0119-453B-94E1-526611C6B199}"/>
            </a:ext>
          </a:extLst>
        </xdr:cNvPr>
        <xdr:cNvSpPr/>
      </xdr:nvSpPr>
      <xdr:spPr bwMode="auto">
        <a:xfrm>
          <a:off x="3439026" y="13946176"/>
          <a:ext cx="1002235" cy="336036"/>
        </a:xfrm>
        <a:prstGeom prst="chevron">
          <a:avLst>
            <a:gd name="adj" fmla="val 26776"/>
          </a:avLst>
        </a:prstGeom>
        <a:solidFill>
          <a:schemeClr val="bg1"/>
        </a:solidFill>
        <a:ln w="9525" cap="rnd">
          <a:noFill/>
          <a:prstDash val="solid"/>
          <a:round/>
          <a:headEnd/>
          <a:tailEnd/>
        </a:ln>
      </xdr:spPr>
      <xdr:txBody>
        <a:bodyPr rtlCol="0" anchor="ctr"/>
        <a:lstStyle/>
        <a:p>
          <a:pPr algn="ctr"/>
          <a:r>
            <a:rPr kumimoji="1" lang="ja-JP" altLang="en-US" sz="1000"/>
            <a:t>出生時</a:t>
          </a:r>
          <a:endParaRPr kumimoji="1" lang="en-US" altLang="ja-JP" sz="1000"/>
        </a:p>
        <a:p>
          <a:pPr algn="ctr"/>
          <a:r>
            <a:rPr kumimoji="1" lang="ja-JP" altLang="en-US" sz="1000"/>
            <a:t>育児休業②</a:t>
          </a:r>
        </a:p>
      </xdr:txBody>
    </xdr:sp>
    <xdr:clientData/>
  </xdr:twoCellAnchor>
  <xdr:twoCellAnchor>
    <xdr:from>
      <xdr:col>35</xdr:col>
      <xdr:colOff>97137</xdr:colOff>
      <xdr:row>48</xdr:row>
      <xdr:rowOff>1</xdr:rowOff>
    </xdr:from>
    <xdr:to>
      <xdr:col>49</xdr:col>
      <xdr:colOff>18309</xdr:colOff>
      <xdr:row>49</xdr:row>
      <xdr:rowOff>30080</xdr:rowOff>
    </xdr:to>
    <xdr:sp macro="" textlink="">
      <xdr:nvSpPr>
        <xdr:cNvPr id="55" name="吹き出し: 線 87">
          <a:extLst>
            <a:ext uri="{FF2B5EF4-FFF2-40B4-BE49-F238E27FC236}">
              <a16:creationId xmlns:a16="http://schemas.microsoft.com/office/drawing/2014/main" id="{0BF2A0FF-3D2E-4006-587A-E29FE0014CA5}"/>
            </a:ext>
          </a:extLst>
        </xdr:cNvPr>
        <xdr:cNvSpPr/>
      </xdr:nvSpPr>
      <xdr:spPr bwMode="auto">
        <a:xfrm>
          <a:off x="3937216" y="14417843"/>
          <a:ext cx="1254672" cy="200526"/>
        </a:xfrm>
        <a:prstGeom prst="borderCallout1">
          <a:avLst>
            <a:gd name="adj1" fmla="val 67423"/>
            <a:gd name="adj2" fmla="val 47497"/>
            <a:gd name="adj3" fmla="val -320048"/>
            <a:gd name="adj4" fmla="val 47795"/>
          </a:avLst>
        </a:prstGeom>
        <a:solidFill>
          <a:schemeClr val="bg1"/>
        </a:solidFill>
        <a:ln w="12700" cap="rnd">
          <a:solidFill>
            <a:schemeClr val="bg1"/>
          </a:solidFill>
          <a:prstDash val="solid"/>
          <a:round/>
          <a:headEnd/>
          <a:tailEnd/>
        </a:ln>
      </xdr:spPr>
      <xdr:txBody>
        <a:bodyPr rtlCol="0" anchor="ctr"/>
        <a:lstStyle/>
        <a:p>
          <a:pPr algn="l"/>
          <a:endParaRPr kumimoji="1" lang="ja-JP" altLang="en-US" sz="1100"/>
        </a:p>
      </xdr:txBody>
    </xdr:sp>
    <xdr:clientData/>
  </xdr:twoCellAnchor>
  <xdr:twoCellAnchor>
    <xdr:from>
      <xdr:col>19</xdr:col>
      <xdr:colOff>4549</xdr:colOff>
      <xdr:row>47</xdr:row>
      <xdr:rowOff>92925</xdr:rowOff>
    </xdr:from>
    <xdr:to>
      <xdr:col>69</xdr:col>
      <xdr:colOff>0</xdr:colOff>
      <xdr:row>47</xdr:row>
      <xdr:rowOff>100265</xdr:rowOff>
    </xdr:to>
    <xdr:cxnSp macro="">
      <xdr:nvCxnSpPr>
        <xdr:cNvPr id="54" name="直線コネクタ 53">
          <a:extLst>
            <a:ext uri="{FF2B5EF4-FFF2-40B4-BE49-F238E27FC236}">
              <a16:creationId xmlns:a16="http://schemas.microsoft.com/office/drawing/2014/main" id="{3955A32D-525C-47B2-9F0D-A67EF924588E}"/>
            </a:ext>
          </a:extLst>
        </xdr:cNvPr>
        <xdr:cNvCxnSpPr/>
      </xdr:nvCxnSpPr>
      <xdr:spPr bwMode="auto">
        <a:xfrm>
          <a:off x="2079996" y="14340320"/>
          <a:ext cx="4697793" cy="7340"/>
        </a:xfrm>
        <a:prstGeom prst="line">
          <a:avLst/>
        </a:prstGeom>
        <a:solidFill>
          <a:srgbClr xmlns:mc="http://schemas.openxmlformats.org/markup-compatibility/2006" xmlns:a14="http://schemas.microsoft.com/office/drawing/2010/main" val="FFFFFF" mc:Ignorable="a14" a14:legacySpreadsheetColorIndex="65"/>
        </a:solidFill>
        <a:ln w="222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106842</xdr:colOff>
      <xdr:row>47</xdr:row>
      <xdr:rowOff>142835</xdr:rowOff>
    </xdr:from>
    <xdr:to>
      <xdr:col>49</xdr:col>
      <xdr:colOff>6670</xdr:colOff>
      <xdr:row>49</xdr:row>
      <xdr:rowOff>80212</xdr:rowOff>
    </xdr:to>
    <xdr:sp macro="" textlink="">
      <xdr:nvSpPr>
        <xdr:cNvPr id="56" name="テキスト ボックス 55">
          <a:extLst>
            <a:ext uri="{FF2B5EF4-FFF2-40B4-BE49-F238E27FC236}">
              <a16:creationId xmlns:a16="http://schemas.microsoft.com/office/drawing/2014/main" id="{EFEF7840-E544-CB9B-CDB5-4252CCFF9C1F}"/>
            </a:ext>
          </a:extLst>
        </xdr:cNvPr>
        <xdr:cNvSpPr txBox="1"/>
      </xdr:nvSpPr>
      <xdr:spPr>
        <a:xfrm>
          <a:off x="3946921" y="14390230"/>
          <a:ext cx="1233328" cy="278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出産日から５７日目</a:t>
          </a:r>
        </a:p>
      </xdr:txBody>
    </xdr:sp>
    <xdr:clientData/>
  </xdr:twoCellAnchor>
  <xdr:twoCellAnchor>
    <xdr:from>
      <xdr:col>10</xdr:col>
      <xdr:colOff>1945</xdr:colOff>
      <xdr:row>40</xdr:row>
      <xdr:rowOff>170446</xdr:rowOff>
    </xdr:from>
    <xdr:to>
      <xdr:col>16</xdr:col>
      <xdr:colOff>10027</xdr:colOff>
      <xdr:row>42</xdr:row>
      <xdr:rowOff>13608</xdr:rowOff>
    </xdr:to>
    <xdr:sp macro="" textlink="">
      <xdr:nvSpPr>
        <xdr:cNvPr id="36" name="テキスト ボックス 35">
          <a:extLst>
            <a:ext uri="{FF2B5EF4-FFF2-40B4-BE49-F238E27FC236}">
              <a16:creationId xmlns:a16="http://schemas.microsoft.com/office/drawing/2014/main" id="{2C6C3174-B72F-47D2-AB11-2B7191FBB0B7}"/>
            </a:ext>
          </a:extLst>
        </xdr:cNvPr>
        <xdr:cNvSpPr txBox="1"/>
      </xdr:nvSpPr>
      <xdr:spPr>
        <a:xfrm>
          <a:off x="1084787" y="13485393"/>
          <a:ext cx="669819" cy="184057"/>
        </a:xfrm>
        <a:prstGeom prst="rect">
          <a:avLst/>
        </a:prstGeom>
        <a:pattFill prst="pct10">
          <a:fgClr>
            <a:schemeClr val="accent1"/>
          </a:fgClr>
          <a:bgClr>
            <a:schemeClr val="bg1"/>
          </a:bgClr>
        </a:pattFill>
        <a:ln w="9525"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000" b="1">
              <a:latin typeface="BIZ UDPゴシック" panose="020B0400000000000000" pitchFamily="50" charset="-128"/>
              <a:ea typeface="BIZ UDPゴシック" panose="020B0400000000000000" pitchFamily="50" charset="-128"/>
            </a:rPr>
            <a:t>有　給</a:t>
          </a:r>
          <a:endParaRPr kumimoji="1" lang="en-US" altLang="ja-JP" sz="1000" b="1">
            <a:latin typeface="BIZ UDPゴシック" panose="020B0400000000000000" pitchFamily="50" charset="-128"/>
            <a:ea typeface="BIZ UDPゴシック" panose="020B0400000000000000" pitchFamily="50" charset="-128"/>
          </a:endParaRPr>
        </a:p>
      </xdr:txBody>
    </xdr:sp>
    <xdr:clientData/>
  </xdr:twoCellAnchor>
  <xdr:twoCellAnchor>
    <xdr:from>
      <xdr:col>33</xdr:col>
      <xdr:colOff>79709</xdr:colOff>
      <xdr:row>40</xdr:row>
      <xdr:rowOff>70183</xdr:rowOff>
    </xdr:from>
    <xdr:to>
      <xdr:col>53</xdr:col>
      <xdr:colOff>14323</xdr:colOff>
      <xdr:row>41</xdr:row>
      <xdr:rowOff>79708</xdr:rowOff>
    </xdr:to>
    <xdr:sp macro="" textlink="">
      <xdr:nvSpPr>
        <xdr:cNvPr id="37" name="テキスト ボックス 36">
          <a:extLst>
            <a:ext uri="{FF2B5EF4-FFF2-40B4-BE49-F238E27FC236}">
              <a16:creationId xmlns:a16="http://schemas.microsoft.com/office/drawing/2014/main" id="{6C0CCA75-4BBA-4D45-A3D8-FAB0FCE13E2C}"/>
            </a:ext>
          </a:extLst>
        </xdr:cNvPr>
        <xdr:cNvSpPr txBox="1"/>
      </xdr:nvSpPr>
      <xdr:spPr>
        <a:xfrm>
          <a:off x="3699209" y="13385130"/>
          <a:ext cx="1809535" cy="179973"/>
        </a:xfrm>
        <a:prstGeom prst="rect">
          <a:avLst/>
        </a:prstGeom>
        <a:solidFill>
          <a:schemeClr val="bg1"/>
        </a:solidFill>
        <a:ln w="9525"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000" b="1">
              <a:latin typeface="BIZ UDPゴシック" panose="020B0400000000000000" pitchFamily="50" charset="-128"/>
              <a:ea typeface="BIZ UDPゴシック" panose="020B0400000000000000" pitchFamily="50" charset="-128"/>
            </a:rPr>
            <a:t>育休</a:t>
          </a:r>
          <a:r>
            <a:rPr kumimoji="1" lang="ja-JP" altLang="en-US" sz="1000" b="1" u="none">
              <a:latin typeface="BIZ UDPゴシック" panose="020B0400000000000000" pitchFamily="50" charset="-128"/>
              <a:ea typeface="BIZ UDPゴシック" panose="020B0400000000000000" pitchFamily="50" charset="-128"/>
            </a:rPr>
            <a:t>手当金 （子が１歳まで）</a:t>
          </a:r>
          <a:endParaRPr kumimoji="1" lang="en-US" altLang="ja-JP" sz="1000" b="1" u="none">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36763</xdr:colOff>
      <xdr:row>7</xdr:row>
      <xdr:rowOff>2847</xdr:rowOff>
    </xdr:from>
    <xdr:to>
      <xdr:col>71</xdr:col>
      <xdr:colOff>25264</xdr:colOff>
      <xdr:row>9</xdr:row>
      <xdr:rowOff>100263</xdr:rowOff>
    </xdr:to>
    <xdr:sp macro="" textlink="">
      <xdr:nvSpPr>
        <xdr:cNvPr id="84" name="テキスト ボックス 83">
          <a:hlinkClick xmlns:r="http://schemas.openxmlformats.org/officeDocument/2006/relationships" r:id="rId1"/>
        </xdr:cNvPr>
        <xdr:cNvSpPr txBox="1"/>
      </xdr:nvSpPr>
      <xdr:spPr>
        <a:xfrm>
          <a:off x="4648868" y="2008110"/>
          <a:ext cx="2234396" cy="939627"/>
        </a:xfrm>
        <a:prstGeom prst="rect">
          <a:avLst/>
        </a:prstGeom>
        <a:solidFill>
          <a:srgbClr val="FFFF66"/>
        </a:solidFill>
        <a:ln w="19050" cmpd="sng">
          <a:solidFill>
            <a:schemeClr val="tx1">
              <a:lumMod val="75000"/>
              <a:lumOff val="25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u="sng">
              <a:latin typeface="BIZ UDPゴシック" panose="020B0400000000000000" pitchFamily="50" charset="-128"/>
              <a:ea typeface="BIZ UDPゴシック" panose="020B0400000000000000" pitchFamily="50" charset="-128"/>
            </a:rPr>
            <a:t>準備</a:t>
          </a:r>
        </a:p>
        <a:p>
          <a:r>
            <a:rPr kumimoji="1" lang="ja-JP" altLang="en-US" sz="900">
              <a:latin typeface="BIZ UDPゴシック" panose="020B0400000000000000" pitchFamily="50" charset="-128"/>
              <a:ea typeface="BIZ UDPゴシック" panose="020B0400000000000000" pitchFamily="50" charset="-128"/>
            </a:rPr>
            <a:t>（職 　員） 育児休業の前のこと</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職場の雰囲気</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（所属長</a:t>
          </a:r>
          <a:r>
            <a:rPr kumimoji="1" lang="en-US" altLang="ja-JP" sz="900">
              <a:latin typeface="BIZ UDPゴシック" panose="020B0400000000000000" pitchFamily="50" charset="-128"/>
              <a:ea typeface="BIZ UDPゴシック" panose="020B0400000000000000" pitchFamily="50" charset="-128"/>
            </a:rPr>
            <a:t>) </a:t>
          </a:r>
          <a:r>
            <a:rPr kumimoji="1" lang="ja-JP" altLang="en-US" sz="900">
              <a:latin typeface="BIZ UDPゴシック" panose="020B0400000000000000" pitchFamily="50" charset="-128"/>
              <a:ea typeface="BIZ UDPゴシック" panose="020B0400000000000000" pitchFamily="50" charset="-128"/>
            </a:rPr>
            <a:t>職員へ伝えたこと</a:t>
          </a:r>
          <a:endParaRPr kumimoji="1" lang="en-US" altLang="ja-JP" sz="900">
            <a:latin typeface="BIZ UDPゴシック" panose="020B0400000000000000" pitchFamily="50" charset="-128"/>
            <a:ea typeface="BIZ UDPゴシック" panose="020B0400000000000000" pitchFamily="50" charset="-128"/>
          </a:endParaRPr>
        </a:p>
        <a:p>
          <a:r>
            <a:rPr kumimoji="1" lang="en-US" altLang="ja-JP" sz="900" baseline="0">
              <a:latin typeface="BIZ UDPゴシック" panose="020B0400000000000000" pitchFamily="50" charset="-128"/>
              <a:ea typeface="BIZ UDPゴシック" panose="020B0400000000000000" pitchFamily="50" charset="-128"/>
            </a:rPr>
            <a:t>             </a:t>
          </a:r>
          <a:r>
            <a:rPr kumimoji="1" lang="ja-JP" altLang="en-US" sz="900">
              <a:latin typeface="BIZ UDPゴシック" panose="020B0400000000000000" pitchFamily="50" charset="-128"/>
              <a:ea typeface="BIZ UDPゴシック" panose="020B0400000000000000" pitchFamily="50" charset="-128"/>
            </a:rPr>
            <a:t>校務運営の対応</a:t>
          </a:r>
        </a:p>
      </xdr:txBody>
    </xdr:sp>
    <xdr:clientData/>
  </xdr:twoCellAnchor>
  <xdr:twoCellAnchor>
    <xdr:from>
      <xdr:col>73</xdr:col>
      <xdr:colOff>0</xdr:colOff>
      <xdr:row>7</xdr:row>
      <xdr:rowOff>380</xdr:rowOff>
    </xdr:from>
    <xdr:to>
      <xdr:col>98</xdr:col>
      <xdr:colOff>11212</xdr:colOff>
      <xdr:row>9</xdr:row>
      <xdr:rowOff>100263</xdr:rowOff>
    </xdr:to>
    <xdr:sp macro="" textlink="">
      <xdr:nvSpPr>
        <xdr:cNvPr id="85" name="テキスト ボックス 84">
          <a:hlinkClick xmlns:r="http://schemas.openxmlformats.org/officeDocument/2006/relationships" r:id="rId2"/>
        </xdr:cNvPr>
        <xdr:cNvSpPr txBox="1"/>
      </xdr:nvSpPr>
      <xdr:spPr>
        <a:xfrm>
          <a:off x="7018421" y="2005643"/>
          <a:ext cx="2297212" cy="942094"/>
        </a:xfrm>
        <a:prstGeom prst="rect">
          <a:avLst/>
        </a:prstGeom>
        <a:solidFill>
          <a:srgbClr val="55F9FD"/>
        </a:solidFill>
        <a:ln w="19050" cmpd="sng">
          <a:solidFill>
            <a:schemeClr val="tx1">
              <a:lumMod val="75000"/>
              <a:lumOff val="25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u="sng">
              <a:latin typeface="BIZ UDPゴシック" panose="020B0400000000000000" pitchFamily="50" charset="-128"/>
              <a:ea typeface="BIZ UDPゴシック" panose="020B0400000000000000" pitchFamily="50" charset="-128"/>
            </a:rPr>
            <a:t>育児休業等</a:t>
          </a:r>
        </a:p>
        <a:p>
          <a:r>
            <a:rPr kumimoji="1" lang="ja-JP" altLang="en-US" sz="900">
              <a:latin typeface="BIZ UDPゴシック" panose="020B0400000000000000" pitchFamily="50" charset="-128"/>
              <a:ea typeface="BIZ UDPゴシック" panose="020B0400000000000000" pitchFamily="50" charset="-128"/>
            </a:rPr>
            <a:t>（職　 員） 特別休暇、育児休業を取得して</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良かったこと </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（所属長</a:t>
          </a:r>
          <a:r>
            <a:rPr kumimoji="1" lang="en-US" altLang="ja-JP" sz="900">
              <a:latin typeface="BIZ UDPゴシック" panose="020B0400000000000000" pitchFamily="50" charset="-128"/>
              <a:ea typeface="BIZ UDPゴシック" panose="020B0400000000000000" pitchFamily="50" charset="-128"/>
            </a:rPr>
            <a:t>) </a:t>
          </a:r>
          <a:r>
            <a:rPr kumimoji="1" lang="ja-JP" altLang="en-US" sz="900">
              <a:latin typeface="BIZ UDPゴシック" panose="020B0400000000000000" pitchFamily="50" charset="-128"/>
              <a:ea typeface="BIZ UDPゴシック" panose="020B0400000000000000" pitchFamily="50" charset="-128"/>
            </a:rPr>
            <a:t>周囲の職員の変化</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30737</xdr:colOff>
      <xdr:row>9</xdr:row>
      <xdr:rowOff>289257</xdr:rowOff>
    </xdr:from>
    <xdr:to>
      <xdr:col>71</xdr:col>
      <xdr:colOff>36544</xdr:colOff>
      <xdr:row>9</xdr:row>
      <xdr:rowOff>1228857</xdr:rowOff>
    </xdr:to>
    <xdr:sp macro="" textlink="">
      <xdr:nvSpPr>
        <xdr:cNvPr id="86" name="テキスト ボックス 85">
          <a:hlinkClick xmlns:r="http://schemas.openxmlformats.org/officeDocument/2006/relationships" r:id="rId3"/>
        </xdr:cNvPr>
        <xdr:cNvSpPr txBox="1"/>
      </xdr:nvSpPr>
      <xdr:spPr>
        <a:xfrm>
          <a:off x="4642842" y="3136731"/>
          <a:ext cx="2251702" cy="939600"/>
        </a:xfrm>
        <a:prstGeom prst="rect">
          <a:avLst/>
        </a:prstGeom>
        <a:solidFill>
          <a:srgbClr val="B1FE8A"/>
        </a:solidFill>
        <a:ln w="19050" cmpd="sng">
          <a:solidFill>
            <a:schemeClr val="tx1">
              <a:lumMod val="75000"/>
              <a:lumOff val="25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b="1" u="sng">
              <a:latin typeface="BIZ UDPゴシック" panose="020B0400000000000000" pitchFamily="50" charset="-128"/>
              <a:ea typeface="BIZ UDPゴシック" panose="020B0400000000000000" pitchFamily="50" charset="-128"/>
            </a:rPr>
            <a:t>職務復帰</a:t>
          </a:r>
        </a:p>
        <a:p>
          <a:r>
            <a:rPr kumimoji="1" lang="ja-JP" altLang="en-US" sz="900">
              <a:latin typeface="BIZ UDPゴシック" panose="020B0400000000000000" pitchFamily="50" charset="-128"/>
              <a:ea typeface="BIZ UDPゴシック" panose="020B0400000000000000" pitchFamily="50" charset="-128"/>
            </a:rPr>
            <a:t>（職　 員） 仕事の取り組み方への変化</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（所属長</a:t>
          </a:r>
          <a:r>
            <a:rPr kumimoji="1" lang="en-US" altLang="ja-JP" sz="900">
              <a:latin typeface="BIZ UDPゴシック" panose="020B0400000000000000" pitchFamily="50" charset="-128"/>
              <a:ea typeface="BIZ UDPゴシック" panose="020B0400000000000000" pitchFamily="50" charset="-128"/>
            </a:rPr>
            <a:t>) </a:t>
          </a:r>
          <a:r>
            <a:rPr kumimoji="1" lang="ja-JP" altLang="en-US" sz="900">
              <a:latin typeface="BIZ UDPゴシック" panose="020B0400000000000000" pitchFamily="50" charset="-128"/>
              <a:ea typeface="BIZ UDPゴシック" panose="020B0400000000000000" pitchFamily="50" charset="-128"/>
            </a:rPr>
            <a:t>復帰後の職員へ感じたこと</a:t>
          </a:r>
        </a:p>
      </xdr:txBody>
    </xdr:sp>
    <xdr:clientData/>
  </xdr:twoCellAnchor>
  <xdr:twoCellAnchor>
    <xdr:from>
      <xdr:col>73</xdr:col>
      <xdr:colOff>11625</xdr:colOff>
      <xdr:row>9</xdr:row>
      <xdr:rowOff>293491</xdr:rowOff>
    </xdr:from>
    <xdr:to>
      <xdr:col>98</xdr:col>
      <xdr:colOff>30577</xdr:colOff>
      <xdr:row>9</xdr:row>
      <xdr:rowOff>1233091</xdr:rowOff>
    </xdr:to>
    <xdr:sp macro="" textlink="">
      <xdr:nvSpPr>
        <xdr:cNvPr id="87" name="テキスト ボックス 86">
          <a:hlinkClick xmlns:r="http://schemas.openxmlformats.org/officeDocument/2006/relationships" r:id="rId4"/>
        </xdr:cNvPr>
        <xdr:cNvSpPr txBox="1"/>
      </xdr:nvSpPr>
      <xdr:spPr>
        <a:xfrm>
          <a:off x="7030046" y="3140965"/>
          <a:ext cx="2304952" cy="939600"/>
        </a:xfrm>
        <a:prstGeom prst="rect">
          <a:avLst/>
        </a:prstGeom>
        <a:solidFill>
          <a:srgbClr val="FFBDDE"/>
        </a:solidFill>
        <a:ln w="19050" cmpd="sng">
          <a:solidFill>
            <a:schemeClr val="tx1">
              <a:lumMod val="75000"/>
              <a:lumOff val="25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u="sng">
              <a:latin typeface="BIZ UDPゴシック" panose="020B0400000000000000" pitchFamily="50" charset="-128"/>
              <a:ea typeface="BIZ UDPゴシック" panose="020B0400000000000000" pitchFamily="50" charset="-128"/>
            </a:rPr>
            <a:t>皆さんへのメッセージ</a:t>
          </a:r>
          <a:endParaRPr kumimoji="1" lang="ja-JP" altLang="en-US" sz="1050">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2784</xdr:colOff>
      <xdr:row>10</xdr:row>
      <xdr:rowOff>32866</xdr:rowOff>
    </xdr:from>
    <xdr:to>
      <xdr:col>23</xdr:col>
      <xdr:colOff>30079</xdr:colOff>
      <xdr:row>11</xdr:row>
      <xdr:rowOff>230607</xdr:rowOff>
    </xdr:to>
    <xdr:sp macro="" textlink="">
      <xdr:nvSpPr>
        <xdr:cNvPr id="6" name="下矢印 5"/>
        <xdr:cNvSpPr/>
      </xdr:nvSpPr>
      <xdr:spPr bwMode="auto">
        <a:xfrm>
          <a:off x="2188521" y="4284024"/>
          <a:ext cx="358163" cy="478478"/>
        </a:xfrm>
        <a:prstGeom prst="downArrow">
          <a:avLst/>
        </a:prstGeom>
        <a:solidFill>
          <a:schemeClr val="bg1"/>
        </a:solidFill>
        <a:ln w="12700" cap="rnd">
          <a:solidFill>
            <a:schemeClr val="tx1"/>
          </a:solidFill>
          <a:prstDash val="solid"/>
          <a:round/>
          <a:headEnd/>
          <a:tailEnd/>
        </a:ln>
        <a:extLst/>
      </xdr:spPr>
      <xdr:txBody>
        <a:bodyPr vertOverflow="clip" horzOverflow="clip" rtlCol="0" anchor="t"/>
        <a:lstStyle/>
        <a:p>
          <a:pPr algn="l"/>
          <a:endParaRPr kumimoji="1" lang="ja-JP" altLang="en-US" sz="1100"/>
        </a:p>
      </xdr:txBody>
    </xdr:sp>
    <xdr:clientData/>
  </xdr:twoCellAnchor>
  <xdr:twoCellAnchor>
    <xdr:from>
      <xdr:col>20</xdr:col>
      <xdr:colOff>40109</xdr:colOff>
      <xdr:row>20</xdr:row>
      <xdr:rowOff>40108</xdr:rowOff>
    </xdr:from>
    <xdr:to>
      <xdr:col>23</xdr:col>
      <xdr:colOff>67404</xdr:colOff>
      <xdr:row>21</xdr:row>
      <xdr:rowOff>237850</xdr:rowOff>
    </xdr:to>
    <xdr:sp macro="" textlink="">
      <xdr:nvSpPr>
        <xdr:cNvPr id="58" name="下矢印 57"/>
        <xdr:cNvSpPr/>
      </xdr:nvSpPr>
      <xdr:spPr bwMode="auto">
        <a:xfrm>
          <a:off x="2225846" y="7680161"/>
          <a:ext cx="358163" cy="478478"/>
        </a:xfrm>
        <a:prstGeom prst="downArrow">
          <a:avLst/>
        </a:prstGeom>
        <a:solidFill>
          <a:schemeClr val="bg1"/>
        </a:solidFill>
        <a:ln w="12700" cap="rnd">
          <a:solidFill>
            <a:sysClr val="windowText" lastClr="000000"/>
          </a:solidFill>
          <a:prstDash val="solid"/>
          <a:round/>
          <a:headEnd/>
          <a:tailEnd/>
        </a:ln>
        <a:extLst/>
      </xdr:spPr>
      <xdr:txBody>
        <a:bodyPr vertOverflow="clip" horzOverflow="clip" rtlCol="0" anchor="t"/>
        <a:lstStyle/>
        <a:p>
          <a:pPr algn="l"/>
          <a:endParaRPr kumimoji="1" lang="ja-JP" altLang="en-US" sz="1100"/>
        </a:p>
      </xdr:txBody>
    </xdr:sp>
    <xdr:clientData/>
  </xdr:twoCellAnchor>
  <xdr:twoCellAnchor>
    <xdr:from>
      <xdr:col>51</xdr:col>
      <xdr:colOff>17044</xdr:colOff>
      <xdr:row>16</xdr:row>
      <xdr:rowOff>49129</xdr:rowOff>
    </xdr:from>
    <xdr:to>
      <xdr:col>77</xdr:col>
      <xdr:colOff>7520</xdr:colOff>
      <xdr:row>16</xdr:row>
      <xdr:rowOff>220579</xdr:rowOff>
    </xdr:to>
    <xdr:sp macro="" textlink="">
      <xdr:nvSpPr>
        <xdr:cNvPr id="16" name="テキスト ボックス 15"/>
        <xdr:cNvSpPr txBox="1"/>
      </xdr:nvSpPr>
      <xdr:spPr>
        <a:xfrm>
          <a:off x="5270833" y="6004761"/>
          <a:ext cx="2075950" cy="17145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800" b="1">
              <a:latin typeface="BIZ UDPゴシック" panose="020B0400000000000000" pitchFamily="50" charset="-128"/>
              <a:ea typeface="BIZ UDPゴシック" panose="020B0400000000000000" pitchFamily="50" charset="-128"/>
            </a:rPr>
            <a:t>育休手当金（子が１歳に達するまで）</a:t>
          </a:r>
        </a:p>
      </xdr:txBody>
    </xdr:sp>
    <xdr:clientData/>
  </xdr:twoCellAnchor>
  <xdr:twoCellAnchor>
    <xdr:from>
      <xdr:col>63</xdr:col>
      <xdr:colOff>10028</xdr:colOff>
      <xdr:row>12</xdr:row>
      <xdr:rowOff>25068</xdr:rowOff>
    </xdr:from>
    <xdr:to>
      <xdr:col>69</xdr:col>
      <xdr:colOff>502</xdr:colOff>
      <xdr:row>12</xdr:row>
      <xdr:rowOff>177467</xdr:rowOff>
    </xdr:to>
    <xdr:sp macro="" textlink="">
      <xdr:nvSpPr>
        <xdr:cNvPr id="69" name="テキスト ボックス 68"/>
        <xdr:cNvSpPr txBox="1"/>
      </xdr:nvSpPr>
      <xdr:spPr>
        <a:xfrm>
          <a:off x="5705978" y="4597068"/>
          <a:ext cx="390524" cy="152399"/>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800" b="1">
              <a:latin typeface="BIZ UDPゴシック" panose="020B0400000000000000" pitchFamily="50" charset="-128"/>
              <a:ea typeface="BIZ UDPゴシック" panose="020B0400000000000000" pitchFamily="50" charset="-128"/>
            </a:rPr>
            <a:t>有給</a:t>
          </a:r>
        </a:p>
      </xdr:txBody>
    </xdr:sp>
    <xdr:clientData/>
  </xdr:twoCellAnchor>
  <xdr:twoCellAnchor>
    <xdr:from>
      <xdr:col>63</xdr:col>
      <xdr:colOff>50633</xdr:colOff>
      <xdr:row>14</xdr:row>
      <xdr:rowOff>44116</xdr:rowOff>
    </xdr:from>
    <xdr:to>
      <xdr:col>69</xdr:col>
      <xdr:colOff>50632</xdr:colOff>
      <xdr:row>14</xdr:row>
      <xdr:rowOff>194510</xdr:rowOff>
    </xdr:to>
    <xdr:sp macro="" textlink="">
      <xdr:nvSpPr>
        <xdr:cNvPr id="71" name="テキスト ボックス 70"/>
        <xdr:cNvSpPr txBox="1"/>
      </xdr:nvSpPr>
      <xdr:spPr>
        <a:xfrm>
          <a:off x="6266949" y="5317958"/>
          <a:ext cx="481262" cy="15039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800" b="1">
              <a:latin typeface="BIZ UDPゴシック" panose="020B0400000000000000" pitchFamily="50" charset="-128"/>
              <a:ea typeface="BIZ UDPゴシック" panose="020B0400000000000000" pitchFamily="50" charset="-128"/>
            </a:rPr>
            <a:t>有給</a:t>
          </a:r>
        </a:p>
      </xdr:txBody>
    </xdr:sp>
    <xdr:clientData/>
  </xdr:twoCellAnchor>
  <xdr:twoCellAnchor>
    <xdr:from>
      <xdr:col>53</xdr:col>
      <xdr:colOff>57651</xdr:colOff>
      <xdr:row>22</xdr:row>
      <xdr:rowOff>15543</xdr:rowOff>
    </xdr:from>
    <xdr:to>
      <xdr:col>59</xdr:col>
      <xdr:colOff>48125</xdr:colOff>
      <xdr:row>22</xdr:row>
      <xdr:rowOff>167942</xdr:rowOff>
    </xdr:to>
    <xdr:sp macro="" textlink="">
      <xdr:nvSpPr>
        <xdr:cNvPr id="72" name="テキスト ボックス 71"/>
        <xdr:cNvSpPr txBox="1"/>
      </xdr:nvSpPr>
      <xdr:spPr>
        <a:xfrm>
          <a:off x="5311440" y="7996490"/>
          <a:ext cx="471738" cy="152399"/>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800" b="1">
              <a:latin typeface="BIZ UDPゴシック" panose="020B0400000000000000" pitchFamily="50" charset="-128"/>
              <a:ea typeface="BIZ UDPゴシック" panose="020B0400000000000000" pitchFamily="50" charset="-128"/>
            </a:rPr>
            <a:t>有給</a:t>
          </a:r>
        </a:p>
      </xdr:txBody>
    </xdr:sp>
    <xdr:clientData/>
  </xdr:twoCellAnchor>
  <xdr:twoCellAnchor>
    <xdr:from>
      <xdr:col>2</xdr:col>
      <xdr:colOff>40105</xdr:colOff>
      <xdr:row>5</xdr:row>
      <xdr:rowOff>421105</xdr:rowOff>
    </xdr:from>
    <xdr:to>
      <xdr:col>12</xdr:col>
      <xdr:colOff>60157</xdr:colOff>
      <xdr:row>6</xdr:row>
      <xdr:rowOff>110289</xdr:rowOff>
    </xdr:to>
    <xdr:sp macro="" textlink="">
      <xdr:nvSpPr>
        <xdr:cNvPr id="14" name="テキスト ボックス 13"/>
        <xdr:cNvSpPr txBox="1"/>
      </xdr:nvSpPr>
      <xdr:spPr>
        <a:xfrm>
          <a:off x="200526" y="1313447"/>
          <a:ext cx="1163052" cy="25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100" b="1">
              <a:solidFill>
                <a:schemeClr val="tx1"/>
              </a:solidFill>
              <a:latin typeface="BIZ UDゴシック" panose="020B0400000000000000" pitchFamily="49" charset="-128"/>
              <a:ea typeface="BIZ UDゴシック" panose="020B0400000000000000" pitchFamily="49" charset="-128"/>
            </a:rPr>
            <a:t>◎面談◎</a:t>
          </a:r>
        </a:p>
      </xdr:txBody>
    </xdr:sp>
    <xdr:clientData/>
  </xdr:twoCellAnchor>
  <xdr:twoCellAnchor>
    <xdr:from>
      <xdr:col>4</xdr:col>
      <xdr:colOff>70184</xdr:colOff>
      <xdr:row>23</xdr:row>
      <xdr:rowOff>110287</xdr:rowOff>
    </xdr:from>
    <xdr:to>
      <xdr:col>39</xdr:col>
      <xdr:colOff>30079</xdr:colOff>
      <xdr:row>25</xdr:row>
      <xdr:rowOff>30075</xdr:rowOff>
    </xdr:to>
    <xdr:sp macro="" textlink="">
      <xdr:nvSpPr>
        <xdr:cNvPr id="67" name="テキスト ボックス 66">
          <a:extLst>
            <a:ext uri="{FF2B5EF4-FFF2-40B4-BE49-F238E27FC236}">
              <a16:creationId xmlns:a16="http://schemas.microsoft.com/office/drawing/2014/main" id="{00000000-0008-0000-0300-000002000000}"/>
            </a:ext>
          </a:extLst>
        </xdr:cNvPr>
        <xdr:cNvSpPr txBox="1"/>
      </xdr:nvSpPr>
      <xdr:spPr>
        <a:xfrm>
          <a:off x="471237" y="8883313"/>
          <a:ext cx="3840079" cy="561473"/>
        </a:xfrm>
        <a:prstGeom prst="roundRect">
          <a:avLst/>
        </a:prstGeom>
        <a:solidFill>
          <a:schemeClr val="bg1">
            <a:lumMod val="95000"/>
          </a:schemeClr>
        </a:solidFill>
        <a:ln w="127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1050" b="1">
              <a:latin typeface="BIZ UDゴシック" panose="020B0400000000000000" pitchFamily="49" charset="-128"/>
              <a:ea typeface="BIZ UDゴシック" panose="020B0400000000000000" pitchFamily="49" charset="-128"/>
            </a:rPr>
            <a:t>・育児期両立支援制度紹介資料の配布</a:t>
          </a:r>
          <a:endParaRPr kumimoji="1" lang="en-US" altLang="ja-JP" sz="1050" b="1">
            <a:latin typeface="BIZ UDゴシック" panose="020B0400000000000000" pitchFamily="49" charset="-128"/>
            <a:ea typeface="BIZ UDゴシック" panose="020B0400000000000000" pitchFamily="49" charset="-128"/>
          </a:endParaRPr>
        </a:p>
        <a:p>
          <a:pPr algn="r"/>
          <a:r>
            <a:rPr kumimoji="1" lang="ja-JP" altLang="en-US" sz="1050" b="1">
              <a:latin typeface="BIZ UDゴシック" panose="020B0400000000000000" pitchFamily="49" charset="-128"/>
              <a:ea typeface="BIZ UDゴシック" panose="020B0400000000000000" pitchFamily="49" charset="-128"/>
            </a:rPr>
            <a:t>（意向確認、制度周知）</a:t>
          </a:r>
          <a:endParaRPr kumimoji="1" lang="en-US" altLang="ja-JP" sz="1050" b="1">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10026</xdr:colOff>
      <xdr:row>23</xdr:row>
      <xdr:rowOff>30077</xdr:rowOff>
    </xdr:from>
    <xdr:to>
      <xdr:col>13</xdr:col>
      <xdr:colOff>40104</xdr:colOff>
      <xdr:row>23</xdr:row>
      <xdr:rowOff>280735</xdr:rowOff>
    </xdr:to>
    <xdr:sp macro="" textlink="">
      <xdr:nvSpPr>
        <xdr:cNvPr id="74" name="テキスト ボックス 73"/>
        <xdr:cNvSpPr txBox="1"/>
      </xdr:nvSpPr>
      <xdr:spPr>
        <a:xfrm>
          <a:off x="290763" y="8803103"/>
          <a:ext cx="1163052" cy="25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100" b="1">
              <a:solidFill>
                <a:schemeClr val="tx1"/>
              </a:solidFill>
              <a:latin typeface="BIZ UDゴシック" panose="020B0400000000000000" pitchFamily="49" charset="-128"/>
              <a:ea typeface="BIZ UDゴシック" panose="020B0400000000000000" pitchFamily="49" charset="-128"/>
            </a:rPr>
            <a:t>◎面談◎</a:t>
          </a:r>
        </a:p>
      </xdr:txBody>
    </xdr:sp>
    <xdr:clientData/>
  </xdr:twoCellAnchor>
  <xdr:twoCellAnchor>
    <xdr:from>
      <xdr:col>93</xdr:col>
      <xdr:colOff>0</xdr:colOff>
      <xdr:row>38</xdr:row>
      <xdr:rowOff>140368</xdr:rowOff>
    </xdr:from>
    <xdr:to>
      <xdr:col>101</xdr:col>
      <xdr:colOff>28135</xdr:colOff>
      <xdr:row>39</xdr:row>
      <xdr:rowOff>153976</xdr:rowOff>
    </xdr:to>
    <xdr:sp macro="" textlink="">
      <xdr:nvSpPr>
        <xdr:cNvPr id="78" name="テキスト ボックス 77">
          <a:extLst>
            <a:ext uri="{FF2B5EF4-FFF2-40B4-BE49-F238E27FC236}">
              <a16:creationId xmlns:a16="http://schemas.microsoft.com/office/drawing/2014/main" id="{2C6C3174-B72F-47D2-AB11-2B7191FBB0B7}"/>
            </a:ext>
          </a:extLst>
        </xdr:cNvPr>
        <xdr:cNvSpPr txBox="1"/>
      </xdr:nvSpPr>
      <xdr:spPr>
        <a:xfrm>
          <a:off x="8983579" y="13114421"/>
          <a:ext cx="669819" cy="184055"/>
        </a:xfrm>
        <a:prstGeom prst="rect">
          <a:avLst/>
        </a:prstGeom>
        <a:pattFill prst="pct10">
          <a:fgClr>
            <a:schemeClr val="accent1"/>
          </a:fgClr>
          <a:bgClr>
            <a:schemeClr val="bg1"/>
          </a:bgClr>
        </a:pattFill>
        <a:ln w="9525"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000" b="1">
              <a:latin typeface="BIZ UDPゴシック" panose="020B0400000000000000" pitchFamily="50" charset="-128"/>
              <a:ea typeface="BIZ UDPゴシック" panose="020B0400000000000000" pitchFamily="50" charset="-128"/>
            </a:rPr>
            <a:t>有　給</a:t>
          </a:r>
          <a:endParaRPr kumimoji="1" lang="en-US" altLang="ja-JP" sz="1000" b="1">
            <a:latin typeface="BIZ UDPゴシック" panose="020B0400000000000000" pitchFamily="50" charset="-128"/>
            <a:ea typeface="BIZ UDPゴシック" panose="020B0400000000000000" pitchFamily="50" charset="-128"/>
          </a:endParaRPr>
        </a:p>
      </xdr:txBody>
    </xdr:sp>
    <xdr:clientData/>
  </xdr:twoCellAnchor>
  <xdr:twoCellAnchor>
    <xdr:from>
      <xdr:col>86</xdr:col>
      <xdr:colOff>30079</xdr:colOff>
      <xdr:row>41</xdr:row>
      <xdr:rowOff>90237</xdr:rowOff>
    </xdr:from>
    <xdr:to>
      <xdr:col>94</xdr:col>
      <xdr:colOff>58214</xdr:colOff>
      <xdr:row>42</xdr:row>
      <xdr:rowOff>103845</xdr:rowOff>
    </xdr:to>
    <xdr:sp macro="" textlink="">
      <xdr:nvSpPr>
        <xdr:cNvPr id="81" name="テキスト ボックス 80">
          <a:extLst>
            <a:ext uri="{FF2B5EF4-FFF2-40B4-BE49-F238E27FC236}">
              <a16:creationId xmlns:a16="http://schemas.microsoft.com/office/drawing/2014/main" id="{2C6C3174-B72F-47D2-AB11-2B7191FBB0B7}"/>
            </a:ext>
          </a:extLst>
        </xdr:cNvPr>
        <xdr:cNvSpPr txBox="1"/>
      </xdr:nvSpPr>
      <xdr:spPr>
        <a:xfrm>
          <a:off x="8452184" y="13575632"/>
          <a:ext cx="669819" cy="184055"/>
        </a:xfrm>
        <a:prstGeom prst="rect">
          <a:avLst/>
        </a:prstGeom>
        <a:solidFill>
          <a:schemeClr val="bg1"/>
        </a:solidFill>
        <a:ln w="9525" cmpd="sng">
          <a:solidFill>
            <a:schemeClr val="tx1">
              <a:lumMod val="85000"/>
              <a:lumOff val="1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000" b="1">
              <a:latin typeface="BIZ UDPゴシック" panose="020B0400000000000000" pitchFamily="50" charset="-128"/>
              <a:ea typeface="BIZ UDPゴシック" panose="020B0400000000000000" pitchFamily="50" charset="-128"/>
            </a:rPr>
            <a:t>無　給</a:t>
          </a:r>
          <a:endParaRPr kumimoji="1" lang="en-US" altLang="ja-JP" sz="1000" b="1">
            <a:latin typeface="BIZ UDPゴシック" panose="020B0400000000000000" pitchFamily="50" charset="-128"/>
            <a:ea typeface="BIZ UDPゴシック" panose="020B0400000000000000" pitchFamily="50" charset="-128"/>
          </a:endParaRPr>
        </a:p>
      </xdr:txBody>
    </xdr:sp>
    <xdr:clientData/>
  </xdr:twoCellAnchor>
  <xdr:twoCellAnchor>
    <xdr:from>
      <xdr:col>56</xdr:col>
      <xdr:colOff>19547</xdr:colOff>
      <xdr:row>45</xdr:row>
      <xdr:rowOff>39602</xdr:rowOff>
    </xdr:from>
    <xdr:to>
      <xdr:col>71</xdr:col>
      <xdr:colOff>1686</xdr:colOff>
      <xdr:row>47</xdr:row>
      <xdr:rowOff>34743</xdr:rowOff>
    </xdr:to>
    <xdr:sp macro="" textlink="">
      <xdr:nvSpPr>
        <xdr:cNvPr id="82" name="矢印: 山形 64">
          <a:extLst>
            <a:ext uri="{FF2B5EF4-FFF2-40B4-BE49-F238E27FC236}">
              <a16:creationId xmlns:a16="http://schemas.microsoft.com/office/drawing/2014/main" id="{05BA0771-0119-453B-94E1-526611C6B199}"/>
            </a:ext>
          </a:extLst>
        </xdr:cNvPr>
        <xdr:cNvSpPr/>
      </xdr:nvSpPr>
      <xdr:spPr bwMode="auto">
        <a:xfrm>
          <a:off x="5754600" y="13946102"/>
          <a:ext cx="1185297" cy="336036"/>
        </a:xfrm>
        <a:prstGeom prst="chevron">
          <a:avLst>
            <a:gd name="adj" fmla="val 26776"/>
          </a:avLst>
        </a:prstGeom>
        <a:solidFill>
          <a:schemeClr val="bg1"/>
        </a:solidFill>
        <a:ln w="9525" cap="rnd">
          <a:noFill/>
          <a:prstDash val="solid"/>
          <a:round/>
          <a:headEnd/>
          <a:tailEnd/>
        </a:ln>
      </xdr:spPr>
      <xdr:txBody>
        <a:bodyPr rtlCol="0" anchor="ctr"/>
        <a:lstStyle/>
        <a:p>
          <a:pPr algn="ctr"/>
          <a:r>
            <a:rPr kumimoji="1" lang="ja-JP" altLang="en-US" sz="1100"/>
            <a:t>育児休業②</a:t>
          </a:r>
        </a:p>
      </xdr:txBody>
    </xdr:sp>
    <xdr:clientData/>
  </xdr:twoCellAnchor>
  <xdr:twoCellAnchor>
    <xdr:from>
      <xdr:col>36</xdr:col>
      <xdr:colOff>90239</xdr:colOff>
      <xdr:row>42</xdr:row>
      <xdr:rowOff>10025</xdr:rowOff>
    </xdr:from>
    <xdr:to>
      <xdr:col>47</xdr:col>
      <xdr:colOff>30081</xdr:colOff>
      <xdr:row>44</xdr:row>
      <xdr:rowOff>30079</xdr:rowOff>
    </xdr:to>
    <xdr:sp macro="" textlink="">
      <xdr:nvSpPr>
        <xdr:cNvPr id="18" name="ストライプ矢印 17"/>
        <xdr:cNvSpPr/>
      </xdr:nvSpPr>
      <xdr:spPr bwMode="auto">
        <a:xfrm rot="5400000">
          <a:off x="4406567" y="13219697"/>
          <a:ext cx="270711" cy="1002632"/>
        </a:xfrm>
        <a:prstGeom prst="stripedRightArrow">
          <a:avLst>
            <a:gd name="adj1" fmla="val 58000"/>
            <a:gd name="adj2" fmla="val 60000"/>
          </a:avLst>
        </a:prstGeom>
        <a:solidFill>
          <a:srgbClr val="55F9FD"/>
        </a:solidFill>
        <a:ln w="19050" cap="rnd">
          <a:noFill/>
          <a:prstDash val="sysDot"/>
          <a:round/>
          <a:headEnd/>
          <a:tailEnd/>
        </a:ln>
        <a:extLst/>
      </xdr:spPr>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53416</xdr:colOff>
      <xdr:row>60</xdr:row>
      <xdr:rowOff>178856</xdr:rowOff>
    </xdr:from>
    <xdr:to>
      <xdr:col>15</xdr:col>
      <xdr:colOff>25141</xdr:colOff>
      <xdr:row>63</xdr:row>
      <xdr:rowOff>21166</xdr:rowOff>
    </xdr:to>
    <xdr:sp macro="" textlink="">
      <xdr:nvSpPr>
        <xdr:cNvPr id="3" name="正方形/長方形 2"/>
        <xdr:cNvSpPr/>
      </xdr:nvSpPr>
      <xdr:spPr bwMode="auto">
        <a:xfrm>
          <a:off x="53416" y="14244106"/>
          <a:ext cx="10089392" cy="604310"/>
        </a:xfrm>
        <a:prstGeom prst="rect">
          <a:avLst/>
        </a:prstGeom>
        <a:noFill/>
        <a:ln w="28575" cap="flat" cmpd="sng" algn="ctr">
          <a:solidFill>
            <a:srgbClr val="FF0000"/>
          </a:solidFill>
          <a:prstDash val="solid"/>
          <a:round/>
          <a:headEnd type="none" w="med" len="med"/>
          <a:tailEnd type="none" w="med" len="med"/>
        </a:ln>
        <a:effectLst/>
        <a:extLst/>
      </xdr:spPr>
      <xdr:txBody>
        <a:bodyPr vertOverflow="clip" horzOverflow="clip" wrap="square" lIns="18000" tIns="0" rIns="18000" bIns="0" rtlCol="0" anchor="t" upright="1"/>
        <a:lstStyle/>
        <a:p>
          <a:pPr algn="l"/>
          <a:endParaRPr kumimoji="1" lang="ja-JP" altLang="en-US" sz="1100"/>
        </a:p>
      </xdr:txBody>
    </xdr:sp>
    <xdr:clientData/>
  </xdr:twoCellAnchor>
  <xdr:twoCellAnchor>
    <xdr:from>
      <xdr:col>2</xdr:col>
      <xdr:colOff>275166</xdr:colOff>
      <xdr:row>64</xdr:row>
      <xdr:rowOff>31751</xdr:rowOff>
    </xdr:from>
    <xdr:to>
      <xdr:col>15</xdr:col>
      <xdr:colOff>84665</xdr:colOff>
      <xdr:row>79</xdr:row>
      <xdr:rowOff>74084</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682625</xdr:colOff>
      <xdr:row>63</xdr:row>
      <xdr:rowOff>21167</xdr:rowOff>
    </xdr:from>
    <xdr:to>
      <xdr:col>8</xdr:col>
      <xdr:colOff>497416</xdr:colOff>
      <xdr:row>64</xdr:row>
      <xdr:rowOff>74084</xdr:rowOff>
    </xdr:to>
    <xdr:sp macro="" textlink="">
      <xdr:nvSpPr>
        <xdr:cNvPr id="5" name="下矢印 4"/>
        <xdr:cNvSpPr/>
      </xdr:nvSpPr>
      <xdr:spPr bwMode="auto">
        <a:xfrm>
          <a:off x="4958292" y="13155084"/>
          <a:ext cx="513291" cy="391583"/>
        </a:xfrm>
        <a:prstGeom prst="downArrow">
          <a:avLst/>
        </a:prstGeom>
        <a:solidFill>
          <a:schemeClr val="bg1"/>
        </a:solidFill>
        <a:ln w="28575" cap="flat" cmpd="sng" algn="ctr">
          <a:solidFill>
            <a:srgbClr val="FF0000"/>
          </a:solidFill>
          <a:prstDash val="solid"/>
          <a:round/>
          <a:headEnd type="none" w="med" len="med"/>
          <a:tailEnd type="none" w="med" len="med"/>
        </a:ln>
        <a:effectLst/>
        <a:extLst/>
      </xdr:spPr>
      <xdr:txBody>
        <a:bodyPr vertOverflow="clip" horzOverflow="clip" wrap="square" lIns="18000" tIns="0" rIns="1800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174625</xdr:rowOff>
    </xdr:from>
    <xdr:to>
      <xdr:col>2</xdr:col>
      <xdr:colOff>746125</xdr:colOff>
      <xdr:row>0</xdr:row>
      <xdr:rowOff>579439</xdr:rowOff>
    </xdr:to>
    <xdr:sp macro="" textlink="">
      <xdr:nvSpPr>
        <xdr:cNvPr id="4" name="テキスト ボックス 3">
          <a:extLst>
            <a:ext uri="{FF2B5EF4-FFF2-40B4-BE49-F238E27FC236}">
              <a16:creationId xmlns:a16="http://schemas.microsoft.com/office/drawing/2014/main" id="{D1E3EE19-C7FA-4E46-A711-F02D8623D5FE}"/>
            </a:ext>
          </a:extLst>
        </xdr:cNvPr>
        <xdr:cNvSpPr txBox="1"/>
      </xdr:nvSpPr>
      <xdr:spPr>
        <a:xfrm>
          <a:off x="95250" y="174625"/>
          <a:ext cx="1508125" cy="404814"/>
        </a:xfrm>
        <a:prstGeom prst="roundRect">
          <a:avLst/>
        </a:prstGeom>
        <a:solidFill>
          <a:srgbClr val="FFFF66"/>
        </a:solidFill>
        <a:ln w="5715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n>
                <a:solidFill>
                  <a:sysClr val="windowText" lastClr="000000"/>
                </a:solidFill>
              </a:ln>
              <a:solidFill>
                <a:sysClr val="windowText" lastClr="000000"/>
              </a:solidFill>
              <a:latin typeface="UD デジタル 教科書体 N-B" panose="02020700000000000000" pitchFamily="17" charset="-128"/>
              <a:ea typeface="UD デジタル 教科書体 N-B" panose="02020700000000000000" pitchFamily="17" charset="-128"/>
            </a:rPr>
            <a:t>準 備</a:t>
          </a:r>
        </a:p>
      </xdr:txBody>
    </xdr:sp>
    <xdr:clientData/>
  </xdr:twoCellAnchor>
  <xdr:twoCellAnchor>
    <xdr:from>
      <xdr:col>2</xdr:col>
      <xdr:colOff>920749</xdr:colOff>
      <xdr:row>0</xdr:row>
      <xdr:rowOff>190499</xdr:rowOff>
    </xdr:from>
    <xdr:to>
      <xdr:col>2</xdr:col>
      <xdr:colOff>1852081</xdr:colOff>
      <xdr:row>0</xdr:row>
      <xdr:rowOff>572822</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1C0079AB-3556-416F-A5A8-3C48DD9C8B9D}"/>
            </a:ext>
          </a:extLst>
        </xdr:cNvPr>
        <xdr:cNvSpPr txBox="1"/>
      </xdr:nvSpPr>
      <xdr:spPr>
        <a:xfrm>
          <a:off x="1777999" y="190499"/>
          <a:ext cx="931332" cy="382323"/>
        </a:xfrm>
        <a:prstGeom prst="homePlate">
          <a:avLst>
            <a:gd name="adj" fmla="val 62820"/>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n w="3175">
                <a:solidFill>
                  <a:schemeClr val="tx1"/>
                </a:solidFill>
              </a:ln>
              <a:solidFill>
                <a:schemeClr val="bg1"/>
              </a:solidFill>
              <a:latin typeface="UD デジタル 教科書体 N-B" panose="02020700000000000000" pitchFamily="17" charset="-128"/>
              <a:ea typeface="UD デジタル 教科書体 N-B" panose="02020700000000000000" pitchFamily="17" charset="-128"/>
            </a:rPr>
            <a:t>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105566</xdr:colOff>
      <xdr:row>0</xdr:row>
      <xdr:rowOff>100011</xdr:rowOff>
    </xdr:from>
    <xdr:to>
      <xdr:col>2</xdr:col>
      <xdr:colOff>1066801</xdr:colOff>
      <xdr:row>0</xdr:row>
      <xdr:rowOff>504825</xdr:rowOff>
    </xdr:to>
    <xdr:sp macro="" textlink="">
      <xdr:nvSpPr>
        <xdr:cNvPr id="3" name="テキスト ボックス 2">
          <a:extLst>
            <a:ext uri="{FF2B5EF4-FFF2-40B4-BE49-F238E27FC236}">
              <a16:creationId xmlns:a16="http://schemas.microsoft.com/office/drawing/2014/main" id="{D1E3EE19-C7FA-4E46-A711-F02D8623D5FE}"/>
            </a:ext>
          </a:extLst>
        </xdr:cNvPr>
        <xdr:cNvSpPr txBox="1"/>
      </xdr:nvSpPr>
      <xdr:spPr>
        <a:xfrm>
          <a:off x="105566" y="100011"/>
          <a:ext cx="1542260" cy="404814"/>
        </a:xfrm>
        <a:prstGeom prst="roundRect">
          <a:avLst/>
        </a:prstGeom>
        <a:solidFill>
          <a:srgbClr val="55F9FD"/>
        </a:solidFill>
        <a:ln w="5715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n>
                <a:solidFill>
                  <a:sysClr val="windowText" lastClr="000000"/>
                </a:solidFill>
              </a:ln>
              <a:solidFill>
                <a:sysClr val="windowText" lastClr="000000"/>
              </a:solidFill>
              <a:latin typeface="UD デジタル 教科書体 N-B" panose="02020700000000000000" pitchFamily="17" charset="-128"/>
              <a:ea typeface="UD デジタル 教科書体 N-B" panose="02020700000000000000" pitchFamily="17" charset="-128"/>
            </a:rPr>
            <a:t>育児休業等</a:t>
          </a:r>
        </a:p>
      </xdr:txBody>
    </xdr:sp>
    <xdr:clientData/>
  </xdr:twoCellAnchor>
  <xdr:twoCellAnchor>
    <xdr:from>
      <xdr:col>2</xdr:col>
      <xdr:colOff>1238251</xdr:colOff>
      <xdr:row>0</xdr:row>
      <xdr:rowOff>115093</xdr:rowOff>
    </xdr:from>
    <xdr:to>
      <xdr:col>2</xdr:col>
      <xdr:colOff>2169583</xdr:colOff>
      <xdr:row>0</xdr:row>
      <xdr:rowOff>497416</xdr:rowOff>
    </xdr:to>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1C0079AB-3556-416F-A5A8-3C48DD9C8B9D}"/>
            </a:ext>
          </a:extLst>
        </xdr:cNvPr>
        <xdr:cNvSpPr txBox="1"/>
      </xdr:nvSpPr>
      <xdr:spPr>
        <a:xfrm>
          <a:off x="2021418" y="115093"/>
          <a:ext cx="931332" cy="382323"/>
        </a:xfrm>
        <a:prstGeom prst="homePlate">
          <a:avLst>
            <a:gd name="adj" fmla="val 62820"/>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n w="3175">
                <a:solidFill>
                  <a:schemeClr val="tx1"/>
                </a:solidFill>
              </a:ln>
              <a:solidFill>
                <a:schemeClr val="bg1"/>
              </a:solidFill>
              <a:latin typeface="UD デジタル 教科書体 N-B" panose="02020700000000000000" pitchFamily="17" charset="-128"/>
              <a:ea typeface="UD デジタル 教科書体 N-B" panose="02020700000000000000" pitchFamily="17" charset="-128"/>
            </a:rPr>
            <a:t>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90486</xdr:rowOff>
    </xdr:from>
    <xdr:to>
      <xdr:col>2</xdr:col>
      <xdr:colOff>1181101</xdr:colOff>
      <xdr:row>0</xdr:row>
      <xdr:rowOff>495300</xdr:rowOff>
    </xdr:to>
    <xdr:sp macro="" textlink="">
      <xdr:nvSpPr>
        <xdr:cNvPr id="2" name="テキスト ボックス 1">
          <a:extLst>
            <a:ext uri="{FF2B5EF4-FFF2-40B4-BE49-F238E27FC236}">
              <a16:creationId xmlns:a16="http://schemas.microsoft.com/office/drawing/2014/main" id="{219B96E1-D0F2-4B4A-A058-382C8ECE9BD6}"/>
            </a:ext>
          </a:extLst>
        </xdr:cNvPr>
        <xdr:cNvSpPr txBox="1"/>
      </xdr:nvSpPr>
      <xdr:spPr>
        <a:xfrm>
          <a:off x="342900" y="90486"/>
          <a:ext cx="1704976" cy="404814"/>
        </a:xfrm>
        <a:prstGeom prst="roundRect">
          <a:avLst/>
        </a:prstGeom>
        <a:solidFill>
          <a:srgbClr val="B1FE8A"/>
        </a:solidFill>
        <a:ln w="5715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n>
                <a:solidFill>
                  <a:sysClr val="windowText" lastClr="000000"/>
                </a:solidFill>
              </a:ln>
              <a:solidFill>
                <a:sysClr val="windowText" lastClr="000000"/>
              </a:solidFill>
              <a:latin typeface="UD デジタル 教科書体 N-B" panose="02020700000000000000" pitchFamily="17" charset="-128"/>
              <a:ea typeface="UD デジタル 教科書体 N-B" panose="02020700000000000000" pitchFamily="17" charset="-128"/>
            </a:rPr>
            <a:t>職務復帰</a:t>
          </a:r>
        </a:p>
      </xdr:txBody>
    </xdr:sp>
    <xdr:clientData/>
  </xdr:twoCellAnchor>
  <xdr:twoCellAnchor>
    <xdr:from>
      <xdr:col>2</xdr:col>
      <xdr:colOff>1365249</xdr:colOff>
      <xdr:row>0</xdr:row>
      <xdr:rowOff>105830</xdr:rowOff>
    </xdr:from>
    <xdr:to>
      <xdr:col>2</xdr:col>
      <xdr:colOff>2296581</xdr:colOff>
      <xdr:row>0</xdr:row>
      <xdr:rowOff>488153</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1C0079AB-3556-416F-A5A8-3C48DD9C8B9D}"/>
            </a:ext>
          </a:extLst>
        </xdr:cNvPr>
        <xdr:cNvSpPr txBox="1"/>
      </xdr:nvSpPr>
      <xdr:spPr>
        <a:xfrm>
          <a:off x="2233082" y="105830"/>
          <a:ext cx="931332" cy="382323"/>
        </a:xfrm>
        <a:prstGeom prst="homePlate">
          <a:avLst>
            <a:gd name="adj" fmla="val 62820"/>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n w="3175">
                <a:solidFill>
                  <a:schemeClr val="tx1"/>
                </a:solidFill>
              </a:ln>
              <a:solidFill>
                <a:schemeClr val="bg1"/>
              </a:solidFill>
              <a:latin typeface="UD デジタル 教科書体 N-B" panose="02020700000000000000" pitchFamily="17" charset="-128"/>
              <a:ea typeface="UD デジタル 教科書体 N-B" panose="02020700000000000000" pitchFamily="17" charset="-128"/>
            </a:rPr>
            <a:t>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0</xdr:row>
      <xdr:rowOff>100011</xdr:rowOff>
    </xdr:from>
    <xdr:to>
      <xdr:col>2</xdr:col>
      <xdr:colOff>1524000</xdr:colOff>
      <xdr:row>0</xdr:row>
      <xdr:rowOff>504825</xdr:rowOff>
    </xdr:to>
    <xdr:sp macro="" textlink="">
      <xdr:nvSpPr>
        <xdr:cNvPr id="3" name="テキスト ボックス 2">
          <a:extLst>
            <a:ext uri="{FF2B5EF4-FFF2-40B4-BE49-F238E27FC236}">
              <a16:creationId xmlns:a16="http://schemas.microsoft.com/office/drawing/2014/main" id="{CA0B6783-590C-45A8-B0D4-BF24AC42F43B}"/>
            </a:ext>
          </a:extLst>
        </xdr:cNvPr>
        <xdr:cNvSpPr txBox="1"/>
      </xdr:nvSpPr>
      <xdr:spPr>
        <a:xfrm>
          <a:off x="228600" y="100011"/>
          <a:ext cx="2162175" cy="404814"/>
        </a:xfrm>
        <a:prstGeom prst="roundRect">
          <a:avLst/>
        </a:prstGeom>
        <a:solidFill>
          <a:srgbClr val="FFBDDE"/>
        </a:solidFill>
        <a:ln w="5715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n>
                <a:solidFill>
                  <a:sysClr val="windowText" lastClr="000000"/>
                </a:solidFill>
              </a:ln>
              <a:solidFill>
                <a:sysClr val="windowText" lastClr="000000"/>
              </a:solidFill>
              <a:latin typeface="UD デジタル 教科書体 N-B" panose="02020700000000000000" pitchFamily="17" charset="-128"/>
              <a:ea typeface="UD デジタル 教科書体 N-B" panose="02020700000000000000" pitchFamily="17" charset="-128"/>
            </a:rPr>
            <a:t>メッセージ</a:t>
          </a:r>
        </a:p>
      </xdr:txBody>
    </xdr:sp>
    <xdr:clientData/>
  </xdr:twoCellAnchor>
  <xdr:twoCellAnchor>
    <xdr:from>
      <xdr:col>2</xdr:col>
      <xdr:colOff>1714490</xdr:colOff>
      <xdr:row>0</xdr:row>
      <xdr:rowOff>105830</xdr:rowOff>
    </xdr:from>
    <xdr:to>
      <xdr:col>2</xdr:col>
      <xdr:colOff>2645822</xdr:colOff>
      <xdr:row>0</xdr:row>
      <xdr:rowOff>488153</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1C0079AB-3556-416F-A5A8-3C48DD9C8B9D}"/>
            </a:ext>
          </a:extLst>
        </xdr:cNvPr>
        <xdr:cNvSpPr txBox="1"/>
      </xdr:nvSpPr>
      <xdr:spPr>
        <a:xfrm>
          <a:off x="2582323" y="105830"/>
          <a:ext cx="931332" cy="382323"/>
        </a:xfrm>
        <a:prstGeom prst="homePlate">
          <a:avLst>
            <a:gd name="adj" fmla="val 62820"/>
          </a:avLst>
        </a:prstGeom>
        <a:solidFill>
          <a:schemeClr val="bg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n w="3175">
                <a:solidFill>
                  <a:schemeClr val="tx1"/>
                </a:solidFill>
              </a:ln>
              <a:solidFill>
                <a:schemeClr val="bg1"/>
              </a:solidFill>
              <a:latin typeface="UD デジタル 教科書体 N-B" panose="02020700000000000000" pitchFamily="17" charset="-128"/>
              <a:ea typeface="UD デジタル 教科書体 N-B" panose="02020700000000000000" pitchFamily="17" charset="-128"/>
            </a:rPr>
            <a:t>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000" tIns="0" rIns="1800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A1:DT141"/>
  <sheetViews>
    <sheetView showGridLines="0" tabSelected="1" view="pageBreakPreview" zoomScaleNormal="100" zoomScaleSheetLayoutView="100" workbookViewId="0">
      <selection activeCell="O16" sqref="O16:Z16"/>
    </sheetView>
  </sheetViews>
  <sheetFormatPr defaultRowHeight="13.5" x14ac:dyDescent="0.15"/>
  <cols>
    <col min="1" max="1" width="5.25" style="115" customWidth="1"/>
    <col min="2" max="108" width="1.125" style="115" customWidth="1"/>
    <col min="109" max="109" width="4.75" style="115" customWidth="1"/>
    <col min="110" max="123" width="1.125" style="115" customWidth="1"/>
    <col min="124" max="125" width="9" style="115" customWidth="1"/>
    <col min="126" max="126" width="0" style="115" hidden="1" customWidth="1"/>
    <col min="127" max="16384" width="9" style="115"/>
  </cols>
  <sheetData>
    <row r="1" spans="1:124" ht="22.5" customHeight="1" thickTop="1" x14ac:dyDescent="0.15">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2" t="s">
        <v>194</v>
      </c>
      <c r="CI1" s="121"/>
      <c r="CJ1" s="121"/>
      <c r="CK1" s="121"/>
      <c r="CL1" s="121"/>
      <c r="CM1" s="121"/>
      <c r="CN1" s="121"/>
      <c r="CO1" s="121"/>
      <c r="CP1" s="121"/>
      <c r="CQ1" s="249"/>
      <c r="CR1" s="121"/>
      <c r="CS1" s="121"/>
      <c r="CT1" s="121"/>
      <c r="CU1" s="121"/>
      <c r="CV1" s="121"/>
      <c r="CW1" s="121"/>
      <c r="CX1" s="121"/>
      <c r="CY1" s="121"/>
      <c r="CZ1" s="121"/>
      <c r="DA1" s="121"/>
      <c r="DB1" s="121"/>
      <c r="DC1" s="121"/>
      <c r="DD1" s="121"/>
      <c r="DE1" s="123"/>
      <c r="DT1" s="115" t="s">
        <v>217</v>
      </c>
    </row>
    <row r="2" spans="1:124" ht="3.75" customHeight="1" thickBot="1" x14ac:dyDescent="0.2">
      <c r="A2" s="124"/>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6"/>
      <c r="CR2" s="125"/>
      <c r="CS2" s="125"/>
      <c r="CT2" s="125"/>
      <c r="CU2" s="125"/>
      <c r="CV2" s="125"/>
      <c r="CW2" s="125"/>
      <c r="CX2" s="125"/>
      <c r="CY2" s="125"/>
      <c r="CZ2" s="125"/>
      <c r="DA2" s="125"/>
      <c r="DB2" s="125"/>
      <c r="DC2" s="125"/>
      <c r="DD2" s="125"/>
      <c r="DE2" s="127"/>
    </row>
    <row r="3" spans="1:124" ht="7.5" customHeight="1" x14ac:dyDescent="0.15">
      <c r="A3" s="346"/>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c r="BT3" s="347"/>
      <c r="BU3" s="347"/>
      <c r="BV3" s="347"/>
      <c r="BW3" s="347"/>
      <c r="BX3" s="347"/>
      <c r="BY3" s="347"/>
      <c r="BZ3" s="347"/>
      <c r="CA3" s="347"/>
      <c r="CB3" s="347"/>
      <c r="CC3" s="347"/>
      <c r="CD3" s="347"/>
      <c r="CE3" s="347"/>
      <c r="CF3" s="347"/>
      <c r="CG3" s="347"/>
      <c r="CH3" s="347"/>
      <c r="CI3" s="347"/>
      <c r="CJ3" s="347"/>
      <c r="CK3" s="347"/>
      <c r="CL3" s="347"/>
      <c r="CM3" s="347"/>
      <c r="CN3" s="347"/>
      <c r="CO3" s="347"/>
      <c r="CP3" s="347"/>
      <c r="CQ3" s="347"/>
      <c r="CR3" s="347"/>
      <c r="CS3" s="347"/>
      <c r="CT3" s="347"/>
      <c r="CU3" s="347"/>
      <c r="CV3" s="347"/>
      <c r="CW3" s="347"/>
      <c r="CX3" s="347"/>
      <c r="CY3" s="347"/>
      <c r="CZ3" s="347"/>
      <c r="DA3" s="347"/>
      <c r="DB3" s="347"/>
      <c r="DC3" s="347"/>
      <c r="DD3" s="347"/>
      <c r="DE3" s="348"/>
    </row>
    <row r="4" spans="1:124" s="116" customFormat="1" ht="37.5" customHeight="1" x14ac:dyDescent="0.15">
      <c r="A4" s="506" t="s">
        <v>33</v>
      </c>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c r="AR4" s="507"/>
      <c r="AS4" s="507"/>
      <c r="AT4" s="507"/>
      <c r="AU4" s="507"/>
      <c r="AV4" s="507"/>
      <c r="AW4" s="507"/>
      <c r="AX4" s="507"/>
      <c r="AY4" s="507"/>
      <c r="AZ4" s="507"/>
      <c r="BA4" s="507"/>
      <c r="BB4" s="507"/>
      <c r="BC4" s="507"/>
      <c r="BD4" s="507"/>
      <c r="BE4" s="507"/>
      <c r="BF4" s="507"/>
      <c r="BG4" s="507"/>
      <c r="BH4" s="507"/>
      <c r="BI4" s="507"/>
      <c r="BJ4" s="507"/>
      <c r="BK4" s="507"/>
      <c r="BL4" s="507"/>
      <c r="BM4" s="507"/>
      <c r="BN4" s="507"/>
      <c r="BO4" s="507"/>
      <c r="BP4" s="507"/>
      <c r="BQ4" s="507"/>
      <c r="BR4" s="507"/>
      <c r="BS4" s="507"/>
      <c r="BT4" s="507"/>
      <c r="BU4" s="507"/>
      <c r="BV4" s="507"/>
      <c r="BW4" s="507"/>
      <c r="BX4" s="507"/>
      <c r="BY4" s="507"/>
      <c r="BZ4" s="507"/>
      <c r="CA4" s="507"/>
      <c r="CB4" s="507"/>
      <c r="CC4" s="507"/>
      <c r="CD4" s="507"/>
      <c r="CE4" s="507"/>
      <c r="CF4" s="507"/>
      <c r="CG4" s="507"/>
      <c r="CH4" s="507"/>
      <c r="CI4" s="507"/>
      <c r="CJ4" s="507"/>
      <c r="CK4" s="507"/>
      <c r="CL4" s="507"/>
      <c r="CM4" s="507"/>
      <c r="CN4" s="507"/>
      <c r="CO4" s="507"/>
      <c r="CP4" s="507"/>
      <c r="CQ4" s="507"/>
      <c r="CR4" s="507"/>
      <c r="CS4" s="507"/>
      <c r="CT4" s="507"/>
      <c r="CU4" s="507"/>
      <c r="CV4" s="507"/>
      <c r="CW4" s="507"/>
      <c r="CX4" s="507"/>
      <c r="CY4" s="507"/>
      <c r="CZ4" s="507"/>
      <c r="DA4" s="507"/>
      <c r="DB4" s="507"/>
      <c r="DC4" s="507"/>
      <c r="DD4" s="507"/>
      <c r="DE4" s="508"/>
    </row>
    <row r="5" spans="1:124" s="116" customFormat="1" ht="7.5" customHeight="1" thickBot="1" x14ac:dyDescent="0.2">
      <c r="A5" s="349"/>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0"/>
      <c r="BA5" s="350"/>
      <c r="BB5" s="350"/>
      <c r="BC5" s="350"/>
      <c r="BD5" s="350"/>
      <c r="BE5" s="350"/>
      <c r="BF5" s="350"/>
      <c r="BG5" s="350"/>
      <c r="BH5" s="350"/>
      <c r="BI5" s="350"/>
      <c r="BJ5" s="350"/>
      <c r="BK5" s="350"/>
      <c r="BL5" s="350"/>
      <c r="BM5" s="350"/>
      <c r="BN5" s="350"/>
      <c r="BO5" s="350"/>
      <c r="BP5" s="350"/>
      <c r="BQ5" s="350"/>
      <c r="BR5" s="350"/>
      <c r="BS5" s="350"/>
      <c r="BT5" s="350"/>
      <c r="BU5" s="350"/>
      <c r="BV5" s="350"/>
      <c r="BW5" s="350"/>
      <c r="BX5" s="350"/>
      <c r="BY5" s="350"/>
      <c r="BZ5" s="350"/>
      <c r="CA5" s="350"/>
      <c r="CB5" s="350"/>
      <c r="CC5" s="350"/>
      <c r="CD5" s="350"/>
      <c r="CE5" s="350"/>
      <c r="CF5" s="350"/>
      <c r="CG5" s="350"/>
      <c r="CH5" s="350"/>
      <c r="CI5" s="350"/>
      <c r="CJ5" s="350"/>
      <c r="CK5" s="350"/>
      <c r="CL5" s="350"/>
      <c r="CM5" s="350"/>
      <c r="CN5" s="350"/>
      <c r="CO5" s="350"/>
      <c r="CP5" s="350"/>
      <c r="CQ5" s="350"/>
      <c r="CR5" s="350"/>
      <c r="CS5" s="350"/>
      <c r="CT5" s="350"/>
      <c r="CU5" s="350"/>
      <c r="CV5" s="350"/>
      <c r="CW5" s="350"/>
      <c r="CX5" s="350"/>
      <c r="CY5" s="350"/>
      <c r="CZ5" s="350"/>
      <c r="DA5" s="350"/>
      <c r="DB5" s="350"/>
      <c r="DC5" s="350"/>
      <c r="DD5" s="350"/>
      <c r="DE5" s="351"/>
    </row>
    <row r="6" spans="1:124" s="116" customFormat="1" ht="3.75" customHeight="1" x14ac:dyDescent="0.15">
      <c r="A6" s="128"/>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30"/>
    </row>
    <row r="7" spans="1:124" ht="18.75" customHeight="1" x14ac:dyDescent="0.15">
      <c r="A7" s="124"/>
      <c r="B7" s="131" t="s">
        <v>36</v>
      </c>
      <c r="C7" s="132"/>
      <c r="D7" s="132"/>
      <c r="E7" s="132"/>
      <c r="F7" s="132"/>
      <c r="G7" s="132"/>
      <c r="H7" s="132"/>
      <c r="I7" s="132"/>
      <c r="J7" s="536"/>
      <c r="K7" s="536"/>
      <c r="L7" s="536"/>
      <c r="M7" s="536"/>
      <c r="N7" s="536"/>
      <c r="O7" s="536"/>
      <c r="P7" s="536"/>
      <c r="Q7" s="536"/>
      <c r="R7" s="536"/>
      <c r="S7" s="536"/>
      <c r="T7" s="536"/>
      <c r="U7" s="536"/>
      <c r="V7" s="134" t="s">
        <v>35</v>
      </c>
      <c r="W7" s="132"/>
      <c r="X7" s="132"/>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27"/>
    </row>
    <row r="8" spans="1:124" ht="17.25" customHeight="1" thickBot="1" x14ac:dyDescent="0.2">
      <c r="A8" s="124"/>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7"/>
      <c r="AS8" s="137"/>
      <c r="AT8" s="137"/>
      <c r="AU8" s="137"/>
      <c r="AV8" s="138"/>
      <c r="AW8" s="138"/>
      <c r="AX8" s="138"/>
      <c r="AY8" s="138"/>
      <c r="AZ8" s="138"/>
      <c r="BA8" s="138"/>
      <c r="BB8" s="138"/>
      <c r="BC8" s="138"/>
      <c r="BD8" s="138"/>
      <c r="BE8" s="138"/>
      <c r="BF8" s="138"/>
      <c r="BG8" s="138" t="s">
        <v>34</v>
      </c>
      <c r="BH8" s="139"/>
      <c r="BI8" s="139"/>
      <c r="BJ8" s="139"/>
      <c r="BK8" s="139"/>
      <c r="BL8" s="139"/>
      <c r="BM8" s="139"/>
      <c r="BN8" s="139"/>
      <c r="BO8" s="139"/>
      <c r="BP8" s="139"/>
      <c r="BQ8" s="139"/>
      <c r="BR8" s="139"/>
      <c r="BS8" s="139"/>
      <c r="BT8" s="139"/>
      <c r="BU8" s="355"/>
      <c r="BV8" s="355"/>
      <c r="BW8" s="355"/>
      <c r="BX8" s="355"/>
      <c r="BY8" s="355"/>
      <c r="BZ8" s="355"/>
      <c r="CA8" s="355"/>
      <c r="CB8" s="355"/>
      <c r="CC8" s="355"/>
      <c r="CD8" s="355"/>
      <c r="CE8" s="355"/>
      <c r="CF8" s="355"/>
      <c r="CG8" s="355"/>
      <c r="CH8" s="355"/>
      <c r="CI8" s="355"/>
      <c r="CJ8" s="355"/>
      <c r="CK8" s="355"/>
      <c r="CL8" s="355"/>
      <c r="CM8" s="355"/>
      <c r="CN8" s="355"/>
      <c r="CO8" s="355"/>
      <c r="CP8" s="355"/>
      <c r="CQ8" s="355"/>
      <c r="CR8" s="355"/>
      <c r="CS8" s="355"/>
      <c r="CT8" s="355"/>
      <c r="CU8" s="355"/>
      <c r="CV8" s="355"/>
      <c r="CW8" s="355"/>
      <c r="CX8" s="355"/>
      <c r="CY8" s="355"/>
      <c r="CZ8" s="355"/>
      <c r="DA8" s="355"/>
      <c r="DB8" s="355"/>
      <c r="DC8" s="355"/>
      <c r="DD8" s="355"/>
      <c r="DE8" s="127"/>
    </row>
    <row r="9" spans="1:124" ht="27.75" customHeight="1" thickBot="1" x14ac:dyDescent="0.2">
      <c r="A9" s="124"/>
      <c r="B9" s="405" t="s">
        <v>3</v>
      </c>
      <c r="C9" s="406"/>
      <c r="D9" s="406"/>
      <c r="E9" s="406"/>
      <c r="F9" s="406"/>
      <c r="G9" s="406"/>
      <c r="H9" s="406"/>
      <c r="I9" s="406"/>
      <c r="J9" s="406"/>
      <c r="K9" s="406"/>
      <c r="L9" s="406"/>
      <c r="M9" s="406"/>
      <c r="N9" s="406"/>
      <c r="O9" s="518"/>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20"/>
      <c r="AZ9" s="140"/>
      <c r="BA9" s="140"/>
      <c r="BB9" s="140"/>
      <c r="BC9" s="140"/>
      <c r="BD9" s="140"/>
      <c r="BE9" s="140"/>
      <c r="BF9" s="140"/>
      <c r="BG9" s="405" t="s">
        <v>3</v>
      </c>
      <c r="BH9" s="406"/>
      <c r="BI9" s="406"/>
      <c r="BJ9" s="406"/>
      <c r="BK9" s="406"/>
      <c r="BL9" s="406"/>
      <c r="BM9" s="406"/>
      <c r="BN9" s="406"/>
      <c r="BO9" s="406"/>
      <c r="BP9" s="406"/>
      <c r="BQ9" s="406"/>
      <c r="BR9" s="406"/>
      <c r="BS9" s="406"/>
      <c r="BT9" s="406"/>
      <c r="BU9" s="509"/>
      <c r="BV9" s="510"/>
      <c r="BW9" s="510"/>
      <c r="BX9" s="510"/>
      <c r="BY9" s="510"/>
      <c r="BZ9" s="510"/>
      <c r="CA9" s="510"/>
      <c r="CB9" s="510"/>
      <c r="CC9" s="510"/>
      <c r="CD9" s="510"/>
      <c r="CE9" s="510"/>
      <c r="CF9" s="510"/>
      <c r="CG9" s="510"/>
      <c r="CH9" s="510"/>
      <c r="CI9" s="510"/>
      <c r="CJ9" s="510"/>
      <c r="CK9" s="510"/>
      <c r="CL9" s="510"/>
      <c r="CM9" s="510"/>
      <c r="CN9" s="510"/>
      <c r="CO9" s="510"/>
      <c r="CP9" s="510"/>
      <c r="CQ9" s="510"/>
      <c r="CR9" s="510"/>
      <c r="CS9" s="510"/>
      <c r="CT9" s="510"/>
      <c r="CU9" s="510"/>
      <c r="CV9" s="510"/>
      <c r="CW9" s="510"/>
      <c r="CX9" s="510"/>
      <c r="CY9" s="510"/>
      <c r="CZ9" s="510"/>
      <c r="DA9" s="510"/>
      <c r="DB9" s="510"/>
      <c r="DC9" s="510"/>
      <c r="DD9" s="511"/>
      <c r="DE9" s="127"/>
    </row>
    <row r="10" spans="1:124" ht="27.75" customHeight="1" thickBot="1" x14ac:dyDescent="0.2">
      <c r="A10" s="124"/>
      <c r="B10" s="405" t="s">
        <v>1</v>
      </c>
      <c r="C10" s="406"/>
      <c r="D10" s="406"/>
      <c r="E10" s="406"/>
      <c r="F10" s="406"/>
      <c r="G10" s="406"/>
      <c r="H10" s="406"/>
      <c r="I10" s="406"/>
      <c r="J10" s="406"/>
      <c r="K10" s="406"/>
      <c r="L10" s="406"/>
      <c r="M10" s="406"/>
      <c r="N10" s="406"/>
      <c r="O10" s="521"/>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3"/>
      <c r="AZ10" s="140"/>
      <c r="BA10" s="140"/>
      <c r="BB10" s="140"/>
      <c r="BC10" s="140"/>
      <c r="BD10" s="140"/>
      <c r="BE10" s="140"/>
      <c r="BF10" s="140"/>
      <c r="BG10" s="405" t="s">
        <v>1</v>
      </c>
      <c r="BH10" s="406"/>
      <c r="BI10" s="406"/>
      <c r="BJ10" s="406"/>
      <c r="BK10" s="406"/>
      <c r="BL10" s="406"/>
      <c r="BM10" s="406"/>
      <c r="BN10" s="406"/>
      <c r="BO10" s="406"/>
      <c r="BP10" s="406"/>
      <c r="BQ10" s="406"/>
      <c r="BR10" s="406"/>
      <c r="BS10" s="406"/>
      <c r="BT10" s="406"/>
      <c r="BU10" s="512"/>
      <c r="BV10" s="513"/>
      <c r="BW10" s="513"/>
      <c r="BX10" s="513"/>
      <c r="BY10" s="513"/>
      <c r="BZ10" s="513"/>
      <c r="CA10" s="513"/>
      <c r="CB10" s="513"/>
      <c r="CC10" s="513"/>
      <c r="CD10" s="513"/>
      <c r="CE10" s="513"/>
      <c r="CF10" s="513"/>
      <c r="CG10" s="513"/>
      <c r="CH10" s="513"/>
      <c r="CI10" s="513"/>
      <c r="CJ10" s="513"/>
      <c r="CK10" s="513"/>
      <c r="CL10" s="513"/>
      <c r="CM10" s="513"/>
      <c r="CN10" s="513"/>
      <c r="CO10" s="513"/>
      <c r="CP10" s="513"/>
      <c r="CQ10" s="513"/>
      <c r="CR10" s="513"/>
      <c r="CS10" s="513"/>
      <c r="CT10" s="513"/>
      <c r="CU10" s="513"/>
      <c r="CV10" s="513"/>
      <c r="CW10" s="513"/>
      <c r="CX10" s="513"/>
      <c r="CY10" s="513"/>
      <c r="CZ10" s="513"/>
      <c r="DA10" s="513"/>
      <c r="DB10" s="513"/>
      <c r="DC10" s="513"/>
      <c r="DD10" s="514"/>
      <c r="DE10" s="127"/>
    </row>
    <row r="11" spans="1:124" ht="27.75" customHeight="1" thickBot="1" x14ac:dyDescent="0.2">
      <c r="A11" s="124"/>
      <c r="B11" s="405" t="s">
        <v>2</v>
      </c>
      <c r="C11" s="406"/>
      <c r="D11" s="406"/>
      <c r="E11" s="406"/>
      <c r="F11" s="406"/>
      <c r="G11" s="406"/>
      <c r="H11" s="406"/>
      <c r="I11" s="406"/>
      <c r="J11" s="406"/>
      <c r="K11" s="406"/>
      <c r="L11" s="406"/>
      <c r="M11" s="406"/>
      <c r="N11" s="406"/>
      <c r="O11" s="524"/>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5"/>
      <c r="AQ11" s="525"/>
      <c r="AR11" s="525"/>
      <c r="AS11" s="525"/>
      <c r="AT11" s="525"/>
      <c r="AU11" s="525"/>
      <c r="AV11" s="525"/>
      <c r="AW11" s="525"/>
      <c r="AX11" s="525"/>
      <c r="AY11" s="526"/>
      <c r="AZ11" s="140"/>
      <c r="BA11" s="140"/>
      <c r="BB11" s="140"/>
      <c r="BC11" s="140"/>
      <c r="BD11" s="140"/>
      <c r="BE11" s="140"/>
      <c r="BF11" s="140"/>
      <c r="BG11" s="405" t="s">
        <v>2</v>
      </c>
      <c r="BH11" s="406"/>
      <c r="BI11" s="406"/>
      <c r="BJ11" s="406"/>
      <c r="BK11" s="406"/>
      <c r="BL11" s="406"/>
      <c r="BM11" s="406"/>
      <c r="BN11" s="406"/>
      <c r="BO11" s="406"/>
      <c r="BP11" s="406"/>
      <c r="BQ11" s="406"/>
      <c r="BR11" s="406"/>
      <c r="BS11" s="406"/>
      <c r="BT11" s="406"/>
      <c r="BU11" s="515"/>
      <c r="BV11" s="516"/>
      <c r="BW11" s="516"/>
      <c r="BX11" s="516"/>
      <c r="BY11" s="516"/>
      <c r="BZ11" s="516"/>
      <c r="CA11" s="516"/>
      <c r="CB11" s="516"/>
      <c r="CC11" s="516"/>
      <c r="CD11" s="516"/>
      <c r="CE11" s="516"/>
      <c r="CF11" s="516"/>
      <c r="CG11" s="516"/>
      <c r="CH11" s="516"/>
      <c r="CI11" s="516"/>
      <c r="CJ11" s="516"/>
      <c r="CK11" s="516"/>
      <c r="CL11" s="516"/>
      <c r="CM11" s="516"/>
      <c r="CN11" s="516"/>
      <c r="CO11" s="516"/>
      <c r="CP11" s="516"/>
      <c r="CQ11" s="516"/>
      <c r="CR11" s="516"/>
      <c r="CS11" s="516"/>
      <c r="CT11" s="516"/>
      <c r="CU11" s="516"/>
      <c r="CV11" s="516"/>
      <c r="CW11" s="516"/>
      <c r="CX11" s="516"/>
      <c r="CY11" s="516"/>
      <c r="CZ11" s="516"/>
      <c r="DA11" s="516"/>
      <c r="DB11" s="516"/>
      <c r="DC11" s="516"/>
      <c r="DD11" s="517"/>
      <c r="DE11" s="127"/>
    </row>
    <row r="12" spans="1:124" ht="27.75" customHeight="1" thickBot="1" x14ac:dyDescent="0.2">
      <c r="A12" s="124"/>
      <c r="B12" s="405" t="s">
        <v>4</v>
      </c>
      <c r="C12" s="406"/>
      <c r="D12" s="406"/>
      <c r="E12" s="406"/>
      <c r="F12" s="406"/>
      <c r="G12" s="406"/>
      <c r="H12" s="406"/>
      <c r="I12" s="406"/>
      <c r="J12" s="406"/>
      <c r="K12" s="406"/>
      <c r="L12" s="406"/>
      <c r="M12" s="406"/>
      <c r="N12" s="406"/>
      <c r="O12" s="521"/>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3"/>
      <c r="AZ12" s="140"/>
      <c r="BA12" s="140"/>
      <c r="BB12" s="140"/>
      <c r="BC12" s="140"/>
      <c r="BD12" s="140"/>
      <c r="BE12" s="140"/>
      <c r="BF12" s="140"/>
      <c r="BG12" s="405" t="s">
        <v>4</v>
      </c>
      <c r="BH12" s="406"/>
      <c r="BI12" s="406"/>
      <c r="BJ12" s="406"/>
      <c r="BK12" s="406"/>
      <c r="BL12" s="406"/>
      <c r="BM12" s="406"/>
      <c r="BN12" s="406"/>
      <c r="BO12" s="406"/>
      <c r="BP12" s="406"/>
      <c r="BQ12" s="406"/>
      <c r="BR12" s="406"/>
      <c r="BS12" s="406"/>
      <c r="BT12" s="406"/>
      <c r="BU12" s="512"/>
      <c r="BV12" s="513"/>
      <c r="BW12" s="513"/>
      <c r="BX12" s="513"/>
      <c r="BY12" s="513"/>
      <c r="BZ12" s="513"/>
      <c r="CA12" s="513"/>
      <c r="CB12" s="513"/>
      <c r="CC12" s="513"/>
      <c r="CD12" s="513"/>
      <c r="CE12" s="513"/>
      <c r="CF12" s="513"/>
      <c r="CG12" s="513"/>
      <c r="CH12" s="513"/>
      <c r="CI12" s="513"/>
      <c r="CJ12" s="513"/>
      <c r="CK12" s="513"/>
      <c r="CL12" s="513"/>
      <c r="CM12" s="513"/>
      <c r="CN12" s="513"/>
      <c r="CO12" s="513"/>
      <c r="CP12" s="513"/>
      <c r="CQ12" s="513"/>
      <c r="CR12" s="513"/>
      <c r="CS12" s="513"/>
      <c r="CT12" s="513"/>
      <c r="CU12" s="513"/>
      <c r="CV12" s="513"/>
      <c r="CW12" s="513"/>
      <c r="CX12" s="513"/>
      <c r="CY12" s="513"/>
      <c r="CZ12" s="513"/>
      <c r="DA12" s="513"/>
      <c r="DB12" s="513"/>
      <c r="DC12" s="513"/>
      <c r="DD12" s="514"/>
      <c r="DE12" s="127"/>
    </row>
    <row r="13" spans="1:124" ht="15" customHeight="1" x14ac:dyDescent="0.15">
      <c r="A13" s="124"/>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27"/>
    </row>
    <row r="14" spans="1:124" ht="26.25" customHeight="1" x14ac:dyDescent="0.15">
      <c r="A14" s="542" t="s">
        <v>5</v>
      </c>
      <c r="B14" s="543"/>
      <c r="C14" s="543"/>
      <c r="D14" s="543"/>
      <c r="E14" s="543"/>
      <c r="F14" s="543"/>
      <c r="G14" s="543"/>
      <c r="H14" s="543"/>
      <c r="I14" s="543"/>
      <c r="J14" s="543"/>
      <c r="K14" s="543"/>
      <c r="L14" s="543"/>
      <c r="M14" s="543"/>
      <c r="N14" s="543"/>
      <c r="O14" s="538" t="s">
        <v>24</v>
      </c>
      <c r="P14" s="538"/>
      <c r="Q14" s="538"/>
      <c r="R14" s="538"/>
      <c r="S14" s="538"/>
      <c r="T14" s="538"/>
      <c r="U14" s="538"/>
      <c r="V14" s="538"/>
      <c r="W14" s="538"/>
      <c r="X14" s="538"/>
      <c r="Y14" s="538"/>
      <c r="Z14" s="538"/>
      <c r="AA14" s="538"/>
      <c r="AB14" s="538"/>
      <c r="AC14" s="538"/>
      <c r="AD14" s="538"/>
      <c r="AE14" s="538"/>
      <c r="AF14" s="538"/>
      <c r="AG14" s="538"/>
      <c r="AH14" s="538"/>
      <c r="AI14" s="538"/>
      <c r="AJ14" s="141"/>
      <c r="AK14" s="141"/>
      <c r="AL14" s="141"/>
      <c r="AM14" s="141"/>
      <c r="AN14" s="141"/>
      <c r="AO14" s="141"/>
      <c r="AP14" s="141"/>
      <c r="AQ14" s="142"/>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27"/>
    </row>
    <row r="15" spans="1:124" ht="13.5" customHeight="1" thickBot="1" x14ac:dyDescent="0.2">
      <c r="A15" s="124"/>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27"/>
    </row>
    <row r="16" spans="1:124" ht="24.75" customHeight="1" thickBot="1" x14ac:dyDescent="0.2">
      <c r="A16" s="124"/>
      <c r="B16" s="416" t="s">
        <v>0</v>
      </c>
      <c r="C16" s="417"/>
      <c r="D16" s="417"/>
      <c r="E16" s="417"/>
      <c r="F16" s="417"/>
      <c r="G16" s="417"/>
      <c r="H16" s="417"/>
      <c r="I16" s="417"/>
      <c r="J16" s="417"/>
      <c r="K16" s="417"/>
      <c r="L16" s="417"/>
      <c r="M16" s="417"/>
      <c r="N16" s="417"/>
      <c r="O16" s="527">
        <v>45870</v>
      </c>
      <c r="P16" s="528"/>
      <c r="Q16" s="528"/>
      <c r="R16" s="528"/>
      <c r="S16" s="528"/>
      <c r="T16" s="528"/>
      <c r="U16" s="528"/>
      <c r="V16" s="528"/>
      <c r="W16" s="528"/>
      <c r="X16" s="528"/>
      <c r="Y16" s="528"/>
      <c r="Z16" s="529"/>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27"/>
    </row>
    <row r="17" spans="1:118" ht="15" customHeight="1" x14ac:dyDescent="0.15">
      <c r="A17" s="124"/>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27"/>
    </row>
    <row r="18" spans="1:118" ht="26.25" customHeight="1" x14ac:dyDescent="0.15">
      <c r="A18" s="544" t="s">
        <v>6</v>
      </c>
      <c r="B18" s="545"/>
      <c r="C18" s="545"/>
      <c r="D18" s="545"/>
      <c r="E18" s="545"/>
      <c r="F18" s="545"/>
      <c r="G18" s="545"/>
      <c r="H18" s="545"/>
      <c r="I18" s="545"/>
      <c r="J18" s="545"/>
      <c r="K18" s="545"/>
      <c r="L18" s="545"/>
      <c r="M18" s="545"/>
      <c r="N18" s="545"/>
      <c r="O18" s="505" t="s">
        <v>63</v>
      </c>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5"/>
      <c r="AY18" s="505"/>
      <c r="AZ18" s="505"/>
      <c r="BA18" s="505"/>
      <c r="BB18" s="505"/>
      <c r="BC18" s="505"/>
      <c r="BD18" s="505"/>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4"/>
      <c r="CH18" s="144"/>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27"/>
    </row>
    <row r="19" spans="1:118" ht="6.75" customHeight="1" x14ac:dyDescent="0.15">
      <c r="A19" s="124"/>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3"/>
      <c r="BN19" s="143"/>
      <c r="BO19" s="143"/>
      <c r="BP19" s="143"/>
      <c r="BQ19" s="143"/>
      <c r="BR19" s="143"/>
      <c r="BS19" s="143"/>
      <c r="BT19" s="143"/>
      <c r="BU19" s="143"/>
      <c r="BV19" s="14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27"/>
    </row>
    <row r="20" spans="1:118" ht="16.5" customHeight="1" x14ac:dyDescent="0.15">
      <c r="A20" s="124"/>
      <c r="B20" s="133"/>
      <c r="C20" s="133"/>
      <c r="D20" s="133"/>
      <c r="E20" s="133"/>
      <c r="F20" s="133"/>
      <c r="G20" s="133"/>
      <c r="H20" s="133"/>
      <c r="I20" s="133"/>
      <c r="J20" s="133"/>
      <c r="K20" s="133"/>
      <c r="L20" s="133"/>
      <c r="M20" s="133"/>
      <c r="N20" s="133"/>
      <c r="O20" s="146" t="s">
        <v>51</v>
      </c>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33"/>
      <c r="CL20" s="133"/>
      <c r="CM20" s="147"/>
      <c r="CN20" s="133"/>
      <c r="CO20" s="133"/>
      <c r="CP20" s="133"/>
      <c r="CQ20" s="133"/>
      <c r="CR20" s="133"/>
      <c r="CS20" s="147"/>
      <c r="CT20" s="133"/>
      <c r="CU20" s="133"/>
      <c r="CV20" s="133"/>
      <c r="CW20" s="133"/>
      <c r="CX20" s="133"/>
      <c r="CY20" s="147"/>
      <c r="CZ20" s="133"/>
      <c r="DA20" s="133"/>
      <c r="DB20" s="133"/>
      <c r="DC20" s="133"/>
      <c r="DD20" s="133"/>
      <c r="DE20" s="127"/>
    </row>
    <row r="21" spans="1:118" ht="3.75" customHeight="1" thickBot="1" x14ac:dyDescent="0.2">
      <c r="A21" s="124"/>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27"/>
    </row>
    <row r="22" spans="1:118" ht="40.5" customHeight="1" x14ac:dyDescent="0.15">
      <c r="A22" s="124"/>
      <c r="B22" s="352"/>
      <c r="C22" s="353"/>
      <c r="D22" s="353"/>
      <c r="E22" s="353"/>
      <c r="F22" s="353"/>
      <c r="G22" s="353"/>
      <c r="H22" s="353"/>
      <c r="I22" s="353"/>
      <c r="J22" s="353"/>
      <c r="K22" s="353"/>
      <c r="L22" s="353"/>
      <c r="M22" s="353"/>
      <c r="N22" s="354"/>
      <c r="O22" s="552" t="s">
        <v>9</v>
      </c>
      <c r="P22" s="421"/>
      <c r="Q22" s="421"/>
      <c r="R22" s="421"/>
      <c r="S22" s="421"/>
      <c r="T22" s="421"/>
      <c r="U22" s="421"/>
      <c r="V22" s="421"/>
      <c r="W22" s="421"/>
      <c r="X22" s="421"/>
      <c r="Y22" s="418" t="s">
        <v>29</v>
      </c>
      <c r="Z22" s="419"/>
      <c r="AA22" s="419"/>
      <c r="AB22" s="419"/>
      <c r="AC22" s="419"/>
      <c r="AD22" s="419"/>
      <c r="AE22" s="419"/>
      <c r="AF22" s="419"/>
      <c r="AG22" s="420"/>
      <c r="AH22" s="421" t="s">
        <v>30</v>
      </c>
      <c r="AI22" s="421"/>
      <c r="AJ22" s="421"/>
      <c r="AK22" s="421"/>
      <c r="AL22" s="421"/>
      <c r="AM22" s="421"/>
      <c r="AN22" s="421"/>
      <c r="AO22" s="421"/>
      <c r="AP22" s="421"/>
      <c r="AQ22" s="423"/>
      <c r="AR22" s="418" t="s">
        <v>7</v>
      </c>
      <c r="AS22" s="419"/>
      <c r="AT22" s="419"/>
      <c r="AU22" s="419"/>
      <c r="AV22" s="419"/>
      <c r="AW22" s="419"/>
      <c r="AX22" s="419"/>
      <c r="AY22" s="420"/>
      <c r="AZ22" s="419" t="s">
        <v>31</v>
      </c>
      <c r="BA22" s="419"/>
      <c r="BB22" s="419"/>
      <c r="BC22" s="419"/>
      <c r="BD22" s="419"/>
      <c r="BE22" s="419"/>
      <c r="BF22" s="419"/>
      <c r="BG22" s="420"/>
      <c r="BH22" s="418" t="s">
        <v>8</v>
      </c>
      <c r="BI22" s="419"/>
      <c r="BJ22" s="419"/>
      <c r="BK22" s="419"/>
      <c r="BL22" s="419"/>
      <c r="BM22" s="419"/>
      <c r="BN22" s="419"/>
      <c r="BO22" s="420"/>
      <c r="BP22" s="421" t="s">
        <v>10</v>
      </c>
      <c r="BQ22" s="421"/>
      <c r="BR22" s="421"/>
      <c r="BS22" s="421"/>
      <c r="BT22" s="421"/>
      <c r="BU22" s="421"/>
      <c r="BV22" s="421"/>
      <c r="BW22" s="421"/>
      <c r="BX22" s="422" t="s">
        <v>11</v>
      </c>
      <c r="BY22" s="421"/>
      <c r="BZ22" s="421"/>
      <c r="CA22" s="421"/>
      <c r="CB22" s="421"/>
      <c r="CC22" s="421"/>
      <c r="CD22" s="421"/>
      <c r="CE22" s="421"/>
      <c r="CF22" s="546" t="s">
        <v>25</v>
      </c>
      <c r="CG22" s="547"/>
      <c r="CH22" s="547"/>
      <c r="CI22" s="547"/>
      <c r="CJ22" s="547"/>
      <c r="CK22" s="547"/>
      <c r="CL22" s="547"/>
      <c r="CM22" s="547"/>
      <c r="CN22" s="547"/>
      <c r="CO22" s="547"/>
      <c r="CP22" s="547"/>
      <c r="CQ22" s="547"/>
      <c r="CR22" s="547"/>
      <c r="CS22" s="547"/>
      <c r="CT22" s="547"/>
      <c r="CU22" s="547"/>
      <c r="CV22" s="547"/>
      <c r="CW22" s="547"/>
      <c r="CX22" s="547"/>
      <c r="CY22" s="547"/>
      <c r="CZ22" s="547"/>
      <c r="DA22" s="547"/>
      <c r="DB22" s="547"/>
      <c r="DC22" s="547"/>
      <c r="DD22" s="548"/>
      <c r="DE22" s="148"/>
    </row>
    <row r="23" spans="1:118" ht="31.5" customHeight="1" x14ac:dyDescent="0.15">
      <c r="A23" s="124"/>
      <c r="B23" s="530" t="s">
        <v>65</v>
      </c>
      <c r="C23" s="531"/>
      <c r="D23" s="531"/>
      <c r="E23" s="531"/>
      <c r="F23" s="531"/>
      <c r="G23" s="531"/>
      <c r="H23" s="531"/>
      <c r="I23" s="531"/>
      <c r="J23" s="531"/>
      <c r="K23" s="531"/>
      <c r="L23" s="531"/>
      <c r="M23" s="531"/>
      <c r="N23" s="532"/>
      <c r="O23" s="436">
        <f>O16-55</f>
        <v>45815</v>
      </c>
      <c r="P23" s="434"/>
      <c r="Q23" s="434"/>
      <c r="R23" s="434"/>
      <c r="S23" s="434"/>
      <c r="T23" s="434"/>
      <c r="U23" s="434"/>
      <c r="V23" s="434"/>
      <c r="W23" s="434"/>
      <c r="X23" s="434"/>
      <c r="Y23" s="433">
        <f>O16</f>
        <v>45870</v>
      </c>
      <c r="Z23" s="434"/>
      <c r="AA23" s="434"/>
      <c r="AB23" s="434"/>
      <c r="AC23" s="434"/>
      <c r="AD23" s="434"/>
      <c r="AE23" s="434"/>
      <c r="AF23" s="434"/>
      <c r="AG23" s="435"/>
      <c r="AH23" s="434">
        <f>O16+56</f>
        <v>45926</v>
      </c>
      <c r="AI23" s="434"/>
      <c r="AJ23" s="434"/>
      <c r="AK23" s="434"/>
      <c r="AL23" s="434"/>
      <c r="AM23" s="434"/>
      <c r="AN23" s="434"/>
      <c r="AO23" s="434"/>
      <c r="AP23" s="434"/>
      <c r="AQ23" s="435"/>
      <c r="AR23" s="433">
        <f>DATE(YEAR(O16)+1,MONTH(O16),DAY(O16))</f>
        <v>46235</v>
      </c>
      <c r="AS23" s="434"/>
      <c r="AT23" s="434"/>
      <c r="AU23" s="434"/>
      <c r="AV23" s="434"/>
      <c r="AW23" s="434"/>
      <c r="AX23" s="434"/>
      <c r="AY23" s="435"/>
      <c r="AZ23" s="434">
        <f>DATE(YEAR(O16)+1,MONTH(O16)+6,DAY(O16))-1</f>
        <v>46418</v>
      </c>
      <c r="BA23" s="434"/>
      <c r="BB23" s="434"/>
      <c r="BC23" s="434"/>
      <c r="BD23" s="434"/>
      <c r="BE23" s="434"/>
      <c r="BF23" s="434"/>
      <c r="BG23" s="434"/>
      <c r="BH23" s="433">
        <f>DATE(YEAR(O16)+3,MONTH(O16),DAY(O16))-1</f>
        <v>46965</v>
      </c>
      <c r="BI23" s="434"/>
      <c r="BJ23" s="434"/>
      <c r="BK23" s="434"/>
      <c r="BL23" s="434"/>
      <c r="BM23" s="434"/>
      <c r="BN23" s="434"/>
      <c r="BO23" s="435"/>
      <c r="BP23" s="433">
        <f>DATE(IF(OR(MONTH(O16)&lt;3,AND(MONTH(O16)=4,DAY(O16)=1)),YEAR(O16)+6,YEAR(O16)+7),4,1)-1</f>
        <v>48304</v>
      </c>
      <c r="BQ23" s="434"/>
      <c r="BR23" s="434"/>
      <c r="BS23" s="434"/>
      <c r="BT23" s="434"/>
      <c r="BU23" s="434"/>
      <c r="BV23" s="434"/>
      <c r="BW23" s="499"/>
      <c r="BX23" s="434">
        <f>DATE(IF(OR(MONTH(O16)&lt;3,AND(MONTH(O16)=4,DAY(O16)=1)),YEAR(O16)+11,YEAR(O16)+13),4,1)-1</f>
        <v>50495</v>
      </c>
      <c r="BY23" s="434"/>
      <c r="BZ23" s="434"/>
      <c r="CA23" s="434"/>
      <c r="CB23" s="434"/>
      <c r="CC23" s="434"/>
      <c r="CD23" s="434"/>
      <c r="CE23" s="434"/>
      <c r="CF23" s="549"/>
      <c r="CG23" s="550"/>
      <c r="CH23" s="550"/>
      <c r="CI23" s="550"/>
      <c r="CJ23" s="550"/>
      <c r="CK23" s="550"/>
      <c r="CL23" s="550"/>
      <c r="CM23" s="550"/>
      <c r="CN23" s="550"/>
      <c r="CO23" s="550"/>
      <c r="CP23" s="550"/>
      <c r="CQ23" s="550"/>
      <c r="CR23" s="550"/>
      <c r="CS23" s="550"/>
      <c r="CT23" s="550"/>
      <c r="CU23" s="550"/>
      <c r="CV23" s="550"/>
      <c r="CW23" s="550"/>
      <c r="CX23" s="550"/>
      <c r="CY23" s="550"/>
      <c r="CZ23" s="550"/>
      <c r="DA23" s="550"/>
      <c r="DB23" s="550"/>
      <c r="DC23" s="550"/>
      <c r="DD23" s="551"/>
      <c r="DE23" s="127"/>
    </row>
    <row r="24" spans="1:118" ht="12.75" customHeight="1" x14ac:dyDescent="0.15">
      <c r="A24" s="124"/>
      <c r="B24" s="424" t="s">
        <v>66</v>
      </c>
      <c r="C24" s="425"/>
      <c r="D24" s="425"/>
      <c r="E24" s="425"/>
      <c r="F24" s="425"/>
      <c r="G24" s="425"/>
      <c r="H24" s="425"/>
      <c r="I24" s="425"/>
      <c r="J24" s="425"/>
      <c r="K24" s="425"/>
      <c r="L24" s="425"/>
      <c r="M24" s="425"/>
      <c r="N24" s="426"/>
      <c r="O24" s="149"/>
      <c r="P24" s="150"/>
      <c r="Q24" s="150"/>
      <c r="R24" s="150"/>
      <c r="S24" s="150"/>
      <c r="T24" s="150"/>
      <c r="U24" s="150"/>
      <c r="V24" s="150"/>
      <c r="W24" s="150"/>
      <c r="X24" s="150"/>
      <c r="Y24" s="151"/>
      <c r="Z24" s="150"/>
      <c r="AA24" s="150"/>
      <c r="AB24" s="150"/>
      <c r="AC24" s="150"/>
      <c r="AD24" s="150"/>
      <c r="AE24" s="150"/>
      <c r="AF24" s="150"/>
      <c r="AG24" s="152"/>
      <c r="AH24" s="150"/>
      <c r="AI24" s="150"/>
      <c r="AJ24" s="150"/>
      <c r="AK24" s="150"/>
      <c r="AL24" s="150"/>
      <c r="AM24" s="150"/>
      <c r="AN24" s="150"/>
      <c r="AO24" s="150"/>
      <c r="AP24" s="150"/>
      <c r="AQ24" s="150"/>
      <c r="AR24" s="151"/>
      <c r="AS24" s="150"/>
      <c r="AT24" s="150"/>
      <c r="AU24" s="150"/>
      <c r="AV24" s="150"/>
      <c r="AW24" s="150"/>
      <c r="AX24" s="150"/>
      <c r="AY24" s="152"/>
      <c r="AZ24" s="150"/>
      <c r="BA24" s="150"/>
      <c r="BB24" s="150"/>
      <c r="BC24" s="150"/>
      <c r="BD24" s="150"/>
      <c r="BE24" s="150"/>
      <c r="BF24" s="150"/>
      <c r="BG24" s="150"/>
      <c r="BH24" s="151"/>
      <c r="BI24" s="150"/>
      <c r="BJ24" s="150"/>
      <c r="BK24" s="150"/>
      <c r="BL24" s="150"/>
      <c r="BM24" s="150"/>
      <c r="BN24" s="150"/>
      <c r="BO24" s="152"/>
      <c r="BP24" s="150"/>
      <c r="BQ24" s="150"/>
      <c r="BR24" s="150"/>
      <c r="BS24" s="150"/>
      <c r="BT24" s="150"/>
      <c r="BU24" s="150"/>
      <c r="BV24" s="150"/>
      <c r="BW24" s="150"/>
      <c r="BX24" s="151"/>
      <c r="BY24" s="150"/>
      <c r="BZ24" s="150"/>
      <c r="CA24" s="150"/>
      <c r="CB24" s="150"/>
      <c r="CC24" s="150"/>
      <c r="CD24" s="150"/>
      <c r="CE24" s="150"/>
      <c r="CF24" s="407"/>
      <c r="CG24" s="408"/>
      <c r="CH24" s="408"/>
      <c r="CI24" s="408"/>
      <c r="CJ24" s="408"/>
      <c r="CK24" s="408"/>
      <c r="CL24" s="408"/>
      <c r="CM24" s="408"/>
      <c r="CN24" s="408"/>
      <c r="CO24" s="408"/>
      <c r="CP24" s="408"/>
      <c r="CQ24" s="408"/>
      <c r="CR24" s="408"/>
      <c r="CS24" s="408"/>
      <c r="CT24" s="408"/>
      <c r="CU24" s="408"/>
      <c r="CV24" s="408"/>
      <c r="CW24" s="408"/>
      <c r="CX24" s="408"/>
      <c r="CY24" s="408"/>
      <c r="CZ24" s="408"/>
      <c r="DA24" s="408"/>
      <c r="DB24" s="408"/>
      <c r="DC24" s="408"/>
      <c r="DD24" s="409"/>
      <c r="DE24" s="127"/>
    </row>
    <row r="25" spans="1:118" ht="12.75" customHeight="1" x14ac:dyDescent="0.15">
      <c r="A25" s="124"/>
      <c r="B25" s="427"/>
      <c r="C25" s="428"/>
      <c r="D25" s="428"/>
      <c r="E25" s="428"/>
      <c r="F25" s="428"/>
      <c r="G25" s="428"/>
      <c r="H25" s="428"/>
      <c r="I25" s="428"/>
      <c r="J25" s="428"/>
      <c r="K25" s="428"/>
      <c r="L25" s="428"/>
      <c r="M25" s="428"/>
      <c r="N25" s="429"/>
      <c r="O25" s="149"/>
      <c r="P25" s="150"/>
      <c r="Q25" s="150"/>
      <c r="R25" s="150"/>
      <c r="S25" s="150"/>
      <c r="T25" s="150"/>
      <c r="U25" s="150"/>
      <c r="V25" s="150"/>
      <c r="W25" s="150"/>
      <c r="X25" s="150"/>
      <c r="Y25" s="151"/>
      <c r="Z25" s="150"/>
      <c r="AA25" s="150"/>
      <c r="AB25" s="150"/>
      <c r="AC25" s="150"/>
      <c r="AD25" s="150"/>
      <c r="AE25" s="150"/>
      <c r="AF25" s="150"/>
      <c r="AG25" s="152"/>
      <c r="AH25" s="150"/>
      <c r="AI25" s="150"/>
      <c r="AJ25" s="150"/>
      <c r="AK25" s="150"/>
      <c r="AL25" s="150"/>
      <c r="AM25" s="150"/>
      <c r="AN25" s="150"/>
      <c r="AO25" s="150"/>
      <c r="AP25" s="150"/>
      <c r="AQ25" s="150"/>
      <c r="AR25" s="151"/>
      <c r="AS25" s="150"/>
      <c r="AT25" s="150"/>
      <c r="AU25" s="150"/>
      <c r="AV25" s="150"/>
      <c r="AW25" s="150"/>
      <c r="AX25" s="150"/>
      <c r="AY25" s="152"/>
      <c r="AZ25" s="150"/>
      <c r="BA25" s="150"/>
      <c r="BB25" s="150"/>
      <c r="BC25" s="150"/>
      <c r="BD25" s="150"/>
      <c r="BE25" s="150"/>
      <c r="BF25" s="150"/>
      <c r="BG25" s="150"/>
      <c r="BH25" s="151"/>
      <c r="BI25" s="150"/>
      <c r="BJ25" s="150"/>
      <c r="BK25" s="150"/>
      <c r="BL25" s="150"/>
      <c r="BM25" s="150"/>
      <c r="BN25" s="150"/>
      <c r="BO25" s="152"/>
      <c r="BP25" s="150"/>
      <c r="BQ25" s="150"/>
      <c r="BR25" s="150"/>
      <c r="BS25" s="150"/>
      <c r="BT25" s="150"/>
      <c r="BU25" s="150"/>
      <c r="BV25" s="150"/>
      <c r="BW25" s="150"/>
      <c r="BX25" s="151"/>
      <c r="BY25" s="150"/>
      <c r="BZ25" s="150"/>
      <c r="CA25" s="150"/>
      <c r="CB25" s="150"/>
      <c r="CC25" s="150"/>
      <c r="CD25" s="150"/>
      <c r="CE25" s="150"/>
      <c r="CF25" s="410"/>
      <c r="CG25" s="411"/>
      <c r="CH25" s="411"/>
      <c r="CI25" s="411"/>
      <c r="CJ25" s="411"/>
      <c r="CK25" s="411"/>
      <c r="CL25" s="411"/>
      <c r="CM25" s="411"/>
      <c r="CN25" s="411"/>
      <c r="CO25" s="411"/>
      <c r="CP25" s="411"/>
      <c r="CQ25" s="411"/>
      <c r="CR25" s="411"/>
      <c r="CS25" s="411"/>
      <c r="CT25" s="411"/>
      <c r="CU25" s="411"/>
      <c r="CV25" s="411"/>
      <c r="CW25" s="411"/>
      <c r="CX25" s="411"/>
      <c r="CY25" s="411"/>
      <c r="CZ25" s="411"/>
      <c r="DA25" s="411"/>
      <c r="DB25" s="411"/>
      <c r="DC25" s="411"/>
      <c r="DD25" s="412"/>
      <c r="DE25" s="127"/>
    </row>
    <row r="26" spans="1:118" ht="12.75" customHeight="1" x14ac:dyDescent="0.15">
      <c r="A26" s="124"/>
      <c r="B26" s="427"/>
      <c r="C26" s="428"/>
      <c r="D26" s="428"/>
      <c r="E26" s="428"/>
      <c r="F26" s="428"/>
      <c r="G26" s="428"/>
      <c r="H26" s="428"/>
      <c r="I26" s="428"/>
      <c r="J26" s="428"/>
      <c r="K26" s="428"/>
      <c r="L26" s="428"/>
      <c r="M26" s="428"/>
      <c r="N26" s="429"/>
      <c r="O26" s="149"/>
      <c r="P26" s="150"/>
      <c r="Q26" s="150"/>
      <c r="R26" s="150"/>
      <c r="S26" s="150"/>
      <c r="T26" s="150"/>
      <c r="U26" s="150"/>
      <c r="V26" s="150"/>
      <c r="W26" s="150"/>
      <c r="X26" s="150"/>
      <c r="Y26" s="151"/>
      <c r="Z26" s="150"/>
      <c r="AA26" s="150"/>
      <c r="AB26" s="150"/>
      <c r="AC26" s="150"/>
      <c r="AD26" s="150"/>
      <c r="AE26" s="150"/>
      <c r="AF26" s="150"/>
      <c r="AG26" s="152"/>
      <c r="AH26" s="150"/>
      <c r="AI26" s="150"/>
      <c r="AJ26" s="150"/>
      <c r="AK26" s="150"/>
      <c r="AL26" s="150"/>
      <c r="AM26" s="150"/>
      <c r="AN26" s="150"/>
      <c r="AO26" s="150"/>
      <c r="AP26" s="150"/>
      <c r="AQ26" s="150"/>
      <c r="AR26" s="151"/>
      <c r="AS26" s="150"/>
      <c r="AT26" s="150"/>
      <c r="AU26" s="150"/>
      <c r="AV26" s="150"/>
      <c r="AW26" s="150"/>
      <c r="AX26" s="150"/>
      <c r="AY26" s="152"/>
      <c r="AZ26" s="150"/>
      <c r="BA26" s="150"/>
      <c r="BB26" s="150"/>
      <c r="BC26" s="150"/>
      <c r="BD26" s="150"/>
      <c r="BE26" s="150"/>
      <c r="BF26" s="150"/>
      <c r="BG26" s="150"/>
      <c r="BH26" s="151"/>
      <c r="BI26" s="150"/>
      <c r="BJ26" s="150"/>
      <c r="BK26" s="150"/>
      <c r="BL26" s="150"/>
      <c r="BM26" s="150"/>
      <c r="BN26" s="150"/>
      <c r="BO26" s="152"/>
      <c r="BP26" s="150"/>
      <c r="BQ26" s="150"/>
      <c r="BR26" s="150"/>
      <c r="BS26" s="150"/>
      <c r="BT26" s="150"/>
      <c r="BU26" s="150"/>
      <c r="BV26" s="150"/>
      <c r="BW26" s="150"/>
      <c r="BX26" s="151"/>
      <c r="BY26" s="150"/>
      <c r="BZ26" s="150"/>
      <c r="CA26" s="150"/>
      <c r="CB26" s="150"/>
      <c r="CC26" s="150"/>
      <c r="CD26" s="150"/>
      <c r="CE26" s="150"/>
      <c r="CF26" s="410"/>
      <c r="CG26" s="411"/>
      <c r="CH26" s="411"/>
      <c r="CI26" s="411"/>
      <c r="CJ26" s="411"/>
      <c r="CK26" s="411"/>
      <c r="CL26" s="411"/>
      <c r="CM26" s="411"/>
      <c r="CN26" s="411"/>
      <c r="CO26" s="411"/>
      <c r="CP26" s="411"/>
      <c r="CQ26" s="411"/>
      <c r="CR26" s="411"/>
      <c r="CS26" s="411"/>
      <c r="CT26" s="411"/>
      <c r="CU26" s="411"/>
      <c r="CV26" s="411"/>
      <c r="CW26" s="411"/>
      <c r="CX26" s="411"/>
      <c r="CY26" s="411"/>
      <c r="CZ26" s="411"/>
      <c r="DA26" s="411"/>
      <c r="DB26" s="411"/>
      <c r="DC26" s="411"/>
      <c r="DD26" s="412"/>
      <c r="DE26" s="127"/>
      <c r="DJ26" s="118"/>
      <c r="DK26" s="118"/>
      <c r="DL26" s="118"/>
      <c r="DM26" s="118"/>
      <c r="DN26" s="118"/>
    </row>
    <row r="27" spans="1:118" ht="12.75" customHeight="1" x14ac:dyDescent="0.15">
      <c r="A27" s="124"/>
      <c r="B27" s="427"/>
      <c r="C27" s="428"/>
      <c r="D27" s="428"/>
      <c r="E27" s="428"/>
      <c r="F27" s="428"/>
      <c r="G27" s="428"/>
      <c r="H27" s="428"/>
      <c r="I27" s="428"/>
      <c r="J27" s="428"/>
      <c r="K27" s="428"/>
      <c r="L27" s="428"/>
      <c r="M27" s="428"/>
      <c r="N27" s="429"/>
      <c r="O27" s="153"/>
      <c r="P27" s="154"/>
      <c r="Q27" s="154"/>
      <c r="R27" s="154"/>
      <c r="S27" s="154"/>
      <c r="T27" s="154"/>
      <c r="U27" s="154"/>
      <c r="V27" s="154"/>
      <c r="W27" s="154"/>
      <c r="X27" s="154"/>
      <c r="Y27" s="155"/>
      <c r="Z27" s="154"/>
      <c r="AA27" s="154"/>
      <c r="AB27" s="154"/>
      <c r="AC27" s="154"/>
      <c r="AD27" s="154"/>
      <c r="AE27" s="154"/>
      <c r="AF27" s="154"/>
      <c r="AG27" s="156"/>
      <c r="AH27" s="154"/>
      <c r="AI27" s="154"/>
      <c r="AJ27" s="154"/>
      <c r="AK27" s="154"/>
      <c r="AL27" s="154"/>
      <c r="AM27" s="154"/>
      <c r="AN27" s="154"/>
      <c r="AO27" s="154"/>
      <c r="AP27" s="154"/>
      <c r="AQ27" s="154"/>
      <c r="AR27" s="155"/>
      <c r="AS27" s="154"/>
      <c r="AT27" s="154"/>
      <c r="AU27" s="154"/>
      <c r="AV27" s="154"/>
      <c r="AW27" s="154"/>
      <c r="AX27" s="154"/>
      <c r="AY27" s="156"/>
      <c r="AZ27" s="154"/>
      <c r="BA27" s="154"/>
      <c r="BB27" s="154"/>
      <c r="BC27" s="154"/>
      <c r="BD27" s="154"/>
      <c r="BE27" s="154"/>
      <c r="BF27" s="154"/>
      <c r="BG27" s="154"/>
      <c r="BH27" s="155"/>
      <c r="BI27" s="154"/>
      <c r="BJ27" s="154"/>
      <c r="BK27" s="154"/>
      <c r="BL27" s="154"/>
      <c r="BM27" s="154"/>
      <c r="BN27" s="154"/>
      <c r="BO27" s="156"/>
      <c r="BP27" s="154"/>
      <c r="BQ27" s="154"/>
      <c r="BR27" s="154"/>
      <c r="BS27" s="154"/>
      <c r="BT27" s="154"/>
      <c r="BU27" s="154"/>
      <c r="BV27" s="154"/>
      <c r="BW27" s="154"/>
      <c r="BX27" s="155"/>
      <c r="BY27" s="154"/>
      <c r="BZ27" s="154"/>
      <c r="CA27" s="154"/>
      <c r="CB27" s="154"/>
      <c r="CC27" s="154"/>
      <c r="CD27" s="154"/>
      <c r="CE27" s="154"/>
      <c r="CF27" s="413"/>
      <c r="CG27" s="414"/>
      <c r="CH27" s="414"/>
      <c r="CI27" s="414"/>
      <c r="CJ27" s="414"/>
      <c r="CK27" s="414"/>
      <c r="CL27" s="414"/>
      <c r="CM27" s="414"/>
      <c r="CN27" s="414"/>
      <c r="CO27" s="414"/>
      <c r="CP27" s="414"/>
      <c r="CQ27" s="414"/>
      <c r="CR27" s="414"/>
      <c r="CS27" s="414"/>
      <c r="CT27" s="414"/>
      <c r="CU27" s="414"/>
      <c r="CV27" s="414"/>
      <c r="CW27" s="414"/>
      <c r="CX27" s="414"/>
      <c r="CY27" s="414"/>
      <c r="CZ27" s="414"/>
      <c r="DA27" s="414"/>
      <c r="DB27" s="414"/>
      <c r="DC27" s="414"/>
      <c r="DD27" s="415"/>
      <c r="DE27" s="127"/>
      <c r="DJ27" s="118"/>
      <c r="DK27" s="118"/>
      <c r="DL27" s="118"/>
      <c r="DM27" s="118"/>
      <c r="DN27" s="118"/>
    </row>
    <row r="28" spans="1:118" ht="12.75" customHeight="1" x14ac:dyDescent="0.15">
      <c r="A28" s="124"/>
      <c r="B28" s="427"/>
      <c r="C28" s="428"/>
      <c r="D28" s="428"/>
      <c r="E28" s="428"/>
      <c r="F28" s="428"/>
      <c r="G28" s="428"/>
      <c r="H28" s="428"/>
      <c r="I28" s="428"/>
      <c r="J28" s="428"/>
      <c r="K28" s="428"/>
      <c r="L28" s="428"/>
      <c r="M28" s="428"/>
      <c r="N28" s="429"/>
      <c r="O28" s="149"/>
      <c r="P28" s="150"/>
      <c r="Q28" s="150"/>
      <c r="R28" s="150"/>
      <c r="S28" s="150"/>
      <c r="T28" s="150"/>
      <c r="U28" s="150"/>
      <c r="V28" s="150"/>
      <c r="W28" s="150"/>
      <c r="X28" s="150"/>
      <c r="Y28" s="151"/>
      <c r="Z28" s="150"/>
      <c r="AA28" s="150"/>
      <c r="AB28" s="150"/>
      <c r="AC28" s="150"/>
      <c r="AD28" s="150"/>
      <c r="AE28" s="150"/>
      <c r="AF28" s="150"/>
      <c r="AG28" s="152"/>
      <c r="AH28" s="150"/>
      <c r="AI28" s="150"/>
      <c r="AJ28" s="150"/>
      <c r="AK28" s="150"/>
      <c r="AL28" s="150"/>
      <c r="AM28" s="150"/>
      <c r="AN28" s="150"/>
      <c r="AO28" s="150"/>
      <c r="AP28" s="150"/>
      <c r="AQ28" s="150"/>
      <c r="AR28" s="151"/>
      <c r="AS28" s="150"/>
      <c r="AT28" s="150"/>
      <c r="AU28" s="150"/>
      <c r="AV28" s="150"/>
      <c r="AW28" s="150"/>
      <c r="AX28" s="150"/>
      <c r="AY28" s="152"/>
      <c r="AZ28" s="150"/>
      <c r="BA28" s="150"/>
      <c r="BB28" s="150"/>
      <c r="BC28" s="150"/>
      <c r="BD28" s="150"/>
      <c r="BE28" s="150"/>
      <c r="BF28" s="150"/>
      <c r="BG28" s="150"/>
      <c r="BH28" s="151"/>
      <c r="BI28" s="150"/>
      <c r="BJ28" s="150"/>
      <c r="BK28" s="150"/>
      <c r="BL28" s="150"/>
      <c r="BM28" s="150"/>
      <c r="BN28" s="150"/>
      <c r="BO28" s="152"/>
      <c r="BP28" s="150"/>
      <c r="BQ28" s="150"/>
      <c r="BR28" s="150"/>
      <c r="BS28" s="150"/>
      <c r="BT28" s="150"/>
      <c r="BU28" s="150"/>
      <c r="BV28" s="150"/>
      <c r="BW28" s="150"/>
      <c r="BX28" s="151"/>
      <c r="BY28" s="150"/>
      <c r="BZ28" s="150"/>
      <c r="CA28" s="150"/>
      <c r="CB28" s="150"/>
      <c r="CC28" s="150"/>
      <c r="CD28" s="150"/>
      <c r="CE28" s="150"/>
      <c r="CF28" s="407"/>
      <c r="CG28" s="408"/>
      <c r="CH28" s="408"/>
      <c r="CI28" s="408"/>
      <c r="CJ28" s="408"/>
      <c r="CK28" s="408"/>
      <c r="CL28" s="408"/>
      <c r="CM28" s="408"/>
      <c r="CN28" s="408"/>
      <c r="CO28" s="408"/>
      <c r="CP28" s="408"/>
      <c r="CQ28" s="408"/>
      <c r="CR28" s="408"/>
      <c r="CS28" s="408"/>
      <c r="CT28" s="408"/>
      <c r="CU28" s="408"/>
      <c r="CV28" s="408"/>
      <c r="CW28" s="408"/>
      <c r="CX28" s="408"/>
      <c r="CY28" s="408"/>
      <c r="CZ28" s="408"/>
      <c r="DA28" s="408"/>
      <c r="DB28" s="408"/>
      <c r="DC28" s="408"/>
      <c r="DD28" s="409"/>
      <c r="DE28" s="127"/>
      <c r="DJ28" s="118"/>
      <c r="DK28" s="118"/>
      <c r="DL28" s="118"/>
      <c r="DM28" s="118"/>
      <c r="DN28" s="118"/>
    </row>
    <row r="29" spans="1:118" ht="12.75" customHeight="1" x14ac:dyDescent="0.15">
      <c r="A29" s="124"/>
      <c r="B29" s="427"/>
      <c r="C29" s="428"/>
      <c r="D29" s="428"/>
      <c r="E29" s="428"/>
      <c r="F29" s="428"/>
      <c r="G29" s="428"/>
      <c r="H29" s="428"/>
      <c r="I29" s="428"/>
      <c r="J29" s="428"/>
      <c r="K29" s="428"/>
      <c r="L29" s="428"/>
      <c r="M29" s="428"/>
      <c r="N29" s="429"/>
      <c r="O29" s="149"/>
      <c r="P29" s="150"/>
      <c r="Q29" s="150"/>
      <c r="R29" s="150"/>
      <c r="S29" s="150"/>
      <c r="T29" s="150"/>
      <c r="U29" s="150"/>
      <c r="V29" s="150"/>
      <c r="W29" s="150"/>
      <c r="X29" s="150"/>
      <c r="Y29" s="151"/>
      <c r="Z29" s="150"/>
      <c r="AA29" s="150"/>
      <c r="AB29" s="150"/>
      <c r="AC29" s="150"/>
      <c r="AD29" s="150"/>
      <c r="AE29" s="150"/>
      <c r="AF29" s="150"/>
      <c r="AG29" s="152"/>
      <c r="AH29" s="150"/>
      <c r="AI29" s="150"/>
      <c r="AJ29" s="150"/>
      <c r="AK29" s="150"/>
      <c r="AL29" s="150"/>
      <c r="AM29" s="150"/>
      <c r="AN29" s="150"/>
      <c r="AO29" s="150"/>
      <c r="AP29" s="150"/>
      <c r="AQ29" s="150"/>
      <c r="AR29" s="151"/>
      <c r="AS29" s="150"/>
      <c r="AT29" s="150"/>
      <c r="AU29" s="150"/>
      <c r="AV29" s="150"/>
      <c r="AW29" s="150"/>
      <c r="AX29" s="150"/>
      <c r="AY29" s="152"/>
      <c r="AZ29" s="150"/>
      <c r="BA29" s="150"/>
      <c r="BB29" s="150"/>
      <c r="BC29" s="150"/>
      <c r="BD29" s="150"/>
      <c r="BE29" s="150"/>
      <c r="BF29" s="150"/>
      <c r="BG29" s="150"/>
      <c r="BH29" s="151"/>
      <c r="BI29" s="150"/>
      <c r="BJ29" s="150"/>
      <c r="BK29" s="150"/>
      <c r="BL29" s="150"/>
      <c r="BM29" s="150"/>
      <c r="BN29" s="150"/>
      <c r="BO29" s="152"/>
      <c r="BP29" s="150"/>
      <c r="BQ29" s="150"/>
      <c r="BR29" s="150"/>
      <c r="BS29" s="150"/>
      <c r="BT29" s="150"/>
      <c r="BU29" s="150"/>
      <c r="BV29" s="150"/>
      <c r="BW29" s="150"/>
      <c r="BX29" s="151"/>
      <c r="BY29" s="150"/>
      <c r="BZ29" s="150"/>
      <c r="CA29" s="150"/>
      <c r="CB29" s="150"/>
      <c r="CC29" s="150"/>
      <c r="CD29" s="150"/>
      <c r="CE29" s="150"/>
      <c r="CF29" s="410"/>
      <c r="CG29" s="411"/>
      <c r="CH29" s="411"/>
      <c r="CI29" s="411"/>
      <c r="CJ29" s="411"/>
      <c r="CK29" s="411"/>
      <c r="CL29" s="411"/>
      <c r="CM29" s="411"/>
      <c r="CN29" s="411"/>
      <c r="CO29" s="411"/>
      <c r="CP29" s="411"/>
      <c r="CQ29" s="411"/>
      <c r="CR29" s="411"/>
      <c r="CS29" s="411"/>
      <c r="CT29" s="411"/>
      <c r="CU29" s="411"/>
      <c r="CV29" s="411"/>
      <c r="CW29" s="411"/>
      <c r="CX29" s="411"/>
      <c r="CY29" s="411"/>
      <c r="CZ29" s="411"/>
      <c r="DA29" s="411"/>
      <c r="DB29" s="411"/>
      <c r="DC29" s="411"/>
      <c r="DD29" s="412"/>
      <c r="DE29" s="127"/>
      <c r="DJ29" s="118"/>
      <c r="DK29" s="118"/>
      <c r="DL29" s="118"/>
      <c r="DM29" s="118"/>
      <c r="DN29" s="118"/>
    </row>
    <row r="30" spans="1:118" ht="12.75" customHeight="1" x14ac:dyDescent="0.15">
      <c r="A30" s="124"/>
      <c r="B30" s="427"/>
      <c r="C30" s="428"/>
      <c r="D30" s="428"/>
      <c r="E30" s="428"/>
      <c r="F30" s="428"/>
      <c r="G30" s="428"/>
      <c r="H30" s="428"/>
      <c r="I30" s="428"/>
      <c r="J30" s="428"/>
      <c r="K30" s="428"/>
      <c r="L30" s="428"/>
      <c r="M30" s="428"/>
      <c r="N30" s="429"/>
      <c r="O30" s="149"/>
      <c r="P30" s="150"/>
      <c r="Q30" s="150"/>
      <c r="R30" s="150"/>
      <c r="S30" s="150"/>
      <c r="T30" s="150"/>
      <c r="U30" s="150"/>
      <c r="V30" s="150"/>
      <c r="W30" s="150"/>
      <c r="X30" s="150"/>
      <c r="Y30" s="151"/>
      <c r="Z30" s="150"/>
      <c r="AA30" s="150"/>
      <c r="AB30" s="150"/>
      <c r="AC30" s="150"/>
      <c r="AD30" s="150"/>
      <c r="AE30" s="150"/>
      <c r="AF30" s="150"/>
      <c r="AG30" s="152"/>
      <c r="AH30" s="150"/>
      <c r="AI30" s="150"/>
      <c r="AJ30" s="150"/>
      <c r="AK30" s="150"/>
      <c r="AL30" s="150"/>
      <c r="AM30" s="150"/>
      <c r="AN30" s="150"/>
      <c r="AO30" s="150"/>
      <c r="AP30" s="150"/>
      <c r="AQ30" s="150"/>
      <c r="AR30" s="151"/>
      <c r="AS30" s="150"/>
      <c r="AT30" s="150"/>
      <c r="AU30" s="150"/>
      <c r="AV30" s="150"/>
      <c r="AW30" s="150"/>
      <c r="AX30" s="150"/>
      <c r="AY30" s="152"/>
      <c r="AZ30" s="150"/>
      <c r="BA30" s="150"/>
      <c r="BB30" s="150"/>
      <c r="BC30" s="150"/>
      <c r="BD30" s="150"/>
      <c r="BE30" s="150"/>
      <c r="BF30" s="150"/>
      <c r="BG30" s="150"/>
      <c r="BH30" s="151"/>
      <c r="BI30" s="150"/>
      <c r="BJ30" s="150"/>
      <c r="BK30" s="150"/>
      <c r="BL30" s="150"/>
      <c r="BM30" s="150"/>
      <c r="BN30" s="150"/>
      <c r="BO30" s="152"/>
      <c r="BP30" s="150"/>
      <c r="BQ30" s="150"/>
      <c r="BR30" s="150"/>
      <c r="BS30" s="150"/>
      <c r="BT30" s="150"/>
      <c r="BU30" s="150"/>
      <c r="BV30" s="150"/>
      <c r="BW30" s="150"/>
      <c r="BX30" s="151"/>
      <c r="BY30" s="150"/>
      <c r="BZ30" s="150"/>
      <c r="CA30" s="150"/>
      <c r="CB30" s="150"/>
      <c r="CC30" s="150"/>
      <c r="CD30" s="150"/>
      <c r="CE30" s="150"/>
      <c r="CF30" s="410"/>
      <c r="CG30" s="411"/>
      <c r="CH30" s="411"/>
      <c r="CI30" s="411"/>
      <c r="CJ30" s="411"/>
      <c r="CK30" s="411"/>
      <c r="CL30" s="411"/>
      <c r="CM30" s="411"/>
      <c r="CN30" s="411"/>
      <c r="CO30" s="411"/>
      <c r="CP30" s="411"/>
      <c r="CQ30" s="411"/>
      <c r="CR30" s="411"/>
      <c r="CS30" s="411"/>
      <c r="CT30" s="411"/>
      <c r="CU30" s="411"/>
      <c r="CV30" s="411"/>
      <c r="CW30" s="411"/>
      <c r="CX30" s="411"/>
      <c r="CY30" s="411"/>
      <c r="CZ30" s="411"/>
      <c r="DA30" s="411"/>
      <c r="DB30" s="411"/>
      <c r="DC30" s="411"/>
      <c r="DD30" s="412"/>
      <c r="DE30" s="127"/>
      <c r="DJ30" s="118"/>
      <c r="DK30" s="118"/>
      <c r="DL30" s="118"/>
      <c r="DM30" s="119"/>
      <c r="DN30" s="118"/>
    </row>
    <row r="31" spans="1:118" ht="12.75" customHeight="1" x14ac:dyDescent="0.15">
      <c r="A31" s="124"/>
      <c r="B31" s="427"/>
      <c r="C31" s="428"/>
      <c r="D31" s="428"/>
      <c r="E31" s="428"/>
      <c r="F31" s="428"/>
      <c r="G31" s="428"/>
      <c r="H31" s="428"/>
      <c r="I31" s="428"/>
      <c r="J31" s="428"/>
      <c r="K31" s="428"/>
      <c r="L31" s="428"/>
      <c r="M31" s="428"/>
      <c r="N31" s="429"/>
      <c r="O31" s="153"/>
      <c r="P31" s="154"/>
      <c r="Q31" s="154"/>
      <c r="R31" s="154"/>
      <c r="S31" s="154"/>
      <c r="T31" s="154"/>
      <c r="U31" s="154"/>
      <c r="V31" s="154"/>
      <c r="W31" s="154"/>
      <c r="X31" s="154"/>
      <c r="Y31" s="155"/>
      <c r="Z31" s="154"/>
      <c r="AA31" s="154"/>
      <c r="AB31" s="154"/>
      <c r="AC31" s="154"/>
      <c r="AD31" s="154"/>
      <c r="AE31" s="154"/>
      <c r="AF31" s="154"/>
      <c r="AG31" s="156"/>
      <c r="AH31" s="154"/>
      <c r="AI31" s="154"/>
      <c r="AJ31" s="154"/>
      <c r="AK31" s="154"/>
      <c r="AL31" s="154"/>
      <c r="AM31" s="154"/>
      <c r="AN31" s="154"/>
      <c r="AO31" s="154"/>
      <c r="AP31" s="154"/>
      <c r="AQ31" s="154"/>
      <c r="AR31" s="155"/>
      <c r="AS31" s="154"/>
      <c r="AT31" s="154"/>
      <c r="AU31" s="154"/>
      <c r="AV31" s="154"/>
      <c r="AW31" s="154"/>
      <c r="AX31" s="154"/>
      <c r="AY31" s="156"/>
      <c r="AZ31" s="154"/>
      <c r="BA31" s="154"/>
      <c r="BB31" s="154"/>
      <c r="BC31" s="154"/>
      <c r="BD31" s="154"/>
      <c r="BE31" s="154"/>
      <c r="BF31" s="154"/>
      <c r="BG31" s="154"/>
      <c r="BH31" s="155"/>
      <c r="BI31" s="154"/>
      <c r="BJ31" s="154"/>
      <c r="BK31" s="154"/>
      <c r="BL31" s="154"/>
      <c r="BM31" s="154"/>
      <c r="BN31" s="154"/>
      <c r="BO31" s="156"/>
      <c r="BP31" s="154"/>
      <c r="BQ31" s="154"/>
      <c r="BR31" s="154"/>
      <c r="BS31" s="154"/>
      <c r="BT31" s="154"/>
      <c r="BU31" s="154"/>
      <c r="BV31" s="154"/>
      <c r="BW31" s="154"/>
      <c r="BX31" s="155"/>
      <c r="BY31" s="154"/>
      <c r="BZ31" s="154"/>
      <c r="CA31" s="154"/>
      <c r="CB31" s="154"/>
      <c r="CC31" s="154"/>
      <c r="CD31" s="154"/>
      <c r="CE31" s="154"/>
      <c r="CF31" s="413"/>
      <c r="CG31" s="414"/>
      <c r="CH31" s="414"/>
      <c r="CI31" s="414"/>
      <c r="CJ31" s="414"/>
      <c r="CK31" s="414"/>
      <c r="CL31" s="414"/>
      <c r="CM31" s="414"/>
      <c r="CN31" s="414"/>
      <c r="CO31" s="414"/>
      <c r="CP31" s="414"/>
      <c r="CQ31" s="414"/>
      <c r="CR31" s="414"/>
      <c r="CS31" s="414"/>
      <c r="CT31" s="414"/>
      <c r="CU31" s="414"/>
      <c r="CV31" s="414"/>
      <c r="CW31" s="414"/>
      <c r="CX31" s="414"/>
      <c r="CY31" s="414"/>
      <c r="CZ31" s="414"/>
      <c r="DA31" s="414"/>
      <c r="DB31" s="414"/>
      <c r="DC31" s="414"/>
      <c r="DD31" s="415"/>
      <c r="DE31" s="127"/>
      <c r="DJ31" s="118"/>
      <c r="DK31" s="118"/>
      <c r="DL31" s="118"/>
      <c r="DM31" s="119"/>
      <c r="DN31" s="118"/>
    </row>
    <row r="32" spans="1:118" ht="12.75" customHeight="1" x14ac:dyDescent="0.15">
      <c r="A32" s="124"/>
      <c r="B32" s="427"/>
      <c r="C32" s="428"/>
      <c r="D32" s="428"/>
      <c r="E32" s="428"/>
      <c r="F32" s="428"/>
      <c r="G32" s="428"/>
      <c r="H32" s="428"/>
      <c r="I32" s="428"/>
      <c r="J32" s="428"/>
      <c r="K32" s="428"/>
      <c r="L32" s="428"/>
      <c r="M32" s="428"/>
      <c r="N32" s="429"/>
      <c r="O32" s="149"/>
      <c r="P32" s="150"/>
      <c r="Q32" s="150"/>
      <c r="R32" s="150"/>
      <c r="S32" s="150"/>
      <c r="T32" s="150"/>
      <c r="U32" s="150"/>
      <c r="V32" s="150"/>
      <c r="W32" s="150"/>
      <c r="X32" s="150"/>
      <c r="Y32" s="151"/>
      <c r="Z32" s="150"/>
      <c r="AA32" s="150"/>
      <c r="AB32" s="150"/>
      <c r="AC32" s="150"/>
      <c r="AD32" s="150"/>
      <c r="AE32" s="150"/>
      <c r="AF32" s="150"/>
      <c r="AG32" s="152"/>
      <c r="AH32" s="150"/>
      <c r="AI32" s="150"/>
      <c r="AJ32" s="150"/>
      <c r="AK32" s="150"/>
      <c r="AL32" s="150"/>
      <c r="AM32" s="150"/>
      <c r="AN32" s="150"/>
      <c r="AO32" s="150"/>
      <c r="AP32" s="150"/>
      <c r="AQ32" s="150"/>
      <c r="AR32" s="151"/>
      <c r="AS32" s="150"/>
      <c r="AT32" s="150"/>
      <c r="AU32" s="150"/>
      <c r="AV32" s="150"/>
      <c r="AW32" s="150"/>
      <c r="AX32" s="150"/>
      <c r="AY32" s="152"/>
      <c r="AZ32" s="150"/>
      <c r="BA32" s="150"/>
      <c r="BB32" s="150"/>
      <c r="BC32" s="150"/>
      <c r="BD32" s="150"/>
      <c r="BE32" s="150"/>
      <c r="BF32" s="150"/>
      <c r="BG32" s="150"/>
      <c r="BH32" s="151"/>
      <c r="BI32" s="150"/>
      <c r="BJ32" s="150"/>
      <c r="BK32" s="150"/>
      <c r="BL32" s="150"/>
      <c r="BM32" s="150"/>
      <c r="BN32" s="150"/>
      <c r="BO32" s="152"/>
      <c r="BP32" s="150"/>
      <c r="BQ32" s="150"/>
      <c r="BR32" s="150"/>
      <c r="BS32" s="150"/>
      <c r="BT32" s="150"/>
      <c r="BU32" s="150"/>
      <c r="BV32" s="150"/>
      <c r="BW32" s="150"/>
      <c r="BX32" s="151"/>
      <c r="BY32" s="150"/>
      <c r="BZ32" s="150"/>
      <c r="CA32" s="150"/>
      <c r="CB32" s="150"/>
      <c r="CC32" s="150"/>
      <c r="CD32" s="150"/>
      <c r="CE32" s="150"/>
      <c r="CF32" s="407"/>
      <c r="CG32" s="408"/>
      <c r="CH32" s="408"/>
      <c r="CI32" s="408"/>
      <c r="CJ32" s="408"/>
      <c r="CK32" s="408"/>
      <c r="CL32" s="408"/>
      <c r="CM32" s="408"/>
      <c r="CN32" s="408"/>
      <c r="CO32" s="408"/>
      <c r="CP32" s="408"/>
      <c r="CQ32" s="408"/>
      <c r="CR32" s="408"/>
      <c r="CS32" s="408"/>
      <c r="CT32" s="408"/>
      <c r="CU32" s="408"/>
      <c r="CV32" s="408"/>
      <c r="CW32" s="408"/>
      <c r="CX32" s="408"/>
      <c r="CY32" s="408"/>
      <c r="CZ32" s="408"/>
      <c r="DA32" s="408"/>
      <c r="DB32" s="408"/>
      <c r="DC32" s="408"/>
      <c r="DD32" s="409"/>
      <c r="DE32" s="127"/>
      <c r="DJ32" s="118"/>
      <c r="DK32" s="118"/>
      <c r="DL32" s="118"/>
      <c r="DM32" s="118"/>
      <c r="DN32" s="118"/>
    </row>
    <row r="33" spans="1:118" ht="12.75" customHeight="1" x14ac:dyDescent="0.15">
      <c r="A33" s="124"/>
      <c r="B33" s="427"/>
      <c r="C33" s="428"/>
      <c r="D33" s="428"/>
      <c r="E33" s="428"/>
      <c r="F33" s="428"/>
      <c r="G33" s="428"/>
      <c r="H33" s="428"/>
      <c r="I33" s="428"/>
      <c r="J33" s="428"/>
      <c r="K33" s="428"/>
      <c r="L33" s="428"/>
      <c r="M33" s="428"/>
      <c r="N33" s="429"/>
      <c r="O33" s="149"/>
      <c r="P33" s="150"/>
      <c r="Q33" s="150"/>
      <c r="R33" s="150"/>
      <c r="S33" s="150"/>
      <c r="T33" s="150"/>
      <c r="U33" s="150"/>
      <c r="V33" s="150"/>
      <c r="W33" s="150"/>
      <c r="X33" s="150"/>
      <c r="Y33" s="151"/>
      <c r="Z33" s="150"/>
      <c r="AA33" s="150"/>
      <c r="AB33" s="150"/>
      <c r="AC33" s="150"/>
      <c r="AD33" s="150"/>
      <c r="AE33" s="150"/>
      <c r="AF33" s="150"/>
      <c r="AG33" s="152"/>
      <c r="AH33" s="150"/>
      <c r="AI33" s="150"/>
      <c r="AJ33" s="150"/>
      <c r="AK33" s="150"/>
      <c r="AL33" s="150"/>
      <c r="AM33" s="150"/>
      <c r="AN33" s="150"/>
      <c r="AO33" s="150"/>
      <c r="AP33" s="150"/>
      <c r="AQ33" s="150"/>
      <c r="AR33" s="151"/>
      <c r="AS33" s="150"/>
      <c r="AT33" s="150"/>
      <c r="AU33" s="150"/>
      <c r="AV33" s="150"/>
      <c r="AW33" s="150"/>
      <c r="AX33" s="150"/>
      <c r="AY33" s="152"/>
      <c r="AZ33" s="150"/>
      <c r="BA33" s="150"/>
      <c r="BB33" s="150"/>
      <c r="BC33" s="150"/>
      <c r="BD33" s="150"/>
      <c r="BE33" s="150"/>
      <c r="BF33" s="150"/>
      <c r="BG33" s="150"/>
      <c r="BH33" s="151"/>
      <c r="BI33" s="150"/>
      <c r="BJ33" s="150"/>
      <c r="BK33" s="150"/>
      <c r="BL33" s="150"/>
      <c r="BM33" s="150"/>
      <c r="BN33" s="150"/>
      <c r="BO33" s="152"/>
      <c r="BP33" s="150"/>
      <c r="BQ33" s="150"/>
      <c r="BR33" s="150"/>
      <c r="BS33" s="150"/>
      <c r="BT33" s="150"/>
      <c r="BU33" s="150"/>
      <c r="BV33" s="150"/>
      <c r="BW33" s="150"/>
      <c r="BX33" s="151"/>
      <c r="BY33" s="150"/>
      <c r="BZ33" s="150"/>
      <c r="CA33" s="150"/>
      <c r="CB33" s="150"/>
      <c r="CC33" s="150"/>
      <c r="CD33" s="150"/>
      <c r="CE33" s="150"/>
      <c r="CF33" s="501"/>
      <c r="CG33" s="502"/>
      <c r="CH33" s="502"/>
      <c r="CI33" s="502"/>
      <c r="CJ33" s="502"/>
      <c r="CK33" s="502"/>
      <c r="CL33" s="502"/>
      <c r="CM33" s="502"/>
      <c r="CN33" s="502"/>
      <c r="CO33" s="502"/>
      <c r="CP33" s="502"/>
      <c r="CQ33" s="502"/>
      <c r="CR33" s="502"/>
      <c r="CS33" s="502"/>
      <c r="CT33" s="502"/>
      <c r="CU33" s="502"/>
      <c r="CV33" s="502"/>
      <c r="CW33" s="502"/>
      <c r="CX33" s="502"/>
      <c r="CY33" s="502"/>
      <c r="CZ33" s="502"/>
      <c r="DA33" s="502"/>
      <c r="DB33" s="502"/>
      <c r="DC33" s="502"/>
      <c r="DD33" s="503"/>
      <c r="DE33" s="127"/>
      <c r="DJ33" s="118"/>
      <c r="DK33" s="118"/>
      <c r="DL33" s="118"/>
      <c r="DM33" s="118"/>
      <c r="DN33" s="118"/>
    </row>
    <row r="34" spans="1:118" ht="12.75" customHeight="1" x14ac:dyDescent="0.15">
      <c r="A34" s="124"/>
      <c r="B34" s="427"/>
      <c r="C34" s="428"/>
      <c r="D34" s="428"/>
      <c r="E34" s="428"/>
      <c r="F34" s="428"/>
      <c r="G34" s="428"/>
      <c r="H34" s="428"/>
      <c r="I34" s="428"/>
      <c r="J34" s="428"/>
      <c r="K34" s="428"/>
      <c r="L34" s="428"/>
      <c r="M34" s="428"/>
      <c r="N34" s="429"/>
      <c r="O34" s="149"/>
      <c r="P34" s="150"/>
      <c r="Q34" s="150"/>
      <c r="R34" s="150"/>
      <c r="S34" s="150"/>
      <c r="T34" s="150"/>
      <c r="U34" s="150"/>
      <c r="V34" s="150"/>
      <c r="W34" s="150"/>
      <c r="X34" s="150"/>
      <c r="Y34" s="151"/>
      <c r="Z34" s="150"/>
      <c r="AA34" s="150"/>
      <c r="AB34" s="150"/>
      <c r="AC34" s="150"/>
      <c r="AD34" s="150"/>
      <c r="AE34" s="150"/>
      <c r="AF34" s="150"/>
      <c r="AG34" s="152"/>
      <c r="AH34" s="150"/>
      <c r="AI34" s="150"/>
      <c r="AJ34" s="150"/>
      <c r="AK34" s="150"/>
      <c r="AL34" s="150"/>
      <c r="AM34" s="150"/>
      <c r="AN34" s="150"/>
      <c r="AO34" s="150"/>
      <c r="AP34" s="150"/>
      <c r="AQ34" s="150"/>
      <c r="AR34" s="151"/>
      <c r="AS34" s="150"/>
      <c r="AT34" s="150"/>
      <c r="AU34" s="150"/>
      <c r="AV34" s="150"/>
      <c r="AW34" s="150"/>
      <c r="AX34" s="150"/>
      <c r="AY34" s="152"/>
      <c r="AZ34" s="150"/>
      <c r="BA34" s="150"/>
      <c r="BB34" s="150"/>
      <c r="BC34" s="150"/>
      <c r="BD34" s="150"/>
      <c r="BE34" s="150"/>
      <c r="BF34" s="150"/>
      <c r="BG34" s="150"/>
      <c r="BH34" s="151"/>
      <c r="BI34" s="150"/>
      <c r="BJ34" s="150"/>
      <c r="BK34" s="150"/>
      <c r="BL34" s="150"/>
      <c r="BM34" s="150"/>
      <c r="BN34" s="150"/>
      <c r="BO34" s="152"/>
      <c r="BP34" s="150"/>
      <c r="BQ34" s="150"/>
      <c r="BR34" s="150"/>
      <c r="BS34" s="150"/>
      <c r="BT34" s="150"/>
      <c r="BU34" s="150"/>
      <c r="BV34" s="150"/>
      <c r="BW34" s="150"/>
      <c r="BX34" s="151"/>
      <c r="BY34" s="150"/>
      <c r="BZ34" s="150"/>
      <c r="CA34" s="150"/>
      <c r="CB34" s="150"/>
      <c r="CC34" s="150"/>
      <c r="CD34" s="150"/>
      <c r="CE34" s="150"/>
      <c r="CF34" s="456"/>
      <c r="CG34" s="457"/>
      <c r="CH34" s="457"/>
      <c r="CI34" s="457"/>
      <c r="CJ34" s="457"/>
      <c r="CK34" s="457"/>
      <c r="CL34" s="457"/>
      <c r="CM34" s="457"/>
      <c r="CN34" s="457"/>
      <c r="CO34" s="457"/>
      <c r="CP34" s="457"/>
      <c r="CQ34" s="460" t="s">
        <v>28</v>
      </c>
      <c r="CR34" s="460"/>
      <c r="CS34" s="460"/>
      <c r="CT34" s="457"/>
      <c r="CU34" s="457"/>
      <c r="CV34" s="457"/>
      <c r="CW34" s="457"/>
      <c r="CX34" s="457"/>
      <c r="CY34" s="457"/>
      <c r="CZ34" s="457"/>
      <c r="DA34" s="457"/>
      <c r="DB34" s="457"/>
      <c r="DC34" s="457"/>
      <c r="DD34" s="470"/>
      <c r="DE34" s="127"/>
      <c r="DJ34" s="118"/>
      <c r="DK34" s="118"/>
      <c r="DL34" s="118"/>
      <c r="DM34" s="118"/>
      <c r="DN34" s="118"/>
    </row>
    <row r="35" spans="1:118" ht="12.75" customHeight="1" thickBot="1" x14ac:dyDescent="0.2">
      <c r="A35" s="124"/>
      <c r="B35" s="430"/>
      <c r="C35" s="431"/>
      <c r="D35" s="431"/>
      <c r="E35" s="431"/>
      <c r="F35" s="431"/>
      <c r="G35" s="431"/>
      <c r="H35" s="431"/>
      <c r="I35" s="431"/>
      <c r="J35" s="431"/>
      <c r="K35" s="431"/>
      <c r="L35" s="431"/>
      <c r="M35" s="431"/>
      <c r="N35" s="432"/>
      <c r="O35" s="157"/>
      <c r="P35" s="158"/>
      <c r="Q35" s="158"/>
      <c r="R35" s="158"/>
      <c r="S35" s="158"/>
      <c r="T35" s="158"/>
      <c r="U35" s="158"/>
      <c r="V35" s="158"/>
      <c r="W35" s="158"/>
      <c r="X35" s="158"/>
      <c r="Y35" s="159"/>
      <c r="Z35" s="158"/>
      <c r="AA35" s="158"/>
      <c r="AB35" s="158"/>
      <c r="AC35" s="158"/>
      <c r="AD35" s="158"/>
      <c r="AE35" s="158"/>
      <c r="AF35" s="158"/>
      <c r="AG35" s="160"/>
      <c r="AH35" s="158"/>
      <c r="AI35" s="158"/>
      <c r="AJ35" s="158"/>
      <c r="AK35" s="158"/>
      <c r="AL35" s="158"/>
      <c r="AM35" s="158"/>
      <c r="AN35" s="158"/>
      <c r="AO35" s="158"/>
      <c r="AP35" s="158"/>
      <c r="AQ35" s="158"/>
      <c r="AR35" s="159"/>
      <c r="AS35" s="158"/>
      <c r="AT35" s="158"/>
      <c r="AU35" s="158"/>
      <c r="AV35" s="158"/>
      <c r="AW35" s="158"/>
      <c r="AX35" s="158"/>
      <c r="AY35" s="160"/>
      <c r="AZ35" s="158"/>
      <c r="BA35" s="158"/>
      <c r="BB35" s="158"/>
      <c r="BC35" s="158"/>
      <c r="BD35" s="158"/>
      <c r="BE35" s="158"/>
      <c r="BF35" s="158"/>
      <c r="BG35" s="158"/>
      <c r="BH35" s="159"/>
      <c r="BI35" s="158"/>
      <c r="BJ35" s="158"/>
      <c r="BK35" s="158"/>
      <c r="BL35" s="158"/>
      <c r="BM35" s="158"/>
      <c r="BN35" s="158"/>
      <c r="BO35" s="160"/>
      <c r="BP35" s="158"/>
      <c r="BQ35" s="158"/>
      <c r="BR35" s="158"/>
      <c r="BS35" s="158"/>
      <c r="BT35" s="158"/>
      <c r="BU35" s="158"/>
      <c r="BV35" s="158"/>
      <c r="BW35" s="158"/>
      <c r="BX35" s="159"/>
      <c r="BY35" s="158"/>
      <c r="BZ35" s="158"/>
      <c r="CA35" s="158"/>
      <c r="CB35" s="158"/>
      <c r="CC35" s="158"/>
      <c r="CD35" s="158"/>
      <c r="CE35" s="158"/>
      <c r="CF35" s="504"/>
      <c r="CG35" s="497"/>
      <c r="CH35" s="497"/>
      <c r="CI35" s="497"/>
      <c r="CJ35" s="497"/>
      <c r="CK35" s="497"/>
      <c r="CL35" s="497"/>
      <c r="CM35" s="497"/>
      <c r="CN35" s="497"/>
      <c r="CO35" s="497"/>
      <c r="CP35" s="497"/>
      <c r="CQ35" s="496"/>
      <c r="CR35" s="496"/>
      <c r="CS35" s="496"/>
      <c r="CT35" s="497"/>
      <c r="CU35" s="497"/>
      <c r="CV35" s="497"/>
      <c r="CW35" s="497"/>
      <c r="CX35" s="497"/>
      <c r="CY35" s="497"/>
      <c r="CZ35" s="497"/>
      <c r="DA35" s="497"/>
      <c r="DB35" s="497"/>
      <c r="DC35" s="497"/>
      <c r="DD35" s="498"/>
      <c r="DE35" s="127"/>
      <c r="DJ35" s="118"/>
      <c r="DK35" s="118"/>
      <c r="DL35" s="118"/>
      <c r="DM35" s="118"/>
      <c r="DN35" s="118"/>
    </row>
    <row r="36" spans="1:118" ht="12.75" customHeight="1" thickTop="1" x14ac:dyDescent="0.15">
      <c r="A36" s="124"/>
      <c r="B36" s="539" t="s">
        <v>32</v>
      </c>
      <c r="C36" s="540"/>
      <c r="D36" s="540"/>
      <c r="E36" s="540"/>
      <c r="F36" s="540"/>
      <c r="G36" s="540"/>
      <c r="H36" s="540"/>
      <c r="I36" s="540"/>
      <c r="J36" s="540"/>
      <c r="K36" s="540"/>
      <c r="L36" s="540"/>
      <c r="M36" s="540"/>
      <c r="N36" s="541"/>
      <c r="O36" s="161"/>
      <c r="P36" s="162"/>
      <c r="Q36" s="162"/>
      <c r="R36" s="162"/>
      <c r="S36" s="162"/>
      <c r="T36" s="162"/>
      <c r="U36" s="162"/>
      <c r="V36" s="162"/>
      <c r="W36" s="162"/>
      <c r="X36" s="162"/>
      <c r="Y36" s="163"/>
      <c r="Z36" s="162"/>
      <c r="AA36" s="162"/>
      <c r="AB36" s="162"/>
      <c r="AC36" s="162"/>
      <c r="AD36" s="162"/>
      <c r="AE36" s="162"/>
      <c r="AF36" s="162"/>
      <c r="AG36" s="164"/>
      <c r="AH36" s="162"/>
      <c r="AI36" s="162"/>
      <c r="AJ36" s="162"/>
      <c r="AK36" s="162"/>
      <c r="AL36" s="162"/>
      <c r="AM36" s="162"/>
      <c r="AN36" s="162"/>
      <c r="AO36" s="162"/>
      <c r="AP36" s="162"/>
      <c r="AQ36" s="162"/>
      <c r="AR36" s="163"/>
      <c r="AS36" s="162"/>
      <c r="AT36" s="162"/>
      <c r="AU36" s="162"/>
      <c r="AV36" s="162"/>
      <c r="AW36" s="162"/>
      <c r="AX36" s="162"/>
      <c r="AY36" s="164"/>
      <c r="AZ36" s="162"/>
      <c r="BA36" s="162"/>
      <c r="BB36" s="162"/>
      <c r="BC36" s="162"/>
      <c r="BD36" s="162"/>
      <c r="BE36" s="162"/>
      <c r="BF36" s="162"/>
      <c r="BG36" s="162"/>
      <c r="BH36" s="163"/>
      <c r="BI36" s="162"/>
      <c r="BJ36" s="162"/>
      <c r="BK36" s="162"/>
      <c r="BL36" s="162"/>
      <c r="BM36" s="162"/>
      <c r="BN36" s="162"/>
      <c r="BO36" s="164"/>
      <c r="BP36" s="162"/>
      <c r="BQ36" s="162"/>
      <c r="BR36" s="162"/>
      <c r="BS36" s="162"/>
      <c r="BT36" s="162"/>
      <c r="BU36" s="162"/>
      <c r="BV36" s="162"/>
      <c r="BW36" s="162"/>
      <c r="BX36" s="163"/>
      <c r="BY36" s="162"/>
      <c r="BZ36" s="162"/>
      <c r="CA36" s="162"/>
      <c r="CB36" s="162"/>
      <c r="CC36" s="162"/>
      <c r="CD36" s="162"/>
      <c r="CE36" s="162"/>
      <c r="CF36" s="483"/>
      <c r="CG36" s="484"/>
      <c r="CH36" s="484"/>
      <c r="CI36" s="485"/>
      <c r="CJ36" s="492"/>
      <c r="CK36" s="492"/>
      <c r="CL36" s="492"/>
      <c r="CM36" s="492"/>
      <c r="CN36" s="492"/>
      <c r="CO36" s="492"/>
      <c r="CP36" s="492"/>
      <c r="CQ36" s="492"/>
      <c r="CR36" s="492"/>
      <c r="CS36" s="494" t="s">
        <v>28</v>
      </c>
      <c r="CT36" s="494"/>
      <c r="CU36" s="494"/>
      <c r="CV36" s="492"/>
      <c r="CW36" s="492"/>
      <c r="CX36" s="492"/>
      <c r="CY36" s="492"/>
      <c r="CZ36" s="492"/>
      <c r="DA36" s="492"/>
      <c r="DB36" s="492"/>
      <c r="DC36" s="492"/>
      <c r="DD36" s="493"/>
      <c r="DE36" s="127"/>
      <c r="DJ36" s="118"/>
      <c r="DK36" s="118"/>
      <c r="DL36" s="118"/>
      <c r="DM36" s="118"/>
      <c r="DN36" s="118"/>
    </row>
    <row r="37" spans="1:118" ht="12.75" customHeight="1" x14ac:dyDescent="0.15">
      <c r="A37" s="124"/>
      <c r="B37" s="427"/>
      <c r="C37" s="428"/>
      <c r="D37" s="428"/>
      <c r="E37" s="428"/>
      <c r="F37" s="428"/>
      <c r="G37" s="428"/>
      <c r="H37" s="428"/>
      <c r="I37" s="428"/>
      <c r="J37" s="428"/>
      <c r="K37" s="428"/>
      <c r="L37" s="428"/>
      <c r="M37" s="428"/>
      <c r="N37" s="429"/>
      <c r="O37" s="149"/>
      <c r="P37" s="150"/>
      <c r="Q37" s="150"/>
      <c r="R37" s="150"/>
      <c r="S37" s="150"/>
      <c r="T37" s="150"/>
      <c r="U37" s="150"/>
      <c r="V37" s="150"/>
      <c r="W37" s="150"/>
      <c r="X37" s="150"/>
      <c r="Y37" s="151"/>
      <c r="Z37" s="150"/>
      <c r="AA37" s="150"/>
      <c r="AB37" s="150"/>
      <c r="AC37" s="150"/>
      <c r="AD37" s="150"/>
      <c r="AE37" s="150"/>
      <c r="AF37" s="150"/>
      <c r="AG37" s="152"/>
      <c r="AH37" s="150"/>
      <c r="AI37" s="150"/>
      <c r="AJ37" s="150"/>
      <c r="AK37" s="150"/>
      <c r="AL37" s="150"/>
      <c r="AM37" s="150"/>
      <c r="AN37" s="150"/>
      <c r="AO37" s="150"/>
      <c r="AP37" s="150"/>
      <c r="AQ37" s="150"/>
      <c r="AR37" s="151"/>
      <c r="AS37" s="150"/>
      <c r="AT37" s="150"/>
      <c r="AU37" s="150"/>
      <c r="AV37" s="150"/>
      <c r="AW37" s="150"/>
      <c r="AX37" s="150"/>
      <c r="AY37" s="152"/>
      <c r="AZ37" s="150"/>
      <c r="BA37" s="150"/>
      <c r="BB37" s="150"/>
      <c r="BC37" s="150"/>
      <c r="BD37" s="150"/>
      <c r="BE37" s="150"/>
      <c r="BF37" s="150"/>
      <c r="BG37" s="150"/>
      <c r="BH37" s="151"/>
      <c r="BI37" s="150"/>
      <c r="BJ37" s="150"/>
      <c r="BK37" s="150"/>
      <c r="BL37" s="150"/>
      <c r="BM37" s="150"/>
      <c r="BN37" s="150"/>
      <c r="BO37" s="152"/>
      <c r="BP37" s="150"/>
      <c r="BQ37" s="150"/>
      <c r="BR37" s="150"/>
      <c r="BS37" s="150"/>
      <c r="BT37" s="150"/>
      <c r="BU37" s="150"/>
      <c r="BV37" s="150"/>
      <c r="BW37" s="150"/>
      <c r="BX37" s="151"/>
      <c r="BY37" s="150"/>
      <c r="BZ37" s="150"/>
      <c r="CA37" s="150"/>
      <c r="CB37" s="150"/>
      <c r="CC37" s="150"/>
      <c r="CD37" s="150"/>
      <c r="CE37" s="150"/>
      <c r="CF37" s="486"/>
      <c r="CG37" s="487"/>
      <c r="CH37" s="487"/>
      <c r="CI37" s="488"/>
      <c r="CJ37" s="439"/>
      <c r="CK37" s="439"/>
      <c r="CL37" s="439"/>
      <c r="CM37" s="439"/>
      <c r="CN37" s="439"/>
      <c r="CO37" s="439"/>
      <c r="CP37" s="439"/>
      <c r="CQ37" s="439"/>
      <c r="CR37" s="439"/>
      <c r="CS37" s="495"/>
      <c r="CT37" s="495"/>
      <c r="CU37" s="495"/>
      <c r="CV37" s="439"/>
      <c r="CW37" s="439"/>
      <c r="CX37" s="439"/>
      <c r="CY37" s="439"/>
      <c r="CZ37" s="439"/>
      <c r="DA37" s="439"/>
      <c r="DB37" s="439"/>
      <c r="DC37" s="439"/>
      <c r="DD37" s="440"/>
      <c r="DE37" s="127"/>
      <c r="DJ37" s="118"/>
      <c r="DK37" s="118"/>
      <c r="DL37" s="118"/>
      <c r="DM37" s="118"/>
      <c r="DN37" s="118"/>
    </row>
    <row r="38" spans="1:118" ht="12.75" customHeight="1" x14ac:dyDescent="0.15">
      <c r="A38" s="124"/>
      <c r="B38" s="427"/>
      <c r="C38" s="428"/>
      <c r="D38" s="428"/>
      <c r="E38" s="428"/>
      <c r="F38" s="428"/>
      <c r="G38" s="428"/>
      <c r="H38" s="428"/>
      <c r="I38" s="428"/>
      <c r="J38" s="428"/>
      <c r="K38" s="428"/>
      <c r="L38" s="428"/>
      <c r="M38" s="428"/>
      <c r="N38" s="429"/>
      <c r="O38" s="149"/>
      <c r="P38" s="150"/>
      <c r="Q38" s="150"/>
      <c r="R38" s="150"/>
      <c r="S38" s="150"/>
      <c r="T38" s="150"/>
      <c r="U38" s="150"/>
      <c r="V38" s="150"/>
      <c r="W38" s="150"/>
      <c r="X38" s="150"/>
      <c r="Y38" s="151"/>
      <c r="Z38" s="150"/>
      <c r="AA38" s="150"/>
      <c r="AB38" s="150"/>
      <c r="AC38" s="150"/>
      <c r="AD38" s="150"/>
      <c r="AE38" s="150"/>
      <c r="AF38" s="150"/>
      <c r="AG38" s="152"/>
      <c r="AH38" s="150"/>
      <c r="AI38" s="150"/>
      <c r="AJ38" s="150"/>
      <c r="AK38" s="150"/>
      <c r="AL38" s="150"/>
      <c r="AM38" s="150"/>
      <c r="AN38" s="150"/>
      <c r="AO38" s="150"/>
      <c r="AP38" s="150"/>
      <c r="AQ38" s="150"/>
      <c r="AR38" s="151"/>
      <c r="AS38" s="150"/>
      <c r="AT38" s="150"/>
      <c r="AU38" s="150"/>
      <c r="AV38" s="150"/>
      <c r="AW38" s="150"/>
      <c r="AX38" s="150"/>
      <c r="AY38" s="152"/>
      <c r="AZ38" s="150"/>
      <c r="BA38" s="150"/>
      <c r="BB38" s="150"/>
      <c r="BC38" s="150"/>
      <c r="BD38" s="150"/>
      <c r="BE38" s="150"/>
      <c r="BF38" s="150"/>
      <c r="BG38" s="150"/>
      <c r="BH38" s="151"/>
      <c r="BI38" s="150"/>
      <c r="BJ38" s="150"/>
      <c r="BK38" s="150"/>
      <c r="BL38" s="150"/>
      <c r="BM38" s="150"/>
      <c r="BN38" s="150"/>
      <c r="BO38" s="152"/>
      <c r="BP38" s="150"/>
      <c r="BQ38" s="150"/>
      <c r="BR38" s="150"/>
      <c r="BS38" s="150"/>
      <c r="BT38" s="150"/>
      <c r="BU38" s="150"/>
      <c r="BV38" s="150"/>
      <c r="BW38" s="150"/>
      <c r="BX38" s="151"/>
      <c r="BY38" s="150"/>
      <c r="BZ38" s="150"/>
      <c r="CA38" s="150"/>
      <c r="CB38" s="150"/>
      <c r="CC38" s="150"/>
      <c r="CD38" s="150"/>
      <c r="CE38" s="150"/>
      <c r="CF38" s="486"/>
      <c r="CG38" s="487"/>
      <c r="CH38" s="487"/>
      <c r="CI38" s="488"/>
      <c r="CJ38" s="479"/>
      <c r="CK38" s="479"/>
      <c r="CL38" s="479"/>
      <c r="CM38" s="479"/>
      <c r="CN38" s="479"/>
      <c r="CO38" s="479"/>
      <c r="CP38" s="479"/>
      <c r="CQ38" s="479"/>
      <c r="CR38" s="479"/>
      <c r="CS38" s="460" t="s">
        <v>28</v>
      </c>
      <c r="CT38" s="460"/>
      <c r="CU38" s="460"/>
      <c r="CV38" s="479"/>
      <c r="CW38" s="479"/>
      <c r="CX38" s="479"/>
      <c r="CY38" s="479"/>
      <c r="CZ38" s="479"/>
      <c r="DA38" s="479"/>
      <c r="DB38" s="479"/>
      <c r="DC38" s="479"/>
      <c r="DD38" s="480"/>
      <c r="DE38" s="127"/>
      <c r="DJ38" s="118"/>
      <c r="DK38" s="118"/>
      <c r="DL38" s="118"/>
      <c r="DM38" s="118"/>
      <c r="DN38" s="118"/>
    </row>
    <row r="39" spans="1:118" ht="12.75" customHeight="1" x14ac:dyDescent="0.15">
      <c r="A39" s="124"/>
      <c r="B39" s="427"/>
      <c r="C39" s="428"/>
      <c r="D39" s="428"/>
      <c r="E39" s="428"/>
      <c r="F39" s="428"/>
      <c r="G39" s="428"/>
      <c r="H39" s="428"/>
      <c r="I39" s="428"/>
      <c r="J39" s="428"/>
      <c r="K39" s="428"/>
      <c r="L39" s="428"/>
      <c r="M39" s="428"/>
      <c r="N39" s="429"/>
      <c r="O39" s="153"/>
      <c r="P39" s="154"/>
      <c r="Q39" s="154"/>
      <c r="R39" s="154"/>
      <c r="S39" s="154"/>
      <c r="T39" s="154"/>
      <c r="U39" s="154"/>
      <c r="V39" s="154"/>
      <c r="W39" s="154"/>
      <c r="X39" s="154"/>
      <c r="Y39" s="155"/>
      <c r="Z39" s="154"/>
      <c r="AA39" s="154"/>
      <c r="AB39" s="154"/>
      <c r="AC39" s="154"/>
      <c r="AD39" s="154"/>
      <c r="AE39" s="154"/>
      <c r="AF39" s="154"/>
      <c r="AG39" s="156"/>
      <c r="AH39" s="154"/>
      <c r="AI39" s="154"/>
      <c r="AJ39" s="154"/>
      <c r="AK39" s="154"/>
      <c r="AL39" s="154"/>
      <c r="AM39" s="154"/>
      <c r="AN39" s="154"/>
      <c r="AO39" s="154"/>
      <c r="AP39" s="154"/>
      <c r="AQ39" s="154"/>
      <c r="AR39" s="155"/>
      <c r="AS39" s="154"/>
      <c r="AT39" s="154"/>
      <c r="AU39" s="154"/>
      <c r="AV39" s="154"/>
      <c r="AW39" s="154"/>
      <c r="AX39" s="154"/>
      <c r="AY39" s="156"/>
      <c r="AZ39" s="154"/>
      <c r="BA39" s="154"/>
      <c r="BB39" s="154"/>
      <c r="BC39" s="154"/>
      <c r="BD39" s="154"/>
      <c r="BE39" s="154"/>
      <c r="BF39" s="154"/>
      <c r="BG39" s="154"/>
      <c r="BH39" s="155"/>
      <c r="BI39" s="154"/>
      <c r="BJ39" s="154"/>
      <c r="BK39" s="154"/>
      <c r="BL39" s="154"/>
      <c r="BM39" s="154"/>
      <c r="BN39" s="154"/>
      <c r="BO39" s="156"/>
      <c r="BP39" s="154"/>
      <c r="BQ39" s="154"/>
      <c r="BR39" s="154"/>
      <c r="BS39" s="154"/>
      <c r="BT39" s="154"/>
      <c r="BU39" s="154"/>
      <c r="BV39" s="154"/>
      <c r="BW39" s="154"/>
      <c r="BX39" s="155"/>
      <c r="BY39" s="154"/>
      <c r="BZ39" s="154"/>
      <c r="CA39" s="154"/>
      <c r="CB39" s="154"/>
      <c r="CC39" s="154"/>
      <c r="CD39" s="154"/>
      <c r="CE39" s="154"/>
      <c r="CF39" s="489"/>
      <c r="CG39" s="490"/>
      <c r="CH39" s="490"/>
      <c r="CI39" s="491"/>
      <c r="CJ39" s="481"/>
      <c r="CK39" s="481"/>
      <c r="CL39" s="481"/>
      <c r="CM39" s="481"/>
      <c r="CN39" s="481"/>
      <c r="CO39" s="481"/>
      <c r="CP39" s="481"/>
      <c r="CQ39" s="481"/>
      <c r="CR39" s="481"/>
      <c r="CS39" s="461"/>
      <c r="CT39" s="461"/>
      <c r="CU39" s="461"/>
      <c r="CV39" s="481"/>
      <c r="CW39" s="481"/>
      <c r="CX39" s="481"/>
      <c r="CY39" s="481"/>
      <c r="CZ39" s="481"/>
      <c r="DA39" s="481"/>
      <c r="DB39" s="481"/>
      <c r="DC39" s="481"/>
      <c r="DD39" s="482"/>
      <c r="DE39" s="127"/>
      <c r="DJ39" s="118"/>
      <c r="DK39" s="118"/>
      <c r="DL39" s="118"/>
      <c r="DM39" s="118"/>
      <c r="DN39" s="118"/>
    </row>
    <row r="40" spans="1:118" ht="12.75" customHeight="1" x14ac:dyDescent="0.15">
      <c r="A40" s="124"/>
      <c r="B40" s="427"/>
      <c r="C40" s="428"/>
      <c r="D40" s="428"/>
      <c r="E40" s="428"/>
      <c r="F40" s="428"/>
      <c r="G40" s="428"/>
      <c r="H40" s="428"/>
      <c r="I40" s="428"/>
      <c r="J40" s="428"/>
      <c r="K40" s="428"/>
      <c r="L40" s="428"/>
      <c r="M40" s="428"/>
      <c r="N40" s="429"/>
      <c r="O40" s="149"/>
      <c r="P40" s="150"/>
      <c r="Q40" s="150"/>
      <c r="R40" s="150"/>
      <c r="S40" s="150"/>
      <c r="T40" s="150"/>
      <c r="U40" s="150"/>
      <c r="V40" s="150"/>
      <c r="W40" s="150"/>
      <c r="X40" s="150"/>
      <c r="Y40" s="151"/>
      <c r="Z40" s="150"/>
      <c r="AA40" s="150"/>
      <c r="AB40" s="150"/>
      <c r="AC40" s="150"/>
      <c r="AD40" s="150"/>
      <c r="AE40" s="150"/>
      <c r="AF40" s="150"/>
      <c r="AG40" s="152"/>
      <c r="AH40" s="150"/>
      <c r="AI40" s="150"/>
      <c r="AJ40" s="150"/>
      <c r="AK40" s="150"/>
      <c r="AL40" s="150"/>
      <c r="AM40" s="150"/>
      <c r="AN40" s="150"/>
      <c r="AO40" s="150"/>
      <c r="AP40" s="150"/>
      <c r="AQ40" s="150"/>
      <c r="AR40" s="151"/>
      <c r="AS40" s="150"/>
      <c r="AT40" s="150"/>
      <c r="AU40" s="150"/>
      <c r="AV40" s="150"/>
      <c r="AW40" s="150"/>
      <c r="AX40" s="150"/>
      <c r="AY40" s="152"/>
      <c r="AZ40" s="150"/>
      <c r="BA40" s="150"/>
      <c r="BB40" s="150"/>
      <c r="BC40" s="150"/>
      <c r="BD40" s="150"/>
      <c r="BE40" s="150"/>
      <c r="BF40" s="150"/>
      <c r="BG40" s="150"/>
      <c r="BH40" s="151"/>
      <c r="BI40" s="150"/>
      <c r="BJ40" s="150"/>
      <c r="BK40" s="150"/>
      <c r="BL40" s="150"/>
      <c r="BM40" s="150"/>
      <c r="BN40" s="150"/>
      <c r="BO40" s="152"/>
      <c r="BP40" s="150"/>
      <c r="BQ40" s="150"/>
      <c r="BR40" s="150"/>
      <c r="BS40" s="150"/>
      <c r="BT40" s="150"/>
      <c r="BU40" s="150"/>
      <c r="BV40" s="150"/>
      <c r="BW40" s="150"/>
      <c r="BX40" s="151"/>
      <c r="BY40" s="150"/>
      <c r="BZ40" s="150"/>
      <c r="CA40" s="150"/>
      <c r="CB40" s="150"/>
      <c r="CC40" s="150"/>
      <c r="CD40" s="150"/>
      <c r="CE40" s="150"/>
      <c r="CF40" s="486"/>
      <c r="CG40" s="487"/>
      <c r="CH40" s="487"/>
      <c r="CI40" s="488"/>
      <c r="CJ40" s="437"/>
      <c r="CK40" s="437"/>
      <c r="CL40" s="437"/>
      <c r="CM40" s="437"/>
      <c r="CN40" s="437"/>
      <c r="CO40" s="437"/>
      <c r="CP40" s="437"/>
      <c r="CQ40" s="437"/>
      <c r="CR40" s="437"/>
      <c r="CS40" s="500" t="s">
        <v>28</v>
      </c>
      <c r="CT40" s="500"/>
      <c r="CU40" s="500"/>
      <c r="CV40" s="437"/>
      <c r="CW40" s="437"/>
      <c r="CX40" s="437"/>
      <c r="CY40" s="437"/>
      <c r="CZ40" s="437"/>
      <c r="DA40" s="437"/>
      <c r="DB40" s="437"/>
      <c r="DC40" s="437"/>
      <c r="DD40" s="438"/>
      <c r="DE40" s="127"/>
      <c r="DJ40" s="118"/>
      <c r="DK40" s="118"/>
      <c r="DL40" s="118"/>
      <c r="DM40" s="118"/>
      <c r="DN40" s="118"/>
    </row>
    <row r="41" spans="1:118" ht="12.75" customHeight="1" x14ac:dyDescent="0.15">
      <c r="A41" s="124"/>
      <c r="B41" s="427"/>
      <c r="C41" s="428"/>
      <c r="D41" s="428"/>
      <c r="E41" s="428"/>
      <c r="F41" s="428"/>
      <c r="G41" s="428"/>
      <c r="H41" s="428"/>
      <c r="I41" s="428"/>
      <c r="J41" s="428"/>
      <c r="K41" s="428"/>
      <c r="L41" s="428"/>
      <c r="M41" s="428"/>
      <c r="N41" s="429"/>
      <c r="O41" s="149"/>
      <c r="P41" s="150"/>
      <c r="Q41" s="150"/>
      <c r="R41" s="150"/>
      <c r="S41" s="150"/>
      <c r="T41" s="150"/>
      <c r="U41" s="150"/>
      <c r="V41" s="150"/>
      <c r="W41" s="150"/>
      <c r="X41" s="150"/>
      <c r="Y41" s="151"/>
      <c r="Z41" s="150"/>
      <c r="AA41" s="150"/>
      <c r="AB41" s="150"/>
      <c r="AC41" s="150"/>
      <c r="AD41" s="150"/>
      <c r="AE41" s="150"/>
      <c r="AF41" s="150"/>
      <c r="AG41" s="152"/>
      <c r="AH41" s="150"/>
      <c r="AI41" s="150"/>
      <c r="AJ41" s="150"/>
      <c r="AK41" s="150"/>
      <c r="AL41" s="150"/>
      <c r="AM41" s="150"/>
      <c r="AN41" s="150"/>
      <c r="AO41" s="150"/>
      <c r="AP41" s="150"/>
      <c r="AQ41" s="150"/>
      <c r="AR41" s="151"/>
      <c r="AS41" s="150"/>
      <c r="AT41" s="150"/>
      <c r="AU41" s="150"/>
      <c r="AV41" s="150"/>
      <c r="AW41" s="150"/>
      <c r="AX41" s="150"/>
      <c r="AY41" s="152"/>
      <c r="AZ41" s="150"/>
      <c r="BA41" s="150"/>
      <c r="BB41" s="150"/>
      <c r="BC41" s="150"/>
      <c r="BD41" s="150"/>
      <c r="BE41" s="150"/>
      <c r="BF41" s="150"/>
      <c r="BG41" s="150"/>
      <c r="BH41" s="151"/>
      <c r="BI41" s="150"/>
      <c r="BJ41" s="150"/>
      <c r="BK41" s="150"/>
      <c r="BL41" s="150"/>
      <c r="BM41" s="150"/>
      <c r="BN41" s="150"/>
      <c r="BO41" s="152"/>
      <c r="BP41" s="150"/>
      <c r="BQ41" s="150"/>
      <c r="BR41" s="150"/>
      <c r="BS41" s="150"/>
      <c r="BT41" s="150"/>
      <c r="BU41" s="150"/>
      <c r="BV41" s="150"/>
      <c r="BW41" s="150"/>
      <c r="BX41" s="151"/>
      <c r="BY41" s="150"/>
      <c r="BZ41" s="150"/>
      <c r="CA41" s="150"/>
      <c r="CB41" s="150"/>
      <c r="CC41" s="150"/>
      <c r="CD41" s="150"/>
      <c r="CE41" s="150"/>
      <c r="CF41" s="486"/>
      <c r="CG41" s="487"/>
      <c r="CH41" s="487"/>
      <c r="CI41" s="488"/>
      <c r="CJ41" s="439"/>
      <c r="CK41" s="439"/>
      <c r="CL41" s="439"/>
      <c r="CM41" s="439"/>
      <c r="CN41" s="439"/>
      <c r="CO41" s="439"/>
      <c r="CP41" s="439"/>
      <c r="CQ41" s="439"/>
      <c r="CR41" s="439"/>
      <c r="CS41" s="495"/>
      <c r="CT41" s="495"/>
      <c r="CU41" s="495"/>
      <c r="CV41" s="439"/>
      <c r="CW41" s="439"/>
      <c r="CX41" s="439"/>
      <c r="CY41" s="439"/>
      <c r="CZ41" s="439"/>
      <c r="DA41" s="439"/>
      <c r="DB41" s="439"/>
      <c r="DC41" s="439"/>
      <c r="DD41" s="440"/>
      <c r="DE41" s="127"/>
      <c r="DJ41" s="118"/>
      <c r="DK41" s="118"/>
      <c r="DL41" s="118"/>
      <c r="DM41" s="118"/>
      <c r="DN41" s="118"/>
    </row>
    <row r="42" spans="1:118" ht="12.75" customHeight="1" x14ac:dyDescent="0.15">
      <c r="A42" s="124"/>
      <c r="B42" s="427"/>
      <c r="C42" s="428"/>
      <c r="D42" s="428"/>
      <c r="E42" s="428"/>
      <c r="F42" s="428"/>
      <c r="G42" s="428"/>
      <c r="H42" s="428"/>
      <c r="I42" s="428"/>
      <c r="J42" s="428"/>
      <c r="K42" s="428"/>
      <c r="L42" s="428"/>
      <c r="M42" s="428"/>
      <c r="N42" s="429"/>
      <c r="O42" s="149"/>
      <c r="P42" s="150"/>
      <c r="Q42" s="150"/>
      <c r="R42" s="150"/>
      <c r="S42" s="150"/>
      <c r="T42" s="150"/>
      <c r="U42" s="150"/>
      <c r="V42" s="150"/>
      <c r="W42" s="150"/>
      <c r="X42" s="150"/>
      <c r="Y42" s="151"/>
      <c r="Z42" s="150"/>
      <c r="AA42" s="150"/>
      <c r="AB42" s="150"/>
      <c r="AC42" s="150"/>
      <c r="AD42" s="150"/>
      <c r="AE42" s="150"/>
      <c r="AF42" s="150"/>
      <c r="AG42" s="152"/>
      <c r="AH42" s="150"/>
      <c r="AI42" s="150"/>
      <c r="AJ42" s="150"/>
      <c r="AK42" s="150"/>
      <c r="AL42" s="150"/>
      <c r="AM42" s="150"/>
      <c r="AN42" s="150"/>
      <c r="AO42" s="150"/>
      <c r="AP42" s="150"/>
      <c r="AQ42" s="150"/>
      <c r="AR42" s="151"/>
      <c r="AS42" s="150"/>
      <c r="AT42" s="150"/>
      <c r="AU42" s="150"/>
      <c r="AV42" s="150"/>
      <c r="AW42" s="150"/>
      <c r="AX42" s="150"/>
      <c r="AY42" s="152"/>
      <c r="AZ42" s="150"/>
      <c r="BA42" s="150"/>
      <c r="BB42" s="150"/>
      <c r="BC42" s="150"/>
      <c r="BD42" s="150"/>
      <c r="BE42" s="150"/>
      <c r="BF42" s="150"/>
      <c r="BG42" s="150"/>
      <c r="BH42" s="151"/>
      <c r="BI42" s="150"/>
      <c r="BJ42" s="150"/>
      <c r="BK42" s="150"/>
      <c r="BL42" s="150"/>
      <c r="BM42" s="150"/>
      <c r="BN42" s="150"/>
      <c r="BO42" s="152"/>
      <c r="BP42" s="150"/>
      <c r="BQ42" s="150"/>
      <c r="BR42" s="150"/>
      <c r="BS42" s="150"/>
      <c r="BT42" s="150"/>
      <c r="BU42" s="150"/>
      <c r="BV42" s="150"/>
      <c r="BW42" s="150"/>
      <c r="BX42" s="151"/>
      <c r="BY42" s="150"/>
      <c r="BZ42" s="150"/>
      <c r="CA42" s="150"/>
      <c r="CB42" s="150"/>
      <c r="CC42" s="150"/>
      <c r="CD42" s="150"/>
      <c r="CE42" s="150"/>
      <c r="CF42" s="486"/>
      <c r="CG42" s="487"/>
      <c r="CH42" s="487"/>
      <c r="CI42" s="488"/>
      <c r="CJ42" s="479"/>
      <c r="CK42" s="479"/>
      <c r="CL42" s="479"/>
      <c r="CM42" s="479"/>
      <c r="CN42" s="479"/>
      <c r="CO42" s="479"/>
      <c r="CP42" s="479"/>
      <c r="CQ42" s="479"/>
      <c r="CR42" s="479"/>
      <c r="CS42" s="460" t="s">
        <v>28</v>
      </c>
      <c r="CT42" s="460"/>
      <c r="CU42" s="460"/>
      <c r="CV42" s="479"/>
      <c r="CW42" s="479"/>
      <c r="CX42" s="479"/>
      <c r="CY42" s="479"/>
      <c r="CZ42" s="479"/>
      <c r="DA42" s="479"/>
      <c r="DB42" s="479"/>
      <c r="DC42" s="479"/>
      <c r="DD42" s="480"/>
      <c r="DE42" s="127"/>
      <c r="DJ42" s="118"/>
      <c r="DK42" s="118"/>
      <c r="DL42" s="118"/>
      <c r="DM42" s="118"/>
      <c r="DN42" s="118"/>
    </row>
    <row r="43" spans="1:118" ht="12.75" customHeight="1" x14ac:dyDescent="0.15">
      <c r="A43" s="124"/>
      <c r="B43" s="427"/>
      <c r="C43" s="428"/>
      <c r="D43" s="428"/>
      <c r="E43" s="428"/>
      <c r="F43" s="428"/>
      <c r="G43" s="428"/>
      <c r="H43" s="428"/>
      <c r="I43" s="428"/>
      <c r="J43" s="428"/>
      <c r="K43" s="428"/>
      <c r="L43" s="428"/>
      <c r="M43" s="428"/>
      <c r="N43" s="429"/>
      <c r="O43" s="153"/>
      <c r="P43" s="154"/>
      <c r="Q43" s="154"/>
      <c r="R43" s="154"/>
      <c r="S43" s="154"/>
      <c r="T43" s="154"/>
      <c r="U43" s="154"/>
      <c r="V43" s="154"/>
      <c r="W43" s="154"/>
      <c r="X43" s="154"/>
      <c r="Y43" s="155"/>
      <c r="Z43" s="154"/>
      <c r="AA43" s="154"/>
      <c r="AB43" s="154"/>
      <c r="AC43" s="154"/>
      <c r="AD43" s="154"/>
      <c r="AE43" s="154"/>
      <c r="AF43" s="154"/>
      <c r="AG43" s="156"/>
      <c r="AH43" s="154"/>
      <c r="AI43" s="154"/>
      <c r="AJ43" s="154"/>
      <c r="AK43" s="154"/>
      <c r="AL43" s="154"/>
      <c r="AM43" s="154"/>
      <c r="AN43" s="154"/>
      <c r="AO43" s="154"/>
      <c r="AP43" s="154"/>
      <c r="AQ43" s="154"/>
      <c r="AR43" s="155"/>
      <c r="AS43" s="154"/>
      <c r="AT43" s="154"/>
      <c r="AU43" s="154"/>
      <c r="AV43" s="154"/>
      <c r="AW43" s="154"/>
      <c r="AX43" s="154"/>
      <c r="AY43" s="156"/>
      <c r="AZ43" s="154"/>
      <c r="BA43" s="154"/>
      <c r="BB43" s="154"/>
      <c r="BC43" s="154"/>
      <c r="BD43" s="154"/>
      <c r="BE43" s="154"/>
      <c r="BF43" s="154"/>
      <c r="BG43" s="154"/>
      <c r="BH43" s="155"/>
      <c r="BI43" s="154"/>
      <c r="BJ43" s="154"/>
      <c r="BK43" s="154"/>
      <c r="BL43" s="154"/>
      <c r="BM43" s="154"/>
      <c r="BN43" s="154"/>
      <c r="BO43" s="156"/>
      <c r="BP43" s="154"/>
      <c r="BQ43" s="154"/>
      <c r="BR43" s="154"/>
      <c r="BS43" s="154"/>
      <c r="BT43" s="154"/>
      <c r="BU43" s="154"/>
      <c r="BV43" s="154"/>
      <c r="BW43" s="154"/>
      <c r="BX43" s="155"/>
      <c r="BY43" s="154"/>
      <c r="BZ43" s="154"/>
      <c r="CA43" s="154"/>
      <c r="CB43" s="154"/>
      <c r="CC43" s="154"/>
      <c r="CD43" s="154"/>
      <c r="CE43" s="154"/>
      <c r="CF43" s="489"/>
      <c r="CG43" s="490"/>
      <c r="CH43" s="490"/>
      <c r="CI43" s="491"/>
      <c r="CJ43" s="481"/>
      <c r="CK43" s="481"/>
      <c r="CL43" s="481"/>
      <c r="CM43" s="481"/>
      <c r="CN43" s="481"/>
      <c r="CO43" s="481"/>
      <c r="CP43" s="481"/>
      <c r="CQ43" s="481"/>
      <c r="CR43" s="481"/>
      <c r="CS43" s="461"/>
      <c r="CT43" s="461"/>
      <c r="CU43" s="461"/>
      <c r="CV43" s="481"/>
      <c r="CW43" s="481"/>
      <c r="CX43" s="481"/>
      <c r="CY43" s="481"/>
      <c r="CZ43" s="481"/>
      <c r="DA43" s="481"/>
      <c r="DB43" s="481"/>
      <c r="DC43" s="481"/>
      <c r="DD43" s="482"/>
      <c r="DE43" s="127"/>
      <c r="DJ43" s="118"/>
      <c r="DK43" s="118"/>
      <c r="DL43" s="118"/>
      <c r="DM43" s="118"/>
      <c r="DN43" s="118"/>
    </row>
    <row r="44" spans="1:118" ht="12.75" customHeight="1" x14ac:dyDescent="0.15">
      <c r="A44" s="124"/>
      <c r="B44" s="427"/>
      <c r="C44" s="428"/>
      <c r="D44" s="428"/>
      <c r="E44" s="428"/>
      <c r="F44" s="428"/>
      <c r="G44" s="428"/>
      <c r="H44" s="428"/>
      <c r="I44" s="428"/>
      <c r="J44" s="428"/>
      <c r="K44" s="428"/>
      <c r="L44" s="428"/>
      <c r="M44" s="428"/>
      <c r="N44" s="429"/>
      <c r="O44" s="149"/>
      <c r="P44" s="150"/>
      <c r="Q44" s="150"/>
      <c r="R44" s="150"/>
      <c r="S44" s="150"/>
      <c r="T44" s="150"/>
      <c r="U44" s="150"/>
      <c r="V44" s="150"/>
      <c r="W44" s="150"/>
      <c r="X44" s="150"/>
      <c r="Y44" s="151"/>
      <c r="Z44" s="150"/>
      <c r="AA44" s="150"/>
      <c r="AB44" s="150"/>
      <c r="AC44" s="150"/>
      <c r="AD44" s="150"/>
      <c r="AE44" s="150"/>
      <c r="AF44" s="150"/>
      <c r="AG44" s="152"/>
      <c r="AH44" s="150"/>
      <c r="AI44" s="150"/>
      <c r="AJ44" s="150"/>
      <c r="AK44" s="150"/>
      <c r="AL44" s="150"/>
      <c r="AM44" s="150"/>
      <c r="AN44" s="150"/>
      <c r="AO44" s="150"/>
      <c r="AP44" s="150"/>
      <c r="AQ44" s="150"/>
      <c r="AR44" s="151"/>
      <c r="AS44" s="150"/>
      <c r="AT44" s="150"/>
      <c r="AU44" s="150"/>
      <c r="AV44" s="150"/>
      <c r="AW44" s="150"/>
      <c r="AX44" s="150"/>
      <c r="AY44" s="152"/>
      <c r="AZ44" s="150"/>
      <c r="BA44" s="150"/>
      <c r="BB44" s="150"/>
      <c r="BC44" s="150"/>
      <c r="BD44" s="150"/>
      <c r="BE44" s="150"/>
      <c r="BF44" s="150"/>
      <c r="BG44" s="150"/>
      <c r="BH44" s="151"/>
      <c r="BI44" s="150"/>
      <c r="BJ44" s="150"/>
      <c r="BK44" s="150"/>
      <c r="BL44" s="150"/>
      <c r="BM44" s="150"/>
      <c r="BN44" s="150"/>
      <c r="BO44" s="152"/>
      <c r="BP44" s="150"/>
      <c r="BQ44" s="150"/>
      <c r="BR44" s="150"/>
      <c r="BS44" s="150"/>
      <c r="BT44" s="150"/>
      <c r="BU44" s="150"/>
      <c r="BV44" s="150"/>
      <c r="BW44" s="150"/>
      <c r="BX44" s="151"/>
      <c r="BY44" s="150"/>
      <c r="BZ44" s="150"/>
      <c r="CA44" s="150"/>
      <c r="CB44" s="150"/>
      <c r="CC44" s="150"/>
      <c r="CD44" s="150"/>
      <c r="CE44" s="150"/>
      <c r="CF44" s="407"/>
      <c r="CG44" s="408"/>
      <c r="CH44" s="408"/>
      <c r="CI44" s="408"/>
      <c r="CJ44" s="408"/>
      <c r="CK44" s="408"/>
      <c r="CL44" s="408"/>
      <c r="CM44" s="408"/>
      <c r="CN44" s="408"/>
      <c r="CO44" s="408"/>
      <c r="CP44" s="408"/>
      <c r="CQ44" s="408"/>
      <c r="CR44" s="408"/>
      <c r="CS44" s="408"/>
      <c r="CT44" s="408"/>
      <c r="CU44" s="408"/>
      <c r="CV44" s="408"/>
      <c r="CW44" s="408"/>
      <c r="CX44" s="408"/>
      <c r="CY44" s="408"/>
      <c r="CZ44" s="408"/>
      <c r="DA44" s="408"/>
      <c r="DB44" s="408"/>
      <c r="DC44" s="408"/>
      <c r="DD44" s="409"/>
      <c r="DE44" s="127"/>
      <c r="DJ44" s="118"/>
      <c r="DK44" s="118"/>
      <c r="DL44" s="118"/>
      <c r="DM44" s="118"/>
      <c r="DN44" s="118"/>
    </row>
    <row r="45" spans="1:118" ht="12.75" customHeight="1" x14ac:dyDescent="0.15">
      <c r="A45" s="124"/>
      <c r="B45" s="427"/>
      <c r="C45" s="428"/>
      <c r="D45" s="428"/>
      <c r="E45" s="428"/>
      <c r="F45" s="428"/>
      <c r="G45" s="428"/>
      <c r="H45" s="428"/>
      <c r="I45" s="428"/>
      <c r="J45" s="428"/>
      <c r="K45" s="428"/>
      <c r="L45" s="428"/>
      <c r="M45" s="428"/>
      <c r="N45" s="429"/>
      <c r="O45" s="149"/>
      <c r="P45" s="150"/>
      <c r="Q45" s="150"/>
      <c r="R45" s="150"/>
      <c r="S45" s="150"/>
      <c r="T45" s="150"/>
      <c r="U45" s="150"/>
      <c r="V45" s="150"/>
      <c r="W45" s="150"/>
      <c r="X45" s="150"/>
      <c r="Y45" s="151"/>
      <c r="Z45" s="150"/>
      <c r="AA45" s="150"/>
      <c r="AB45" s="150"/>
      <c r="AC45" s="150"/>
      <c r="AD45" s="150"/>
      <c r="AE45" s="150"/>
      <c r="AF45" s="150"/>
      <c r="AG45" s="152"/>
      <c r="AH45" s="150"/>
      <c r="AI45" s="150"/>
      <c r="AJ45" s="150"/>
      <c r="AK45" s="150"/>
      <c r="AL45" s="150"/>
      <c r="AM45" s="150"/>
      <c r="AN45" s="150"/>
      <c r="AO45" s="150"/>
      <c r="AP45" s="150"/>
      <c r="AQ45" s="150"/>
      <c r="AR45" s="151"/>
      <c r="AS45" s="150"/>
      <c r="AT45" s="150"/>
      <c r="AU45" s="150"/>
      <c r="AV45" s="150"/>
      <c r="AW45" s="150"/>
      <c r="AX45" s="150"/>
      <c r="AY45" s="152"/>
      <c r="AZ45" s="150"/>
      <c r="BA45" s="150"/>
      <c r="BB45" s="150"/>
      <c r="BC45" s="150"/>
      <c r="BD45" s="150"/>
      <c r="BE45" s="150"/>
      <c r="BF45" s="150"/>
      <c r="BG45" s="150"/>
      <c r="BH45" s="151"/>
      <c r="BI45" s="150"/>
      <c r="BJ45" s="150"/>
      <c r="BK45" s="150"/>
      <c r="BL45" s="150"/>
      <c r="BM45" s="150"/>
      <c r="BN45" s="150"/>
      <c r="BO45" s="152"/>
      <c r="BP45" s="150"/>
      <c r="BQ45" s="150"/>
      <c r="BR45" s="150"/>
      <c r="BS45" s="150"/>
      <c r="BT45" s="150"/>
      <c r="BU45" s="150"/>
      <c r="BV45" s="150"/>
      <c r="BW45" s="150"/>
      <c r="BX45" s="151"/>
      <c r="BY45" s="150"/>
      <c r="BZ45" s="150"/>
      <c r="CA45" s="150"/>
      <c r="CB45" s="150"/>
      <c r="CC45" s="150"/>
      <c r="CD45" s="150"/>
      <c r="CE45" s="150"/>
      <c r="CF45" s="501"/>
      <c r="CG45" s="502"/>
      <c r="CH45" s="502"/>
      <c r="CI45" s="502"/>
      <c r="CJ45" s="502"/>
      <c r="CK45" s="502"/>
      <c r="CL45" s="502"/>
      <c r="CM45" s="502"/>
      <c r="CN45" s="502"/>
      <c r="CO45" s="502"/>
      <c r="CP45" s="502"/>
      <c r="CQ45" s="502"/>
      <c r="CR45" s="502"/>
      <c r="CS45" s="502"/>
      <c r="CT45" s="502"/>
      <c r="CU45" s="502"/>
      <c r="CV45" s="502"/>
      <c r="CW45" s="502"/>
      <c r="CX45" s="502"/>
      <c r="CY45" s="502"/>
      <c r="CZ45" s="502"/>
      <c r="DA45" s="502"/>
      <c r="DB45" s="502"/>
      <c r="DC45" s="502"/>
      <c r="DD45" s="503"/>
      <c r="DE45" s="127"/>
      <c r="DJ45" s="118"/>
      <c r="DK45" s="118"/>
      <c r="DL45" s="118"/>
      <c r="DM45" s="118"/>
      <c r="DN45" s="118"/>
    </row>
    <row r="46" spans="1:118" ht="12.75" customHeight="1" x14ac:dyDescent="0.15">
      <c r="A46" s="124"/>
      <c r="B46" s="427"/>
      <c r="C46" s="428"/>
      <c r="D46" s="428"/>
      <c r="E46" s="428"/>
      <c r="F46" s="428"/>
      <c r="G46" s="428"/>
      <c r="H46" s="428"/>
      <c r="I46" s="428"/>
      <c r="J46" s="428"/>
      <c r="K46" s="428"/>
      <c r="L46" s="428"/>
      <c r="M46" s="428"/>
      <c r="N46" s="429"/>
      <c r="O46" s="149"/>
      <c r="P46" s="150"/>
      <c r="Q46" s="150"/>
      <c r="R46" s="150"/>
      <c r="S46" s="150"/>
      <c r="T46" s="150"/>
      <c r="U46" s="150"/>
      <c r="V46" s="150"/>
      <c r="W46" s="150"/>
      <c r="X46" s="150"/>
      <c r="Y46" s="151"/>
      <c r="Z46" s="150"/>
      <c r="AA46" s="150"/>
      <c r="AB46" s="150"/>
      <c r="AC46" s="150"/>
      <c r="AD46" s="150"/>
      <c r="AE46" s="150"/>
      <c r="AF46" s="150"/>
      <c r="AG46" s="152"/>
      <c r="AH46" s="150"/>
      <c r="AI46" s="150"/>
      <c r="AJ46" s="150"/>
      <c r="AK46" s="150"/>
      <c r="AL46" s="150"/>
      <c r="AM46" s="150"/>
      <c r="AN46" s="150"/>
      <c r="AO46" s="150"/>
      <c r="AP46" s="150"/>
      <c r="AQ46" s="150"/>
      <c r="AR46" s="151"/>
      <c r="AS46" s="150"/>
      <c r="AT46" s="150"/>
      <c r="AU46" s="150"/>
      <c r="AV46" s="150"/>
      <c r="AW46" s="150"/>
      <c r="AX46" s="150"/>
      <c r="AY46" s="152"/>
      <c r="AZ46" s="150"/>
      <c r="BA46" s="150"/>
      <c r="BB46" s="150"/>
      <c r="BC46" s="150"/>
      <c r="BD46" s="150"/>
      <c r="BE46" s="150"/>
      <c r="BF46" s="150"/>
      <c r="BG46" s="150"/>
      <c r="BH46" s="151"/>
      <c r="BI46" s="150"/>
      <c r="BJ46" s="150"/>
      <c r="BK46" s="150"/>
      <c r="BL46" s="150"/>
      <c r="BM46" s="150"/>
      <c r="BN46" s="150"/>
      <c r="BO46" s="152"/>
      <c r="BP46" s="150"/>
      <c r="BQ46" s="150"/>
      <c r="BR46" s="150"/>
      <c r="BS46" s="150"/>
      <c r="BT46" s="150"/>
      <c r="BU46" s="150"/>
      <c r="BV46" s="150"/>
      <c r="BW46" s="150"/>
      <c r="BX46" s="151"/>
      <c r="BY46" s="150"/>
      <c r="BZ46" s="150"/>
      <c r="CA46" s="150"/>
      <c r="CB46" s="150"/>
      <c r="CC46" s="150"/>
      <c r="CD46" s="150"/>
      <c r="CE46" s="150"/>
      <c r="CF46" s="456"/>
      <c r="CG46" s="457"/>
      <c r="CH46" s="457"/>
      <c r="CI46" s="457"/>
      <c r="CJ46" s="457"/>
      <c r="CK46" s="457"/>
      <c r="CL46" s="457"/>
      <c r="CM46" s="457"/>
      <c r="CN46" s="457"/>
      <c r="CO46" s="457"/>
      <c r="CP46" s="457"/>
      <c r="CQ46" s="460" t="s">
        <v>28</v>
      </c>
      <c r="CR46" s="460"/>
      <c r="CS46" s="460"/>
      <c r="CT46" s="457"/>
      <c r="CU46" s="457"/>
      <c r="CV46" s="457"/>
      <c r="CW46" s="457"/>
      <c r="CX46" s="457"/>
      <c r="CY46" s="457"/>
      <c r="CZ46" s="457"/>
      <c r="DA46" s="457"/>
      <c r="DB46" s="457"/>
      <c r="DC46" s="457"/>
      <c r="DD46" s="470"/>
      <c r="DE46" s="127"/>
      <c r="DJ46" s="118"/>
      <c r="DK46" s="118"/>
      <c r="DL46" s="118"/>
      <c r="DM46" s="118"/>
      <c r="DN46" s="118"/>
    </row>
    <row r="47" spans="1:118" ht="12.75" customHeight="1" thickBot="1" x14ac:dyDescent="0.2">
      <c r="A47" s="124"/>
      <c r="B47" s="430"/>
      <c r="C47" s="431"/>
      <c r="D47" s="431"/>
      <c r="E47" s="431"/>
      <c r="F47" s="431"/>
      <c r="G47" s="431"/>
      <c r="H47" s="431"/>
      <c r="I47" s="431"/>
      <c r="J47" s="431"/>
      <c r="K47" s="431"/>
      <c r="L47" s="431"/>
      <c r="M47" s="431"/>
      <c r="N47" s="432"/>
      <c r="O47" s="157"/>
      <c r="P47" s="158"/>
      <c r="Q47" s="158"/>
      <c r="R47" s="158"/>
      <c r="S47" s="158"/>
      <c r="T47" s="158"/>
      <c r="U47" s="158"/>
      <c r="V47" s="158"/>
      <c r="W47" s="158"/>
      <c r="X47" s="158"/>
      <c r="Y47" s="159"/>
      <c r="Z47" s="158"/>
      <c r="AA47" s="158"/>
      <c r="AB47" s="158"/>
      <c r="AC47" s="158"/>
      <c r="AD47" s="158"/>
      <c r="AE47" s="158"/>
      <c r="AF47" s="158"/>
      <c r="AG47" s="160"/>
      <c r="AH47" s="158"/>
      <c r="AI47" s="158"/>
      <c r="AJ47" s="158"/>
      <c r="AK47" s="158"/>
      <c r="AL47" s="158"/>
      <c r="AM47" s="158"/>
      <c r="AN47" s="158"/>
      <c r="AO47" s="158"/>
      <c r="AP47" s="158"/>
      <c r="AQ47" s="158"/>
      <c r="AR47" s="159"/>
      <c r="AS47" s="158"/>
      <c r="AT47" s="158"/>
      <c r="AU47" s="158"/>
      <c r="AV47" s="158"/>
      <c r="AW47" s="158"/>
      <c r="AX47" s="158"/>
      <c r="AY47" s="160"/>
      <c r="AZ47" s="158"/>
      <c r="BA47" s="158"/>
      <c r="BB47" s="158"/>
      <c r="BC47" s="158"/>
      <c r="BD47" s="158"/>
      <c r="BE47" s="158"/>
      <c r="BF47" s="158"/>
      <c r="BG47" s="158"/>
      <c r="BH47" s="159"/>
      <c r="BI47" s="158"/>
      <c r="BJ47" s="158"/>
      <c r="BK47" s="158"/>
      <c r="BL47" s="158"/>
      <c r="BM47" s="158"/>
      <c r="BN47" s="158"/>
      <c r="BO47" s="160"/>
      <c r="BP47" s="158"/>
      <c r="BQ47" s="158"/>
      <c r="BR47" s="158"/>
      <c r="BS47" s="158"/>
      <c r="BT47" s="158"/>
      <c r="BU47" s="158"/>
      <c r="BV47" s="158"/>
      <c r="BW47" s="158"/>
      <c r="BX47" s="159"/>
      <c r="BY47" s="158"/>
      <c r="BZ47" s="158"/>
      <c r="CA47" s="158"/>
      <c r="CB47" s="158"/>
      <c r="CC47" s="158"/>
      <c r="CD47" s="158"/>
      <c r="CE47" s="158"/>
      <c r="CF47" s="504"/>
      <c r="CG47" s="497"/>
      <c r="CH47" s="497"/>
      <c r="CI47" s="497"/>
      <c r="CJ47" s="497"/>
      <c r="CK47" s="497"/>
      <c r="CL47" s="497"/>
      <c r="CM47" s="497"/>
      <c r="CN47" s="497"/>
      <c r="CO47" s="497"/>
      <c r="CP47" s="497"/>
      <c r="CQ47" s="496"/>
      <c r="CR47" s="496"/>
      <c r="CS47" s="496"/>
      <c r="CT47" s="497"/>
      <c r="CU47" s="497"/>
      <c r="CV47" s="497"/>
      <c r="CW47" s="497"/>
      <c r="CX47" s="497"/>
      <c r="CY47" s="497"/>
      <c r="CZ47" s="497"/>
      <c r="DA47" s="497"/>
      <c r="DB47" s="497"/>
      <c r="DC47" s="497"/>
      <c r="DD47" s="498"/>
      <c r="DE47" s="127"/>
      <c r="DJ47" s="118"/>
      <c r="DK47" s="118"/>
      <c r="DL47" s="118"/>
      <c r="DM47" s="118"/>
      <c r="DN47" s="118"/>
    </row>
    <row r="48" spans="1:118" ht="12.75" customHeight="1" thickTop="1" x14ac:dyDescent="0.15">
      <c r="A48" s="124"/>
      <c r="B48" s="427" t="s">
        <v>12</v>
      </c>
      <c r="C48" s="462"/>
      <c r="D48" s="462"/>
      <c r="E48" s="462"/>
      <c r="F48" s="462"/>
      <c r="G48" s="462"/>
      <c r="H48" s="462"/>
      <c r="I48" s="462"/>
      <c r="J48" s="462"/>
      <c r="K48" s="462"/>
      <c r="L48" s="462"/>
      <c r="M48" s="462"/>
      <c r="N48" s="463"/>
      <c r="O48" s="149"/>
      <c r="P48" s="150"/>
      <c r="Q48" s="150"/>
      <c r="R48" s="150"/>
      <c r="S48" s="150"/>
      <c r="T48" s="150"/>
      <c r="U48" s="150"/>
      <c r="V48" s="150"/>
      <c r="W48" s="150"/>
      <c r="X48" s="150"/>
      <c r="Y48" s="151"/>
      <c r="Z48" s="150"/>
      <c r="AA48" s="150"/>
      <c r="AB48" s="150"/>
      <c r="AC48" s="150"/>
      <c r="AD48" s="150"/>
      <c r="AE48" s="150"/>
      <c r="AF48" s="150"/>
      <c r="AG48" s="152"/>
      <c r="AH48" s="150"/>
      <c r="AI48" s="150"/>
      <c r="AJ48" s="150"/>
      <c r="AK48" s="150"/>
      <c r="AL48" s="150"/>
      <c r="AM48" s="150"/>
      <c r="AN48" s="150"/>
      <c r="AO48" s="150"/>
      <c r="AP48" s="150"/>
      <c r="AQ48" s="150"/>
      <c r="AR48" s="151"/>
      <c r="AS48" s="150"/>
      <c r="AT48" s="150"/>
      <c r="AU48" s="150"/>
      <c r="AV48" s="150"/>
      <c r="AW48" s="150"/>
      <c r="AX48" s="150"/>
      <c r="AY48" s="152"/>
      <c r="AZ48" s="150"/>
      <c r="BA48" s="150"/>
      <c r="BB48" s="150"/>
      <c r="BC48" s="150"/>
      <c r="BD48" s="150"/>
      <c r="BE48" s="150"/>
      <c r="BF48" s="150"/>
      <c r="BG48" s="150"/>
      <c r="BH48" s="151"/>
      <c r="BI48" s="150"/>
      <c r="BJ48" s="150"/>
      <c r="BK48" s="150"/>
      <c r="BL48" s="150"/>
      <c r="BM48" s="150"/>
      <c r="BN48" s="150"/>
      <c r="BO48" s="152"/>
      <c r="BP48" s="150"/>
      <c r="BQ48" s="150"/>
      <c r="BR48" s="150"/>
      <c r="BS48" s="150"/>
      <c r="BT48" s="150"/>
      <c r="BU48" s="150"/>
      <c r="BV48" s="150"/>
      <c r="BW48" s="150"/>
      <c r="BX48" s="151"/>
      <c r="BY48" s="150"/>
      <c r="BZ48" s="150"/>
      <c r="CA48" s="150"/>
      <c r="CB48" s="150"/>
      <c r="CC48" s="150"/>
      <c r="CD48" s="150"/>
      <c r="CE48" s="150"/>
      <c r="CF48" s="450"/>
      <c r="CG48" s="451"/>
      <c r="CH48" s="451"/>
      <c r="CI48" s="451"/>
      <c r="CJ48" s="451"/>
      <c r="CK48" s="451"/>
      <c r="CL48" s="451"/>
      <c r="CM48" s="451"/>
      <c r="CN48" s="451"/>
      <c r="CO48" s="451"/>
      <c r="CP48" s="451"/>
      <c r="CQ48" s="451"/>
      <c r="CR48" s="451"/>
      <c r="CS48" s="451"/>
      <c r="CT48" s="451"/>
      <c r="CU48" s="451"/>
      <c r="CV48" s="451"/>
      <c r="CW48" s="451"/>
      <c r="CX48" s="451"/>
      <c r="CY48" s="451"/>
      <c r="CZ48" s="451"/>
      <c r="DA48" s="451"/>
      <c r="DB48" s="451"/>
      <c r="DC48" s="451"/>
      <c r="DD48" s="452"/>
      <c r="DE48" s="127"/>
      <c r="DJ48" s="118"/>
      <c r="DK48" s="118"/>
      <c r="DL48" s="118"/>
      <c r="DM48" s="118"/>
      <c r="DN48" s="118"/>
    </row>
    <row r="49" spans="1:118" ht="12.75" customHeight="1" x14ac:dyDescent="0.15">
      <c r="A49" s="124"/>
      <c r="B49" s="427"/>
      <c r="C49" s="462"/>
      <c r="D49" s="462"/>
      <c r="E49" s="462"/>
      <c r="F49" s="462"/>
      <c r="G49" s="462"/>
      <c r="H49" s="462"/>
      <c r="I49" s="462"/>
      <c r="J49" s="462"/>
      <c r="K49" s="462"/>
      <c r="L49" s="462"/>
      <c r="M49" s="462"/>
      <c r="N49" s="463"/>
      <c r="O49" s="149"/>
      <c r="P49" s="150"/>
      <c r="Q49" s="150"/>
      <c r="R49" s="150"/>
      <c r="S49" s="150"/>
      <c r="T49" s="150"/>
      <c r="U49" s="150"/>
      <c r="V49" s="150"/>
      <c r="W49" s="150"/>
      <c r="X49" s="150"/>
      <c r="Y49" s="151"/>
      <c r="Z49" s="150"/>
      <c r="AA49" s="150"/>
      <c r="AB49" s="150"/>
      <c r="AC49" s="150"/>
      <c r="AD49" s="150"/>
      <c r="AE49" s="150"/>
      <c r="AF49" s="150"/>
      <c r="AG49" s="152"/>
      <c r="AH49" s="150"/>
      <c r="AI49" s="150"/>
      <c r="AJ49" s="150"/>
      <c r="AK49" s="150"/>
      <c r="AL49" s="150"/>
      <c r="AM49" s="150"/>
      <c r="AN49" s="150"/>
      <c r="AO49" s="150"/>
      <c r="AP49" s="150"/>
      <c r="AQ49" s="150"/>
      <c r="AR49" s="151"/>
      <c r="AS49" s="150"/>
      <c r="AT49" s="150"/>
      <c r="AU49" s="150"/>
      <c r="AV49" s="150"/>
      <c r="AW49" s="150"/>
      <c r="AX49" s="150"/>
      <c r="AY49" s="152"/>
      <c r="AZ49" s="150"/>
      <c r="BA49" s="150"/>
      <c r="BB49" s="150"/>
      <c r="BC49" s="150"/>
      <c r="BD49" s="150"/>
      <c r="BE49" s="150"/>
      <c r="BF49" s="150"/>
      <c r="BG49" s="150"/>
      <c r="BH49" s="151"/>
      <c r="BI49" s="150"/>
      <c r="BJ49" s="150"/>
      <c r="BK49" s="150"/>
      <c r="BL49" s="150"/>
      <c r="BM49" s="150"/>
      <c r="BN49" s="150"/>
      <c r="BO49" s="152"/>
      <c r="BP49" s="150"/>
      <c r="BQ49" s="150"/>
      <c r="BR49" s="150"/>
      <c r="BS49" s="150"/>
      <c r="BT49" s="150"/>
      <c r="BU49" s="150"/>
      <c r="BV49" s="150"/>
      <c r="BW49" s="150"/>
      <c r="BX49" s="151"/>
      <c r="BY49" s="150"/>
      <c r="BZ49" s="150"/>
      <c r="CA49" s="150"/>
      <c r="CB49" s="150"/>
      <c r="CC49" s="150"/>
      <c r="CD49" s="150"/>
      <c r="CE49" s="150"/>
      <c r="CF49" s="453"/>
      <c r="CG49" s="454"/>
      <c r="CH49" s="454"/>
      <c r="CI49" s="454"/>
      <c r="CJ49" s="454"/>
      <c r="CK49" s="454"/>
      <c r="CL49" s="454"/>
      <c r="CM49" s="454"/>
      <c r="CN49" s="454"/>
      <c r="CO49" s="454"/>
      <c r="CP49" s="454"/>
      <c r="CQ49" s="454"/>
      <c r="CR49" s="454"/>
      <c r="CS49" s="454"/>
      <c r="CT49" s="454"/>
      <c r="CU49" s="454"/>
      <c r="CV49" s="454"/>
      <c r="CW49" s="454"/>
      <c r="CX49" s="454"/>
      <c r="CY49" s="454"/>
      <c r="CZ49" s="454"/>
      <c r="DA49" s="454"/>
      <c r="DB49" s="454"/>
      <c r="DC49" s="454"/>
      <c r="DD49" s="455"/>
      <c r="DE49" s="127"/>
      <c r="DJ49" s="118"/>
      <c r="DK49" s="118"/>
      <c r="DL49" s="118"/>
      <c r="DM49" s="118"/>
      <c r="DN49" s="118"/>
    </row>
    <row r="50" spans="1:118" ht="12.75" customHeight="1" x14ac:dyDescent="0.15">
      <c r="A50" s="124"/>
      <c r="B50" s="464"/>
      <c r="C50" s="462"/>
      <c r="D50" s="462"/>
      <c r="E50" s="462"/>
      <c r="F50" s="462"/>
      <c r="G50" s="462"/>
      <c r="H50" s="462"/>
      <c r="I50" s="462"/>
      <c r="J50" s="462"/>
      <c r="K50" s="462"/>
      <c r="L50" s="462"/>
      <c r="M50" s="462"/>
      <c r="N50" s="463"/>
      <c r="O50" s="149"/>
      <c r="P50" s="150"/>
      <c r="Q50" s="150"/>
      <c r="R50" s="150"/>
      <c r="S50" s="150"/>
      <c r="T50" s="150"/>
      <c r="U50" s="150"/>
      <c r="V50" s="150"/>
      <c r="W50" s="150"/>
      <c r="X50" s="150"/>
      <c r="Y50" s="151"/>
      <c r="Z50" s="150"/>
      <c r="AA50" s="150"/>
      <c r="AB50" s="150"/>
      <c r="AC50" s="150"/>
      <c r="AD50" s="150"/>
      <c r="AE50" s="150"/>
      <c r="AF50" s="150"/>
      <c r="AG50" s="152"/>
      <c r="AH50" s="150"/>
      <c r="AI50" s="150"/>
      <c r="AJ50" s="150"/>
      <c r="AK50" s="150"/>
      <c r="AL50" s="150"/>
      <c r="AM50" s="150"/>
      <c r="AN50" s="150"/>
      <c r="AO50" s="150"/>
      <c r="AP50" s="150"/>
      <c r="AQ50" s="150"/>
      <c r="AR50" s="151"/>
      <c r="AS50" s="150"/>
      <c r="AT50" s="150"/>
      <c r="AU50" s="150"/>
      <c r="AV50" s="150"/>
      <c r="AW50" s="150"/>
      <c r="AX50" s="150"/>
      <c r="AY50" s="152"/>
      <c r="AZ50" s="150"/>
      <c r="BA50" s="150"/>
      <c r="BB50" s="150"/>
      <c r="BC50" s="150"/>
      <c r="BD50" s="150"/>
      <c r="BE50" s="150"/>
      <c r="BF50" s="150"/>
      <c r="BG50" s="150"/>
      <c r="BH50" s="151"/>
      <c r="BI50" s="150"/>
      <c r="BJ50" s="150"/>
      <c r="BK50" s="150"/>
      <c r="BL50" s="150"/>
      <c r="BM50" s="150"/>
      <c r="BN50" s="150"/>
      <c r="BO50" s="152"/>
      <c r="BP50" s="150"/>
      <c r="BQ50" s="150"/>
      <c r="BR50" s="150"/>
      <c r="BS50" s="150"/>
      <c r="BT50" s="150"/>
      <c r="BU50" s="150"/>
      <c r="BV50" s="150"/>
      <c r="BW50" s="150"/>
      <c r="BX50" s="151"/>
      <c r="BY50" s="150"/>
      <c r="BZ50" s="150"/>
      <c r="CA50" s="150"/>
      <c r="CB50" s="150"/>
      <c r="CC50" s="150"/>
      <c r="CD50" s="150"/>
      <c r="CE50" s="150"/>
      <c r="CF50" s="456"/>
      <c r="CG50" s="457"/>
      <c r="CH50" s="457"/>
      <c r="CI50" s="457"/>
      <c r="CJ50" s="457"/>
      <c r="CK50" s="457"/>
      <c r="CL50" s="457"/>
      <c r="CM50" s="457"/>
      <c r="CN50" s="457"/>
      <c r="CO50" s="457"/>
      <c r="CP50" s="457"/>
      <c r="CQ50" s="460" t="s">
        <v>28</v>
      </c>
      <c r="CR50" s="460"/>
      <c r="CS50" s="460"/>
      <c r="CT50" s="457"/>
      <c r="CU50" s="457"/>
      <c r="CV50" s="457"/>
      <c r="CW50" s="457"/>
      <c r="CX50" s="457"/>
      <c r="CY50" s="457"/>
      <c r="CZ50" s="457"/>
      <c r="DA50" s="457"/>
      <c r="DB50" s="457"/>
      <c r="DC50" s="457"/>
      <c r="DD50" s="470"/>
      <c r="DE50" s="127"/>
      <c r="DJ50" s="118"/>
      <c r="DK50" s="118"/>
      <c r="DL50" s="118"/>
      <c r="DM50" s="118"/>
      <c r="DN50" s="118"/>
    </row>
    <row r="51" spans="1:118" ht="12.75" customHeight="1" x14ac:dyDescent="0.15">
      <c r="A51" s="124"/>
      <c r="B51" s="464"/>
      <c r="C51" s="462"/>
      <c r="D51" s="462"/>
      <c r="E51" s="462"/>
      <c r="F51" s="462"/>
      <c r="G51" s="462"/>
      <c r="H51" s="462"/>
      <c r="I51" s="462"/>
      <c r="J51" s="462"/>
      <c r="K51" s="462"/>
      <c r="L51" s="462"/>
      <c r="M51" s="462"/>
      <c r="N51" s="463"/>
      <c r="O51" s="153"/>
      <c r="P51" s="154"/>
      <c r="Q51" s="154"/>
      <c r="R51" s="154"/>
      <c r="S51" s="154"/>
      <c r="T51" s="154"/>
      <c r="U51" s="154"/>
      <c r="V51" s="154"/>
      <c r="W51" s="154"/>
      <c r="X51" s="154"/>
      <c r="Y51" s="155"/>
      <c r="Z51" s="154"/>
      <c r="AA51" s="154"/>
      <c r="AB51" s="154"/>
      <c r="AC51" s="154"/>
      <c r="AD51" s="154"/>
      <c r="AE51" s="154"/>
      <c r="AF51" s="154"/>
      <c r="AG51" s="156"/>
      <c r="AH51" s="154"/>
      <c r="AI51" s="154"/>
      <c r="AJ51" s="154"/>
      <c r="AK51" s="154"/>
      <c r="AL51" s="154"/>
      <c r="AM51" s="154"/>
      <c r="AN51" s="154"/>
      <c r="AO51" s="154"/>
      <c r="AP51" s="154"/>
      <c r="AQ51" s="154"/>
      <c r="AR51" s="155"/>
      <c r="AS51" s="154"/>
      <c r="AT51" s="154"/>
      <c r="AU51" s="154"/>
      <c r="AV51" s="154"/>
      <c r="AW51" s="154"/>
      <c r="AX51" s="154"/>
      <c r="AY51" s="156"/>
      <c r="AZ51" s="154"/>
      <c r="BA51" s="154"/>
      <c r="BB51" s="154"/>
      <c r="BC51" s="154"/>
      <c r="BD51" s="154"/>
      <c r="BE51" s="154"/>
      <c r="BF51" s="154"/>
      <c r="BG51" s="154"/>
      <c r="BH51" s="155"/>
      <c r="BI51" s="154"/>
      <c r="BJ51" s="154"/>
      <c r="BK51" s="154"/>
      <c r="BL51" s="154"/>
      <c r="BM51" s="154"/>
      <c r="BN51" s="154"/>
      <c r="BO51" s="156"/>
      <c r="BP51" s="154"/>
      <c r="BQ51" s="154"/>
      <c r="BR51" s="154"/>
      <c r="BS51" s="154"/>
      <c r="BT51" s="154"/>
      <c r="BU51" s="154"/>
      <c r="BV51" s="154"/>
      <c r="BW51" s="154"/>
      <c r="BX51" s="155"/>
      <c r="BY51" s="154"/>
      <c r="BZ51" s="154"/>
      <c r="CA51" s="154"/>
      <c r="CB51" s="154"/>
      <c r="CC51" s="154"/>
      <c r="CD51" s="154"/>
      <c r="CE51" s="154"/>
      <c r="CF51" s="458"/>
      <c r="CG51" s="459"/>
      <c r="CH51" s="459"/>
      <c r="CI51" s="459"/>
      <c r="CJ51" s="459"/>
      <c r="CK51" s="459"/>
      <c r="CL51" s="459"/>
      <c r="CM51" s="459"/>
      <c r="CN51" s="459"/>
      <c r="CO51" s="459"/>
      <c r="CP51" s="459"/>
      <c r="CQ51" s="461"/>
      <c r="CR51" s="461"/>
      <c r="CS51" s="461"/>
      <c r="CT51" s="459"/>
      <c r="CU51" s="459"/>
      <c r="CV51" s="459"/>
      <c r="CW51" s="459"/>
      <c r="CX51" s="459"/>
      <c r="CY51" s="459"/>
      <c r="CZ51" s="459"/>
      <c r="DA51" s="459"/>
      <c r="DB51" s="459"/>
      <c r="DC51" s="459"/>
      <c r="DD51" s="471"/>
      <c r="DE51" s="127"/>
      <c r="DJ51" s="118"/>
      <c r="DK51" s="118"/>
      <c r="DL51" s="118"/>
      <c r="DM51" s="118"/>
      <c r="DN51" s="118"/>
    </row>
    <row r="52" spans="1:118" ht="12.75" customHeight="1" x14ac:dyDescent="0.15">
      <c r="A52" s="124"/>
      <c r="B52" s="464"/>
      <c r="C52" s="462"/>
      <c r="D52" s="462"/>
      <c r="E52" s="462"/>
      <c r="F52" s="462"/>
      <c r="G52" s="462"/>
      <c r="H52" s="462"/>
      <c r="I52" s="462"/>
      <c r="J52" s="462"/>
      <c r="K52" s="462"/>
      <c r="L52" s="462"/>
      <c r="M52" s="462"/>
      <c r="N52" s="463"/>
      <c r="O52" s="149"/>
      <c r="P52" s="150"/>
      <c r="Q52" s="150"/>
      <c r="R52" s="150"/>
      <c r="S52" s="150"/>
      <c r="T52" s="150"/>
      <c r="U52" s="150"/>
      <c r="V52" s="150"/>
      <c r="W52" s="150"/>
      <c r="X52" s="150"/>
      <c r="Y52" s="151"/>
      <c r="Z52" s="150"/>
      <c r="AA52" s="150"/>
      <c r="AB52" s="150"/>
      <c r="AC52" s="150"/>
      <c r="AD52" s="150"/>
      <c r="AE52" s="150"/>
      <c r="AF52" s="150"/>
      <c r="AG52" s="152"/>
      <c r="AH52" s="150"/>
      <c r="AI52" s="150"/>
      <c r="AJ52" s="150"/>
      <c r="AK52" s="150"/>
      <c r="AL52" s="150"/>
      <c r="AM52" s="150"/>
      <c r="AN52" s="150"/>
      <c r="AO52" s="150"/>
      <c r="AP52" s="150"/>
      <c r="AQ52" s="150"/>
      <c r="AR52" s="151"/>
      <c r="AS52" s="150"/>
      <c r="AT52" s="150"/>
      <c r="AU52" s="150"/>
      <c r="AV52" s="150"/>
      <c r="AW52" s="150"/>
      <c r="AX52" s="150"/>
      <c r="AY52" s="152"/>
      <c r="AZ52" s="150"/>
      <c r="BA52" s="150"/>
      <c r="BB52" s="150"/>
      <c r="BC52" s="150"/>
      <c r="BD52" s="150"/>
      <c r="BE52" s="150"/>
      <c r="BF52" s="150"/>
      <c r="BG52" s="150"/>
      <c r="BH52" s="151"/>
      <c r="BI52" s="150"/>
      <c r="BJ52" s="150"/>
      <c r="BK52" s="150"/>
      <c r="BL52" s="150"/>
      <c r="BM52" s="150"/>
      <c r="BN52" s="150"/>
      <c r="BO52" s="152"/>
      <c r="BP52" s="150"/>
      <c r="BQ52" s="150"/>
      <c r="BR52" s="150"/>
      <c r="BS52" s="150"/>
      <c r="BT52" s="150"/>
      <c r="BU52" s="150"/>
      <c r="BV52" s="150"/>
      <c r="BW52" s="150"/>
      <c r="BX52" s="151"/>
      <c r="BY52" s="150"/>
      <c r="BZ52" s="150"/>
      <c r="CA52" s="150"/>
      <c r="CB52" s="150"/>
      <c r="CC52" s="150"/>
      <c r="CD52" s="150"/>
      <c r="CE52" s="150"/>
      <c r="CF52" s="472"/>
      <c r="CG52" s="473"/>
      <c r="CH52" s="473"/>
      <c r="CI52" s="473"/>
      <c r="CJ52" s="473"/>
      <c r="CK52" s="473"/>
      <c r="CL52" s="473"/>
      <c r="CM52" s="473"/>
      <c r="CN52" s="473"/>
      <c r="CO52" s="473"/>
      <c r="CP52" s="473"/>
      <c r="CQ52" s="473"/>
      <c r="CR52" s="473"/>
      <c r="CS52" s="473"/>
      <c r="CT52" s="473"/>
      <c r="CU52" s="473"/>
      <c r="CV52" s="473"/>
      <c r="CW52" s="473"/>
      <c r="CX52" s="473"/>
      <c r="CY52" s="473"/>
      <c r="CZ52" s="473"/>
      <c r="DA52" s="473"/>
      <c r="DB52" s="473"/>
      <c r="DC52" s="473"/>
      <c r="DD52" s="474"/>
      <c r="DE52" s="127"/>
      <c r="DJ52" s="118"/>
      <c r="DK52" s="118"/>
      <c r="DL52" s="118"/>
      <c r="DM52" s="118"/>
      <c r="DN52" s="118"/>
    </row>
    <row r="53" spans="1:118" ht="12.75" customHeight="1" x14ac:dyDescent="0.15">
      <c r="A53" s="124"/>
      <c r="B53" s="464"/>
      <c r="C53" s="462"/>
      <c r="D53" s="462"/>
      <c r="E53" s="462"/>
      <c r="F53" s="462"/>
      <c r="G53" s="462"/>
      <c r="H53" s="462"/>
      <c r="I53" s="462"/>
      <c r="J53" s="462"/>
      <c r="K53" s="462"/>
      <c r="L53" s="462"/>
      <c r="M53" s="462"/>
      <c r="N53" s="463"/>
      <c r="O53" s="149"/>
      <c r="P53" s="150"/>
      <c r="Q53" s="150"/>
      <c r="R53" s="150"/>
      <c r="S53" s="150"/>
      <c r="T53" s="150"/>
      <c r="U53" s="150"/>
      <c r="V53" s="150"/>
      <c r="W53" s="150"/>
      <c r="X53" s="150"/>
      <c r="Y53" s="151"/>
      <c r="Z53" s="150"/>
      <c r="AA53" s="150"/>
      <c r="AB53" s="150"/>
      <c r="AC53" s="150"/>
      <c r="AD53" s="150"/>
      <c r="AE53" s="150"/>
      <c r="AF53" s="150"/>
      <c r="AG53" s="152"/>
      <c r="AH53" s="150"/>
      <c r="AI53" s="150"/>
      <c r="AJ53" s="150"/>
      <c r="AK53" s="150"/>
      <c r="AL53" s="150"/>
      <c r="AM53" s="150"/>
      <c r="AN53" s="150"/>
      <c r="AO53" s="150"/>
      <c r="AP53" s="150"/>
      <c r="AQ53" s="150"/>
      <c r="AR53" s="151"/>
      <c r="AS53" s="150"/>
      <c r="AT53" s="150"/>
      <c r="AU53" s="150"/>
      <c r="AV53" s="150"/>
      <c r="AW53" s="150"/>
      <c r="AX53" s="150"/>
      <c r="AY53" s="152"/>
      <c r="AZ53" s="150"/>
      <c r="BA53" s="150"/>
      <c r="BB53" s="150"/>
      <c r="BC53" s="150"/>
      <c r="BD53" s="150"/>
      <c r="BE53" s="150"/>
      <c r="BF53" s="150"/>
      <c r="BG53" s="150"/>
      <c r="BH53" s="151"/>
      <c r="BI53" s="150"/>
      <c r="BJ53" s="150"/>
      <c r="BK53" s="150"/>
      <c r="BL53" s="150"/>
      <c r="BM53" s="150"/>
      <c r="BN53" s="150"/>
      <c r="BO53" s="152"/>
      <c r="BP53" s="150"/>
      <c r="BQ53" s="150"/>
      <c r="BR53" s="150"/>
      <c r="BS53" s="150"/>
      <c r="BT53" s="150"/>
      <c r="BU53" s="150"/>
      <c r="BV53" s="150"/>
      <c r="BW53" s="150"/>
      <c r="BX53" s="151"/>
      <c r="BY53" s="150"/>
      <c r="BZ53" s="150"/>
      <c r="CA53" s="150"/>
      <c r="CB53" s="150"/>
      <c r="CC53" s="150"/>
      <c r="CD53" s="150"/>
      <c r="CE53" s="150"/>
      <c r="CF53" s="453"/>
      <c r="CG53" s="454"/>
      <c r="CH53" s="454"/>
      <c r="CI53" s="454"/>
      <c r="CJ53" s="454"/>
      <c r="CK53" s="454"/>
      <c r="CL53" s="454"/>
      <c r="CM53" s="454"/>
      <c r="CN53" s="454"/>
      <c r="CO53" s="454"/>
      <c r="CP53" s="454"/>
      <c r="CQ53" s="454"/>
      <c r="CR53" s="454"/>
      <c r="CS53" s="454"/>
      <c r="CT53" s="454"/>
      <c r="CU53" s="454"/>
      <c r="CV53" s="454"/>
      <c r="CW53" s="454"/>
      <c r="CX53" s="454"/>
      <c r="CY53" s="454"/>
      <c r="CZ53" s="454"/>
      <c r="DA53" s="454"/>
      <c r="DB53" s="454"/>
      <c r="DC53" s="454"/>
      <c r="DD53" s="455"/>
      <c r="DE53" s="127"/>
      <c r="DJ53" s="118"/>
      <c r="DK53" s="118"/>
      <c r="DL53" s="118"/>
      <c r="DM53" s="118"/>
      <c r="DN53" s="118"/>
    </row>
    <row r="54" spans="1:118" ht="12.75" customHeight="1" x14ac:dyDescent="0.15">
      <c r="A54" s="124"/>
      <c r="B54" s="464"/>
      <c r="C54" s="462"/>
      <c r="D54" s="462"/>
      <c r="E54" s="462"/>
      <c r="F54" s="462"/>
      <c r="G54" s="462"/>
      <c r="H54" s="462"/>
      <c r="I54" s="462"/>
      <c r="J54" s="462"/>
      <c r="K54" s="462"/>
      <c r="L54" s="462"/>
      <c r="M54" s="462"/>
      <c r="N54" s="463"/>
      <c r="O54" s="149"/>
      <c r="P54" s="150"/>
      <c r="Q54" s="150"/>
      <c r="R54" s="150"/>
      <c r="S54" s="150"/>
      <c r="T54" s="150"/>
      <c r="U54" s="150"/>
      <c r="V54" s="150"/>
      <c r="W54" s="150"/>
      <c r="X54" s="150"/>
      <c r="Y54" s="151"/>
      <c r="Z54" s="150"/>
      <c r="AA54" s="150"/>
      <c r="AB54" s="150"/>
      <c r="AC54" s="150"/>
      <c r="AD54" s="150"/>
      <c r="AE54" s="150"/>
      <c r="AF54" s="150"/>
      <c r="AG54" s="152"/>
      <c r="AH54" s="150"/>
      <c r="AI54" s="150"/>
      <c r="AJ54" s="150"/>
      <c r="AK54" s="150"/>
      <c r="AL54" s="150"/>
      <c r="AM54" s="150"/>
      <c r="AN54" s="150"/>
      <c r="AO54" s="150"/>
      <c r="AP54" s="150"/>
      <c r="AQ54" s="150"/>
      <c r="AR54" s="151"/>
      <c r="AS54" s="150"/>
      <c r="AT54" s="150"/>
      <c r="AU54" s="150"/>
      <c r="AV54" s="150"/>
      <c r="AW54" s="150"/>
      <c r="AX54" s="150"/>
      <c r="AY54" s="152"/>
      <c r="AZ54" s="150"/>
      <c r="BA54" s="150"/>
      <c r="BB54" s="150"/>
      <c r="BC54" s="150"/>
      <c r="BD54" s="150"/>
      <c r="BE54" s="150"/>
      <c r="BF54" s="150"/>
      <c r="BG54" s="150"/>
      <c r="BH54" s="151"/>
      <c r="BI54" s="150"/>
      <c r="BJ54" s="150"/>
      <c r="BK54" s="150"/>
      <c r="BL54" s="150"/>
      <c r="BM54" s="150"/>
      <c r="BN54" s="150"/>
      <c r="BO54" s="152"/>
      <c r="BP54" s="150"/>
      <c r="BQ54" s="150"/>
      <c r="BR54" s="150"/>
      <c r="BS54" s="150"/>
      <c r="BT54" s="150"/>
      <c r="BU54" s="150"/>
      <c r="BV54" s="150"/>
      <c r="BW54" s="150"/>
      <c r="BX54" s="151"/>
      <c r="BY54" s="150"/>
      <c r="BZ54" s="150"/>
      <c r="CA54" s="150"/>
      <c r="CB54" s="150"/>
      <c r="CC54" s="150"/>
      <c r="CD54" s="150"/>
      <c r="CE54" s="150"/>
      <c r="CF54" s="456"/>
      <c r="CG54" s="457"/>
      <c r="CH54" s="457"/>
      <c r="CI54" s="457"/>
      <c r="CJ54" s="457"/>
      <c r="CK54" s="457"/>
      <c r="CL54" s="457"/>
      <c r="CM54" s="457"/>
      <c r="CN54" s="457"/>
      <c r="CO54" s="457"/>
      <c r="CP54" s="457"/>
      <c r="CQ54" s="460" t="s">
        <v>28</v>
      </c>
      <c r="CR54" s="460"/>
      <c r="CS54" s="460"/>
      <c r="CT54" s="457"/>
      <c r="CU54" s="457"/>
      <c r="CV54" s="457"/>
      <c r="CW54" s="457"/>
      <c r="CX54" s="457"/>
      <c r="CY54" s="457"/>
      <c r="CZ54" s="457"/>
      <c r="DA54" s="457"/>
      <c r="DB54" s="457"/>
      <c r="DC54" s="457"/>
      <c r="DD54" s="470"/>
      <c r="DE54" s="127"/>
      <c r="DJ54" s="118"/>
      <c r="DK54" s="118"/>
      <c r="DL54" s="118"/>
      <c r="DM54" s="118"/>
      <c r="DN54" s="118"/>
    </row>
    <row r="55" spans="1:118" ht="12.75" customHeight="1" x14ac:dyDescent="0.15">
      <c r="A55" s="124"/>
      <c r="B55" s="464"/>
      <c r="C55" s="462"/>
      <c r="D55" s="462"/>
      <c r="E55" s="462"/>
      <c r="F55" s="462"/>
      <c r="G55" s="462"/>
      <c r="H55" s="462"/>
      <c r="I55" s="462"/>
      <c r="J55" s="462"/>
      <c r="K55" s="462"/>
      <c r="L55" s="462"/>
      <c r="M55" s="462"/>
      <c r="N55" s="463"/>
      <c r="O55" s="153"/>
      <c r="P55" s="154"/>
      <c r="Q55" s="154"/>
      <c r="R55" s="154"/>
      <c r="S55" s="154"/>
      <c r="T55" s="154"/>
      <c r="U55" s="154"/>
      <c r="V55" s="154"/>
      <c r="W55" s="154"/>
      <c r="X55" s="154"/>
      <c r="Y55" s="155"/>
      <c r="Z55" s="154"/>
      <c r="AA55" s="154"/>
      <c r="AB55" s="154"/>
      <c r="AC55" s="154"/>
      <c r="AD55" s="154"/>
      <c r="AE55" s="154"/>
      <c r="AF55" s="154"/>
      <c r="AG55" s="156"/>
      <c r="AH55" s="154"/>
      <c r="AI55" s="154"/>
      <c r="AJ55" s="154"/>
      <c r="AK55" s="154"/>
      <c r="AL55" s="154"/>
      <c r="AM55" s="154"/>
      <c r="AN55" s="154"/>
      <c r="AO55" s="154"/>
      <c r="AP55" s="154"/>
      <c r="AQ55" s="154"/>
      <c r="AR55" s="155"/>
      <c r="AS55" s="154"/>
      <c r="AT55" s="154"/>
      <c r="AU55" s="154"/>
      <c r="AV55" s="154"/>
      <c r="AW55" s="154"/>
      <c r="AX55" s="154"/>
      <c r="AY55" s="156"/>
      <c r="AZ55" s="154"/>
      <c r="BA55" s="154"/>
      <c r="BB55" s="154"/>
      <c r="BC55" s="154"/>
      <c r="BD55" s="154"/>
      <c r="BE55" s="154"/>
      <c r="BF55" s="154"/>
      <c r="BG55" s="154"/>
      <c r="BH55" s="155"/>
      <c r="BI55" s="154"/>
      <c r="BJ55" s="154"/>
      <c r="BK55" s="154"/>
      <c r="BL55" s="154"/>
      <c r="BM55" s="154"/>
      <c r="BN55" s="154"/>
      <c r="BO55" s="156"/>
      <c r="BP55" s="154"/>
      <c r="BQ55" s="154"/>
      <c r="BR55" s="154"/>
      <c r="BS55" s="154"/>
      <c r="BT55" s="154"/>
      <c r="BU55" s="154"/>
      <c r="BV55" s="154"/>
      <c r="BW55" s="154"/>
      <c r="BX55" s="155"/>
      <c r="BY55" s="154"/>
      <c r="BZ55" s="154"/>
      <c r="CA55" s="154"/>
      <c r="CB55" s="154"/>
      <c r="CC55" s="154"/>
      <c r="CD55" s="154"/>
      <c r="CE55" s="154"/>
      <c r="CF55" s="458"/>
      <c r="CG55" s="459"/>
      <c r="CH55" s="459"/>
      <c r="CI55" s="459"/>
      <c r="CJ55" s="459"/>
      <c r="CK55" s="459"/>
      <c r="CL55" s="459"/>
      <c r="CM55" s="459"/>
      <c r="CN55" s="459"/>
      <c r="CO55" s="459"/>
      <c r="CP55" s="459"/>
      <c r="CQ55" s="461"/>
      <c r="CR55" s="461"/>
      <c r="CS55" s="461"/>
      <c r="CT55" s="459"/>
      <c r="CU55" s="459"/>
      <c r="CV55" s="459"/>
      <c r="CW55" s="459"/>
      <c r="CX55" s="459"/>
      <c r="CY55" s="459"/>
      <c r="CZ55" s="459"/>
      <c r="DA55" s="459"/>
      <c r="DB55" s="459"/>
      <c r="DC55" s="459"/>
      <c r="DD55" s="471"/>
      <c r="DE55" s="127"/>
      <c r="DJ55" s="118"/>
      <c r="DK55" s="118"/>
      <c r="DL55" s="118"/>
      <c r="DM55" s="118"/>
      <c r="DN55" s="118"/>
    </row>
    <row r="56" spans="1:118" ht="12.75" customHeight="1" x14ac:dyDescent="0.15">
      <c r="A56" s="124"/>
      <c r="B56" s="464"/>
      <c r="C56" s="462"/>
      <c r="D56" s="462"/>
      <c r="E56" s="462"/>
      <c r="F56" s="462"/>
      <c r="G56" s="462"/>
      <c r="H56" s="462"/>
      <c r="I56" s="462"/>
      <c r="J56" s="462"/>
      <c r="K56" s="462"/>
      <c r="L56" s="462"/>
      <c r="M56" s="462"/>
      <c r="N56" s="463"/>
      <c r="O56" s="149"/>
      <c r="P56" s="150"/>
      <c r="Q56" s="150"/>
      <c r="R56" s="150"/>
      <c r="S56" s="150"/>
      <c r="T56" s="150"/>
      <c r="U56" s="150"/>
      <c r="V56" s="150"/>
      <c r="W56" s="150"/>
      <c r="X56" s="150"/>
      <c r="Y56" s="151"/>
      <c r="Z56" s="150"/>
      <c r="AA56" s="150"/>
      <c r="AB56" s="150"/>
      <c r="AC56" s="150"/>
      <c r="AD56" s="150"/>
      <c r="AE56" s="150"/>
      <c r="AF56" s="150"/>
      <c r="AG56" s="152"/>
      <c r="AH56" s="150"/>
      <c r="AI56" s="150"/>
      <c r="AJ56" s="150"/>
      <c r="AK56" s="150"/>
      <c r="AL56" s="150"/>
      <c r="AM56" s="150"/>
      <c r="AN56" s="150"/>
      <c r="AO56" s="150"/>
      <c r="AP56" s="150"/>
      <c r="AQ56" s="150"/>
      <c r="AR56" s="151"/>
      <c r="AS56" s="150"/>
      <c r="AT56" s="150"/>
      <c r="AU56" s="150"/>
      <c r="AV56" s="150"/>
      <c r="AW56" s="150"/>
      <c r="AX56" s="150"/>
      <c r="AY56" s="152"/>
      <c r="AZ56" s="150"/>
      <c r="BA56" s="150"/>
      <c r="BB56" s="150"/>
      <c r="BC56" s="150"/>
      <c r="BD56" s="150"/>
      <c r="BE56" s="150"/>
      <c r="BF56" s="150"/>
      <c r="BG56" s="150"/>
      <c r="BH56" s="151"/>
      <c r="BI56" s="150"/>
      <c r="BJ56" s="150"/>
      <c r="BK56" s="150"/>
      <c r="BL56" s="150"/>
      <c r="BM56" s="150"/>
      <c r="BN56" s="150"/>
      <c r="BO56" s="152"/>
      <c r="BP56" s="150"/>
      <c r="BQ56" s="150"/>
      <c r="BR56" s="150"/>
      <c r="BS56" s="150"/>
      <c r="BT56" s="150"/>
      <c r="BU56" s="150"/>
      <c r="BV56" s="150"/>
      <c r="BW56" s="150"/>
      <c r="BX56" s="151"/>
      <c r="BY56" s="150"/>
      <c r="BZ56" s="150"/>
      <c r="CA56" s="150"/>
      <c r="CB56" s="150"/>
      <c r="CC56" s="150"/>
      <c r="CD56" s="150"/>
      <c r="CE56" s="150"/>
      <c r="CF56" s="472"/>
      <c r="CG56" s="473"/>
      <c r="CH56" s="473"/>
      <c r="CI56" s="473"/>
      <c r="CJ56" s="473"/>
      <c r="CK56" s="473"/>
      <c r="CL56" s="473"/>
      <c r="CM56" s="473"/>
      <c r="CN56" s="473"/>
      <c r="CO56" s="473"/>
      <c r="CP56" s="473"/>
      <c r="CQ56" s="473"/>
      <c r="CR56" s="473"/>
      <c r="CS56" s="473"/>
      <c r="CT56" s="473"/>
      <c r="CU56" s="473"/>
      <c r="CV56" s="473"/>
      <c r="CW56" s="473"/>
      <c r="CX56" s="473"/>
      <c r="CY56" s="473"/>
      <c r="CZ56" s="473"/>
      <c r="DA56" s="473"/>
      <c r="DB56" s="473"/>
      <c r="DC56" s="473"/>
      <c r="DD56" s="474"/>
      <c r="DE56" s="127"/>
      <c r="DJ56" s="118"/>
      <c r="DK56" s="118"/>
      <c r="DL56" s="118"/>
      <c r="DM56" s="118"/>
      <c r="DN56" s="118"/>
    </row>
    <row r="57" spans="1:118" ht="12.75" customHeight="1" x14ac:dyDescent="0.15">
      <c r="A57" s="124"/>
      <c r="B57" s="464"/>
      <c r="C57" s="462"/>
      <c r="D57" s="462"/>
      <c r="E57" s="462"/>
      <c r="F57" s="462"/>
      <c r="G57" s="462"/>
      <c r="H57" s="462"/>
      <c r="I57" s="462"/>
      <c r="J57" s="462"/>
      <c r="K57" s="462"/>
      <c r="L57" s="462"/>
      <c r="M57" s="462"/>
      <c r="N57" s="463"/>
      <c r="O57" s="149"/>
      <c r="P57" s="150"/>
      <c r="Q57" s="150"/>
      <c r="R57" s="150"/>
      <c r="S57" s="150"/>
      <c r="T57" s="150"/>
      <c r="U57" s="150"/>
      <c r="V57" s="150"/>
      <c r="W57" s="150"/>
      <c r="X57" s="150"/>
      <c r="Y57" s="151"/>
      <c r="Z57" s="150"/>
      <c r="AA57" s="150"/>
      <c r="AB57" s="150"/>
      <c r="AC57" s="150"/>
      <c r="AD57" s="150"/>
      <c r="AE57" s="150"/>
      <c r="AF57" s="150"/>
      <c r="AG57" s="152"/>
      <c r="AH57" s="150"/>
      <c r="AI57" s="150"/>
      <c r="AJ57" s="150"/>
      <c r="AK57" s="150"/>
      <c r="AL57" s="150"/>
      <c r="AM57" s="150"/>
      <c r="AN57" s="150"/>
      <c r="AO57" s="150"/>
      <c r="AP57" s="150"/>
      <c r="AQ57" s="150"/>
      <c r="AR57" s="151"/>
      <c r="AS57" s="150"/>
      <c r="AT57" s="150"/>
      <c r="AU57" s="150"/>
      <c r="AV57" s="150"/>
      <c r="AW57" s="150"/>
      <c r="AX57" s="150"/>
      <c r="AY57" s="152"/>
      <c r="AZ57" s="150"/>
      <c r="BA57" s="150"/>
      <c r="BB57" s="150"/>
      <c r="BC57" s="150"/>
      <c r="BD57" s="150"/>
      <c r="BE57" s="150"/>
      <c r="BF57" s="150"/>
      <c r="BG57" s="150"/>
      <c r="BH57" s="151"/>
      <c r="BI57" s="150"/>
      <c r="BJ57" s="150"/>
      <c r="BK57" s="150"/>
      <c r="BL57" s="150"/>
      <c r="BM57" s="150"/>
      <c r="BN57" s="150"/>
      <c r="BO57" s="152"/>
      <c r="BP57" s="150"/>
      <c r="BQ57" s="150"/>
      <c r="BR57" s="150"/>
      <c r="BS57" s="150"/>
      <c r="BT57" s="150"/>
      <c r="BU57" s="150"/>
      <c r="BV57" s="150"/>
      <c r="BW57" s="150"/>
      <c r="BX57" s="151"/>
      <c r="BY57" s="150"/>
      <c r="BZ57" s="150"/>
      <c r="CA57" s="150"/>
      <c r="CB57" s="150"/>
      <c r="CC57" s="150"/>
      <c r="CD57" s="150"/>
      <c r="CE57" s="150"/>
      <c r="CF57" s="453"/>
      <c r="CG57" s="454"/>
      <c r="CH57" s="454"/>
      <c r="CI57" s="454"/>
      <c r="CJ57" s="454"/>
      <c r="CK57" s="454"/>
      <c r="CL57" s="454"/>
      <c r="CM57" s="454"/>
      <c r="CN57" s="454"/>
      <c r="CO57" s="454"/>
      <c r="CP57" s="454"/>
      <c r="CQ57" s="454"/>
      <c r="CR57" s="454"/>
      <c r="CS57" s="454"/>
      <c r="CT57" s="454"/>
      <c r="CU57" s="454"/>
      <c r="CV57" s="454"/>
      <c r="CW57" s="454"/>
      <c r="CX57" s="454"/>
      <c r="CY57" s="454"/>
      <c r="CZ57" s="454"/>
      <c r="DA57" s="454"/>
      <c r="DB57" s="454"/>
      <c r="DC57" s="454"/>
      <c r="DD57" s="455"/>
      <c r="DE57" s="127"/>
      <c r="DJ57" s="118"/>
      <c r="DK57" s="118"/>
      <c r="DL57" s="118"/>
      <c r="DM57" s="118"/>
      <c r="DN57" s="118"/>
    </row>
    <row r="58" spans="1:118" ht="12.75" customHeight="1" x14ac:dyDescent="0.15">
      <c r="A58" s="124"/>
      <c r="B58" s="464"/>
      <c r="C58" s="462"/>
      <c r="D58" s="462"/>
      <c r="E58" s="462"/>
      <c r="F58" s="462"/>
      <c r="G58" s="462"/>
      <c r="H58" s="462"/>
      <c r="I58" s="462"/>
      <c r="J58" s="462"/>
      <c r="K58" s="462"/>
      <c r="L58" s="462"/>
      <c r="M58" s="462"/>
      <c r="N58" s="463"/>
      <c r="O58" s="149"/>
      <c r="P58" s="150"/>
      <c r="Q58" s="150"/>
      <c r="R58" s="150"/>
      <c r="S58" s="150"/>
      <c r="T58" s="150"/>
      <c r="U58" s="150"/>
      <c r="V58" s="150"/>
      <c r="W58" s="150"/>
      <c r="X58" s="150"/>
      <c r="Y58" s="151"/>
      <c r="Z58" s="150"/>
      <c r="AA58" s="150"/>
      <c r="AB58" s="150"/>
      <c r="AC58" s="150"/>
      <c r="AD58" s="150"/>
      <c r="AE58" s="150"/>
      <c r="AF58" s="150"/>
      <c r="AG58" s="152"/>
      <c r="AH58" s="150"/>
      <c r="AI58" s="150"/>
      <c r="AJ58" s="150"/>
      <c r="AK58" s="150"/>
      <c r="AL58" s="150"/>
      <c r="AM58" s="150"/>
      <c r="AN58" s="150"/>
      <c r="AO58" s="150"/>
      <c r="AP58" s="150"/>
      <c r="AQ58" s="150"/>
      <c r="AR58" s="151"/>
      <c r="AS58" s="150"/>
      <c r="AT58" s="150"/>
      <c r="AU58" s="150"/>
      <c r="AV58" s="150"/>
      <c r="AW58" s="150"/>
      <c r="AX58" s="150"/>
      <c r="AY58" s="152"/>
      <c r="AZ58" s="150"/>
      <c r="BA58" s="150"/>
      <c r="BB58" s="150"/>
      <c r="BC58" s="150"/>
      <c r="BD58" s="150"/>
      <c r="BE58" s="150"/>
      <c r="BF58" s="150"/>
      <c r="BG58" s="150"/>
      <c r="BH58" s="151"/>
      <c r="BI58" s="150"/>
      <c r="BJ58" s="150"/>
      <c r="BK58" s="150"/>
      <c r="BL58" s="150"/>
      <c r="BM58" s="150"/>
      <c r="BN58" s="150"/>
      <c r="BO58" s="152"/>
      <c r="BP58" s="150"/>
      <c r="BQ58" s="150"/>
      <c r="BR58" s="150"/>
      <c r="BS58" s="150"/>
      <c r="BT58" s="150"/>
      <c r="BU58" s="150"/>
      <c r="BV58" s="150"/>
      <c r="BW58" s="150"/>
      <c r="BX58" s="151"/>
      <c r="BY58" s="150"/>
      <c r="BZ58" s="150"/>
      <c r="CA58" s="150"/>
      <c r="CB58" s="150"/>
      <c r="CC58" s="150"/>
      <c r="CD58" s="150"/>
      <c r="CE58" s="150"/>
      <c r="CF58" s="456"/>
      <c r="CG58" s="457"/>
      <c r="CH58" s="457"/>
      <c r="CI58" s="457"/>
      <c r="CJ58" s="457"/>
      <c r="CK58" s="457"/>
      <c r="CL58" s="457"/>
      <c r="CM58" s="457"/>
      <c r="CN58" s="457"/>
      <c r="CO58" s="457"/>
      <c r="CP58" s="457"/>
      <c r="CQ58" s="460" t="s">
        <v>28</v>
      </c>
      <c r="CR58" s="460"/>
      <c r="CS58" s="460"/>
      <c r="CT58" s="457"/>
      <c r="CU58" s="457"/>
      <c r="CV58" s="457"/>
      <c r="CW58" s="457"/>
      <c r="CX58" s="457"/>
      <c r="CY58" s="457"/>
      <c r="CZ58" s="457"/>
      <c r="DA58" s="457"/>
      <c r="DB58" s="457"/>
      <c r="DC58" s="457"/>
      <c r="DD58" s="470"/>
      <c r="DE58" s="127"/>
      <c r="DJ58" s="118"/>
      <c r="DK58" s="118"/>
      <c r="DL58" s="118"/>
      <c r="DM58" s="118"/>
      <c r="DN58" s="118"/>
    </row>
    <row r="59" spans="1:118" ht="12.75" customHeight="1" thickBot="1" x14ac:dyDescent="0.2">
      <c r="A59" s="124"/>
      <c r="B59" s="465"/>
      <c r="C59" s="466"/>
      <c r="D59" s="466"/>
      <c r="E59" s="466"/>
      <c r="F59" s="466"/>
      <c r="G59" s="466"/>
      <c r="H59" s="466"/>
      <c r="I59" s="466"/>
      <c r="J59" s="466"/>
      <c r="K59" s="466"/>
      <c r="L59" s="466"/>
      <c r="M59" s="466"/>
      <c r="N59" s="467"/>
      <c r="O59" s="153"/>
      <c r="P59" s="154"/>
      <c r="Q59" s="154"/>
      <c r="R59" s="154"/>
      <c r="S59" s="154"/>
      <c r="T59" s="154"/>
      <c r="U59" s="154"/>
      <c r="V59" s="154"/>
      <c r="W59" s="154"/>
      <c r="X59" s="154"/>
      <c r="Y59" s="155"/>
      <c r="Z59" s="154"/>
      <c r="AA59" s="154"/>
      <c r="AB59" s="154"/>
      <c r="AC59" s="154"/>
      <c r="AD59" s="154"/>
      <c r="AE59" s="154"/>
      <c r="AF59" s="154"/>
      <c r="AG59" s="156"/>
      <c r="AH59" s="154"/>
      <c r="AI59" s="154"/>
      <c r="AJ59" s="154"/>
      <c r="AK59" s="154"/>
      <c r="AL59" s="154"/>
      <c r="AM59" s="154"/>
      <c r="AN59" s="154"/>
      <c r="AO59" s="154"/>
      <c r="AP59" s="154"/>
      <c r="AQ59" s="154"/>
      <c r="AR59" s="155"/>
      <c r="AS59" s="154"/>
      <c r="AT59" s="154"/>
      <c r="AU59" s="154"/>
      <c r="AV59" s="154"/>
      <c r="AW59" s="154"/>
      <c r="AX59" s="154"/>
      <c r="AY59" s="156"/>
      <c r="AZ59" s="154"/>
      <c r="BA59" s="154"/>
      <c r="BB59" s="154"/>
      <c r="BC59" s="154"/>
      <c r="BD59" s="154"/>
      <c r="BE59" s="154"/>
      <c r="BF59" s="154"/>
      <c r="BG59" s="154"/>
      <c r="BH59" s="155"/>
      <c r="BI59" s="154"/>
      <c r="BJ59" s="154"/>
      <c r="BK59" s="154"/>
      <c r="BL59" s="154"/>
      <c r="BM59" s="154"/>
      <c r="BN59" s="154"/>
      <c r="BO59" s="156"/>
      <c r="BP59" s="154"/>
      <c r="BQ59" s="154"/>
      <c r="BR59" s="154"/>
      <c r="BS59" s="154"/>
      <c r="BT59" s="154"/>
      <c r="BU59" s="154"/>
      <c r="BV59" s="154"/>
      <c r="BW59" s="154"/>
      <c r="BX59" s="155"/>
      <c r="BY59" s="154"/>
      <c r="BZ59" s="154"/>
      <c r="CA59" s="154"/>
      <c r="CB59" s="154"/>
      <c r="CC59" s="154"/>
      <c r="CD59" s="154"/>
      <c r="CE59" s="154"/>
      <c r="CF59" s="475"/>
      <c r="CG59" s="476"/>
      <c r="CH59" s="476"/>
      <c r="CI59" s="476"/>
      <c r="CJ59" s="476"/>
      <c r="CK59" s="476"/>
      <c r="CL59" s="476"/>
      <c r="CM59" s="476"/>
      <c r="CN59" s="476"/>
      <c r="CO59" s="476"/>
      <c r="CP59" s="476"/>
      <c r="CQ59" s="477"/>
      <c r="CR59" s="477"/>
      <c r="CS59" s="477"/>
      <c r="CT59" s="476"/>
      <c r="CU59" s="476"/>
      <c r="CV59" s="476"/>
      <c r="CW59" s="476"/>
      <c r="CX59" s="476"/>
      <c r="CY59" s="476"/>
      <c r="CZ59" s="476"/>
      <c r="DA59" s="476"/>
      <c r="DB59" s="476"/>
      <c r="DC59" s="476"/>
      <c r="DD59" s="478"/>
      <c r="DE59" s="127"/>
      <c r="DJ59" s="118"/>
      <c r="DK59" s="118"/>
      <c r="DL59" s="118"/>
      <c r="DM59" s="118"/>
      <c r="DN59" s="118"/>
    </row>
    <row r="60" spans="1:118" ht="16.5" customHeight="1" x14ac:dyDescent="0.15">
      <c r="A60" s="124"/>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c r="BS60" s="133"/>
      <c r="BT60" s="133"/>
      <c r="BU60" s="133"/>
      <c r="BV60" s="133"/>
      <c r="BW60" s="133"/>
      <c r="BX60" s="133"/>
      <c r="BY60" s="133"/>
      <c r="BZ60" s="133"/>
      <c r="CA60" s="133"/>
      <c r="CB60" s="133"/>
      <c r="CC60" s="133"/>
      <c r="CD60" s="133"/>
      <c r="CE60" s="133"/>
      <c r="CF60" s="133"/>
      <c r="CG60" s="133"/>
      <c r="CH60" s="133"/>
      <c r="CI60" s="133"/>
      <c r="CJ60" s="133"/>
      <c r="CK60" s="133"/>
      <c r="CL60" s="133"/>
      <c r="CM60" s="133"/>
      <c r="CN60" s="133"/>
      <c r="CO60" s="133"/>
      <c r="CP60" s="133"/>
      <c r="CQ60" s="133"/>
      <c r="CR60" s="133"/>
      <c r="CS60" s="133"/>
      <c r="CT60" s="133"/>
      <c r="CU60" s="133"/>
      <c r="CV60" s="133"/>
      <c r="CW60" s="133"/>
      <c r="CX60" s="133"/>
      <c r="CY60" s="133"/>
      <c r="CZ60" s="133"/>
      <c r="DA60" s="133"/>
      <c r="DB60" s="133"/>
      <c r="DC60" s="133"/>
      <c r="DD60" s="133"/>
      <c r="DE60" s="127"/>
    </row>
    <row r="61" spans="1:118" ht="26.25" customHeight="1" x14ac:dyDescent="0.15">
      <c r="A61" s="468" t="s">
        <v>26</v>
      </c>
      <c r="B61" s="469"/>
      <c r="C61" s="469"/>
      <c r="D61" s="469"/>
      <c r="E61" s="469"/>
      <c r="F61" s="469"/>
      <c r="G61" s="469"/>
      <c r="H61" s="469"/>
      <c r="I61" s="469"/>
      <c r="J61" s="469"/>
      <c r="K61" s="469"/>
      <c r="L61" s="469"/>
      <c r="M61" s="469"/>
      <c r="N61" s="469"/>
      <c r="O61" s="537" t="s">
        <v>27</v>
      </c>
      <c r="P61" s="537"/>
      <c r="Q61" s="537"/>
      <c r="R61" s="537"/>
      <c r="S61" s="537"/>
      <c r="T61" s="537"/>
      <c r="U61" s="537"/>
      <c r="V61" s="537"/>
      <c r="W61" s="537"/>
      <c r="X61" s="537"/>
      <c r="Y61" s="537"/>
      <c r="Z61" s="537"/>
      <c r="AA61" s="537"/>
      <c r="AB61" s="537"/>
      <c r="AC61" s="537"/>
      <c r="AD61" s="537"/>
      <c r="AE61" s="537"/>
      <c r="AF61" s="537"/>
      <c r="AG61" s="537"/>
      <c r="AH61" s="537"/>
      <c r="AI61" s="537"/>
      <c r="AJ61" s="537"/>
      <c r="AK61" s="537"/>
      <c r="AL61" s="537"/>
      <c r="AM61" s="537"/>
      <c r="AN61" s="537"/>
      <c r="AO61" s="537"/>
      <c r="AP61" s="537"/>
      <c r="AQ61" s="537"/>
      <c r="AR61" s="537"/>
      <c r="AS61" s="537"/>
      <c r="AT61" s="537"/>
      <c r="AU61" s="537"/>
      <c r="AV61" s="537"/>
      <c r="AW61" s="537"/>
      <c r="AX61" s="537"/>
      <c r="AY61" s="537"/>
      <c r="AZ61" s="537"/>
      <c r="BA61" s="537"/>
      <c r="BB61" s="141"/>
      <c r="BC61" s="165"/>
      <c r="BD61" s="142"/>
      <c r="BE61" s="143"/>
      <c r="BF61" s="143"/>
      <c r="BG61" s="143"/>
      <c r="BH61" s="143"/>
      <c r="BI61" s="143"/>
      <c r="BJ61" s="143"/>
      <c r="BK61" s="143"/>
      <c r="BL61" s="143"/>
      <c r="BM61" s="143"/>
      <c r="BN61" s="143"/>
      <c r="BO61" s="143"/>
      <c r="BP61" s="143"/>
      <c r="BQ61" s="143"/>
      <c r="BR61" s="143"/>
      <c r="BS61" s="143"/>
      <c r="BT61" s="143"/>
      <c r="BU61" s="143"/>
      <c r="BV61" s="143"/>
      <c r="BW61" s="133"/>
      <c r="BX61" s="133"/>
      <c r="BY61" s="133"/>
      <c r="BZ61" s="133"/>
      <c r="CA61" s="133"/>
      <c r="CB61" s="133"/>
      <c r="CC61" s="133"/>
      <c r="CD61" s="133"/>
      <c r="CE61" s="133"/>
      <c r="CF61" s="133"/>
      <c r="CG61" s="133"/>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27"/>
    </row>
    <row r="62" spans="1:118" ht="11.25" customHeight="1" x14ac:dyDescent="0.15">
      <c r="A62" s="124"/>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3"/>
      <c r="BN62" s="143"/>
      <c r="BO62" s="143"/>
      <c r="BP62" s="143"/>
      <c r="BQ62" s="143"/>
      <c r="BR62" s="143"/>
      <c r="BS62" s="143"/>
      <c r="BT62" s="143"/>
      <c r="BU62" s="143"/>
      <c r="BV62" s="143"/>
      <c r="BW62" s="133"/>
      <c r="BX62" s="133"/>
      <c r="BY62" s="133"/>
      <c r="BZ62" s="133"/>
      <c r="CA62" s="133"/>
      <c r="CB62" s="133"/>
      <c r="CC62" s="133"/>
      <c r="CD62" s="133"/>
      <c r="CE62" s="133"/>
      <c r="CF62" s="133"/>
      <c r="CG62" s="133"/>
      <c r="CH62" s="133"/>
      <c r="CI62" s="133"/>
      <c r="CJ62" s="133"/>
      <c r="CK62" s="133"/>
      <c r="CL62" s="133"/>
      <c r="CM62" s="133"/>
      <c r="CN62" s="133"/>
      <c r="CO62" s="133"/>
      <c r="CP62" s="133"/>
      <c r="CQ62" s="133"/>
      <c r="CR62" s="133"/>
      <c r="CS62" s="133"/>
      <c r="CT62" s="133"/>
      <c r="CU62" s="133"/>
      <c r="CV62" s="133"/>
      <c r="CW62" s="133"/>
      <c r="CX62" s="133"/>
      <c r="CY62" s="133"/>
      <c r="CZ62" s="133"/>
      <c r="DA62" s="133"/>
      <c r="DB62" s="133"/>
      <c r="DC62" s="133"/>
      <c r="DD62" s="133"/>
      <c r="DE62" s="127"/>
    </row>
    <row r="63" spans="1:118" ht="18.75" customHeight="1" x14ac:dyDescent="0.15">
      <c r="A63" s="124"/>
      <c r="B63" s="441"/>
      <c r="C63" s="442"/>
      <c r="D63" s="442"/>
      <c r="E63" s="442"/>
      <c r="F63" s="442"/>
      <c r="G63" s="442"/>
      <c r="H63" s="442"/>
      <c r="I63" s="442"/>
      <c r="J63" s="442"/>
      <c r="K63" s="442"/>
      <c r="L63" s="442"/>
      <c r="M63" s="442"/>
      <c r="N63" s="442"/>
      <c r="O63" s="442"/>
      <c r="P63" s="442"/>
      <c r="Q63" s="442"/>
      <c r="R63" s="442"/>
      <c r="S63" s="442"/>
      <c r="T63" s="442"/>
      <c r="U63" s="442"/>
      <c r="V63" s="442"/>
      <c r="W63" s="442"/>
      <c r="X63" s="442"/>
      <c r="Y63" s="442"/>
      <c r="Z63" s="442"/>
      <c r="AA63" s="442"/>
      <c r="AB63" s="442"/>
      <c r="AC63" s="442"/>
      <c r="AD63" s="442"/>
      <c r="AE63" s="442"/>
      <c r="AF63" s="442"/>
      <c r="AG63" s="442"/>
      <c r="AH63" s="442"/>
      <c r="AI63" s="442"/>
      <c r="AJ63" s="442"/>
      <c r="AK63" s="442"/>
      <c r="AL63" s="442"/>
      <c r="AM63" s="442"/>
      <c r="AN63" s="442"/>
      <c r="AO63" s="442"/>
      <c r="AP63" s="442"/>
      <c r="AQ63" s="442"/>
      <c r="AR63" s="442"/>
      <c r="AS63" s="442"/>
      <c r="AT63" s="442"/>
      <c r="AU63" s="442"/>
      <c r="AV63" s="442"/>
      <c r="AW63" s="442"/>
      <c r="AX63" s="442"/>
      <c r="AY63" s="442"/>
      <c r="AZ63" s="442"/>
      <c r="BA63" s="442"/>
      <c r="BB63" s="442"/>
      <c r="BC63" s="442"/>
      <c r="BD63" s="442"/>
      <c r="BE63" s="442"/>
      <c r="BF63" s="442"/>
      <c r="BG63" s="442"/>
      <c r="BH63" s="442"/>
      <c r="BI63" s="442"/>
      <c r="BJ63" s="442"/>
      <c r="BK63" s="442"/>
      <c r="BL63" s="442"/>
      <c r="BM63" s="442"/>
      <c r="BN63" s="442"/>
      <c r="BO63" s="442"/>
      <c r="BP63" s="442"/>
      <c r="BQ63" s="442"/>
      <c r="BR63" s="442"/>
      <c r="BS63" s="442"/>
      <c r="BT63" s="442"/>
      <c r="BU63" s="442"/>
      <c r="BV63" s="442"/>
      <c r="BW63" s="442"/>
      <c r="BX63" s="442"/>
      <c r="BY63" s="442"/>
      <c r="BZ63" s="442"/>
      <c r="CA63" s="442"/>
      <c r="CB63" s="442"/>
      <c r="CC63" s="442"/>
      <c r="CD63" s="442"/>
      <c r="CE63" s="442"/>
      <c r="CF63" s="442"/>
      <c r="CG63" s="442"/>
      <c r="CH63" s="442"/>
      <c r="CI63" s="442"/>
      <c r="CJ63" s="442"/>
      <c r="CK63" s="442"/>
      <c r="CL63" s="442"/>
      <c r="CM63" s="442"/>
      <c r="CN63" s="442"/>
      <c r="CO63" s="442"/>
      <c r="CP63" s="442"/>
      <c r="CQ63" s="442"/>
      <c r="CR63" s="442"/>
      <c r="CS63" s="442"/>
      <c r="CT63" s="442"/>
      <c r="CU63" s="442"/>
      <c r="CV63" s="442"/>
      <c r="CW63" s="442"/>
      <c r="CX63" s="442"/>
      <c r="CY63" s="442"/>
      <c r="CZ63" s="442"/>
      <c r="DA63" s="442"/>
      <c r="DB63" s="442"/>
      <c r="DC63" s="442"/>
      <c r="DD63" s="443"/>
      <c r="DE63" s="127"/>
    </row>
    <row r="64" spans="1:118" ht="18.75" customHeight="1" x14ac:dyDescent="0.15">
      <c r="A64" s="124"/>
      <c r="B64" s="444"/>
      <c r="C64" s="445"/>
      <c r="D64" s="445"/>
      <c r="E64" s="445"/>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445"/>
      <c r="AK64" s="445"/>
      <c r="AL64" s="445"/>
      <c r="AM64" s="445"/>
      <c r="AN64" s="445"/>
      <c r="AO64" s="445"/>
      <c r="AP64" s="445"/>
      <c r="AQ64" s="445"/>
      <c r="AR64" s="445"/>
      <c r="AS64" s="445"/>
      <c r="AT64" s="445"/>
      <c r="AU64" s="445"/>
      <c r="AV64" s="445"/>
      <c r="AW64" s="445"/>
      <c r="AX64" s="445"/>
      <c r="AY64" s="445"/>
      <c r="AZ64" s="445"/>
      <c r="BA64" s="445"/>
      <c r="BB64" s="445"/>
      <c r="BC64" s="445"/>
      <c r="BD64" s="445"/>
      <c r="BE64" s="445"/>
      <c r="BF64" s="445"/>
      <c r="BG64" s="445"/>
      <c r="BH64" s="445"/>
      <c r="BI64" s="445"/>
      <c r="BJ64" s="445"/>
      <c r="BK64" s="445"/>
      <c r="BL64" s="445"/>
      <c r="BM64" s="445"/>
      <c r="BN64" s="445"/>
      <c r="BO64" s="445"/>
      <c r="BP64" s="445"/>
      <c r="BQ64" s="445"/>
      <c r="BR64" s="445"/>
      <c r="BS64" s="445"/>
      <c r="BT64" s="445"/>
      <c r="BU64" s="445"/>
      <c r="BV64" s="445"/>
      <c r="BW64" s="445"/>
      <c r="BX64" s="445"/>
      <c r="BY64" s="445"/>
      <c r="BZ64" s="445"/>
      <c r="CA64" s="445"/>
      <c r="CB64" s="445"/>
      <c r="CC64" s="445"/>
      <c r="CD64" s="445"/>
      <c r="CE64" s="445"/>
      <c r="CF64" s="445"/>
      <c r="CG64" s="445"/>
      <c r="CH64" s="445"/>
      <c r="CI64" s="445"/>
      <c r="CJ64" s="445"/>
      <c r="CK64" s="445"/>
      <c r="CL64" s="445"/>
      <c r="CM64" s="445"/>
      <c r="CN64" s="445"/>
      <c r="CO64" s="445"/>
      <c r="CP64" s="445"/>
      <c r="CQ64" s="445"/>
      <c r="CR64" s="445"/>
      <c r="CS64" s="445"/>
      <c r="CT64" s="445"/>
      <c r="CU64" s="445"/>
      <c r="CV64" s="445"/>
      <c r="CW64" s="445"/>
      <c r="CX64" s="445"/>
      <c r="CY64" s="445"/>
      <c r="CZ64" s="445"/>
      <c r="DA64" s="445"/>
      <c r="DB64" s="445"/>
      <c r="DC64" s="445"/>
      <c r="DD64" s="446"/>
      <c r="DE64" s="127"/>
    </row>
    <row r="65" spans="1:109" ht="18.75" customHeight="1" x14ac:dyDescent="0.15">
      <c r="A65" s="124"/>
      <c r="B65" s="444"/>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445"/>
      <c r="AK65" s="445"/>
      <c r="AL65" s="445"/>
      <c r="AM65" s="445"/>
      <c r="AN65" s="445"/>
      <c r="AO65" s="445"/>
      <c r="AP65" s="445"/>
      <c r="AQ65" s="445"/>
      <c r="AR65" s="445"/>
      <c r="AS65" s="445"/>
      <c r="AT65" s="445"/>
      <c r="AU65" s="445"/>
      <c r="AV65" s="445"/>
      <c r="AW65" s="445"/>
      <c r="AX65" s="445"/>
      <c r="AY65" s="445"/>
      <c r="AZ65" s="445"/>
      <c r="BA65" s="445"/>
      <c r="BB65" s="445"/>
      <c r="BC65" s="445"/>
      <c r="BD65" s="445"/>
      <c r="BE65" s="445"/>
      <c r="BF65" s="445"/>
      <c r="BG65" s="445"/>
      <c r="BH65" s="445"/>
      <c r="BI65" s="445"/>
      <c r="BJ65" s="445"/>
      <c r="BK65" s="445"/>
      <c r="BL65" s="445"/>
      <c r="BM65" s="445"/>
      <c r="BN65" s="445"/>
      <c r="BO65" s="445"/>
      <c r="BP65" s="445"/>
      <c r="BQ65" s="445"/>
      <c r="BR65" s="445"/>
      <c r="BS65" s="445"/>
      <c r="BT65" s="445"/>
      <c r="BU65" s="445"/>
      <c r="BV65" s="445"/>
      <c r="BW65" s="445"/>
      <c r="BX65" s="445"/>
      <c r="BY65" s="445"/>
      <c r="BZ65" s="445"/>
      <c r="CA65" s="445"/>
      <c r="CB65" s="445"/>
      <c r="CC65" s="445"/>
      <c r="CD65" s="445"/>
      <c r="CE65" s="445"/>
      <c r="CF65" s="445"/>
      <c r="CG65" s="445"/>
      <c r="CH65" s="445"/>
      <c r="CI65" s="445"/>
      <c r="CJ65" s="445"/>
      <c r="CK65" s="445"/>
      <c r="CL65" s="445"/>
      <c r="CM65" s="445"/>
      <c r="CN65" s="445"/>
      <c r="CO65" s="445"/>
      <c r="CP65" s="445"/>
      <c r="CQ65" s="445"/>
      <c r="CR65" s="445"/>
      <c r="CS65" s="445"/>
      <c r="CT65" s="445"/>
      <c r="CU65" s="445"/>
      <c r="CV65" s="445"/>
      <c r="CW65" s="445"/>
      <c r="CX65" s="445"/>
      <c r="CY65" s="445"/>
      <c r="CZ65" s="445"/>
      <c r="DA65" s="445"/>
      <c r="DB65" s="445"/>
      <c r="DC65" s="445"/>
      <c r="DD65" s="446"/>
      <c r="DE65" s="127"/>
    </row>
    <row r="66" spans="1:109" ht="18.75" customHeight="1" x14ac:dyDescent="0.15">
      <c r="A66" s="124"/>
      <c r="B66" s="444"/>
      <c r="C66" s="445"/>
      <c r="D66" s="445"/>
      <c r="E66" s="445"/>
      <c r="F66" s="445"/>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445"/>
      <c r="AK66" s="445"/>
      <c r="AL66" s="445"/>
      <c r="AM66" s="445"/>
      <c r="AN66" s="445"/>
      <c r="AO66" s="445"/>
      <c r="AP66" s="445"/>
      <c r="AQ66" s="445"/>
      <c r="AR66" s="445"/>
      <c r="AS66" s="445"/>
      <c r="AT66" s="445"/>
      <c r="AU66" s="445"/>
      <c r="AV66" s="445"/>
      <c r="AW66" s="445"/>
      <c r="AX66" s="445"/>
      <c r="AY66" s="445"/>
      <c r="AZ66" s="445"/>
      <c r="BA66" s="445"/>
      <c r="BB66" s="445"/>
      <c r="BC66" s="445"/>
      <c r="BD66" s="445"/>
      <c r="BE66" s="445"/>
      <c r="BF66" s="445"/>
      <c r="BG66" s="445"/>
      <c r="BH66" s="445"/>
      <c r="BI66" s="445"/>
      <c r="BJ66" s="445"/>
      <c r="BK66" s="445"/>
      <c r="BL66" s="445"/>
      <c r="BM66" s="445"/>
      <c r="BN66" s="445"/>
      <c r="BO66" s="445"/>
      <c r="BP66" s="445"/>
      <c r="BQ66" s="445"/>
      <c r="BR66" s="445"/>
      <c r="BS66" s="445"/>
      <c r="BT66" s="445"/>
      <c r="BU66" s="445"/>
      <c r="BV66" s="445"/>
      <c r="BW66" s="445"/>
      <c r="BX66" s="445"/>
      <c r="BY66" s="445"/>
      <c r="BZ66" s="445"/>
      <c r="CA66" s="445"/>
      <c r="CB66" s="445"/>
      <c r="CC66" s="445"/>
      <c r="CD66" s="445"/>
      <c r="CE66" s="445"/>
      <c r="CF66" s="445"/>
      <c r="CG66" s="445"/>
      <c r="CH66" s="445"/>
      <c r="CI66" s="445"/>
      <c r="CJ66" s="445"/>
      <c r="CK66" s="445"/>
      <c r="CL66" s="445"/>
      <c r="CM66" s="445"/>
      <c r="CN66" s="445"/>
      <c r="CO66" s="445"/>
      <c r="CP66" s="445"/>
      <c r="CQ66" s="445"/>
      <c r="CR66" s="445"/>
      <c r="CS66" s="445"/>
      <c r="CT66" s="445"/>
      <c r="CU66" s="445"/>
      <c r="CV66" s="445"/>
      <c r="CW66" s="445"/>
      <c r="CX66" s="445"/>
      <c r="CY66" s="445"/>
      <c r="CZ66" s="445"/>
      <c r="DA66" s="445"/>
      <c r="DB66" s="445"/>
      <c r="DC66" s="445"/>
      <c r="DD66" s="446"/>
      <c r="DE66" s="127"/>
    </row>
    <row r="67" spans="1:109" ht="18.75" customHeight="1" x14ac:dyDescent="0.15">
      <c r="A67" s="124"/>
      <c r="B67" s="444"/>
      <c r="C67" s="445"/>
      <c r="D67" s="445"/>
      <c r="E67" s="445"/>
      <c r="F67" s="445"/>
      <c r="G67" s="445"/>
      <c r="H67" s="445"/>
      <c r="I67" s="445"/>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445"/>
      <c r="AK67" s="445"/>
      <c r="AL67" s="445"/>
      <c r="AM67" s="445"/>
      <c r="AN67" s="445"/>
      <c r="AO67" s="445"/>
      <c r="AP67" s="445"/>
      <c r="AQ67" s="445"/>
      <c r="AR67" s="445"/>
      <c r="AS67" s="445"/>
      <c r="AT67" s="445"/>
      <c r="AU67" s="445"/>
      <c r="AV67" s="445"/>
      <c r="AW67" s="445"/>
      <c r="AX67" s="445"/>
      <c r="AY67" s="445"/>
      <c r="AZ67" s="445"/>
      <c r="BA67" s="445"/>
      <c r="BB67" s="445"/>
      <c r="BC67" s="445"/>
      <c r="BD67" s="445"/>
      <c r="BE67" s="445"/>
      <c r="BF67" s="445"/>
      <c r="BG67" s="445"/>
      <c r="BH67" s="445"/>
      <c r="BI67" s="445"/>
      <c r="BJ67" s="445"/>
      <c r="BK67" s="445"/>
      <c r="BL67" s="445"/>
      <c r="BM67" s="445"/>
      <c r="BN67" s="445"/>
      <c r="BO67" s="445"/>
      <c r="BP67" s="445"/>
      <c r="BQ67" s="445"/>
      <c r="BR67" s="445"/>
      <c r="BS67" s="445"/>
      <c r="BT67" s="445"/>
      <c r="BU67" s="445"/>
      <c r="BV67" s="445"/>
      <c r="BW67" s="445"/>
      <c r="BX67" s="445"/>
      <c r="BY67" s="445"/>
      <c r="BZ67" s="445"/>
      <c r="CA67" s="445"/>
      <c r="CB67" s="445"/>
      <c r="CC67" s="445"/>
      <c r="CD67" s="445"/>
      <c r="CE67" s="445"/>
      <c r="CF67" s="445"/>
      <c r="CG67" s="445"/>
      <c r="CH67" s="445"/>
      <c r="CI67" s="445"/>
      <c r="CJ67" s="445"/>
      <c r="CK67" s="445"/>
      <c r="CL67" s="445"/>
      <c r="CM67" s="445"/>
      <c r="CN67" s="445"/>
      <c r="CO67" s="445"/>
      <c r="CP67" s="445"/>
      <c r="CQ67" s="445"/>
      <c r="CR67" s="445"/>
      <c r="CS67" s="445"/>
      <c r="CT67" s="445"/>
      <c r="CU67" s="445"/>
      <c r="CV67" s="445"/>
      <c r="CW67" s="445"/>
      <c r="CX67" s="445"/>
      <c r="CY67" s="445"/>
      <c r="CZ67" s="445"/>
      <c r="DA67" s="445"/>
      <c r="DB67" s="445"/>
      <c r="DC67" s="445"/>
      <c r="DD67" s="446"/>
      <c r="DE67" s="127"/>
    </row>
    <row r="68" spans="1:109" ht="18.75" customHeight="1" x14ac:dyDescent="0.15">
      <c r="A68" s="124"/>
      <c r="B68" s="444"/>
      <c r="C68" s="445"/>
      <c r="D68" s="445"/>
      <c r="E68" s="445"/>
      <c r="F68" s="445"/>
      <c r="G68" s="445"/>
      <c r="H68" s="445"/>
      <c r="I68" s="445"/>
      <c r="J68" s="445"/>
      <c r="K68" s="445"/>
      <c r="L68" s="445"/>
      <c r="M68" s="445"/>
      <c r="N68" s="445"/>
      <c r="O68" s="445"/>
      <c r="P68" s="445"/>
      <c r="Q68" s="445"/>
      <c r="R68" s="445"/>
      <c r="S68" s="445"/>
      <c r="T68" s="445"/>
      <c r="U68" s="445"/>
      <c r="V68" s="445"/>
      <c r="W68" s="445"/>
      <c r="X68" s="445"/>
      <c r="Y68" s="445"/>
      <c r="Z68" s="445"/>
      <c r="AA68" s="445"/>
      <c r="AB68" s="445"/>
      <c r="AC68" s="445"/>
      <c r="AD68" s="445"/>
      <c r="AE68" s="445"/>
      <c r="AF68" s="445"/>
      <c r="AG68" s="445"/>
      <c r="AH68" s="445"/>
      <c r="AI68" s="445"/>
      <c r="AJ68" s="445"/>
      <c r="AK68" s="445"/>
      <c r="AL68" s="445"/>
      <c r="AM68" s="445"/>
      <c r="AN68" s="445"/>
      <c r="AO68" s="445"/>
      <c r="AP68" s="445"/>
      <c r="AQ68" s="445"/>
      <c r="AR68" s="445"/>
      <c r="AS68" s="445"/>
      <c r="AT68" s="445"/>
      <c r="AU68" s="445"/>
      <c r="AV68" s="445"/>
      <c r="AW68" s="445"/>
      <c r="AX68" s="445"/>
      <c r="AY68" s="445"/>
      <c r="AZ68" s="445"/>
      <c r="BA68" s="445"/>
      <c r="BB68" s="445"/>
      <c r="BC68" s="445"/>
      <c r="BD68" s="445"/>
      <c r="BE68" s="445"/>
      <c r="BF68" s="445"/>
      <c r="BG68" s="445"/>
      <c r="BH68" s="445"/>
      <c r="BI68" s="445"/>
      <c r="BJ68" s="445"/>
      <c r="BK68" s="445"/>
      <c r="BL68" s="445"/>
      <c r="BM68" s="445"/>
      <c r="BN68" s="445"/>
      <c r="BO68" s="445"/>
      <c r="BP68" s="445"/>
      <c r="BQ68" s="445"/>
      <c r="BR68" s="445"/>
      <c r="BS68" s="445"/>
      <c r="BT68" s="445"/>
      <c r="BU68" s="445"/>
      <c r="BV68" s="445"/>
      <c r="BW68" s="445"/>
      <c r="BX68" s="445"/>
      <c r="BY68" s="445"/>
      <c r="BZ68" s="445"/>
      <c r="CA68" s="445"/>
      <c r="CB68" s="445"/>
      <c r="CC68" s="445"/>
      <c r="CD68" s="445"/>
      <c r="CE68" s="445"/>
      <c r="CF68" s="445"/>
      <c r="CG68" s="445"/>
      <c r="CH68" s="445"/>
      <c r="CI68" s="445"/>
      <c r="CJ68" s="445"/>
      <c r="CK68" s="445"/>
      <c r="CL68" s="445"/>
      <c r="CM68" s="445"/>
      <c r="CN68" s="445"/>
      <c r="CO68" s="445"/>
      <c r="CP68" s="445"/>
      <c r="CQ68" s="445"/>
      <c r="CR68" s="445"/>
      <c r="CS68" s="445"/>
      <c r="CT68" s="445"/>
      <c r="CU68" s="445"/>
      <c r="CV68" s="445"/>
      <c r="CW68" s="445"/>
      <c r="CX68" s="445"/>
      <c r="CY68" s="445"/>
      <c r="CZ68" s="445"/>
      <c r="DA68" s="445"/>
      <c r="DB68" s="445"/>
      <c r="DC68" s="445"/>
      <c r="DD68" s="446"/>
      <c r="DE68" s="127"/>
    </row>
    <row r="69" spans="1:109" ht="18.75" customHeight="1" x14ac:dyDescent="0.15">
      <c r="A69" s="124"/>
      <c r="B69" s="444"/>
      <c r="C69" s="445"/>
      <c r="D69" s="445"/>
      <c r="E69" s="445"/>
      <c r="F69" s="445"/>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5"/>
      <c r="AY69" s="445"/>
      <c r="AZ69" s="445"/>
      <c r="BA69" s="445"/>
      <c r="BB69" s="445"/>
      <c r="BC69" s="445"/>
      <c r="BD69" s="445"/>
      <c r="BE69" s="445"/>
      <c r="BF69" s="445"/>
      <c r="BG69" s="445"/>
      <c r="BH69" s="445"/>
      <c r="BI69" s="445"/>
      <c r="BJ69" s="445"/>
      <c r="BK69" s="445"/>
      <c r="BL69" s="445"/>
      <c r="BM69" s="445"/>
      <c r="BN69" s="445"/>
      <c r="BO69" s="445"/>
      <c r="BP69" s="445"/>
      <c r="BQ69" s="445"/>
      <c r="BR69" s="445"/>
      <c r="BS69" s="445"/>
      <c r="BT69" s="445"/>
      <c r="BU69" s="445"/>
      <c r="BV69" s="445"/>
      <c r="BW69" s="445"/>
      <c r="BX69" s="445"/>
      <c r="BY69" s="445"/>
      <c r="BZ69" s="445"/>
      <c r="CA69" s="445"/>
      <c r="CB69" s="445"/>
      <c r="CC69" s="445"/>
      <c r="CD69" s="445"/>
      <c r="CE69" s="445"/>
      <c r="CF69" s="445"/>
      <c r="CG69" s="445"/>
      <c r="CH69" s="445"/>
      <c r="CI69" s="445"/>
      <c r="CJ69" s="445"/>
      <c r="CK69" s="445"/>
      <c r="CL69" s="445"/>
      <c r="CM69" s="445"/>
      <c r="CN69" s="445"/>
      <c r="CO69" s="445"/>
      <c r="CP69" s="445"/>
      <c r="CQ69" s="445"/>
      <c r="CR69" s="445"/>
      <c r="CS69" s="445"/>
      <c r="CT69" s="445"/>
      <c r="CU69" s="445"/>
      <c r="CV69" s="445"/>
      <c r="CW69" s="445"/>
      <c r="CX69" s="445"/>
      <c r="CY69" s="445"/>
      <c r="CZ69" s="445"/>
      <c r="DA69" s="445"/>
      <c r="DB69" s="445"/>
      <c r="DC69" s="445"/>
      <c r="DD69" s="446"/>
      <c r="DE69" s="127"/>
    </row>
    <row r="70" spans="1:109" ht="18.75" customHeight="1" x14ac:dyDescent="0.15">
      <c r="A70" s="124"/>
      <c r="B70" s="444"/>
      <c r="C70" s="445"/>
      <c r="D70" s="445"/>
      <c r="E70" s="445"/>
      <c r="F70" s="445"/>
      <c r="G70" s="445"/>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5"/>
      <c r="AO70" s="445"/>
      <c r="AP70" s="445"/>
      <c r="AQ70" s="445"/>
      <c r="AR70" s="445"/>
      <c r="AS70" s="445"/>
      <c r="AT70" s="445"/>
      <c r="AU70" s="445"/>
      <c r="AV70" s="445"/>
      <c r="AW70" s="445"/>
      <c r="AX70" s="445"/>
      <c r="AY70" s="445"/>
      <c r="AZ70" s="445"/>
      <c r="BA70" s="445"/>
      <c r="BB70" s="445"/>
      <c r="BC70" s="445"/>
      <c r="BD70" s="445"/>
      <c r="BE70" s="445"/>
      <c r="BF70" s="445"/>
      <c r="BG70" s="445"/>
      <c r="BH70" s="445"/>
      <c r="BI70" s="445"/>
      <c r="BJ70" s="445"/>
      <c r="BK70" s="445"/>
      <c r="BL70" s="445"/>
      <c r="BM70" s="445"/>
      <c r="BN70" s="445"/>
      <c r="BO70" s="445"/>
      <c r="BP70" s="445"/>
      <c r="BQ70" s="445"/>
      <c r="BR70" s="445"/>
      <c r="BS70" s="445"/>
      <c r="BT70" s="445"/>
      <c r="BU70" s="445"/>
      <c r="BV70" s="445"/>
      <c r="BW70" s="445"/>
      <c r="BX70" s="445"/>
      <c r="BY70" s="445"/>
      <c r="BZ70" s="445"/>
      <c r="CA70" s="445"/>
      <c r="CB70" s="445"/>
      <c r="CC70" s="445"/>
      <c r="CD70" s="445"/>
      <c r="CE70" s="445"/>
      <c r="CF70" s="445"/>
      <c r="CG70" s="445"/>
      <c r="CH70" s="445"/>
      <c r="CI70" s="445"/>
      <c r="CJ70" s="445"/>
      <c r="CK70" s="445"/>
      <c r="CL70" s="445"/>
      <c r="CM70" s="445"/>
      <c r="CN70" s="445"/>
      <c r="CO70" s="445"/>
      <c r="CP70" s="445"/>
      <c r="CQ70" s="445"/>
      <c r="CR70" s="445"/>
      <c r="CS70" s="445"/>
      <c r="CT70" s="445"/>
      <c r="CU70" s="445"/>
      <c r="CV70" s="445"/>
      <c r="CW70" s="445"/>
      <c r="CX70" s="445"/>
      <c r="CY70" s="445"/>
      <c r="CZ70" s="445"/>
      <c r="DA70" s="445"/>
      <c r="DB70" s="445"/>
      <c r="DC70" s="445"/>
      <c r="DD70" s="446"/>
      <c r="DE70" s="127"/>
    </row>
    <row r="71" spans="1:109" ht="18.75" customHeight="1" x14ac:dyDescent="0.15">
      <c r="A71" s="124"/>
      <c r="B71" s="444"/>
      <c r="C71" s="445"/>
      <c r="D71" s="445"/>
      <c r="E71" s="445"/>
      <c r="F71" s="445"/>
      <c r="G71" s="445"/>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445"/>
      <c r="AK71" s="445"/>
      <c r="AL71" s="445"/>
      <c r="AM71" s="445"/>
      <c r="AN71" s="445"/>
      <c r="AO71" s="445"/>
      <c r="AP71" s="445"/>
      <c r="AQ71" s="445"/>
      <c r="AR71" s="445"/>
      <c r="AS71" s="445"/>
      <c r="AT71" s="445"/>
      <c r="AU71" s="445"/>
      <c r="AV71" s="445"/>
      <c r="AW71" s="445"/>
      <c r="AX71" s="445"/>
      <c r="AY71" s="445"/>
      <c r="AZ71" s="445"/>
      <c r="BA71" s="445"/>
      <c r="BB71" s="445"/>
      <c r="BC71" s="445"/>
      <c r="BD71" s="445"/>
      <c r="BE71" s="445"/>
      <c r="BF71" s="445"/>
      <c r="BG71" s="445"/>
      <c r="BH71" s="445"/>
      <c r="BI71" s="445"/>
      <c r="BJ71" s="445"/>
      <c r="BK71" s="445"/>
      <c r="BL71" s="445"/>
      <c r="BM71" s="445"/>
      <c r="BN71" s="445"/>
      <c r="BO71" s="445"/>
      <c r="BP71" s="445"/>
      <c r="BQ71" s="445"/>
      <c r="BR71" s="445"/>
      <c r="BS71" s="445"/>
      <c r="BT71" s="445"/>
      <c r="BU71" s="445"/>
      <c r="BV71" s="445"/>
      <c r="BW71" s="445"/>
      <c r="BX71" s="445"/>
      <c r="BY71" s="445"/>
      <c r="BZ71" s="445"/>
      <c r="CA71" s="445"/>
      <c r="CB71" s="445"/>
      <c r="CC71" s="445"/>
      <c r="CD71" s="445"/>
      <c r="CE71" s="445"/>
      <c r="CF71" s="445"/>
      <c r="CG71" s="445"/>
      <c r="CH71" s="445"/>
      <c r="CI71" s="445"/>
      <c r="CJ71" s="445"/>
      <c r="CK71" s="445"/>
      <c r="CL71" s="445"/>
      <c r="CM71" s="445"/>
      <c r="CN71" s="445"/>
      <c r="CO71" s="445"/>
      <c r="CP71" s="445"/>
      <c r="CQ71" s="445"/>
      <c r="CR71" s="445"/>
      <c r="CS71" s="445"/>
      <c r="CT71" s="445"/>
      <c r="CU71" s="445"/>
      <c r="CV71" s="445"/>
      <c r="CW71" s="445"/>
      <c r="CX71" s="445"/>
      <c r="CY71" s="445"/>
      <c r="CZ71" s="445"/>
      <c r="DA71" s="445"/>
      <c r="DB71" s="445"/>
      <c r="DC71" s="445"/>
      <c r="DD71" s="446"/>
      <c r="DE71" s="127"/>
    </row>
    <row r="72" spans="1:109" ht="18.75" customHeight="1" x14ac:dyDescent="0.15">
      <c r="A72" s="124"/>
      <c r="B72" s="447"/>
      <c r="C72" s="448"/>
      <c r="D72" s="448"/>
      <c r="E72" s="448"/>
      <c r="F72" s="448"/>
      <c r="G72" s="448"/>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8"/>
      <c r="AY72" s="448"/>
      <c r="AZ72" s="448"/>
      <c r="BA72" s="448"/>
      <c r="BB72" s="448"/>
      <c r="BC72" s="448"/>
      <c r="BD72" s="448"/>
      <c r="BE72" s="448"/>
      <c r="BF72" s="448"/>
      <c r="BG72" s="448"/>
      <c r="BH72" s="448"/>
      <c r="BI72" s="448"/>
      <c r="BJ72" s="448"/>
      <c r="BK72" s="448"/>
      <c r="BL72" s="448"/>
      <c r="BM72" s="448"/>
      <c r="BN72" s="448"/>
      <c r="BO72" s="448"/>
      <c r="BP72" s="448"/>
      <c r="BQ72" s="448"/>
      <c r="BR72" s="448"/>
      <c r="BS72" s="448"/>
      <c r="BT72" s="448"/>
      <c r="BU72" s="448"/>
      <c r="BV72" s="448"/>
      <c r="BW72" s="448"/>
      <c r="BX72" s="448"/>
      <c r="BY72" s="448"/>
      <c r="BZ72" s="448"/>
      <c r="CA72" s="448"/>
      <c r="CB72" s="448"/>
      <c r="CC72" s="448"/>
      <c r="CD72" s="448"/>
      <c r="CE72" s="448"/>
      <c r="CF72" s="448"/>
      <c r="CG72" s="448"/>
      <c r="CH72" s="448"/>
      <c r="CI72" s="448"/>
      <c r="CJ72" s="448"/>
      <c r="CK72" s="448"/>
      <c r="CL72" s="448"/>
      <c r="CM72" s="448"/>
      <c r="CN72" s="448"/>
      <c r="CO72" s="448"/>
      <c r="CP72" s="448"/>
      <c r="CQ72" s="448"/>
      <c r="CR72" s="448"/>
      <c r="CS72" s="448"/>
      <c r="CT72" s="448"/>
      <c r="CU72" s="448"/>
      <c r="CV72" s="448"/>
      <c r="CW72" s="448"/>
      <c r="CX72" s="448"/>
      <c r="CY72" s="448"/>
      <c r="CZ72" s="448"/>
      <c r="DA72" s="448"/>
      <c r="DB72" s="448"/>
      <c r="DC72" s="448"/>
      <c r="DD72" s="449"/>
      <c r="DE72" s="127"/>
    </row>
    <row r="73" spans="1:109" ht="8.25" customHeight="1" x14ac:dyDescent="0.15">
      <c r="A73" s="124"/>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c r="BN73" s="166"/>
      <c r="BO73" s="166"/>
      <c r="BP73" s="166"/>
      <c r="BQ73" s="166"/>
      <c r="BR73" s="166"/>
      <c r="BS73" s="166"/>
      <c r="BT73" s="166"/>
      <c r="BU73" s="166"/>
      <c r="BV73" s="166"/>
      <c r="BW73" s="166"/>
      <c r="BX73" s="166"/>
      <c r="BY73" s="166"/>
      <c r="BZ73" s="166"/>
      <c r="CA73" s="166"/>
      <c r="CB73" s="166"/>
      <c r="CC73" s="166"/>
      <c r="CD73" s="166"/>
      <c r="CE73" s="166"/>
      <c r="CF73" s="166"/>
      <c r="CG73" s="166"/>
      <c r="CH73" s="166"/>
      <c r="CI73" s="166"/>
      <c r="CJ73" s="166"/>
      <c r="CK73" s="166"/>
      <c r="CL73" s="166"/>
      <c r="CM73" s="166"/>
      <c r="CN73" s="166"/>
      <c r="CO73" s="166"/>
      <c r="CP73" s="166"/>
      <c r="CQ73" s="166"/>
      <c r="CR73" s="166"/>
      <c r="CS73" s="166"/>
      <c r="CT73" s="166"/>
      <c r="CU73" s="166"/>
      <c r="CV73" s="166"/>
      <c r="CW73" s="166"/>
      <c r="CX73" s="166"/>
      <c r="CY73" s="166"/>
      <c r="CZ73" s="166"/>
      <c r="DA73" s="166"/>
      <c r="DB73" s="166"/>
      <c r="DC73" s="166"/>
      <c r="DD73" s="166"/>
      <c r="DE73" s="127"/>
    </row>
    <row r="74" spans="1:109" ht="30" customHeight="1" thickBot="1" x14ac:dyDescent="0.2">
      <c r="A74" s="533" t="s">
        <v>67</v>
      </c>
      <c r="B74" s="534"/>
      <c r="C74" s="534"/>
      <c r="D74" s="534"/>
      <c r="E74" s="534"/>
      <c r="F74" s="534"/>
      <c r="G74" s="534"/>
      <c r="H74" s="534"/>
      <c r="I74" s="534"/>
      <c r="J74" s="534"/>
      <c r="K74" s="534"/>
      <c r="L74" s="534"/>
      <c r="M74" s="534"/>
      <c r="N74" s="534"/>
      <c r="O74" s="534"/>
      <c r="P74" s="534"/>
      <c r="Q74" s="534"/>
      <c r="R74" s="534"/>
      <c r="S74" s="534"/>
      <c r="T74" s="534"/>
      <c r="U74" s="534"/>
      <c r="V74" s="534"/>
      <c r="W74" s="534"/>
      <c r="X74" s="534"/>
      <c r="Y74" s="534"/>
      <c r="Z74" s="534"/>
      <c r="AA74" s="534"/>
      <c r="AB74" s="534"/>
      <c r="AC74" s="534"/>
      <c r="AD74" s="534"/>
      <c r="AE74" s="534"/>
      <c r="AF74" s="534"/>
      <c r="AG74" s="534"/>
      <c r="AH74" s="534"/>
      <c r="AI74" s="534"/>
      <c r="AJ74" s="534"/>
      <c r="AK74" s="534"/>
      <c r="AL74" s="534"/>
      <c r="AM74" s="534"/>
      <c r="AN74" s="534"/>
      <c r="AO74" s="534"/>
      <c r="AP74" s="534"/>
      <c r="AQ74" s="534"/>
      <c r="AR74" s="534"/>
      <c r="AS74" s="534"/>
      <c r="AT74" s="534"/>
      <c r="AU74" s="534"/>
      <c r="AV74" s="534"/>
      <c r="AW74" s="534"/>
      <c r="AX74" s="534"/>
      <c r="AY74" s="534"/>
      <c r="AZ74" s="534"/>
      <c r="BA74" s="534"/>
      <c r="BB74" s="534"/>
      <c r="BC74" s="534"/>
      <c r="BD74" s="534"/>
      <c r="BE74" s="534"/>
      <c r="BF74" s="534"/>
      <c r="BG74" s="534"/>
      <c r="BH74" s="534"/>
      <c r="BI74" s="534"/>
      <c r="BJ74" s="534"/>
      <c r="BK74" s="534"/>
      <c r="BL74" s="534"/>
      <c r="BM74" s="534"/>
      <c r="BN74" s="534"/>
      <c r="BO74" s="534"/>
      <c r="BP74" s="534"/>
      <c r="BQ74" s="534"/>
      <c r="BR74" s="534"/>
      <c r="BS74" s="534"/>
      <c r="BT74" s="534"/>
      <c r="BU74" s="534"/>
      <c r="BV74" s="534"/>
      <c r="BW74" s="534"/>
      <c r="BX74" s="534"/>
      <c r="BY74" s="534"/>
      <c r="BZ74" s="534"/>
      <c r="CA74" s="534"/>
      <c r="CB74" s="534"/>
      <c r="CC74" s="534"/>
      <c r="CD74" s="534"/>
      <c r="CE74" s="534"/>
      <c r="CF74" s="534"/>
      <c r="CG74" s="534"/>
      <c r="CH74" s="534"/>
      <c r="CI74" s="534"/>
      <c r="CJ74" s="534"/>
      <c r="CK74" s="534"/>
      <c r="CL74" s="534"/>
      <c r="CM74" s="534"/>
      <c r="CN74" s="534"/>
      <c r="CO74" s="534"/>
      <c r="CP74" s="534"/>
      <c r="CQ74" s="534"/>
      <c r="CR74" s="534"/>
      <c r="CS74" s="534"/>
      <c r="CT74" s="534"/>
      <c r="CU74" s="534"/>
      <c r="CV74" s="534"/>
      <c r="CW74" s="534"/>
      <c r="CX74" s="534"/>
      <c r="CY74" s="534"/>
      <c r="CZ74" s="534"/>
      <c r="DA74" s="534"/>
      <c r="DB74" s="534"/>
      <c r="DC74" s="534"/>
      <c r="DD74" s="534"/>
      <c r="DE74" s="535"/>
    </row>
    <row r="75" spans="1:109" ht="14.25" thickTop="1" x14ac:dyDescent="0.15">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row>
    <row r="76" spans="1:109" x14ac:dyDescent="0.15">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117"/>
      <c r="BY76" s="117"/>
      <c r="BZ76" s="117"/>
      <c r="CA76" s="117"/>
      <c r="CB76" s="117"/>
      <c r="CC76" s="117"/>
      <c r="CD76" s="117"/>
      <c r="CE76" s="117"/>
      <c r="CF76" s="117"/>
      <c r="CG76" s="117"/>
      <c r="CH76" s="117"/>
      <c r="CI76" s="117"/>
      <c r="CJ76" s="117"/>
      <c r="CK76" s="117"/>
      <c r="CL76" s="117"/>
      <c r="CM76" s="117"/>
      <c r="CN76" s="117"/>
      <c r="CO76" s="117"/>
      <c r="CP76" s="117"/>
      <c r="CQ76" s="117"/>
      <c r="CR76" s="117"/>
      <c r="CS76" s="117"/>
      <c r="CT76" s="117"/>
      <c r="CU76" s="117"/>
      <c r="CV76" s="117"/>
      <c r="CW76" s="117"/>
      <c r="CX76" s="117"/>
      <c r="CY76" s="117"/>
      <c r="CZ76" s="117"/>
      <c r="DA76" s="117"/>
      <c r="DB76" s="117"/>
      <c r="DC76" s="117"/>
      <c r="DD76" s="117"/>
    </row>
    <row r="77" spans="1:109" x14ac:dyDescent="0.15">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17"/>
      <c r="CG77" s="117"/>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row>
    <row r="78" spans="1:109" x14ac:dyDescent="0.15">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7"/>
      <c r="CD78" s="117"/>
      <c r="CE78" s="117"/>
      <c r="CF78" s="117"/>
      <c r="CG78" s="117"/>
      <c r="CH78" s="117"/>
      <c r="CI78" s="117"/>
      <c r="CJ78" s="117"/>
      <c r="CK78" s="117"/>
      <c r="CL78" s="117"/>
      <c r="CM78" s="117"/>
      <c r="CN78" s="117"/>
      <c r="CO78" s="117"/>
      <c r="CP78" s="117"/>
      <c r="CQ78" s="117"/>
      <c r="CR78" s="117"/>
      <c r="CS78" s="117"/>
      <c r="CT78" s="117"/>
      <c r="CU78" s="117"/>
      <c r="CV78" s="117"/>
      <c r="CW78" s="117"/>
      <c r="CX78" s="117"/>
      <c r="CY78" s="117"/>
      <c r="CZ78" s="117"/>
      <c r="DA78" s="117"/>
      <c r="DB78" s="117"/>
      <c r="DC78" s="117"/>
      <c r="DD78" s="117"/>
    </row>
    <row r="79" spans="1:109" x14ac:dyDescent="0.15">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c r="CF79" s="117"/>
      <c r="CG79" s="117"/>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row>
    <row r="80" spans="1:109" x14ac:dyDescent="0.15">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117"/>
      <c r="BX80" s="117"/>
      <c r="BY80" s="117"/>
      <c r="BZ80" s="117"/>
      <c r="CA80" s="117"/>
      <c r="CB80" s="117"/>
      <c r="CC80" s="117"/>
      <c r="CD80" s="117"/>
      <c r="CE80" s="117"/>
      <c r="CF80" s="117"/>
      <c r="CG80" s="117"/>
      <c r="CH80" s="117"/>
      <c r="CI80" s="117"/>
      <c r="CJ80" s="117"/>
      <c r="CK80" s="117"/>
      <c r="CL80" s="117"/>
      <c r="CM80" s="117"/>
      <c r="CN80" s="117"/>
      <c r="CO80" s="117"/>
      <c r="CP80" s="117"/>
      <c r="CQ80" s="117"/>
      <c r="CR80" s="117"/>
      <c r="CS80" s="117"/>
      <c r="CT80" s="117"/>
      <c r="CU80" s="117"/>
      <c r="CV80" s="117"/>
      <c r="CW80" s="117"/>
      <c r="CX80" s="117"/>
      <c r="CY80" s="117"/>
      <c r="CZ80" s="117"/>
      <c r="DA80" s="117"/>
      <c r="DB80" s="117"/>
      <c r="DC80" s="117"/>
      <c r="DD80" s="117"/>
    </row>
    <row r="81" spans="2:108" x14ac:dyDescent="0.15">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7"/>
      <c r="BR81" s="117"/>
      <c r="BS81" s="117"/>
      <c r="BT81" s="117"/>
      <c r="BU81" s="117"/>
      <c r="BV81" s="117"/>
      <c r="BW81" s="117"/>
      <c r="BX81" s="117"/>
      <c r="BY81" s="117"/>
      <c r="BZ81" s="117"/>
      <c r="CA81" s="117"/>
      <c r="CB81" s="117"/>
      <c r="CC81" s="117"/>
      <c r="CD81" s="117"/>
      <c r="CE81" s="117"/>
      <c r="CF81" s="117"/>
      <c r="CG81" s="117"/>
      <c r="CH81" s="117"/>
      <c r="CI81" s="117"/>
      <c r="CJ81" s="117"/>
      <c r="CK81" s="117"/>
      <c r="CL81" s="117"/>
      <c r="CM81" s="117"/>
      <c r="CN81" s="117"/>
      <c r="CO81" s="117"/>
      <c r="CP81" s="117"/>
      <c r="CQ81" s="117"/>
      <c r="CR81" s="117"/>
      <c r="CS81" s="117"/>
      <c r="CT81" s="117"/>
      <c r="CU81" s="117"/>
      <c r="CV81" s="117"/>
      <c r="CW81" s="117"/>
      <c r="CX81" s="117"/>
      <c r="CY81" s="117"/>
      <c r="CZ81" s="117"/>
      <c r="DA81" s="117"/>
      <c r="DB81" s="117"/>
      <c r="DC81" s="117"/>
      <c r="DD81" s="117"/>
    </row>
    <row r="82" spans="2:108" x14ac:dyDescent="0.15">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row>
    <row r="83" spans="2:108" x14ac:dyDescent="0.15">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c r="BY83" s="117"/>
      <c r="BZ83" s="117"/>
      <c r="CA83" s="117"/>
      <c r="CB83" s="117"/>
      <c r="CC83" s="117"/>
      <c r="CD83" s="117"/>
      <c r="CE83" s="117"/>
      <c r="CF83" s="117"/>
      <c r="CG83" s="117"/>
      <c r="CH83" s="117"/>
      <c r="CI83" s="117"/>
      <c r="CJ83" s="117"/>
      <c r="CK83" s="117"/>
      <c r="CL83" s="117"/>
      <c r="CM83" s="117"/>
      <c r="CN83" s="117"/>
      <c r="CO83" s="117"/>
      <c r="CP83" s="117"/>
      <c r="CQ83" s="117"/>
      <c r="CR83" s="117"/>
      <c r="CS83" s="117"/>
      <c r="CT83" s="117"/>
      <c r="CU83" s="117"/>
      <c r="CV83" s="117"/>
      <c r="CW83" s="117"/>
      <c r="CX83" s="117"/>
      <c r="CY83" s="117"/>
      <c r="CZ83" s="117"/>
      <c r="DA83" s="117"/>
      <c r="DB83" s="117"/>
      <c r="DC83" s="117"/>
      <c r="DD83" s="117"/>
    </row>
    <row r="84" spans="2:108" x14ac:dyDescent="0.15">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7"/>
      <c r="BR84" s="117"/>
      <c r="BS84" s="117"/>
      <c r="BT84" s="117"/>
      <c r="BU84" s="117"/>
      <c r="BV84" s="117"/>
      <c r="BW84" s="117"/>
      <c r="BX84" s="117"/>
      <c r="BY84" s="117"/>
      <c r="BZ84" s="117"/>
      <c r="CA84" s="117"/>
      <c r="CB84" s="117"/>
      <c r="CC84" s="117"/>
      <c r="CD84" s="117"/>
      <c r="CE84" s="117"/>
      <c r="CF84" s="117"/>
      <c r="CG84" s="117"/>
      <c r="CH84" s="117"/>
      <c r="CI84" s="117"/>
      <c r="CJ84" s="117"/>
      <c r="CK84" s="117"/>
      <c r="CL84" s="117"/>
      <c r="CM84" s="117"/>
      <c r="CN84" s="117"/>
      <c r="CO84" s="117"/>
      <c r="CP84" s="117"/>
      <c r="CQ84" s="117"/>
      <c r="CR84" s="117"/>
      <c r="CS84" s="117"/>
      <c r="CT84" s="117"/>
      <c r="CU84" s="117"/>
      <c r="CV84" s="117"/>
      <c r="CW84" s="117"/>
      <c r="CX84" s="117"/>
      <c r="CY84" s="117"/>
      <c r="CZ84" s="117"/>
      <c r="DA84" s="117"/>
      <c r="DB84" s="117"/>
      <c r="DC84" s="117"/>
      <c r="DD84" s="117"/>
    </row>
    <row r="85" spans="2:108" x14ac:dyDescent="0.15">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7"/>
      <c r="BE85" s="117"/>
      <c r="BF85" s="117"/>
      <c r="BG85" s="117"/>
      <c r="BH85" s="117"/>
      <c r="BI85" s="117"/>
      <c r="BJ85" s="117"/>
      <c r="BK85" s="117"/>
      <c r="BL85" s="117"/>
      <c r="BM85" s="117"/>
      <c r="BN85" s="117"/>
      <c r="BO85" s="117"/>
      <c r="BP85" s="117"/>
      <c r="BQ85" s="117"/>
      <c r="BR85" s="117"/>
      <c r="BS85" s="117"/>
      <c r="BT85" s="117"/>
      <c r="BU85" s="117"/>
      <c r="BV85" s="117"/>
      <c r="BW85" s="117"/>
      <c r="BX85" s="117"/>
      <c r="BY85" s="117"/>
      <c r="BZ85" s="117"/>
      <c r="CA85" s="117"/>
      <c r="CB85" s="117"/>
      <c r="CC85" s="117"/>
      <c r="CD85" s="117"/>
      <c r="CE85" s="117"/>
      <c r="CF85" s="117"/>
      <c r="CG85" s="117"/>
      <c r="CH85" s="117"/>
      <c r="CI85" s="117"/>
      <c r="CJ85" s="117"/>
      <c r="CK85" s="117"/>
      <c r="CL85" s="117"/>
      <c r="CM85" s="117"/>
      <c r="CN85" s="117"/>
      <c r="CO85" s="117"/>
      <c r="CP85" s="117"/>
      <c r="CQ85" s="117"/>
      <c r="CR85" s="117"/>
      <c r="CS85" s="117"/>
      <c r="CT85" s="117"/>
      <c r="CU85" s="117"/>
      <c r="CV85" s="117"/>
      <c r="CW85" s="117"/>
      <c r="CX85" s="117"/>
      <c r="CY85" s="117"/>
      <c r="CZ85" s="117"/>
      <c r="DA85" s="117"/>
      <c r="DB85" s="117"/>
      <c r="DC85" s="117"/>
      <c r="DD85" s="117"/>
    </row>
    <row r="86" spans="2:108" x14ac:dyDescent="0.15">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c r="CN86" s="117"/>
      <c r="CO86" s="117"/>
      <c r="CP86" s="117"/>
      <c r="CQ86" s="117"/>
      <c r="CR86" s="117"/>
      <c r="CS86" s="117"/>
      <c r="CT86" s="117"/>
      <c r="CU86" s="117"/>
      <c r="CV86" s="117"/>
      <c r="CW86" s="117"/>
      <c r="CX86" s="117"/>
      <c r="CY86" s="117"/>
      <c r="CZ86" s="117"/>
      <c r="DA86" s="117"/>
      <c r="DB86" s="117"/>
      <c r="DC86" s="117"/>
      <c r="DD86" s="117"/>
    </row>
    <row r="87" spans="2:108" x14ac:dyDescent="0.15">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117"/>
      <c r="BY87" s="117"/>
      <c r="BZ87" s="117"/>
      <c r="CA87" s="117"/>
      <c r="CB87" s="117"/>
      <c r="CC87" s="117"/>
      <c r="CD87" s="117"/>
      <c r="CE87" s="117"/>
      <c r="CF87" s="117"/>
      <c r="CG87" s="117"/>
      <c r="CH87" s="117"/>
      <c r="CI87" s="117"/>
      <c r="CJ87" s="117"/>
      <c r="CK87" s="117"/>
      <c r="CL87" s="117"/>
      <c r="CM87" s="117"/>
      <c r="CN87" s="117"/>
      <c r="CO87" s="117"/>
      <c r="CP87" s="117"/>
      <c r="CQ87" s="117"/>
      <c r="CR87" s="117"/>
      <c r="CS87" s="117"/>
      <c r="CT87" s="117"/>
      <c r="CU87" s="117"/>
      <c r="CV87" s="117"/>
      <c r="CW87" s="117"/>
      <c r="CX87" s="117"/>
      <c r="CY87" s="117"/>
      <c r="CZ87" s="117"/>
      <c r="DA87" s="117"/>
      <c r="DB87" s="117"/>
      <c r="DC87" s="117"/>
      <c r="DD87" s="117"/>
    </row>
    <row r="88" spans="2:108" x14ac:dyDescent="0.15">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117"/>
      <c r="BN88" s="117"/>
      <c r="BO88" s="117"/>
      <c r="BP88" s="117"/>
      <c r="BQ88" s="117"/>
      <c r="BR88" s="117"/>
      <c r="BS88" s="117"/>
      <c r="BT88" s="117"/>
      <c r="BU88" s="117"/>
      <c r="BV88" s="117"/>
      <c r="BW88" s="117"/>
      <c r="BX88" s="117"/>
      <c r="BY88" s="117"/>
      <c r="BZ88" s="117"/>
      <c r="CA88" s="117"/>
      <c r="CB88" s="117"/>
      <c r="CC88" s="117"/>
      <c r="CD88" s="117"/>
      <c r="CE88" s="117"/>
      <c r="CF88" s="117"/>
      <c r="CG88" s="117"/>
      <c r="CH88" s="117"/>
      <c r="CI88" s="117"/>
      <c r="CJ88" s="117"/>
      <c r="CK88" s="117"/>
      <c r="CL88" s="117"/>
      <c r="CM88" s="117"/>
      <c r="CN88" s="117"/>
      <c r="CO88" s="117"/>
      <c r="CP88" s="117"/>
      <c r="CQ88" s="117"/>
      <c r="CR88" s="117"/>
      <c r="CS88" s="117"/>
      <c r="CT88" s="117"/>
      <c r="CU88" s="117"/>
      <c r="CV88" s="117"/>
      <c r="CW88" s="117"/>
      <c r="CX88" s="117"/>
      <c r="CY88" s="117"/>
      <c r="CZ88" s="117"/>
      <c r="DA88" s="117"/>
      <c r="DB88" s="117"/>
      <c r="DC88" s="117"/>
      <c r="DD88" s="117"/>
    </row>
    <row r="89" spans="2:108" x14ac:dyDescent="0.15">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c r="BL89" s="117"/>
      <c r="BM89" s="117"/>
      <c r="BN89" s="117"/>
      <c r="BO89" s="117"/>
      <c r="BP89" s="117"/>
      <c r="BQ89" s="117"/>
      <c r="BR89" s="117"/>
      <c r="BS89" s="117"/>
      <c r="BT89" s="117"/>
      <c r="BU89" s="117"/>
      <c r="BV89" s="117"/>
      <c r="BW89" s="117"/>
      <c r="BX89" s="117"/>
      <c r="BY89" s="117"/>
      <c r="BZ89" s="117"/>
      <c r="CA89" s="117"/>
      <c r="CB89" s="117"/>
      <c r="CC89" s="117"/>
      <c r="CD89" s="117"/>
      <c r="CE89" s="117"/>
      <c r="CF89" s="117"/>
      <c r="CG89" s="117"/>
      <c r="CH89" s="117"/>
      <c r="CI89" s="117"/>
      <c r="CJ89" s="117"/>
      <c r="CK89" s="117"/>
      <c r="CL89" s="117"/>
      <c r="CM89" s="117"/>
      <c r="CN89" s="117"/>
      <c r="CO89" s="117"/>
      <c r="CP89" s="117"/>
      <c r="CQ89" s="117"/>
      <c r="CR89" s="117"/>
      <c r="CS89" s="117"/>
      <c r="CT89" s="117"/>
      <c r="CU89" s="117"/>
      <c r="CV89" s="117"/>
      <c r="CW89" s="117"/>
      <c r="CX89" s="117"/>
      <c r="CY89" s="117"/>
      <c r="CZ89" s="117"/>
      <c r="DA89" s="117"/>
      <c r="DB89" s="117"/>
      <c r="DC89" s="117"/>
      <c r="DD89" s="117"/>
    </row>
    <row r="90" spans="2:108" x14ac:dyDescent="0.15">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7"/>
      <c r="BZ90" s="117"/>
      <c r="CA90" s="117"/>
      <c r="CB90" s="117"/>
      <c r="CC90" s="117"/>
      <c r="CD90" s="117"/>
      <c r="CE90" s="117"/>
      <c r="CF90" s="117"/>
      <c r="CG90" s="117"/>
      <c r="CH90" s="117"/>
      <c r="CI90" s="117"/>
      <c r="CJ90" s="117"/>
      <c r="CK90" s="117"/>
      <c r="CL90" s="117"/>
      <c r="CM90" s="117"/>
      <c r="CN90" s="117"/>
      <c r="CO90" s="117"/>
      <c r="CP90" s="117"/>
      <c r="CQ90" s="117"/>
      <c r="CR90" s="117"/>
      <c r="CS90" s="117"/>
      <c r="CT90" s="117"/>
      <c r="CU90" s="117"/>
      <c r="CV90" s="117"/>
      <c r="CW90" s="117"/>
      <c r="CX90" s="117"/>
      <c r="CY90" s="117"/>
      <c r="CZ90" s="117"/>
      <c r="DA90" s="117"/>
      <c r="DB90" s="117"/>
      <c r="DC90" s="117"/>
      <c r="DD90" s="117"/>
    </row>
    <row r="91" spans="2:108" x14ac:dyDescent="0.15">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7"/>
      <c r="BZ91" s="117"/>
      <c r="CA91" s="117"/>
      <c r="CB91" s="117"/>
      <c r="CC91" s="117"/>
      <c r="CD91" s="117"/>
      <c r="CE91" s="117"/>
      <c r="CF91" s="117"/>
      <c r="CG91" s="117"/>
      <c r="CH91" s="117"/>
      <c r="CI91" s="117"/>
      <c r="CJ91" s="117"/>
      <c r="CK91" s="117"/>
      <c r="CL91" s="117"/>
      <c r="CM91" s="117"/>
      <c r="CN91" s="117"/>
      <c r="CO91" s="117"/>
      <c r="CP91" s="117"/>
      <c r="CQ91" s="117"/>
      <c r="CR91" s="117"/>
      <c r="CS91" s="117"/>
      <c r="CT91" s="117"/>
      <c r="CU91" s="117"/>
      <c r="CV91" s="117"/>
      <c r="CW91" s="117"/>
      <c r="CX91" s="117"/>
      <c r="CY91" s="117"/>
      <c r="CZ91" s="117"/>
      <c r="DA91" s="117"/>
      <c r="DB91" s="117"/>
      <c r="DC91" s="117"/>
      <c r="DD91" s="117"/>
    </row>
    <row r="92" spans="2:108" x14ac:dyDescent="0.15">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c r="BH92" s="117"/>
      <c r="BI92" s="117"/>
      <c r="BJ92" s="117"/>
      <c r="BK92" s="117"/>
      <c r="BL92" s="117"/>
      <c r="BM92" s="117"/>
      <c r="BN92" s="117"/>
      <c r="BO92" s="117"/>
      <c r="BP92" s="117"/>
      <c r="BQ92" s="117"/>
      <c r="BR92" s="117"/>
      <c r="BS92" s="117"/>
      <c r="BT92" s="117"/>
      <c r="BU92" s="117"/>
      <c r="BV92" s="117"/>
      <c r="BW92" s="117"/>
      <c r="BX92" s="117"/>
      <c r="BY92" s="117"/>
      <c r="BZ92" s="117"/>
      <c r="CA92" s="117"/>
      <c r="CB92" s="117"/>
      <c r="CC92" s="117"/>
      <c r="CD92" s="117"/>
      <c r="CE92" s="117"/>
      <c r="CF92" s="117"/>
      <c r="CG92" s="117"/>
      <c r="CH92" s="117"/>
      <c r="CI92" s="117"/>
      <c r="CJ92" s="117"/>
      <c r="CK92" s="117"/>
      <c r="CL92" s="117"/>
      <c r="CM92" s="117"/>
      <c r="CN92" s="117"/>
      <c r="CO92" s="117"/>
      <c r="CP92" s="117"/>
      <c r="CQ92" s="117"/>
      <c r="CR92" s="117"/>
      <c r="CS92" s="117"/>
      <c r="CT92" s="117"/>
      <c r="CU92" s="117"/>
      <c r="CV92" s="117"/>
      <c r="CW92" s="117"/>
      <c r="CX92" s="117"/>
      <c r="CY92" s="117"/>
      <c r="CZ92" s="117"/>
      <c r="DA92" s="117"/>
      <c r="DB92" s="117"/>
      <c r="DC92" s="117"/>
      <c r="DD92" s="117"/>
    </row>
    <row r="93" spans="2:108" x14ac:dyDescent="0.15">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17"/>
      <c r="BR93" s="117"/>
      <c r="BS93" s="117"/>
      <c r="BT93" s="117"/>
      <c r="BU93" s="117"/>
      <c r="BV93" s="117"/>
      <c r="BW93" s="117"/>
      <c r="BX93" s="117"/>
      <c r="BY93" s="117"/>
      <c r="BZ93" s="117"/>
      <c r="CA93" s="117"/>
      <c r="CB93" s="117"/>
      <c r="CC93" s="117"/>
      <c r="CD93" s="117"/>
      <c r="CE93" s="117"/>
      <c r="CF93" s="117"/>
      <c r="CG93" s="117"/>
      <c r="CH93" s="117"/>
      <c r="CI93" s="117"/>
      <c r="CJ93" s="117"/>
      <c r="CK93" s="117"/>
      <c r="CL93" s="117"/>
      <c r="CM93" s="117"/>
      <c r="CN93" s="117"/>
      <c r="CO93" s="117"/>
      <c r="CP93" s="117"/>
      <c r="CQ93" s="117"/>
      <c r="CR93" s="117"/>
      <c r="CS93" s="117"/>
      <c r="CT93" s="117"/>
      <c r="CU93" s="117"/>
      <c r="CV93" s="117"/>
      <c r="CW93" s="117"/>
      <c r="CX93" s="117"/>
      <c r="CY93" s="117"/>
      <c r="CZ93" s="117"/>
      <c r="DA93" s="117"/>
      <c r="DB93" s="117"/>
      <c r="DC93" s="117"/>
      <c r="DD93" s="117"/>
    </row>
    <row r="94" spans="2:108" x14ac:dyDescent="0.15">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c r="CQ94" s="117"/>
      <c r="CR94" s="117"/>
      <c r="CS94" s="117"/>
      <c r="CT94" s="117"/>
      <c r="CU94" s="117"/>
      <c r="CV94" s="117"/>
      <c r="CW94" s="117"/>
      <c r="CX94" s="117"/>
      <c r="CY94" s="117"/>
      <c r="CZ94" s="117"/>
      <c r="DA94" s="117"/>
      <c r="DB94" s="117"/>
      <c r="DC94" s="117"/>
      <c r="DD94" s="117"/>
    </row>
    <row r="95" spans="2:108" x14ac:dyDescent="0.15">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7"/>
      <c r="BE95" s="117"/>
      <c r="BF95" s="117"/>
      <c r="BG95" s="117"/>
      <c r="BH95" s="117"/>
      <c r="BI95" s="117"/>
      <c r="BJ95" s="117"/>
      <c r="BK95" s="117"/>
      <c r="BL95" s="117"/>
      <c r="BM95" s="117"/>
      <c r="BN95" s="117"/>
      <c r="BO95" s="117"/>
      <c r="BP95" s="117"/>
      <c r="BQ95" s="117"/>
      <c r="BR95" s="117"/>
      <c r="BS95" s="117"/>
      <c r="BT95" s="117"/>
      <c r="BU95" s="117"/>
      <c r="BV95" s="117"/>
      <c r="BW95" s="117"/>
      <c r="BX95" s="117"/>
      <c r="BY95" s="117"/>
      <c r="BZ95" s="117"/>
      <c r="CA95" s="117"/>
      <c r="CB95" s="117"/>
      <c r="CC95" s="117"/>
      <c r="CD95" s="117"/>
      <c r="CE95" s="117"/>
      <c r="CF95" s="117"/>
      <c r="CG95" s="117"/>
      <c r="CH95" s="117"/>
      <c r="CI95" s="117"/>
      <c r="CJ95" s="117"/>
      <c r="CK95" s="117"/>
      <c r="CL95" s="117"/>
      <c r="CM95" s="117"/>
      <c r="CN95" s="117"/>
      <c r="CO95" s="117"/>
      <c r="CP95" s="117"/>
      <c r="CQ95" s="117"/>
      <c r="CR95" s="117"/>
      <c r="CS95" s="117"/>
      <c r="CT95" s="117"/>
      <c r="CU95" s="117"/>
      <c r="CV95" s="117"/>
      <c r="CW95" s="117"/>
      <c r="CX95" s="117"/>
      <c r="CY95" s="117"/>
      <c r="CZ95" s="117"/>
      <c r="DA95" s="117"/>
      <c r="DB95" s="117"/>
      <c r="DC95" s="117"/>
      <c r="DD95" s="117"/>
    </row>
    <row r="96" spans="2:108" x14ac:dyDescent="0.15">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c r="BB96" s="117"/>
      <c r="BC96" s="117"/>
      <c r="BD96" s="117"/>
      <c r="BE96" s="117"/>
      <c r="BF96" s="117"/>
      <c r="BG96" s="117"/>
      <c r="BH96" s="117"/>
      <c r="BI96" s="117"/>
      <c r="BJ96" s="117"/>
      <c r="BK96" s="117"/>
      <c r="BL96" s="117"/>
      <c r="BM96" s="117"/>
      <c r="BN96" s="117"/>
      <c r="BO96" s="117"/>
      <c r="BP96" s="117"/>
      <c r="BQ96" s="117"/>
      <c r="BR96" s="117"/>
      <c r="BS96" s="117"/>
      <c r="BT96" s="117"/>
      <c r="BU96" s="117"/>
      <c r="BV96" s="117"/>
      <c r="BW96" s="117"/>
      <c r="BX96" s="117"/>
      <c r="BY96" s="117"/>
      <c r="BZ96" s="117"/>
      <c r="CA96" s="117"/>
      <c r="CB96" s="117"/>
      <c r="CC96" s="117"/>
      <c r="CD96" s="117"/>
      <c r="CE96" s="117"/>
      <c r="CF96" s="117"/>
      <c r="CG96" s="117"/>
      <c r="CH96" s="117"/>
      <c r="CI96" s="117"/>
      <c r="CJ96" s="117"/>
      <c r="CK96" s="117"/>
      <c r="CL96" s="117"/>
      <c r="CM96" s="117"/>
      <c r="CN96" s="117"/>
      <c r="CO96" s="117"/>
      <c r="CP96" s="117"/>
      <c r="CQ96" s="117"/>
      <c r="CR96" s="117"/>
      <c r="CS96" s="117"/>
      <c r="CT96" s="117"/>
      <c r="CU96" s="117"/>
      <c r="CV96" s="117"/>
      <c r="CW96" s="117"/>
      <c r="CX96" s="117"/>
      <c r="CY96" s="117"/>
      <c r="CZ96" s="117"/>
      <c r="DA96" s="117"/>
      <c r="DB96" s="117"/>
      <c r="DC96" s="117"/>
      <c r="DD96" s="117"/>
    </row>
    <row r="97" spans="2:108" x14ac:dyDescent="0.15">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BK97" s="117"/>
      <c r="BL97" s="117"/>
      <c r="BM97" s="117"/>
      <c r="BN97" s="117"/>
      <c r="BO97" s="117"/>
      <c r="BP97" s="117"/>
      <c r="BQ97" s="117"/>
      <c r="BR97" s="117"/>
      <c r="BS97" s="117"/>
      <c r="BT97" s="117"/>
      <c r="BU97" s="117"/>
      <c r="BV97" s="117"/>
      <c r="BW97" s="117"/>
      <c r="BX97" s="117"/>
      <c r="BY97" s="117"/>
      <c r="BZ97" s="117"/>
      <c r="CA97" s="117"/>
      <c r="CB97" s="117"/>
      <c r="CC97" s="117"/>
      <c r="CD97" s="117"/>
      <c r="CE97" s="117"/>
      <c r="CF97" s="117"/>
      <c r="CG97" s="117"/>
      <c r="CH97" s="117"/>
      <c r="CI97" s="117"/>
      <c r="CJ97" s="117"/>
      <c r="CK97" s="117"/>
      <c r="CL97" s="117"/>
      <c r="CM97" s="117"/>
      <c r="CN97" s="117"/>
      <c r="CO97" s="117"/>
      <c r="CP97" s="117"/>
      <c r="CQ97" s="117"/>
      <c r="CR97" s="117"/>
      <c r="CS97" s="117"/>
      <c r="CT97" s="117"/>
      <c r="CU97" s="117"/>
      <c r="CV97" s="117"/>
      <c r="CW97" s="117"/>
      <c r="CX97" s="117"/>
      <c r="CY97" s="117"/>
      <c r="CZ97" s="117"/>
      <c r="DA97" s="117"/>
      <c r="DB97" s="117"/>
      <c r="DC97" s="117"/>
      <c r="DD97" s="117"/>
    </row>
    <row r="98" spans="2:108" x14ac:dyDescent="0.15">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BE98" s="117"/>
      <c r="BF98" s="117"/>
      <c r="BG98" s="117"/>
      <c r="BH98" s="117"/>
      <c r="BI98" s="117"/>
      <c r="BJ98" s="117"/>
      <c r="BK98" s="117"/>
      <c r="BL98" s="117"/>
      <c r="BM98" s="117"/>
      <c r="BN98" s="117"/>
      <c r="BO98" s="117"/>
      <c r="BP98" s="117"/>
      <c r="BQ98" s="117"/>
      <c r="BR98" s="117"/>
      <c r="BS98" s="117"/>
      <c r="BT98" s="117"/>
      <c r="BU98" s="117"/>
      <c r="BV98" s="117"/>
      <c r="BW98" s="117"/>
      <c r="BX98" s="117"/>
      <c r="BY98" s="117"/>
      <c r="BZ98" s="117"/>
      <c r="CA98" s="117"/>
      <c r="CB98" s="117"/>
      <c r="CC98" s="117"/>
      <c r="CD98" s="117"/>
      <c r="CE98" s="117"/>
      <c r="CF98" s="117"/>
      <c r="CG98" s="117"/>
      <c r="CH98" s="117"/>
      <c r="CI98" s="117"/>
      <c r="CJ98" s="117"/>
      <c r="CK98" s="117"/>
      <c r="CL98" s="117"/>
      <c r="CM98" s="117"/>
      <c r="CN98" s="117"/>
      <c r="CO98" s="117"/>
      <c r="CP98" s="117"/>
      <c r="CQ98" s="117"/>
      <c r="CR98" s="117"/>
      <c r="CS98" s="117"/>
      <c r="CT98" s="117"/>
      <c r="CU98" s="117"/>
      <c r="CV98" s="117"/>
      <c r="CW98" s="117"/>
      <c r="CX98" s="117"/>
      <c r="CY98" s="117"/>
      <c r="CZ98" s="117"/>
      <c r="DA98" s="117"/>
      <c r="DB98" s="117"/>
      <c r="DC98" s="117"/>
      <c r="DD98" s="117"/>
    </row>
    <row r="99" spans="2:108" x14ac:dyDescent="0.15">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7"/>
      <c r="AY99" s="117"/>
      <c r="AZ99" s="117"/>
      <c r="BA99" s="117"/>
      <c r="BB99" s="117"/>
      <c r="BC99" s="117"/>
      <c r="BD99" s="117"/>
      <c r="BE99" s="117"/>
      <c r="BF99" s="117"/>
      <c r="BG99" s="117"/>
      <c r="BH99" s="117"/>
      <c r="BI99" s="117"/>
      <c r="BJ99" s="117"/>
      <c r="BK99" s="117"/>
      <c r="BL99" s="117"/>
      <c r="BM99" s="117"/>
      <c r="BN99" s="117"/>
      <c r="BO99" s="117"/>
      <c r="BP99" s="117"/>
      <c r="BQ99" s="117"/>
      <c r="BR99" s="117"/>
      <c r="BS99" s="117"/>
      <c r="BT99" s="117"/>
      <c r="BU99" s="117"/>
      <c r="BV99" s="117"/>
      <c r="BW99" s="117"/>
      <c r="BX99" s="117"/>
      <c r="BY99" s="117"/>
      <c r="BZ99" s="117"/>
      <c r="CA99" s="117"/>
      <c r="CB99" s="117"/>
      <c r="CC99" s="117"/>
      <c r="CD99" s="117"/>
      <c r="CE99" s="117"/>
      <c r="CF99" s="117"/>
      <c r="CG99" s="117"/>
      <c r="CH99" s="117"/>
      <c r="CI99" s="117"/>
      <c r="CJ99" s="117"/>
      <c r="CK99" s="117"/>
      <c r="CL99" s="117"/>
      <c r="CM99" s="117"/>
      <c r="CN99" s="117"/>
      <c r="CO99" s="117"/>
      <c r="CP99" s="117"/>
      <c r="CQ99" s="117"/>
      <c r="CR99" s="117"/>
      <c r="CS99" s="117"/>
      <c r="CT99" s="117"/>
      <c r="CU99" s="117"/>
      <c r="CV99" s="117"/>
      <c r="CW99" s="117"/>
      <c r="CX99" s="117"/>
      <c r="CY99" s="117"/>
      <c r="CZ99" s="117"/>
      <c r="DA99" s="117"/>
      <c r="DB99" s="117"/>
      <c r="DC99" s="117"/>
      <c r="DD99" s="117"/>
    </row>
    <row r="100" spans="2:108" x14ac:dyDescent="0.15">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17"/>
      <c r="BL100" s="117"/>
      <c r="BM100" s="117"/>
      <c r="BN100" s="117"/>
      <c r="BO100" s="117"/>
      <c r="BP100" s="117"/>
      <c r="BQ100" s="117"/>
      <c r="BR100" s="117"/>
      <c r="BS100" s="117"/>
      <c r="BT100" s="117"/>
      <c r="BU100" s="117"/>
      <c r="BV100" s="117"/>
      <c r="BW100" s="117"/>
      <c r="BX100" s="117"/>
      <c r="BY100" s="117"/>
      <c r="BZ100" s="117"/>
      <c r="CA100" s="117"/>
      <c r="CB100" s="117"/>
      <c r="CC100" s="117"/>
      <c r="CD100" s="117"/>
      <c r="CE100" s="117"/>
      <c r="CF100" s="117"/>
      <c r="CG100" s="117"/>
      <c r="CH100" s="117"/>
      <c r="CI100" s="117"/>
      <c r="CJ100" s="117"/>
      <c r="CK100" s="117"/>
      <c r="CL100" s="117"/>
      <c r="CM100" s="117"/>
      <c r="CN100" s="117"/>
      <c r="CO100" s="117"/>
      <c r="CP100" s="117"/>
      <c r="CQ100" s="117"/>
      <c r="CR100" s="117"/>
      <c r="CS100" s="117"/>
      <c r="CT100" s="117"/>
      <c r="CU100" s="117"/>
      <c r="CV100" s="117"/>
      <c r="CW100" s="117"/>
      <c r="CX100" s="117"/>
      <c r="CY100" s="117"/>
      <c r="CZ100" s="117"/>
      <c r="DA100" s="117"/>
      <c r="DB100" s="117"/>
      <c r="DC100" s="117"/>
      <c r="DD100" s="117"/>
    </row>
    <row r="101" spans="2:108" x14ac:dyDescent="0.15">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c r="BL101" s="117"/>
      <c r="BM101" s="117"/>
      <c r="BN101" s="117"/>
      <c r="BO101" s="117"/>
      <c r="BP101" s="117"/>
      <c r="BQ101" s="117"/>
      <c r="BR101" s="117"/>
      <c r="BS101" s="117"/>
      <c r="BT101" s="117"/>
      <c r="BU101" s="117"/>
      <c r="BV101" s="117"/>
      <c r="BW101" s="117"/>
      <c r="BX101" s="117"/>
      <c r="BY101" s="117"/>
      <c r="BZ101" s="117"/>
      <c r="CA101" s="117"/>
      <c r="CB101" s="117"/>
      <c r="CC101" s="117"/>
      <c r="CD101" s="117"/>
      <c r="CE101" s="117"/>
      <c r="CF101" s="117"/>
      <c r="CG101" s="117"/>
      <c r="CH101" s="117"/>
      <c r="CI101" s="117"/>
      <c r="CJ101" s="117"/>
      <c r="CK101" s="117"/>
      <c r="CL101" s="117"/>
      <c r="CM101" s="117"/>
      <c r="CN101" s="117"/>
      <c r="CO101" s="117"/>
      <c r="CP101" s="117"/>
      <c r="CQ101" s="117"/>
      <c r="CR101" s="117"/>
      <c r="CS101" s="117"/>
      <c r="CT101" s="117"/>
      <c r="CU101" s="117"/>
      <c r="CV101" s="117"/>
      <c r="CW101" s="117"/>
      <c r="CX101" s="117"/>
      <c r="CY101" s="117"/>
      <c r="CZ101" s="117"/>
      <c r="DA101" s="117"/>
      <c r="DB101" s="117"/>
      <c r="DC101" s="117"/>
      <c r="DD101" s="117"/>
    </row>
    <row r="102" spans="2:108" x14ac:dyDescent="0.15">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c r="BL102" s="117"/>
      <c r="BM102" s="117"/>
      <c r="BN102" s="117"/>
      <c r="BO102" s="117"/>
      <c r="BP102" s="117"/>
      <c r="BQ102" s="117"/>
      <c r="BR102" s="117"/>
      <c r="BS102" s="117"/>
      <c r="BT102" s="117"/>
      <c r="BU102" s="117"/>
      <c r="BV102" s="117"/>
      <c r="BW102" s="117"/>
      <c r="BX102" s="117"/>
      <c r="BY102" s="117"/>
      <c r="BZ102" s="117"/>
      <c r="CA102" s="117"/>
      <c r="CB102" s="117"/>
      <c r="CC102" s="117"/>
      <c r="CD102" s="117"/>
      <c r="CE102" s="117"/>
      <c r="CF102" s="117"/>
      <c r="CG102" s="117"/>
      <c r="CH102" s="117"/>
      <c r="CI102" s="117"/>
      <c r="CJ102" s="117"/>
      <c r="CK102" s="117"/>
      <c r="CL102" s="117"/>
      <c r="CM102" s="117"/>
      <c r="CN102" s="117"/>
      <c r="CO102" s="117"/>
      <c r="CP102" s="117"/>
      <c r="CQ102" s="117"/>
      <c r="CR102" s="117"/>
      <c r="CS102" s="117"/>
      <c r="CT102" s="117"/>
      <c r="CU102" s="117"/>
      <c r="CV102" s="117"/>
      <c r="CW102" s="117"/>
      <c r="CX102" s="117"/>
      <c r="CY102" s="117"/>
      <c r="CZ102" s="117"/>
      <c r="DA102" s="117"/>
      <c r="DB102" s="117"/>
      <c r="DC102" s="117"/>
      <c r="DD102" s="117"/>
    </row>
    <row r="103" spans="2:108" x14ac:dyDescent="0.15">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117"/>
      <c r="BA103" s="117"/>
      <c r="BB103" s="117"/>
      <c r="BC103" s="117"/>
      <c r="BD103" s="117"/>
      <c r="BE103" s="117"/>
      <c r="BF103" s="117"/>
      <c r="BG103" s="117"/>
      <c r="BH103" s="117"/>
      <c r="BI103" s="117"/>
      <c r="BJ103" s="117"/>
      <c r="BK103" s="117"/>
      <c r="BL103" s="117"/>
      <c r="BM103" s="117"/>
      <c r="BN103" s="117"/>
      <c r="BO103" s="117"/>
      <c r="BP103" s="117"/>
      <c r="BQ103" s="117"/>
      <c r="BR103" s="117"/>
      <c r="BS103" s="117"/>
      <c r="BT103" s="117"/>
      <c r="BU103" s="117"/>
      <c r="BV103" s="117"/>
      <c r="BW103" s="117"/>
      <c r="BX103" s="117"/>
      <c r="BY103" s="117"/>
      <c r="BZ103" s="117"/>
      <c r="CA103" s="117"/>
      <c r="CB103" s="117"/>
      <c r="CC103" s="117"/>
      <c r="CD103" s="117"/>
      <c r="CE103" s="117"/>
      <c r="CF103" s="117"/>
      <c r="CG103" s="117"/>
      <c r="CH103" s="117"/>
      <c r="CI103" s="117"/>
      <c r="CJ103" s="117"/>
      <c r="CK103" s="117"/>
      <c r="CL103" s="117"/>
      <c r="CM103" s="117"/>
      <c r="CN103" s="117"/>
      <c r="CO103" s="117"/>
      <c r="CP103" s="117"/>
      <c r="CQ103" s="117"/>
      <c r="CR103" s="117"/>
      <c r="CS103" s="117"/>
      <c r="CT103" s="117"/>
      <c r="CU103" s="117"/>
      <c r="CV103" s="117"/>
      <c r="CW103" s="117"/>
      <c r="CX103" s="117"/>
      <c r="CY103" s="117"/>
      <c r="CZ103" s="117"/>
      <c r="DA103" s="117"/>
      <c r="DB103" s="117"/>
      <c r="DC103" s="117"/>
      <c r="DD103" s="117"/>
    </row>
    <row r="104" spans="2:108" x14ac:dyDescent="0.15">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117"/>
      <c r="CC104" s="117"/>
      <c r="CD104" s="117"/>
      <c r="CE104" s="117"/>
      <c r="CF104" s="117"/>
      <c r="CG104" s="117"/>
      <c r="CH104" s="117"/>
      <c r="CI104" s="117"/>
      <c r="CJ104" s="117"/>
      <c r="CK104" s="117"/>
      <c r="CL104" s="117"/>
      <c r="CM104" s="117"/>
      <c r="CN104" s="117"/>
      <c r="CO104" s="117"/>
      <c r="CP104" s="117"/>
      <c r="CQ104" s="117"/>
      <c r="CR104" s="117"/>
      <c r="CS104" s="117"/>
      <c r="CT104" s="117"/>
      <c r="CU104" s="117"/>
      <c r="CV104" s="117"/>
      <c r="CW104" s="117"/>
      <c r="CX104" s="117"/>
      <c r="CY104" s="117"/>
      <c r="CZ104" s="117"/>
      <c r="DA104" s="117"/>
      <c r="DB104" s="117"/>
      <c r="DC104" s="117"/>
      <c r="DD104" s="117"/>
    </row>
    <row r="105" spans="2:108" x14ac:dyDescent="0.15">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c r="BB105" s="117"/>
      <c r="BC105" s="117"/>
      <c r="BD105" s="117"/>
      <c r="BE105" s="117"/>
      <c r="BF105" s="117"/>
      <c r="BG105" s="117"/>
      <c r="BH105" s="117"/>
      <c r="BI105" s="117"/>
      <c r="BJ105" s="117"/>
      <c r="BK105" s="117"/>
      <c r="BL105" s="117"/>
      <c r="BM105" s="117"/>
      <c r="BN105" s="117"/>
      <c r="BO105" s="117"/>
      <c r="BP105" s="117"/>
      <c r="BQ105" s="117"/>
      <c r="BR105" s="117"/>
      <c r="BS105" s="117"/>
      <c r="BT105" s="117"/>
      <c r="BU105" s="117"/>
      <c r="BV105" s="117"/>
      <c r="BW105" s="117"/>
      <c r="BX105" s="117"/>
      <c r="BY105" s="117"/>
      <c r="BZ105" s="117"/>
      <c r="CA105" s="117"/>
      <c r="CB105" s="117"/>
      <c r="CC105" s="117"/>
      <c r="CD105" s="117"/>
      <c r="CE105" s="117"/>
      <c r="CF105" s="117"/>
      <c r="CG105" s="117"/>
      <c r="CH105" s="117"/>
      <c r="CI105" s="117"/>
      <c r="CJ105" s="117"/>
      <c r="CK105" s="117"/>
      <c r="CL105" s="117"/>
      <c r="CM105" s="117"/>
      <c r="CN105" s="117"/>
      <c r="CO105" s="117"/>
      <c r="CP105" s="117"/>
      <c r="CQ105" s="117"/>
      <c r="CR105" s="117"/>
      <c r="CS105" s="117"/>
      <c r="CT105" s="117"/>
      <c r="CU105" s="117"/>
      <c r="CV105" s="117"/>
      <c r="CW105" s="117"/>
      <c r="CX105" s="117"/>
      <c r="CY105" s="117"/>
      <c r="CZ105" s="117"/>
      <c r="DA105" s="117"/>
      <c r="DB105" s="117"/>
      <c r="DC105" s="117"/>
      <c r="DD105" s="117"/>
    </row>
    <row r="106" spans="2:108" x14ac:dyDescent="0.15">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c r="BE106" s="117"/>
      <c r="BF106" s="117"/>
      <c r="BG106" s="117"/>
      <c r="BH106" s="117"/>
      <c r="BI106" s="117"/>
      <c r="BJ106" s="117"/>
      <c r="BK106" s="117"/>
      <c r="BL106" s="117"/>
      <c r="BM106" s="117"/>
      <c r="BN106" s="117"/>
      <c r="BO106" s="117"/>
      <c r="BP106" s="117"/>
      <c r="BQ106" s="117"/>
      <c r="BR106" s="117"/>
      <c r="BS106" s="117"/>
      <c r="BT106" s="117"/>
      <c r="BU106" s="117"/>
      <c r="BV106" s="117"/>
      <c r="BW106" s="117"/>
      <c r="BX106" s="117"/>
      <c r="BY106" s="117"/>
      <c r="BZ106" s="117"/>
      <c r="CA106" s="117"/>
      <c r="CB106" s="117"/>
      <c r="CC106" s="117"/>
      <c r="CD106" s="117"/>
      <c r="CE106" s="117"/>
      <c r="CF106" s="117"/>
      <c r="CG106" s="117"/>
      <c r="CH106" s="117"/>
      <c r="CI106" s="117"/>
      <c r="CJ106" s="117"/>
      <c r="CK106" s="117"/>
      <c r="CL106" s="117"/>
      <c r="CM106" s="117"/>
      <c r="CN106" s="117"/>
      <c r="CO106" s="117"/>
      <c r="CP106" s="117"/>
      <c r="CQ106" s="117"/>
      <c r="CR106" s="117"/>
      <c r="CS106" s="117"/>
      <c r="CT106" s="117"/>
      <c r="CU106" s="117"/>
      <c r="CV106" s="117"/>
      <c r="CW106" s="117"/>
      <c r="CX106" s="117"/>
      <c r="CY106" s="117"/>
      <c r="CZ106" s="117"/>
      <c r="DA106" s="117"/>
      <c r="DB106" s="117"/>
      <c r="DC106" s="117"/>
      <c r="DD106" s="117"/>
    </row>
    <row r="107" spans="2:108" x14ac:dyDescent="0.15">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7"/>
      <c r="BG107" s="117"/>
      <c r="BH107" s="117"/>
      <c r="BI107" s="117"/>
      <c r="BJ107" s="117"/>
      <c r="BK107" s="117"/>
      <c r="BL107" s="117"/>
      <c r="BM107" s="117"/>
      <c r="BN107" s="117"/>
      <c r="BO107" s="117"/>
      <c r="BP107" s="117"/>
      <c r="BQ107" s="117"/>
      <c r="BR107" s="117"/>
      <c r="BS107" s="117"/>
      <c r="BT107" s="117"/>
      <c r="BU107" s="117"/>
      <c r="BV107" s="117"/>
      <c r="BW107" s="117"/>
      <c r="BX107" s="117"/>
      <c r="BY107" s="117"/>
      <c r="BZ107" s="117"/>
      <c r="CA107" s="117"/>
      <c r="CB107" s="117"/>
      <c r="CC107" s="117"/>
      <c r="CD107" s="117"/>
      <c r="CE107" s="117"/>
      <c r="CF107" s="117"/>
      <c r="CG107" s="117"/>
      <c r="CH107" s="117"/>
      <c r="CI107" s="117"/>
      <c r="CJ107" s="117"/>
      <c r="CK107" s="117"/>
      <c r="CL107" s="117"/>
      <c r="CM107" s="117"/>
      <c r="CN107" s="117"/>
      <c r="CO107" s="117"/>
      <c r="CP107" s="117"/>
      <c r="CQ107" s="117"/>
      <c r="CR107" s="117"/>
      <c r="CS107" s="117"/>
      <c r="CT107" s="117"/>
      <c r="CU107" s="117"/>
      <c r="CV107" s="117"/>
      <c r="CW107" s="117"/>
      <c r="CX107" s="117"/>
      <c r="CY107" s="117"/>
      <c r="CZ107" s="117"/>
      <c r="DA107" s="117"/>
      <c r="DB107" s="117"/>
      <c r="DC107" s="117"/>
      <c r="DD107" s="117"/>
    </row>
    <row r="108" spans="2:108" x14ac:dyDescent="0.15">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7"/>
      <c r="BC108" s="117"/>
      <c r="BD108" s="117"/>
      <c r="BE108" s="117"/>
      <c r="BF108" s="117"/>
      <c r="BG108" s="117"/>
      <c r="BH108" s="117"/>
      <c r="BI108" s="117"/>
      <c r="BJ108" s="117"/>
      <c r="BK108" s="117"/>
      <c r="BL108" s="117"/>
      <c r="BM108" s="117"/>
      <c r="BN108" s="117"/>
      <c r="BO108" s="117"/>
      <c r="BP108" s="117"/>
      <c r="BQ108" s="117"/>
      <c r="BR108" s="117"/>
      <c r="BS108" s="117"/>
      <c r="BT108" s="117"/>
      <c r="BU108" s="117"/>
      <c r="BV108" s="117"/>
      <c r="BW108" s="117"/>
      <c r="BX108" s="117"/>
      <c r="BY108" s="117"/>
      <c r="BZ108" s="117"/>
      <c r="CA108" s="117"/>
      <c r="CB108" s="117"/>
      <c r="CC108" s="117"/>
      <c r="CD108" s="117"/>
      <c r="CE108" s="117"/>
      <c r="CF108" s="117"/>
      <c r="CG108" s="117"/>
      <c r="CH108" s="117"/>
      <c r="CI108" s="117"/>
      <c r="CJ108" s="117"/>
      <c r="CK108" s="117"/>
      <c r="CL108" s="117"/>
      <c r="CM108" s="117"/>
      <c r="CN108" s="117"/>
      <c r="CO108" s="117"/>
      <c r="CP108" s="117"/>
      <c r="CQ108" s="117"/>
      <c r="CR108" s="117"/>
      <c r="CS108" s="117"/>
      <c r="CT108" s="117"/>
      <c r="CU108" s="117"/>
      <c r="CV108" s="117"/>
      <c r="CW108" s="117"/>
      <c r="CX108" s="117"/>
      <c r="CY108" s="117"/>
      <c r="CZ108" s="117"/>
      <c r="DA108" s="117"/>
      <c r="DB108" s="117"/>
      <c r="DC108" s="117"/>
      <c r="DD108" s="117"/>
    </row>
    <row r="109" spans="2:108" x14ac:dyDescent="0.15">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c r="BA109" s="117"/>
      <c r="BB109" s="117"/>
      <c r="BC109" s="117"/>
      <c r="BD109" s="117"/>
      <c r="BE109" s="117"/>
      <c r="BF109" s="117"/>
      <c r="BG109" s="117"/>
      <c r="BH109" s="117"/>
      <c r="BI109" s="117"/>
      <c r="BJ109" s="117"/>
      <c r="BK109" s="117"/>
      <c r="BL109" s="117"/>
      <c r="BM109" s="117"/>
      <c r="BN109" s="117"/>
      <c r="BO109" s="117"/>
      <c r="BP109" s="117"/>
      <c r="BQ109" s="117"/>
      <c r="BR109" s="117"/>
      <c r="BS109" s="117"/>
      <c r="BT109" s="117"/>
      <c r="BU109" s="117"/>
      <c r="BV109" s="117"/>
      <c r="BW109" s="117"/>
      <c r="BX109" s="117"/>
      <c r="BY109" s="117"/>
      <c r="BZ109" s="117"/>
      <c r="CA109" s="117"/>
      <c r="CB109" s="117"/>
      <c r="CC109" s="117"/>
      <c r="CD109" s="117"/>
      <c r="CE109" s="117"/>
      <c r="CF109" s="117"/>
      <c r="CG109" s="117"/>
      <c r="CH109" s="117"/>
      <c r="CI109" s="117"/>
      <c r="CJ109" s="117"/>
      <c r="CK109" s="117"/>
      <c r="CL109" s="117"/>
      <c r="CM109" s="117"/>
      <c r="CN109" s="117"/>
      <c r="CO109" s="117"/>
      <c r="CP109" s="117"/>
      <c r="CQ109" s="117"/>
      <c r="CR109" s="117"/>
      <c r="CS109" s="117"/>
      <c r="CT109" s="117"/>
      <c r="CU109" s="117"/>
      <c r="CV109" s="117"/>
      <c r="CW109" s="117"/>
      <c r="CX109" s="117"/>
      <c r="CY109" s="117"/>
      <c r="CZ109" s="117"/>
      <c r="DA109" s="117"/>
      <c r="DB109" s="117"/>
      <c r="DC109" s="117"/>
      <c r="DD109" s="117"/>
    </row>
    <row r="110" spans="2:108" x14ac:dyDescent="0.15">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c r="BL110" s="117"/>
      <c r="BM110" s="117"/>
      <c r="BN110" s="117"/>
      <c r="BO110" s="117"/>
      <c r="BP110" s="117"/>
      <c r="BQ110" s="117"/>
      <c r="BR110" s="117"/>
      <c r="BS110" s="117"/>
      <c r="BT110" s="117"/>
      <c r="BU110" s="117"/>
      <c r="BV110" s="117"/>
      <c r="BW110" s="117"/>
      <c r="BX110" s="117"/>
      <c r="BY110" s="117"/>
      <c r="BZ110" s="117"/>
      <c r="CA110" s="117"/>
      <c r="CB110" s="117"/>
      <c r="CC110" s="117"/>
      <c r="CD110" s="117"/>
      <c r="CE110" s="117"/>
      <c r="CF110" s="117"/>
      <c r="CG110" s="117"/>
      <c r="CH110" s="117"/>
      <c r="CI110" s="117"/>
      <c r="CJ110" s="117"/>
      <c r="CK110" s="117"/>
      <c r="CL110" s="117"/>
      <c r="CM110" s="117"/>
      <c r="CN110" s="117"/>
      <c r="CO110" s="117"/>
      <c r="CP110" s="117"/>
      <c r="CQ110" s="117"/>
      <c r="CR110" s="117"/>
      <c r="CS110" s="117"/>
      <c r="CT110" s="117"/>
      <c r="CU110" s="117"/>
      <c r="CV110" s="117"/>
      <c r="CW110" s="117"/>
      <c r="CX110" s="117"/>
      <c r="CY110" s="117"/>
      <c r="CZ110" s="117"/>
      <c r="DA110" s="117"/>
      <c r="DB110" s="117"/>
      <c r="DC110" s="117"/>
      <c r="DD110" s="117"/>
    </row>
    <row r="111" spans="2:108" x14ac:dyDescent="0.15">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7"/>
      <c r="AY111" s="117"/>
      <c r="AZ111" s="117"/>
      <c r="BA111" s="117"/>
      <c r="BB111" s="117"/>
      <c r="BC111" s="117"/>
      <c r="BD111" s="117"/>
      <c r="BE111" s="117"/>
      <c r="BF111" s="117"/>
      <c r="BG111" s="117"/>
      <c r="BH111" s="117"/>
      <c r="BI111" s="117"/>
      <c r="BJ111" s="117"/>
      <c r="BK111" s="117"/>
      <c r="BL111" s="117"/>
      <c r="BM111" s="117"/>
      <c r="BN111" s="117"/>
      <c r="BO111" s="117"/>
      <c r="BP111" s="117"/>
      <c r="BQ111" s="117"/>
      <c r="BR111" s="117"/>
      <c r="BS111" s="117"/>
      <c r="BT111" s="117"/>
      <c r="BU111" s="117"/>
      <c r="BV111" s="117"/>
      <c r="BW111" s="117"/>
      <c r="BX111" s="117"/>
      <c r="BY111" s="117"/>
      <c r="BZ111" s="117"/>
      <c r="CA111" s="117"/>
      <c r="CB111" s="117"/>
      <c r="CC111" s="117"/>
      <c r="CD111" s="117"/>
      <c r="CE111" s="117"/>
      <c r="CF111" s="117"/>
      <c r="CG111" s="117"/>
      <c r="CH111" s="117"/>
      <c r="CI111" s="117"/>
      <c r="CJ111" s="117"/>
      <c r="CK111" s="117"/>
      <c r="CL111" s="117"/>
      <c r="CM111" s="117"/>
      <c r="CN111" s="117"/>
      <c r="CO111" s="117"/>
      <c r="CP111" s="117"/>
      <c r="CQ111" s="117"/>
      <c r="CR111" s="117"/>
      <c r="CS111" s="117"/>
      <c r="CT111" s="117"/>
      <c r="CU111" s="117"/>
      <c r="CV111" s="117"/>
      <c r="CW111" s="117"/>
      <c r="CX111" s="117"/>
      <c r="CY111" s="117"/>
      <c r="CZ111" s="117"/>
      <c r="DA111" s="117"/>
      <c r="DB111" s="117"/>
      <c r="DC111" s="117"/>
      <c r="DD111" s="117"/>
    </row>
    <row r="112" spans="2:108" x14ac:dyDescent="0.15">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117"/>
      <c r="BA112" s="117"/>
      <c r="BB112" s="117"/>
      <c r="BC112" s="117"/>
      <c r="BD112" s="117"/>
      <c r="BE112" s="117"/>
      <c r="BF112" s="117"/>
      <c r="BG112" s="117"/>
      <c r="BH112" s="117"/>
      <c r="BI112" s="117"/>
      <c r="BJ112" s="117"/>
      <c r="BK112" s="117"/>
      <c r="BL112" s="117"/>
      <c r="BM112" s="117"/>
      <c r="BN112" s="117"/>
      <c r="BO112" s="117"/>
      <c r="BP112" s="117"/>
      <c r="BQ112" s="117"/>
      <c r="BR112" s="117"/>
      <c r="BS112" s="117"/>
      <c r="BT112" s="117"/>
      <c r="BU112" s="117"/>
      <c r="BV112" s="117"/>
      <c r="BW112" s="117"/>
      <c r="BX112" s="117"/>
      <c r="BY112" s="117"/>
      <c r="BZ112" s="117"/>
      <c r="CA112" s="117"/>
      <c r="CB112" s="117"/>
      <c r="CC112" s="117"/>
      <c r="CD112" s="117"/>
      <c r="CE112" s="117"/>
      <c r="CF112" s="117"/>
      <c r="CG112" s="117"/>
      <c r="CH112" s="117"/>
      <c r="CI112" s="117"/>
      <c r="CJ112" s="117"/>
      <c r="CK112" s="117"/>
      <c r="CL112" s="117"/>
      <c r="CM112" s="117"/>
      <c r="CN112" s="117"/>
      <c r="CO112" s="117"/>
      <c r="CP112" s="117"/>
      <c r="CQ112" s="117"/>
      <c r="CR112" s="117"/>
      <c r="CS112" s="117"/>
      <c r="CT112" s="117"/>
      <c r="CU112" s="117"/>
      <c r="CV112" s="117"/>
      <c r="CW112" s="117"/>
      <c r="CX112" s="117"/>
      <c r="CY112" s="117"/>
      <c r="CZ112" s="117"/>
      <c r="DA112" s="117"/>
      <c r="DB112" s="117"/>
      <c r="DC112" s="117"/>
      <c r="DD112" s="117"/>
    </row>
    <row r="113" spans="2:108" x14ac:dyDescent="0.15">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c r="BA113" s="117"/>
      <c r="BB113" s="117"/>
      <c r="BC113" s="117"/>
      <c r="BD113" s="117"/>
      <c r="BE113" s="117"/>
      <c r="BF113" s="117"/>
      <c r="BG113" s="117"/>
      <c r="BH113" s="117"/>
      <c r="BI113" s="117"/>
      <c r="BJ113" s="117"/>
      <c r="BK113" s="117"/>
      <c r="BL113" s="117"/>
      <c r="BM113" s="117"/>
      <c r="BN113" s="117"/>
      <c r="BO113" s="117"/>
      <c r="BP113" s="117"/>
      <c r="BQ113" s="117"/>
      <c r="BR113" s="117"/>
      <c r="BS113" s="117"/>
      <c r="BT113" s="117"/>
      <c r="BU113" s="117"/>
      <c r="BV113" s="117"/>
      <c r="BW113" s="117"/>
      <c r="BX113" s="117"/>
      <c r="BY113" s="117"/>
      <c r="BZ113" s="117"/>
      <c r="CA113" s="117"/>
      <c r="CB113" s="117"/>
      <c r="CC113" s="117"/>
      <c r="CD113" s="117"/>
      <c r="CE113" s="117"/>
      <c r="CF113" s="117"/>
      <c r="CG113" s="117"/>
      <c r="CH113" s="117"/>
      <c r="CI113" s="117"/>
      <c r="CJ113" s="117"/>
      <c r="CK113" s="117"/>
      <c r="CL113" s="117"/>
      <c r="CM113" s="117"/>
      <c r="CN113" s="117"/>
      <c r="CO113" s="117"/>
      <c r="CP113" s="117"/>
      <c r="CQ113" s="117"/>
      <c r="CR113" s="117"/>
      <c r="CS113" s="117"/>
      <c r="CT113" s="117"/>
      <c r="CU113" s="117"/>
      <c r="CV113" s="117"/>
      <c r="CW113" s="117"/>
      <c r="CX113" s="117"/>
      <c r="CY113" s="117"/>
      <c r="CZ113" s="117"/>
      <c r="DA113" s="117"/>
      <c r="DB113" s="117"/>
      <c r="DC113" s="117"/>
      <c r="DD113" s="117"/>
    </row>
    <row r="114" spans="2:108" x14ac:dyDescent="0.15">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c r="BL114" s="117"/>
      <c r="BM114" s="117"/>
      <c r="BN114" s="117"/>
      <c r="BO114" s="117"/>
      <c r="BP114" s="117"/>
      <c r="BQ114" s="117"/>
      <c r="BR114" s="117"/>
      <c r="BS114" s="117"/>
      <c r="BT114" s="117"/>
      <c r="BU114" s="117"/>
      <c r="BV114" s="117"/>
      <c r="BW114" s="117"/>
      <c r="BX114" s="117"/>
      <c r="BY114" s="117"/>
      <c r="BZ114" s="117"/>
      <c r="CA114" s="117"/>
      <c r="CB114" s="117"/>
      <c r="CC114" s="117"/>
      <c r="CD114" s="117"/>
      <c r="CE114" s="117"/>
      <c r="CF114" s="117"/>
      <c r="CG114" s="117"/>
      <c r="CH114" s="117"/>
      <c r="CI114" s="117"/>
      <c r="CJ114" s="117"/>
      <c r="CK114" s="117"/>
      <c r="CL114" s="117"/>
      <c r="CM114" s="117"/>
      <c r="CN114" s="117"/>
      <c r="CO114" s="117"/>
      <c r="CP114" s="117"/>
      <c r="CQ114" s="117"/>
      <c r="CR114" s="117"/>
      <c r="CS114" s="117"/>
      <c r="CT114" s="117"/>
      <c r="CU114" s="117"/>
      <c r="CV114" s="117"/>
      <c r="CW114" s="117"/>
      <c r="CX114" s="117"/>
      <c r="CY114" s="117"/>
      <c r="CZ114" s="117"/>
      <c r="DA114" s="117"/>
      <c r="DB114" s="117"/>
      <c r="DC114" s="117"/>
      <c r="DD114" s="117"/>
    </row>
    <row r="115" spans="2:108" x14ac:dyDescent="0.15">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7"/>
      <c r="AY115" s="117"/>
      <c r="AZ115" s="117"/>
      <c r="BA115" s="117"/>
      <c r="BB115" s="117"/>
      <c r="BC115" s="117"/>
      <c r="BD115" s="117"/>
      <c r="BE115" s="117"/>
      <c r="BF115" s="117"/>
      <c r="BG115" s="117"/>
      <c r="BH115" s="117"/>
      <c r="BI115" s="117"/>
      <c r="BJ115" s="117"/>
      <c r="BK115" s="117"/>
      <c r="BL115" s="117"/>
      <c r="BM115" s="117"/>
      <c r="BN115" s="117"/>
      <c r="BO115" s="117"/>
      <c r="BP115" s="117"/>
      <c r="BQ115" s="117"/>
      <c r="BR115" s="117"/>
      <c r="BS115" s="117"/>
      <c r="BT115" s="117"/>
      <c r="BU115" s="117"/>
      <c r="BV115" s="117"/>
      <c r="BW115" s="117"/>
      <c r="BX115" s="117"/>
      <c r="BY115" s="117"/>
      <c r="BZ115" s="117"/>
      <c r="CA115" s="117"/>
      <c r="CB115" s="117"/>
      <c r="CC115" s="117"/>
      <c r="CD115" s="117"/>
      <c r="CE115" s="117"/>
      <c r="CF115" s="117"/>
      <c r="CG115" s="117"/>
      <c r="CH115" s="117"/>
      <c r="CI115" s="117"/>
      <c r="CJ115" s="117"/>
      <c r="CK115" s="117"/>
      <c r="CL115" s="117"/>
      <c r="CM115" s="117"/>
      <c r="CN115" s="117"/>
      <c r="CO115" s="117"/>
      <c r="CP115" s="117"/>
      <c r="CQ115" s="117"/>
      <c r="CR115" s="117"/>
      <c r="CS115" s="117"/>
      <c r="CT115" s="117"/>
      <c r="CU115" s="117"/>
      <c r="CV115" s="117"/>
      <c r="CW115" s="117"/>
      <c r="CX115" s="117"/>
      <c r="CY115" s="117"/>
      <c r="CZ115" s="117"/>
      <c r="DA115" s="117"/>
      <c r="DB115" s="117"/>
      <c r="DC115" s="117"/>
      <c r="DD115" s="117"/>
    </row>
    <row r="116" spans="2:108" x14ac:dyDescent="0.15">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7"/>
      <c r="AY116" s="117"/>
      <c r="AZ116" s="117"/>
      <c r="BA116" s="117"/>
      <c r="BB116" s="117"/>
      <c r="BC116" s="117"/>
      <c r="BD116" s="117"/>
      <c r="BE116" s="117"/>
      <c r="BF116" s="117"/>
      <c r="BG116" s="117"/>
      <c r="BH116" s="117"/>
      <c r="BI116" s="117"/>
      <c r="BJ116" s="117"/>
      <c r="BK116" s="117"/>
      <c r="BL116" s="117"/>
      <c r="BM116" s="117"/>
      <c r="BN116" s="117"/>
      <c r="BO116" s="117"/>
      <c r="BP116" s="117"/>
      <c r="BQ116" s="117"/>
      <c r="BR116" s="117"/>
      <c r="BS116" s="117"/>
      <c r="BT116" s="117"/>
      <c r="BU116" s="117"/>
      <c r="BV116" s="117"/>
      <c r="BW116" s="117"/>
      <c r="BX116" s="117"/>
      <c r="BY116" s="117"/>
      <c r="BZ116" s="117"/>
      <c r="CA116" s="117"/>
      <c r="CB116" s="117"/>
      <c r="CC116" s="117"/>
      <c r="CD116" s="117"/>
      <c r="CE116" s="117"/>
      <c r="CF116" s="117"/>
      <c r="CG116" s="117"/>
      <c r="CH116" s="117"/>
      <c r="CI116" s="117"/>
      <c r="CJ116" s="117"/>
      <c r="CK116" s="117"/>
      <c r="CL116" s="117"/>
      <c r="CM116" s="117"/>
      <c r="CN116" s="117"/>
      <c r="CO116" s="117"/>
      <c r="CP116" s="117"/>
      <c r="CQ116" s="117"/>
      <c r="CR116" s="117"/>
      <c r="CS116" s="117"/>
      <c r="CT116" s="117"/>
      <c r="CU116" s="117"/>
      <c r="CV116" s="117"/>
      <c r="CW116" s="117"/>
      <c r="CX116" s="117"/>
      <c r="CY116" s="117"/>
      <c r="CZ116" s="117"/>
      <c r="DA116" s="117"/>
      <c r="DB116" s="117"/>
      <c r="DC116" s="117"/>
      <c r="DD116" s="117"/>
    </row>
    <row r="117" spans="2:108" x14ac:dyDescent="0.15">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c r="BA117" s="117"/>
      <c r="BB117" s="117"/>
      <c r="BC117" s="117"/>
      <c r="BD117" s="117"/>
      <c r="BE117" s="117"/>
      <c r="BF117" s="117"/>
      <c r="BG117" s="117"/>
      <c r="BH117" s="117"/>
      <c r="BI117" s="117"/>
      <c r="BJ117" s="117"/>
      <c r="BK117" s="117"/>
      <c r="BL117" s="117"/>
      <c r="BM117" s="117"/>
      <c r="BN117" s="117"/>
      <c r="BO117" s="117"/>
      <c r="BP117" s="117"/>
      <c r="BQ117" s="117"/>
      <c r="BR117" s="117"/>
      <c r="BS117" s="117"/>
      <c r="BT117" s="117"/>
      <c r="BU117" s="117"/>
      <c r="BV117" s="117"/>
      <c r="BW117" s="117"/>
      <c r="BX117" s="117"/>
      <c r="BY117" s="117"/>
      <c r="BZ117" s="117"/>
      <c r="CA117" s="117"/>
      <c r="CB117" s="117"/>
      <c r="CC117" s="117"/>
      <c r="CD117" s="117"/>
      <c r="CE117" s="117"/>
      <c r="CF117" s="117"/>
      <c r="CG117" s="117"/>
      <c r="CH117" s="117"/>
      <c r="CI117" s="117"/>
      <c r="CJ117" s="117"/>
      <c r="CK117" s="117"/>
      <c r="CL117" s="117"/>
      <c r="CM117" s="117"/>
      <c r="CN117" s="117"/>
      <c r="CO117" s="117"/>
      <c r="CP117" s="117"/>
      <c r="CQ117" s="117"/>
      <c r="CR117" s="117"/>
      <c r="CS117" s="117"/>
      <c r="CT117" s="117"/>
      <c r="CU117" s="117"/>
      <c r="CV117" s="117"/>
      <c r="CW117" s="117"/>
      <c r="CX117" s="117"/>
      <c r="CY117" s="117"/>
      <c r="CZ117" s="117"/>
      <c r="DA117" s="117"/>
      <c r="DB117" s="117"/>
      <c r="DC117" s="117"/>
      <c r="DD117" s="117"/>
    </row>
    <row r="118" spans="2:108" x14ac:dyDescent="0.15">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117"/>
      <c r="BA118" s="117"/>
      <c r="BB118" s="117"/>
      <c r="BC118" s="117"/>
      <c r="BD118" s="117"/>
      <c r="BE118" s="117"/>
      <c r="BF118" s="117"/>
      <c r="BG118" s="117"/>
      <c r="BH118" s="117"/>
      <c r="BI118" s="117"/>
      <c r="BJ118" s="117"/>
      <c r="BK118" s="117"/>
      <c r="BL118" s="117"/>
      <c r="BM118" s="117"/>
      <c r="BN118" s="117"/>
      <c r="BO118" s="117"/>
      <c r="BP118" s="117"/>
      <c r="BQ118" s="117"/>
      <c r="BR118" s="117"/>
      <c r="BS118" s="117"/>
      <c r="BT118" s="117"/>
      <c r="BU118" s="117"/>
      <c r="BV118" s="117"/>
      <c r="BW118" s="117"/>
      <c r="BX118" s="117"/>
      <c r="BY118" s="117"/>
      <c r="BZ118" s="117"/>
      <c r="CA118" s="117"/>
      <c r="CB118" s="117"/>
      <c r="CC118" s="117"/>
      <c r="CD118" s="117"/>
      <c r="CE118" s="117"/>
      <c r="CF118" s="117"/>
      <c r="CG118" s="117"/>
      <c r="CH118" s="117"/>
      <c r="CI118" s="117"/>
      <c r="CJ118" s="117"/>
      <c r="CK118" s="117"/>
      <c r="CL118" s="117"/>
      <c r="CM118" s="117"/>
      <c r="CN118" s="117"/>
      <c r="CO118" s="117"/>
      <c r="CP118" s="117"/>
      <c r="CQ118" s="117"/>
      <c r="CR118" s="117"/>
      <c r="CS118" s="117"/>
      <c r="CT118" s="117"/>
      <c r="CU118" s="117"/>
      <c r="CV118" s="117"/>
      <c r="CW118" s="117"/>
      <c r="CX118" s="117"/>
      <c r="CY118" s="117"/>
      <c r="CZ118" s="117"/>
      <c r="DA118" s="117"/>
      <c r="DB118" s="117"/>
      <c r="DC118" s="117"/>
      <c r="DD118" s="117"/>
    </row>
    <row r="119" spans="2:108" x14ac:dyDescent="0.15">
      <c r="B119" s="117"/>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7"/>
      <c r="AY119" s="117"/>
      <c r="AZ119" s="117"/>
      <c r="BA119" s="117"/>
      <c r="BB119" s="117"/>
      <c r="BC119" s="117"/>
      <c r="BD119" s="117"/>
      <c r="BE119" s="117"/>
      <c r="BF119" s="117"/>
      <c r="BG119" s="117"/>
      <c r="BH119" s="117"/>
      <c r="BI119" s="117"/>
      <c r="BJ119" s="117"/>
      <c r="BK119" s="117"/>
      <c r="BL119" s="117"/>
      <c r="BM119" s="117"/>
      <c r="BN119" s="117"/>
      <c r="BO119" s="117"/>
      <c r="BP119" s="117"/>
      <c r="BQ119" s="117"/>
      <c r="BR119" s="117"/>
      <c r="BS119" s="117"/>
      <c r="BT119" s="117"/>
      <c r="BU119" s="117"/>
      <c r="BV119" s="117"/>
      <c r="BW119" s="117"/>
      <c r="BX119" s="117"/>
      <c r="BY119" s="117"/>
      <c r="BZ119" s="117"/>
      <c r="CA119" s="117"/>
      <c r="CB119" s="117"/>
      <c r="CC119" s="117"/>
      <c r="CD119" s="117"/>
      <c r="CE119" s="117"/>
      <c r="CF119" s="117"/>
      <c r="CG119" s="117"/>
      <c r="CH119" s="117"/>
      <c r="CI119" s="117"/>
      <c r="CJ119" s="117"/>
      <c r="CK119" s="117"/>
      <c r="CL119" s="117"/>
      <c r="CM119" s="117"/>
      <c r="CN119" s="117"/>
      <c r="CO119" s="117"/>
      <c r="CP119" s="117"/>
      <c r="CQ119" s="117"/>
      <c r="CR119" s="117"/>
      <c r="CS119" s="117"/>
      <c r="CT119" s="117"/>
      <c r="CU119" s="117"/>
      <c r="CV119" s="117"/>
      <c r="CW119" s="117"/>
      <c r="CX119" s="117"/>
      <c r="CY119" s="117"/>
      <c r="CZ119" s="117"/>
      <c r="DA119" s="117"/>
      <c r="DB119" s="117"/>
      <c r="DC119" s="117"/>
      <c r="DD119" s="117"/>
    </row>
    <row r="120" spans="2:108" x14ac:dyDescent="0.15">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117"/>
      <c r="BD120" s="117"/>
      <c r="BE120" s="117"/>
      <c r="BF120" s="117"/>
      <c r="BG120" s="117"/>
      <c r="BH120" s="117"/>
      <c r="BI120" s="117"/>
      <c r="BJ120" s="117"/>
      <c r="BK120" s="117"/>
      <c r="BL120" s="117"/>
      <c r="BM120" s="117"/>
      <c r="BN120" s="117"/>
      <c r="BO120" s="117"/>
      <c r="BP120" s="117"/>
      <c r="BQ120" s="117"/>
      <c r="BR120" s="117"/>
      <c r="BS120" s="117"/>
      <c r="BT120" s="117"/>
      <c r="BU120" s="117"/>
      <c r="BV120" s="117"/>
      <c r="BW120" s="117"/>
      <c r="BX120" s="117"/>
      <c r="BY120" s="117"/>
      <c r="BZ120" s="117"/>
      <c r="CA120" s="117"/>
      <c r="CB120" s="117"/>
      <c r="CC120" s="117"/>
      <c r="CD120" s="117"/>
      <c r="CE120" s="117"/>
      <c r="CF120" s="117"/>
      <c r="CG120" s="117"/>
      <c r="CH120" s="117"/>
      <c r="CI120" s="117"/>
      <c r="CJ120" s="117"/>
      <c r="CK120" s="117"/>
      <c r="CL120" s="117"/>
      <c r="CM120" s="117"/>
      <c r="CN120" s="117"/>
      <c r="CO120" s="117"/>
      <c r="CP120" s="117"/>
      <c r="CQ120" s="117"/>
      <c r="CR120" s="117"/>
      <c r="CS120" s="117"/>
      <c r="CT120" s="117"/>
      <c r="CU120" s="117"/>
      <c r="CV120" s="117"/>
      <c r="CW120" s="117"/>
      <c r="CX120" s="117"/>
      <c r="CY120" s="117"/>
      <c r="CZ120" s="117"/>
      <c r="DA120" s="117"/>
      <c r="DB120" s="117"/>
      <c r="DC120" s="117"/>
      <c r="DD120" s="117"/>
    </row>
    <row r="121" spans="2:108" x14ac:dyDescent="0.15">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c r="BB121" s="117"/>
      <c r="BC121" s="117"/>
      <c r="BD121" s="117"/>
      <c r="BE121" s="117"/>
      <c r="BF121" s="117"/>
      <c r="BG121" s="117"/>
      <c r="BH121" s="117"/>
      <c r="BI121" s="117"/>
      <c r="BJ121" s="117"/>
      <c r="BK121" s="117"/>
      <c r="BL121" s="117"/>
      <c r="BM121" s="117"/>
      <c r="BN121" s="117"/>
      <c r="BO121" s="117"/>
      <c r="BP121" s="117"/>
      <c r="BQ121" s="117"/>
      <c r="BR121" s="117"/>
      <c r="BS121" s="117"/>
      <c r="BT121" s="117"/>
      <c r="BU121" s="117"/>
      <c r="BV121" s="117"/>
      <c r="BW121" s="117"/>
      <c r="BX121" s="117"/>
      <c r="BY121" s="117"/>
      <c r="BZ121" s="117"/>
      <c r="CA121" s="117"/>
      <c r="CB121" s="117"/>
      <c r="CC121" s="117"/>
      <c r="CD121" s="117"/>
      <c r="CE121" s="117"/>
      <c r="CF121" s="117"/>
      <c r="CG121" s="117"/>
      <c r="CH121" s="117"/>
      <c r="CI121" s="117"/>
      <c r="CJ121" s="117"/>
      <c r="CK121" s="117"/>
      <c r="CL121" s="117"/>
      <c r="CM121" s="117"/>
      <c r="CN121" s="117"/>
      <c r="CO121" s="117"/>
      <c r="CP121" s="117"/>
      <c r="CQ121" s="117"/>
      <c r="CR121" s="117"/>
      <c r="CS121" s="117"/>
      <c r="CT121" s="117"/>
      <c r="CU121" s="117"/>
      <c r="CV121" s="117"/>
      <c r="CW121" s="117"/>
      <c r="CX121" s="117"/>
      <c r="CY121" s="117"/>
      <c r="CZ121" s="117"/>
      <c r="DA121" s="117"/>
      <c r="DB121" s="117"/>
      <c r="DC121" s="117"/>
      <c r="DD121" s="117"/>
    </row>
    <row r="122" spans="2:108" x14ac:dyDescent="0.15">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117"/>
      <c r="BA122" s="117"/>
      <c r="BB122" s="117"/>
      <c r="BC122" s="117"/>
      <c r="BD122" s="117"/>
      <c r="BE122" s="117"/>
      <c r="BF122" s="117"/>
      <c r="BG122" s="117"/>
      <c r="BH122" s="117"/>
      <c r="BI122" s="117"/>
      <c r="BJ122" s="117"/>
      <c r="BK122" s="117"/>
      <c r="BL122" s="117"/>
      <c r="BM122" s="117"/>
      <c r="BN122" s="117"/>
      <c r="BO122" s="117"/>
      <c r="BP122" s="117"/>
      <c r="BQ122" s="117"/>
      <c r="BR122" s="117"/>
      <c r="BS122" s="117"/>
      <c r="BT122" s="117"/>
      <c r="BU122" s="117"/>
      <c r="BV122" s="117"/>
      <c r="BW122" s="117"/>
      <c r="BX122" s="117"/>
      <c r="BY122" s="117"/>
      <c r="BZ122" s="117"/>
      <c r="CA122" s="117"/>
      <c r="CB122" s="117"/>
      <c r="CC122" s="117"/>
      <c r="CD122" s="117"/>
      <c r="CE122" s="117"/>
      <c r="CF122" s="117"/>
      <c r="CG122" s="117"/>
      <c r="CH122" s="117"/>
      <c r="CI122" s="117"/>
      <c r="CJ122" s="117"/>
      <c r="CK122" s="117"/>
      <c r="CL122" s="117"/>
      <c r="CM122" s="117"/>
      <c r="CN122" s="117"/>
      <c r="CO122" s="117"/>
      <c r="CP122" s="117"/>
      <c r="CQ122" s="117"/>
      <c r="CR122" s="117"/>
      <c r="CS122" s="117"/>
      <c r="CT122" s="117"/>
      <c r="CU122" s="117"/>
      <c r="CV122" s="117"/>
      <c r="CW122" s="117"/>
      <c r="CX122" s="117"/>
      <c r="CY122" s="117"/>
      <c r="CZ122" s="117"/>
      <c r="DA122" s="117"/>
      <c r="DB122" s="117"/>
      <c r="DC122" s="117"/>
      <c r="DD122" s="117"/>
    </row>
    <row r="123" spans="2:108" x14ac:dyDescent="0.15">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7"/>
      <c r="AY123" s="117"/>
      <c r="AZ123" s="117"/>
      <c r="BA123" s="117"/>
      <c r="BB123" s="117"/>
      <c r="BC123" s="117"/>
      <c r="BD123" s="117"/>
      <c r="BE123" s="117"/>
      <c r="BF123" s="117"/>
      <c r="BG123" s="117"/>
      <c r="BH123" s="117"/>
      <c r="BI123" s="117"/>
      <c r="BJ123" s="117"/>
      <c r="BK123" s="117"/>
      <c r="BL123" s="117"/>
      <c r="BM123" s="117"/>
      <c r="BN123" s="117"/>
      <c r="BO123" s="117"/>
      <c r="BP123" s="117"/>
      <c r="BQ123" s="117"/>
      <c r="BR123" s="117"/>
      <c r="BS123" s="117"/>
      <c r="BT123" s="117"/>
      <c r="BU123" s="117"/>
      <c r="BV123" s="117"/>
      <c r="BW123" s="117"/>
      <c r="BX123" s="117"/>
      <c r="BY123" s="117"/>
      <c r="BZ123" s="117"/>
      <c r="CA123" s="117"/>
      <c r="CB123" s="117"/>
      <c r="CC123" s="117"/>
      <c r="CD123" s="117"/>
      <c r="CE123" s="117"/>
      <c r="CF123" s="117"/>
      <c r="CG123" s="117"/>
      <c r="CH123" s="117"/>
      <c r="CI123" s="117"/>
      <c r="CJ123" s="117"/>
      <c r="CK123" s="117"/>
      <c r="CL123" s="117"/>
      <c r="CM123" s="117"/>
      <c r="CN123" s="117"/>
      <c r="CO123" s="117"/>
      <c r="CP123" s="117"/>
      <c r="CQ123" s="117"/>
      <c r="CR123" s="117"/>
      <c r="CS123" s="117"/>
      <c r="CT123" s="117"/>
      <c r="CU123" s="117"/>
      <c r="CV123" s="117"/>
      <c r="CW123" s="117"/>
      <c r="CX123" s="117"/>
      <c r="CY123" s="117"/>
      <c r="CZ123" s="117"/>
      <c r="DA123" s="117"/>
      <c r="DB123" s="117"/>
      <c r="DC123" s="117"/>
      <c r="DD123" s="117"/>
    </row>
    <row r="124" spans="2:108" x14ac:dyDescent="0.15">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7"/>
      <c r="BU124" s="117"/>
      <c r="BV124" s="117"/>
      <c r="BW124" s="117"/>
      <c r="BX124" s="117"/>
      <c r="BY124" s="117"/>
      <c r="BZ124" s="117"/>
      <c r="CA124" s="117"/>
      <c r="CB124" s="117"/>
      <c r="CC124" s="117"/>
      <c r="CD124" s="117"/>
      <c r="CE124" s="117"/>
      <c r="CF124" s="117"/>
      <c r="CG124" s="117"/>
      <c r="CH124" s="117"/>
      <c r="CI124" s="117"/>
      <c r="CJ124" s="117"/>
      <c r="CK124" s="117"/>
      <c r="CL124" s="117"/>
      <c r="CM124" s="117"/>
      <c r="CN124" s="117"/>
      <c r="CO124" s="117"/>
      <c r="CP124" s="117"/>
      <c r="CQ124" s="117"/>
      <c r="CR124" s="117"/>
      <c r="CS124" s="117"/>
      <c r="CT124" s="117"/>
      <c r="CU124" s="117"/>
      <c r="CV124" s="117"/>
      <c r="CW124" s="117"/>
      <c r="CX124" s="117"/>
      <c r="CY124" s="117"/>
      <c r="CZ124" s="117"/>
      <c r="DA124" s="117"/>
      <c r="DB124" s="117"/>
      <c r="DC124" s="117"/>
      <c r="DD124" s="117"/>
    </row>
    <row r="125" spans="2:108" x14ac:dyDescent="0.15">
      <c r="B125" s="117"/>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117"/>
      <c r="BD125" s="117"/>
      <c r="BE125" s="117"/>
      <c r="BF125" s="117"/>
      <c r="BG125" s="117"/>
      <c r="BH125" s="117"/>
      <c r="BI125" s="117"/>
      <c r="BJ125" s="117"/>
      <c r="BK125" s="117"/>
      <c r="BL125" s="117"/>
      <c r="BM125" s="117"/>
      <c r="BN125" s="117"/>
      <c r="BO125" s="117"/>
      <c r="BP125" s="117"/>
      <c r="BQ125" s="117"/>
      <c r="BR125" s="117"/>
      <c r="BS125" s="117"/>
      <c r="BT125" s="117"/>
      <c r="BU125" s="117"/>
      <c r="BV125" s="117"/>
      <c r="BW125" s="117"/>
      <c r="BX125" s="117"/>
      <c r="BY125" s="117"/>
      <c r="BZ125" s="117"/>
      <c r="CA125" s="117"/>
      <c r="CB125" s="117"/>
      <c r="CC125" s="117"/>
      <c r="CD125" s="117"/>
      <c r="CE125" s="117"/>
      <c r="CF125" s="117"/>
      <c r="CG125" s="117"/>
      <c r="CH125" s="117"/>
      <c r="CI125" s="117"/>
      <c r="CJ125" s="117"/>
      <c r="CK125" s="117"/>
      <c r="CL125" s="117"/>
      <c r="CM125" s="117"/>
      <c r="CN125" s="117"/>
      <c r="CO125" s="117"/>
      <c r="CP125" s="117"/>
      <c r="CQ125" s="117"/>
      <c r="CR125" s="117"/>
      <c r="CS125" s="117"/>
      <c r="CT125" s="117"/>
      <c r="CU125" s="117"/>
      <c r="CV125" s="117"/>
      <c r="CW125" s="117"/>
      <c r="CX125" s="117"/>
      <c r="CY125" s="117"/>
      <c r="CZ125" s="117"/>
      <c r="DA125" s="117"/>
      <c r="DB125" s="117"/>
      <c r="DC125" s="117"/>
      <c r="DD125" s="117"/>
    </row>
    <row r="126" spans="2:108" x14ac:dyDescent="0.15">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7"/>
      <c r="AY126" s="117"/>
      <c r="AZ126" s="117"/>
      <c r="BA126" s="117"/>
      <c r="BB126" s="117"/>
      <c r="BC126" s="117"/>
      <c r="BD126" s="117"/>
      <c r="BE126" s="117"/>
      <c r="BF126" s="117"/>
      <c r="BG126" s="117"/>
      <c r="BH126" s="117"/>
      <c r="BI126" s="117"/>
      <c r="BJ126" s="117"/>
      <c r="BK126" s="117"/>
      <c r="BL126" s="117"/>
      <c r="BM126" s="117"/>
      <c r="BN126" s="117"/>
      <c r="BO126" s="117"/>
      <c r="BP126" s="117"/>
      <c r="BQ126" s="117"/>
      <c r="BR126" s="117"/>
      <c r="BS126" s="117"/>
      <c r="BT126" s="117"/>
      <c r="BU126" s="117"/>
      <c r="BV126" s="117"/>
      <c r="BW126" s="117"/>
      <c r="BX126" s="117"/>
      <c r="BY126" s="117"/>
      <c r="BZ126" s="117"/>
      <c r="CA126" s="117"/>
      <c r="CB126" s="117"/>
      <c r="CC126" s="117"/>
      <c r="CD126" s="117"/>
      <c r="CE126" s="117"/>
      <c r="CF126" s="117"/>
      <c r="CG126" s="117"/>
      <c r="CH126" s="117"/>
      <c r="CI126" s="117"/>
      <c r="CJ126" s="117"/>
      <c r="CK126" s="117"/>
      <c r="CL126" s="117"/>
      <c r="CM126" s="117"/>
      <c r="CN126" s="117"/>
      <c r="CO126" s="117"/>
      <c r="CP126" s="117"/>
      <c r="CQ126" s="117"/>
      <c r="CR126" s="117"/>
      <c r="CS126" s="117"/>
      <c r="CT126" s="117"/>
      <c r="CU126" s="117"/>
      <c r="CV126" s="117"/>
      <c r="CW126" s="117"/>
      <c r="CX126" s="117"/>
      <c r="CY126" s="117"/>
      <c r="CZ126" s="117"/>
      <c r="DA126" s="117"/>
      <c r="DB126" s="117"/>
      <c r="DC126" s="117"/>
      <c r="DD126" s="117"/>
    </row>
    <row r="127" spans="2:108" x14ac:dyDescent="0.15">
      <c r="B127" s="117"/>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c r="BB127" s="117"/>
      <c r="BC127" s="117"/>
      <c r="BD127" s="117"/>
      <c r="BE127" s="117"/>
      <c r="BF127" s="117"/>
      <c r="BG127" s="117"/>
      <c r="BH127" s="117"/>
      <c r="BI127" s="117"/>
      <c r="BJ127" s="117"/>
      <c r="BK127" s="117"/>
      <c r="BL127" s="117"/>
      <c r="BM127" s="117"/>
      <c r="BN127" s="117"/>
      <c r="BO127" s="117"/>
      <c r="BP127" s="117"/>
      <c r="BQ127" s="117"/>
      <c r="BR127" s="117"/>
      <c r="BS127" s="117"/>
      <c r="BT127" s="117"/>
      <c r="BU127" s="117"/>
      <c r="BV127" s="117"/>
      <c r="BW127" s="117"/>
      <c r="BX127" s="117"/>
      <c r="BY127" s="117"/>
      <c r="BZ127" s="117"/>
      <c r="CA127" s="117"/>
      <c r="CB127" s="117"/>
      <c r="CC127" s="117"/>
      <c r="CD127" s="117"/>
      <c r="CE127" s="117"/>
      <c r="CF127" s="117"/>
      <c r="CG127" s="117"/>
      <c r="CH127" s="117"/>
      <c r="CI127" s="117"/>
      <c r="CJ127" s="117"/>
      <c r="CK127" s="117"/>
      <c r="CL127" s="117"/>
      <c r="CM127" s="117"/>
      <c r="CN127" s="117"/>
      <c r="CO127" s="117"/>
      <c r="CP127" s="117"/>
      <c r="CQ127" s="117"/>
      <c r="CR127" s="117"/>
      <c r="CS127" s="117"/>
      <c r="CT127" s="117"/>
      <c r="CU127" s="117"/>
      <c r="CV127" s="117"/>
      <c r="CW127" s="117"/>
      <c r="CX127" s="117"/>
      <c r="CY127" s="117"/>
      <c r="CZ127" s="117"/>
      <c r="DA127" s="117"/>
      <c r="DB127" s="117"/>
      <c r="DC127" s="117"/>
      <c r="DD127" s="117"/>
    </row>
    <row r="128" spans="2:108" x14ac:dyDescent="0.15">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c r="BB128" s="117"/>
      <c r="BC128" s="117"/>
      <c r="BD128" s="117"/>
      <c r="BE128" s="117"/>
      <c r="BF128" s="117"/>
      <c r="BG128" s="117"/>
      <c r="BH128" s="117"/>
      <c r="BI128" s="117"/>
      <c r="BJ128" s="117"/>
      <c r="BK128" s="117"/>
      <c r="BL128" s="117"/>
      <c r="BM128" s="117"/>
      <c r="BN128" s="117"/>
      <c r="BO128" s="117"/>
      <c r="BP128" s="117"/>
      <c r="BQ128" s="117"/>
      <c r="BR128" s="117"/>
      <c r="BS128" s="117"/>
      <c r="BT128" s="117"/>
      <c r="BU128" s="117"/>
      <c r="BV128" s="117"/>
      <c r="BW128" s="117"/>
      <c r="BX128" s="117"/>
      <c r="BY128" s="117"/>
      <c r="BZ128" s="117"/>
      <c r="CA128" s="117"/>
      <c r="CB128" s="117"/>
      <c r="CC128" s="117"/>
      <c r="CD128" s="117"/>
      <c r="CE128" s="117"/>
      <c r="CF128" s="117"/>
      <c r="CG128" s="117"/>
      <c r="CH128" s="117"/>
      <c r="CI128" s="117"/>
      <c r="CJ128" s="117"/>
      <c r="CK128" s="117"/>
      <c r="CL128" s="117"/>
      <c r="CM128" s="117"/>
      <c r="CN128" s="117"/>
      <c r="CO128" s="117"/>
      <c r="CP128" s="117"/>
      <c r="CQ128" s="117"/>
      <c r="CR128" s="117"/>
      <c r="CS128" s="117"/>
      <c r="CT128" s="117"/>
      <c r="CU128" s="117"/>
      <c r="CV128" s="117"/>
      <c r="CW128" s="117"/>
      <c r="CX128" s="117"/>
      <c r="CY128" s="117"/>
      <c r="CZ128" s="117"/>
      <c r="DA128" s="117"/>
      <c r="DB128" s="117"/>
      <c r="DC128" s="117"/>
      <c r="DD128" s="117"/>
    </row>
    <row r="129" spans="2:108" x14ac:dyDescent="0.15">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c r="BB129" s="117"/>
      <c r="BC129" s="117"/>
      <c r="BD129" s="117"/>
      <c r="BE129" s="117"/>
      <c r="BF129" s="117"/>
      <c r="BG129" s="117"/>
      <c r="BH129" s="117"/>
      <c r="BI129" s="117"/>
      <c r="BJ129" s="117"/>
      <c r="BK129" s="117"/>
      <c r="BL129" s="117"/>
      <c r="BM129" s="117"/>
      <c r="BN129" s="117"/>
      <c r="BO129" s="117"/>
      <c r="BP129" s="117"/>
      <c r="BQ129" s="117"/>
      <c r="BR129" s="117"/>
      <c r="BS129" s="117"/>
      <c r="BT129" s="117"/>
      <c r="BU129" s="117"/>
      <c r="BV129" s="117"/>
      <c r="BW129" s="117"/>
      <c r="BX129" s="117"/>
      <c r="BY129" s="117"/>
      <c r="BZ129" s="117"/>
      <c r="CA129" s="117"/>
      <c r="CB129" s="117"/>
      <c r="CC129" s="117"/>
      <c r="CD129" s="117"/>
      <c r="CE129" s="117"/>
      <c r="CF129" s="117"/>
      <c r="CG129" s="117"/>
      <c r="CH129" s="117"/>
      <c r="CI129" s="117"/>
      <c r="CJ129" s="117"/>
      <c r="CK129" s="117"/>
      <c r="CL129" s="117"/>
      <c r="CM129" s="117"/>
      <c r="CN129" s="117"/>
      <c r="CO129" s="117"/>
      <c r="CP129" s="117"/>
      <c r="CQ129" s="117"/>
      <c r="CR129" s="117"/>
      <c r="CS129" s="117"/>
      <c r="CT129" s="117"/>
      <c r="CU129" s="117"/>
      <c r="CV129" s="117"/>
      <c r="CW129" s="117"/>
      <c r="CX129" s="117"/>
      <c r="CY129" s="117"/>
      <c r="CZ129" s="117"/>
      <c r="DA129" s="117"/>
      <c r="DB129" s="117"/>
      <c r="DC129" s="117"/>
      <c r="DD129" s="117"/>
    </row>
    <row r="130" spans="2:108" x14ac:dyDescent="0.15">
      <c r="B130" s="117"/>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c r="BB130" s="117"/>
      <c r="BC130" s="117"/>
      <c r="BD130" s="117"/>
      <c r="BE130" s="117"/>
      <c r="BF130" s="117"/>
      <c r="BG130" s="117"/>
      <c r="BH130" s="117"/>
      <c r="BI130" s="117"/>
      <c r="BJ130" s="117"/>
      <c r="BK130" s="117"/>
      <c r="BL130" s="117"/>
      <c r="BM130" s="117"/>
      <c r="BN130" s="117"/>
      <c r="BO130" s="117"/>
      <c r="BP130" s="117"/>
      <c r="BQ130" s="117"/>
      <c r="BR130" s="117"/>
      <c r="BS130" s="117"/>
      <c r="BT130" s="117"/>
      <c r="BU130" s="117"/>
      <c r="BV130" s="117"/>
      <c r="BW130" s="117"/>
      <c r="BX130" s="117"/>
      <c r="BY130" s="117"/>
      <c r="BZ130" s="117"/>
      <c r="CA130" s="117"/>
      <c r="CB130" s="117"/>
      <c r="CC130" s="117"/>
      <c r="CD130" s="117"/>
      <c r="CE130" s="117"/>
      <c r="CF130" s="117"/>
      <c r="CG130" s="117"/>
      <c r="CH130" s="117"/>
      <c r="CI130" s="117"/>
      <c r="CJ130" s="117"/>
      <c r="CK130" s="117"/>
      <c r="CL130" s="117"/>
      <c r="CM130" s="117"/>
      <c r="CN130" s="117"/>
      <c r="CO130" s="117"/>
      <c r="CP130" s="117"/>
      <c r="CQ130" s="117"/>
      <c r="CR130" s="117"/>
      <c r="CS130" s="117"/>
      <c r="CT130" s="117"/>
      <c r="CU130" s="117"/>
      <c r="CV130" s="117"/>
      <c r="CW130" s="117"/>
      <c r="CX130" s="117"/>
      <c r="CY130" s="117"/>
      <c r="CZ130" s="117"/>
      <c r="DA130" s="117"/>
      <c r="DB130" s="117"/>
      <c r="DC130" s="117"/>
      <c r="DD130" s="117"/>
    </row>
    <row r="131" spans="2:108" x14ac:dyDescent="0.15">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c r="BD131" s="117"/>
      <c r="BE131" s="117"/>
      <c r="BF131" s="117"/>
      <c r="BG131" s="117"/>
      <c r="BH131" s="117"/>
      <c r="BI131" s="117"/>
      <c r="BJ131" s="117"/>
      <c r="BK131" s="117"/>
      <c r="BL131" s="117"/>
      <c r="BM131" s="117"/>
      <c r="BN131" s="117"/>
      <c r="BO131" s="117"/>
      <c r="BP131" s="117"/>
      <c r="BQ131" s="117"/>
      <c r="BR131" s="117"/>
      <c r="BS131" s="117"/>
      <c r="BT131" s="117"/>
      <c r="BU131" s="117"/>
      <c r="BV131" s="117"/>
      <c r="BW131" s="117"/>
      <c r="BX131" s="117"/>
      <c r="BY131" s="117"/>
      <c r="BZ131" s="117"/>
      <c r="CA131" s="117"/>
      <c r="CB131" s="117"/>
      <c r="CC131" s="117"/>
      <c r="CD131" s="117"/>
      <c r="CE131" s="117"/>
      <c r="CF131" s="117"/>
      <c r="CG131" s="117"/>
      <c r="CH131" s="117"/>
      <c r="CI131" s="117"/>
      <c r="CJ131" s="117"/>
      <c r="CK131" s="117"/>
      <c r="CL131" s="117"/>
      <c r="CM131" s="117"/>
      <c r="CN131" s="117"/>
      <c r="CO131" s="117"/>
      <c r="CP131" s="117"/>
      <c r="CQ131" s="117"/>
      <c r="CR131" s="117"/>
      <c r="CS131" s="117"/>
      <c r="CT131" s="117"/>
      <c r="CU131" s="117"/>
      <c r="CV131" s="117"/>
      <c r="CW131" s="117"/>
      <c r="CX131" s="117"/>
      <c r="CY131" s="117"/>
      <c r="CZ131" s="117"/>
      <c r="DA131" s="117"/>
      <c r="DB131" s="117"/>
      <c r="DC131" s="117"/>
      <c r="DD131" s="117"/>
    </row>
    <row r="132" spans="2:108" x14ac:dyDescent="0.15">
      <c r="B132" s="11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c r="BN132" s="117"/>
      <c r="BO132" s="117"/>
      <c r="BP132" s="117"/>
      <c r="BQ132" s="117"/>
      <c r="BR132" s="117"/>
      <c r="BS132" s="117"/>
      <c r="BT132" s="117"/>
      <c r="BU132" s="117"/>
      <c r="BV132" s="117"/>
      <c r="BW132" s="117"/>
      <c r="BX132" s="117"/>
      <c r="BY132" s="117"/>
      <c r="BZ132" s="117"/>
      <c r="CA132" s="117"/>
      <c r="CB132" s="117"/>
      <c r="CC132" s="117"/>
      <c r="CD132" s="117"/>
      <c r="CE132" s="117"/>
      <c r="CF132" s="117"/>
      <c r="CG132" s="117"/>
      <c r="CH132" s="117"/>
      <c r="CI132" s="117"/>
      <c r="CJ132" s="117"/>
      <c r="CK132" s="117"/>
      <c r="CL132" s="117"/>
      <c r="CM132" s="117"/>
      <c r="CN132" s="117"/>
      <c r="CO132" s="117"/>
      <c r="CP132" s="117"/>
      <c r="CQ132" s="117"/>
      <c r="CR132" s="117"/>
      <c r="CS132" s="117"/>
      <c r="CT132" s="117"/>
      <c r="CU132" s="117"/>
      <c r="CV132" s="117"/>
      <c r="CW132" s="117"/>
      <c r="CX132" s="117"/>
      <c r="CY132" s="117"/>
      <c r="CZ132" s="117"/>
      <c r="DA132" s="117"/>
      <c r="DB132" s="117"/>
      <c r="DC132" s="117"/>
      <c r="DD132" s="117"/>
    </row>
    <row r="133" spans="2:108" x14ac:dyDescent="0.15">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c r="BN133" s="117"/>
      <c r="BO133" s="117"/>
      <c r="BP133" s="117"/>
      <c r="BQ133" s="117"/>
      <c r="BR133" s="117"/>
      <c r="BS133" s="117"/>
      <c r="BT133" s="117"/>
      <c r="BU133" s="117"/>
      <c r="BV133" s="117"/>
      <c r="BW133" s="117"/>
      <c r="BX133" s="117"/>
      <c r="BY133" s="117"/>
      <c r="BZ133" s="117"/>
      <c r="CA133" s="117"/>
      <c r="CB133" s="117"/>
      <c r="CC133" s="117"/>
      <c r="CD133" s="117"/>
      <c r="CE133" s="117"/>
      <c r="CF133" s="117"/>
      <c r="CG133" s="117"/>
      <c r="CH133" s="117"/>
      <c r="CI133" s="117"/>
      <c r="CJ133" s="117"/>
      <c r="CK133" s="117"/>
      <c r="CL133" s="117"/>
      <c r="CM133" s="117"/>
      <c r="CN133" s="117"/>
      <c r="CO133" s="117"/>
      <c r="CP133" s="117"/>
      <c r="CQ133" s="117"/>
      <c r="CR133" s="117"/>
      <c r="CS133" s="117"/>
      <c r="CT133" s="117"/>
      <c r="CU133" s="117"/>
      <c r="CV133" s="117"/>
      <c r="CW133" s="117"/>
      <c r="CX133" s="117"/>
      <c r="CY133" s="117"/>
      <c r="CZ133" s="117"/>
      <c r="DA133" s="117"/>
      <c r="DB133" s="117"/>
      <c r="DC133" s="117"/>
      <c r="DD133" s="117"/>
    </row>
    <row r="134" spans="2:108" x14ac:dyDescent="0.15">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7"/>
      <c r="AY134" s="117"/>
      <c r="AZ134" s="117"/>
      <c r="BA134" s="117"/>
      <c r="BB134" s="117"/>
      <c r="BC134" s="117"/>
      <c r="BD134" s="117"/>
      <c r="BE134" s="117"/>
      <c r="BF134" s="117"/>
      <c r="BG134" s="117"/>
      <c r="BH134" s="117"/>
      <c r="BI134" s="117"/>
      <c r="BJ134" s="117"/>
      <c r="BK134" s="117"/>
      <c r="BL134" s="117"/>
      <c r="BM134" s="117"/>
      <c r="BN134" s="117"/>
      <c r="BO134" s="117"/>
      <c r="BP134" s="117"/>
      <c r="BQ134" s="117"/>
      <c r="BR134" s="117"/>
      <c r="BS134" s="117"/>
      <c r="BT134" s="117"/>
      <c r="BU134" s="117"/>
      <c r="BV134" s="117"/>
      <c r="BW134" s="117"/>
      <c r="BX134" s="117"/>
      <c r="BY134" s="117"/>
      <c r="BZ134" s="117"/>
      <c r="CA134" s="117"/>
      <c r="CB134" s="117"/>
      <c r="CC134" s="117"/>
      <c r="CD134" s="117"/>
      <c r="CE134" s="117"/>
      <c r="CF134" s="117"/>
      <c r="CG134" s="117"/>
      <c r="CH134" s="117"/>
      <c r="CI134" s="117"/>
      <c r="CJ134" s="117"/>
      <c r="CK134" s="117"/>
      <c r="CL134" s="117"/>
      <c r="CM134" s="117"/>
      <c r="CN134" s="117"/>
      <c r="CO134" s="117"/>
      <c r="CP134" s="117"/>
      <c r="CQ134" s="117"/>
      <c r="CR134" s="117"/>
      <c r="CS134" s="117"/>
      <c r="CT134" s="117"/>
      <c r="CU134" s="117"/>
      <c r="CV134" s="117"/>
      <c r="CW134" s="117"/>
      <c r="CX134" s="117"/>
      <c r="CY134" s="117"/>
      <c r="CZ134" s="117"/>
      <c r="DA134" s="117"/>
      <c r="DB134" s="117"/>
      <c r="DC134" s="117"/>
      <c r="DD134" s="117"/>
    </row>
    <row r="135" spans="2:108" x14ac:dyDescent="0.15">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7"/>
      <c r="AY135" s="117"/>
      <c r="AZ135" s="117"/>
      <c r="BA135" s="117"/>
      <c r="BB135" s="117"/>
      <c r="BC135" s="117"/>
      <c r="BD135" s="117"/>
      <c r="BE135" s="117"/>
      <c r="BF135" s="117"/>
      <c r="BG135" s="117"/>
      <c r="BH135" s="117"/>
      <c r="BI135" s="117"/>
      <c r="BJ135" s="117"/>
      <c r="BK135" s="117"/>
      <c r="BL135" s="117"/>
      <c r="BM135" s="117"/>
      <c r="BN135" s="117"/>
      <c r="BO135" s="117"/>
      <c r="BP135" s="117"/>
      <c r="BQ135" s="117"/>
      <c r="BR135" s="117"/>
      <c r="BS135" s="117"/>
      <c r="BT135" s="117"/>
      <c r="BU135" s="117"/>
      <c r="BV135" s="117"/>
      <c r="BW135" s="117"/>
      <c r="BX135" s="117"/>
      <c r="BY135" s="117"/>
      <c r="BZ135" s="117"/>
      <c r="CA135" s="117"/>
      <c r="CB135" s="117"/>
      <c r="CC135" s="117"/>
      <c r="CD135" s="117"/>
      <c r="CE135" s="117"/>
      <c r="CF135" s="117"/>
      <c r="CG135" s="117"/>
      <c r="CH135" s="117"/>
      <c r="CI135" s="117"/>
      <c r="CJ135" s="117"/>
      <c r="CK135" s="117"/>
      <c r="CL135" s="117"/>
      <c r="CM135" s="117"/>
      <c r="CN135" s="117"/>
      <c r="CO135" s="117"/>
      <c r="CP135" s="117"/>
      <c r="CQ135" s="117"/>
      <c r="CR135" s="117"/>
      <c r="CS135" s="117"/>
      <c r="CT135" s="117"/>
      <c r="CU135" s="117"/>
      <c r="CV135" s="117"/>
      <c r="CW135" s="117"/>
      <c r="CX135" s="117"/>
      <c r="CY135" s="117"/>
      <c r="CZ135" s="117"/>
      <c r="DA135" s="117"/>
      <c r="DB135" s="117"/>
      <c r="DC135" s="117"/>
      <c r="DD135" s="117"/>
    </row>
    <row r="136" spans="2:108" x14ac:dyDescent="0.15">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c r="BL136" s="117"/>
      <c r="BM136" s="117"/>
      <c r="BN136" s="117"/>
      <c r="BO136" s="117"/>
      <c r="BP136" s="117"/>
      <c r="BQ136" s="117"/>
      <c r="BR136" s="117"/>
      <c r="BS136" s="117"/>
      <c r="BT136" s="117"/>
      <c r="BU136" s="117"/>
      <c r="BV136" s="117"/>
      <c r="BW136" s="117"/>
      <c r="BX136" s="117"/>
      <c r="BY136" s="117"/>
      <c r="BZ136" s="117"/>
      <c r="CA136" s="117"/>
      <c r="CB136" s="117"/>
      <c r="CC136" s="117"/>
      <c r="CD136" s="117"/>
      <c r="CE136" s="117"/>
      <c r="CF136" s="117"/>
      <c r="CG136" s="117"/>
      <c r="CH136" s="117"/>
      <c r="CI136" s="117"/>
      <c r="CJ136" s="117"/>
      <c r="CK136" s="117"/>
      <c r="CL136" s="117"/>
      <c r="CM136" s="117"/>
      <c r="CN136" s="117"/>
      <c r="CO136" s="117"/>
      <c r="CP136" s="117"/>
      <c r="CQ136" s="117"/>
      <c r="CR136" s="117"/>
      <c r="CS136" s="117"/>
      <c r="CT136" s="117"/>
      <c r="CU136" s="117"/>
      <c r="CV136" s="117"/>
      <c r="CW136" s="117"/>
      <c r="CX136" s="117"/>
      <c r="CY136" s="117"/>
      <c r="CZ136" s="117"/>
      <c r="DA136" s="117"/>
      <c r="DB136" s="117"/>
      <c r="DC136" s="117"/>
      <c r="DD136" s="117"/>
    </row>
    <row r="137" spans="2:108" x14ac:dyDescent="0.15">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117"/>
      <c r="BF137" s="117"/>
      <c r="BG137" s="117"/>
      <c r="BH137" s="117"/>
      <c r="BI137" s="117"/>
      <c r="BJ137" s="117"/>
      <c r="BK137" s="117"/>
      <c r="BL137" s="117"/>
      <c r="BM137" s="117"/>
      <c r="BN137" s="117"/>
      <c r="BO137" s="117"/>
      <c r="BP137" s="117"/>
      <c r="BQ137" s="117"/>
      <c r="BR137" s="117"/>
      <c r="BS137" s="117"/>
      <c r="BT137" s="117"/>
      <c r="BU137" s="117"/>
      <c r="BV137" s="117"/>
      <c r="BW137" s="117"/>
      <c r="BX137" s="117"/>
      <c r="BY137" s="117"/>
      <c r="BZ137" s="117"/>
      <c r="CA137" s="117"/>
      <c r="CB137" s="117"/>
      <c r="CC137" s="117"/>
      <c r="CD137" s="117"/>
      <c r="CE137" s="117"/>
      <c r="CF137" s="117"/>
      <c r="CG137" s="117"/>
      <c r="CH137" s="117"/>
      <c r="CI137" s="117"/>
      <c r="CJ137" s="117"/>
      <c r="CK137" s="117"/>
      <c r="CL137" s="117"/>
      <c r="CM137" s="117"/>
      <c r="CN137" s="117"/>
      <c r="CO137" s="117"/>
      <c r="CP137" s="117"/>
      <c r="CQ137" s="117"/>
      <c r="CR137" s="117"/>
      <c r="CS137" s="117"/>
      <c r="CT137" s="117"/>
      <c r="CU137" s="117"/>
      <c r="CV137" s="117"/>
      <c r="CW137" s="117"/>
      <c r="CX137" s="117"/>
      <c r="CY137" s="117"/>
      <c r="CZ137" s="117"/>
      <c r="DA137" s="117"/>
      <c r="DB137" s="117"/>
      <c r="DC137" s="117"/>
      <c r="DD137" s="117"/>
    </row>
    <row r="138" spans="2:108" x14ac:dyDescent="0.15">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c r="BD138" s="117"/>
      <c r="BE138" s="117"/>
      <c r="BF138" s="117"/>
      <c r="BG138" s="117"/>
      <c r="BH138" s="117"/>
      <c r="BI138" s="117"/>
      <c r="BJ138" s="117"/>
      <c r="BK138" s="117"/>
      <c r="BL138" s="117"/>
      <c r="BM138" s="117"/>
      <c r="BN138" s="117"/>
      <c r="BO138" s="117"/>
      <c r="BP138" s="117"/>
      <c r="BQ138" s="117"/>
      <c r="BR138" s="117"/>
      <c r="BS138" s="117"/>
      <c r="BT138" s="117"/>
      <c r="BU138" s="117"/>
      <c r="BV138" s="117"/>
      <c r="BW138" s="117"/>
      <c r="BX138" s="117"/>
      <c r="BY138" s="117"/>
      <c r="BZ138" s="117"/>
      <c r="CA138" s="117"/>
      <c r="CB138" s="117"/>
      <c r="CC138" s="117"/>
      <c r="CD138" s="117"/>
      <c r="CE138" s="117"/>
      <c r="CF138" s="117"/>
      <c r="CG138" s="117"/>
      <c r="CH138" s="117"/>
      <c r="CI138" s="117"/>
      <c r="CJ138" s="117"/>
      <c r="CK138" s="117"/>
      <c r="CL138" s="117"/>
      <c r="CM138" s="117"/>
      <c r="CN138" s="117"/>
      <c r="CO138" s="117"/>
      <c r="CP138" s="117"/>
      <c r="CQ138" s="117"/>
      <c r="CR138" s="117"/>
      <c r="CS138" s="117"/>
      <c r="CT138" s="117"/>
      <c r="CU138" s="117"/>
      <c r="CV138" s="117"/>
      <c r="CW138" s="117"/>
      <c r="CX138" s="117"/>
      <c r="CY138" s="117"/>
      <c r="CZ138" s="117"/>
      <c r="DA138" s="117"/>
      <c r="DB138" s="117"/>
      <c r="DC138" s="117"/>
      <c r="DD138" s="117"/>
    </row>
    <row r="139" spans="2:108" x14ac:dyDescent="0.15">
      <c r="B139" s="117"/>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c r="BB139" s="117"/>
      <c r="BC139" s="117"/>
      <c r="BD139" s="117"/>
      <c r="BE139" s="117"/>
      <c r="BF139" s="117"/>
      <c r="BG139" s="117"/>
      <c r="BH139" s="117"/>
      <c r="BI139" s="117"/>
      <c r="BJ139" s="117"/>
      <c r="BK139" s="117"/>
      <c r="BL139" s="117"/>
      <c r="BM139" s="117"/>
      <c r="BN139" s="117"/>
      <c r="BO139" s="117"/>
      <c r="BP139" s="117"/>
      <c r="BQ139" s="117"/>
      <c r="BR139" s="117"/>
      <c r="BS139" s="117"/>
      <c r="BT139" s="117"/>
      <c r="BU139" s="117"/>
      <c r="BV139" s="117"/>
      <c r="BW139" s="117"/>
      <c r="BX139" s="117"/>
      <c r="BY139" s="117"/>
      <c r="BZ139" s="117"/>
      <c r="CA139" s="117"/>
      <c r="CB139" s="117"/>
      <c r="CC139" s="117"/>
      <c r="CD139" s="117"/>
      <c r="CE139" s="117"/>
      <c r="CF139" s="117"/>
      <c r="CG139" s="117"/>
      <c r="CH139" s="117"/>
      <c r="CI139" s="117"/>
      <c r="CJ139" s="117"/>
      <c r="CK139" s="117"/>
      <c r="CL139" s="117"/>
      <c r="CM139" s="117"/>
      <c r="CN139" s="117"/>
      <c r="CO139" s="117"/>
      <c r="CP139" s="117"/>
      <c r="CQ139" s="117"/>
      <c r="CR139" s="117"/>
      <c r="CS139" s="117"/>
      <c r="CT139" s="117"/>
      <c r="CU139" s="117"/>
      <c r="CV139" s="117"/>
      <c r="CW139" s="117"/>
      <c r="CX139" s="117"/>
      <c r="CY139" s="117"/>
      <c r="CZ139" s="117"/>
      <c r="DA139" s="117"/>
      <c r="DB139" s="117"/>
      <c r="DC139" s="117"/>
      <c r="DD139" s="117"/>
    </row>
    <row r="140" spans="2:108" x14ac:dyDescent="0.15">
      <c r="B140" s="117"/>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7"/>
      <c r="AY140" s="117"/>
      <c r="AZ140" s="117"/>
      <c r="BA140" s="117"/>
      <c r="BB140" s="117"/>
      <c r="BC140" s="117"/>
      <c r="BD140" s="117"/>
      <c r="BE140" s="117"/>
      <c r="BF140" s="117"/>
      <c r="BG140" s="117"/>
      <c r="BH140" s="117"/>
      <c r="BI140" s="117"/>
      <c r="BJ140" s="117"/>
      <c r="BK140" s="117"/>
      <c r="BL140" s="117"/>
      <c r="BM140" s="117"/>
      <c r="BN140" s="117"/>
      <c r="BO140" s="117"/>
      <c r="BP140" s="117"/>
      <c r="BQ140" s="117"/>
      <c r="BR140" s="117"/>
      <c r="BS140" s="117"/>
      <c r="BT140" s="117"/>
      <c r="BU140" s="117"/>
      <c r="BV140" s="117"/>
      <c r="BW140" s="117"/>
      <c r="BX140" s="117"/>
      <c r="BY140" s="117"/>
      <c r="BZ140" s="117"/>
      <c r="CA140" s="117"/>
      <c r="CB140" s="117"/>
      <c r="CC140" s="117"/>
      <c r="CD140" s="117"/>
      <c r="CE140" s="117"/>
      <c r="CF140" s="117"/>
      <c r="CG140" s="117"/>
      <c r="CH140" s="117"/>
      <c r="CI140" s="117"/>
      <c r="CJ140" s="117"/>
      <c r="CK140" s="117"/>
      <c r="CL140" s="117"/>
      <c r="CM140" s="117"/>
      <c r="CN140" s="117"/>
      <c r="CO140" s="117"/>
      <c r="CP140" s="117"/>
      <c r="CQ140" s="117"/>
      <c r="CR140" s="117"/>
      <c r="CS140" s="117"/>
      <c r="CT140" s="117"/>
      <c r="CU140" s="117"/>
      <c r="CV140" s="117"/>
      <c r="CW140" s="117"/>
      <c r="CX140" s="117"/>
      <c r="CY140" s="117"/>
      <c r="CZ140" s="117"/>
      <c r="DA140" s="117"/>
      <c r="DB140" s="117"/>
      <c r="DC140" s="117"/>
      <c r="DD140" s="117"/>
    </row>
    <row r="141" spans="2:108" x14ac:dyDescent="0.15">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c r="BB141" s="117"/>
      <c r="BC141" s="117"/>
      <c r="BD141" s="117"/>
      <c r="BE141" s="117"/>
      <c r="BF141" s="117"/>
      <c r="BG141" s="117"/>
      <c r="BH141" s="117"/>
      <c r="BI141" s="117"/>
      <c r="BJ141" s="117"/>
      <c r="BK141" s="117"/>
      <c r="BL141" s="117"/>
      <c r="BM141" s="117"/>
      <c r="BN141" s="117"/>
      <c r="BO141" s="117"/>
      <c r="BP141" s="117"/>
      <c r="BQ141" s="117"/>
      <c r="BR141" s="117"/>
      <c r="BS141" s="117"/>
      <c r="BT141" s="117"/>
      <c r="BU141" s="117"/>
      <c r="BV141" s="117"/>
      <c r="BW141" s="117"/>
      <c r="BX141" s="117"/>
      <c r="BY141" s="117"/>
      <c r="BZ141" s="117"/>
      <c r="CA141" s="117"/>
      <c r="CB141" s="117"/>
      <c r="CC141" s="117"/>
      <c r="CD141" s="117"/>
      <c r="CE141" s="117"/>
      <c r="CF141" s="117"/>
      <c r="CG141" s="117"/>
      <c r="CH141" s="117"/>
      <c r="CI141" s="117"/>
      <c r="CJ141" s="117"/>
      <c r="CK141" s="117"/>
      <c r="CL141" s="117"/>
      <c r="CM141" s="117"/>
      <c r="CN141" s="117"/>
      <c r="CO141" s="117"/>
      <c r="CP141" s="117"/>
      <c r="CQ141" s="117"/>
      <c r="CR141" s="117"/>
      <c r="CS141" s="117"/>
      <c r="CT141" s="117"/>
      <c r="CU141" s="117"/>
      <c r="CV141" s="117"/>
      <c r="CW141" s="117"/>
      <c r="CX141" s="117"/>
      <c r="CY141" s="117"/>
      <c r="CZ141" s="117"/>
      <c r="DA141" s="117"/>
      <c r="DB141" s="117"/>
      <c r="DC141" s="117"/>
      <c r="DD141" s="117"/>
    </row>
  </sheetData>
  <sheetProtection password="DD6B" sheet="1" objects="1" scenarios="1"/>
  <mergeCells count="85">
    <mergeCell ref="O16:Z16"/>
    <mergeCell ref="B23:N23"/>
    <mergeCell ref="A74:DE74"/>
    <mergeCell ref="J7:U7"/>
    <mergeCell ref="O61:BA61"/>
    <mergeCell ref="O14:AI14"/>
    <mergeCell ref="CF46:CP47"/>
    <mergeCell ref="CF40:CI43"/>
    <mergeCell ref="CJ40:CR41"/>
    <mergeCell ref="BX23:CE23"/>
    <mergeCell ref="B36:N47"/>
    <mergeCell ref="CF44:DD45"/>
    <mergeCell ref="A14:N14"/>
    <mergeCell ref="A18:N18"/>
    <mergeCell ref="CF22:DD23"/>
    <mergeCell ref="O22:X22"/>
    <mergeCell ref="O18:BD18"/>
    <mergeCell ref="A4:DE4"/>
    <mergeCell ref="BG9:BT9"/>
    <mergeCell ref="BG10:BT10"/>
    <mergeCell ref="BG11:BT11"/>
    <mergeCell ref="BG12:BT12"/>
    <mergeCell ref="BU9:DD9"/>
    <mergeCell ref="BU10:DD10"/>
    <mergeCell ref="BU11:DD11"/>
    <mergeCell ref="BU12:DD12"/>
    <mergeCell ref="O9:AY9"/>
    <mergeCell ref="O10:AY10"/>
    <mergeCell ref="O11:AY11"/>
    <mergeCell ref="B9:N9"/>
    <mergeCell ref="O12:AY12"/>
    <mergeCell ref="B12:N12"/>
    <mergeCell ref="CQ46:CS47"/>
    <mergeCell ref="CT46:DD47"/>
    <mergeCell ref="BP23:BW23"/>
    <mergeCell ref="Y23:AG23"/>
    <mergeCell ref="AH23:AQ23"/>
    <mergeCell ref="CV42:DD43"/>
    <mergeCell ref="BH23:BO23"/>
    <mergeCell ref="CS40:CU41"/>
    <mergeCell ref="CJ42:CR43"/>
    <mergeCell ref="CS42:CU43"/>
    <mergeCell ref="CF32:DD33"/>
    <mergeCell ref="CQ34:CS35"/>
    <mergeCell ref="CF34:CP35"/>
    <mergeCell ref="CT34:DD35"/>
    <mergeCell ref="CJ38:CR39"/>
    <mergeCell ref="CS38:CU39"/>
    <mergeCell ref="CV38:DD39"/>
    <mergeCell ref="CF36:CI39"/>
    <mergeCell ref="CJ36:CR37"/>
    <mergeCell ref="CV36:DD37"/>
    <mergeCell ref="CS36:CU37"/>
    <mergeCell ref="CV40:DD41"/>
    <mergeCell ref="B63:DD72"/>
    <mergeCell ref="CF48:DD49"/>
    <mergeCell ref="CF50:CP51"/>
    <mergeCell ref="CQ50:CS51"/>
    <mergeCell ref="B48:N59"/>
    <mergeCell ref="A61:N61"/>
    <mergeCell ref="CT50:DD51"/>
    <mergeCell ref="CF52:DD53"/>
    <mergeCell ref="CF54:CP55"/>
    <mergeCell ref="CQ54:CS55"/>
    <mergeCell ref="CT54:DD55"/>
    <mergeCell ref="CF56:DD57"/>
    <mergeCell ref="CF58:CP59"/>
    <mergeCell ref="CQ58:CS59"/>
    <mergeCell ref="CT58:DD59"/>
    <mergeCell ref="B10:N10"/>
    <mergeCell ref="B11:N11"/>
    <mergeCell ref="CF24:DD27"/>
    <mergeCell ref="CF28:DD31"/>
    <mergeCell ref="B16:N16"/>
    <mergeCell ref="BH22:BO22"/>
    <mergeCell ref="BP22:BW22"/>
    <mergeCell ref="BX22:CE22"/>
    <mergeCell ref="AR22:AY22"/>
    <mergeCell ref="AZ22:BG22"/>
    <mergeCell ref="AH22:AQ22"/>
    <mergeCell ref="B24:N35"/>
    <mergeCell ref="AR23:AY23"/>
    <mergeCell ref="AZ23:BG23"/>
    <mergeCell ref="O23:X23"/>
    <mergeCell ref="Y22:AG22"/>
  </mergeCells>
  <phoneticPr fontId="7"/>
  <dataValidations count="2">
    <dataValidation type="list" allowBlank="1" showInputMessage="1" showErrorMessage="1" sqref="CF48 CF44 CF56 CF28 CF32 CF52 CF40 CF36">
      <formula1>$DT$1:$DT$2</formula1>
    </dataValidation>
    <dataValidation type="list" allowBlank="1" showInputMessage="1" showErrorMessage="1" sqref="CF24:DD27">
      <formula1>$DT$1:$DT$2</formula1>
    </dataValidation>
  </dataValidations>
  <pageMargins left="0.47244094488188981" right="0.43307086614173229" top="0.35433070866141736" bottom="0.35433070866141736" header="0.11811023622047245" footer="0.11811023622047245"/>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T141"/>
  <sheetViews>
    <sheetView showGridLines="0" view="pageBreakPreview" zoomScaleNormal="100" zoomScaleSheetLayoutView="100" workbookViewId="0">
      <selection activeCell="O16" sqref="O16:Z16"/>
    </sheetView>
  </sheetViews>
  <sheetFormatPr defaultRowHeight="13.5" x14ac:dyDescent="0.15"/>
  <cols>
    <col min="1" max="1" width="5.25" style="115" customWidth="1"/>
    <col min="2" max="108" width="1.125" style="115" customWidth="1"/>
    <col min="109" max="109" width="4.75" style="115" customWidth="1"/>
    <col min="110" max="123" width="1.125" style="115" customWidth="1"/>
    <col min="124" max="125" width="9" style="115" customWidth="1"/>
    <col min="126" max="126" width="0" style="115" hidden="1" customWidth="1"/>
    <col min="127" max="16384" width="9" style="115"/>
  </cols>
  <sheetData>
    <row r="1" spans="1:124" ht="22.5" customHeight="1" thickTop="1" x14ac:dyDescent="0.15">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2"/>
      <c r="CR1" s="121"/>
      <c r="CS1" s="121"/>
      <c r="CT1" s="121"/>
      <c r="CU1" s="121"/>
      <c r="CV1" s="121"/>
      <c r="CW1" s="121"/>
      <c r="CX1" s="121"/>
      <c r="CY1" s="121"/>
      <c r="CZ1" s="121"/>
      <c r="DA1" s="121"/>
      <c r="DB1" s="121"/>
      <c r="DC1" s="121"/>
      <c r="DD1" s="121"/>
      <c r="DE1" s="123"/>
      <c r="DT1" s="115" t="s">
        <v>219</v>
      </c>
    </row>
    <row r="2" spans="1:124" ht="3.75" customHeight="1" thickBot="1" x14ac:dyDescent="0.2">
      <c r="A2" s="124"/>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6"/>
      <c r="CR2" s="125"/>
      <c r="CS2" s="125"/>
      <c r="CT2" s="125"/>
      <c r="CU2" s="125"/>
      <c r="CV2" s="125"/>
      <c r="CW2" s="125"/>
      <c r="CX2" s="125"/>
      <c r="CY2" s="125"/>
      <c r="CZ2" s="125"/>
      <c r="DA2" s="125"/>
      <c r="DB2" s="125"/>
      <c r="DC2" s="125"/>
      <c r="DD2" s="125"/>
      <c r="DE2" s="127"/>
    </row>
    <row r="3" spans="1:124" ht="7.5" customHeight="1" x14ac:dyDescent="0.15">
      <c r="A3" s="346"/>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c r="BT3" s="347"/>
      <c r="BU3" s="347"/>
      <c r="BV3" s="347"/>
      <c r="BW3" s="347"/>
      <c r="BX3" s="347"/>
      <c r="BY3" s="347"/>
      <c r="BZ3" s="347"/>
      <c r="CA3" s="347"/>
      <c r="CB3" s="347"/>
      <c r="CC3" s="347"/>
      <c r="CD3" s="347"/>
      <c r="CE3" s="347"/>
      <c r="CF3" s="347"/>
      <c r="CG3" s="347"/>
      <c r="CH3" s="347"/>
      <c r="CI3" s="347"/>
      <c r="CJ3" s="347"/>
      <c r="CK3" s="347"/>
      <c r="CL3" s="347"/>
      <c r="CM3" s="347"/>
      <c r="CN3" s="347"/>
      <c r="CO3" s="347"/>
      <c r="CP3" s="347"/>
      <c r="CQ3" s="347"/>
      <c r="CR3" s="347"/>
      <c r="CS3" s="347"/>
      <c r="CT3" s="347"/>
      <c r="CU3" s="347"/>
      <c r="CV3" s="347"/>
      <c r="CW3" s="347"/>
      <c r="CX3" s="347"/>
      <c r="CY3" s="347"/>
      <c r="CZ3" s="347"/>
      <c r="DA3" s="347"/>
      <c r="DB3" s="347"/>
      <c r="DC3" s="347"/>
      <c r="DD3" s="347"/>
      <c r="DE3" s="348"/>
    </row>
    <row r="4" spans="1:124" s="116" customFormat="1" ht="37.5" customHeight="1" x14ac:dyDescent="0.15">
      <c r="A4" s="597" t="s">
        <v>33</v>
      </c>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c r="AR4" s="507"/>
      <c r="AS4" s="507"/>
      <c r="AT4" s="507"/>
      <c r="AU4" s="507"/>
      <c r="AV4" s="507"/>
      <c r="AW4" s="507"/>
      <c r="AX4" s="507"/>
      <c r="AY4" s="507"/>
      <c r="AZ4" s="507"/>
      <c r="BA4" s="507"/>
      <c r="BB4" s="507"/>
      <c r="BC4" s="507"/>
      <c r="BD4" s="507"/>
      <c r="BE4" s="507"/>
      <c r="BF4" s="507"/>
      <c r="BG4" s="507"/>
      <c r="BH4" s="507"/>
      <c r="BI4" s="507"/>
      <c r="BJ4" s="507"/>
      <c r="BK4" s="507"/>
      <c r="BL4" s="507"/>
      <c r="BM4" s="507"/>
      <c r="BN4" s="507"/>
      <c r="BO4" s="507"/>
      <c r="BP4" s="507"/>
      <c r="BQ4" s="507"/>
      <c r="BR4" s="507"/>
      <c r="BS4" s="507"/>
      <c r="BT4" s="507"/>
      <c r="BU4" s="507"/>
      <c r="BV4" s="507"/>
      <c r="BW4" s="507"/>
      <c r="BX4" s="507"/>
      <c r="BY4" s="507"/>
      <c r="BZ4" s="507"/>
      <c r="CA4" s="507"/>
      <c r="CB4" s="507"/>
      <c r="CC4" s="507"/>
      <c r="CD4" s="507"/>
      <c r="CE4" s="507"/>
      <c r="CF4" s="507"/>
      <c r="CG4" s="507"/>
      <c r="CH4" s="507"/>
      <c r="CI4" s="507"/>
      <c r="CJ4" s="507"/>
      <c r="CK4" s="507"/>
      <c r="CL4" s="507"/>
      <c r="CM4" s="507"/>
      <c r="CN4" s="507"/>
      <c r="CO4" s="507"/>
      <c r="CP4" s="507"/>
      <c r="CQ4" s="507"/>
      <c r="CR4" s="507"/>
      <c r="CS4" s="507"/>
      <c r="CT4" s="507"/>
      <c r="CU4" s="507"/>
      <c r="CV4" s="507"/>
      <c r="CW4" s="507"/>
      <c r="CX4" s="507"/>
      <c r="CY4" s="507"/>
      <c r="CZ4" s="507"/>
      <c r="DA4" s="507"/>
      <c r="DB4" s="507"/>
      <c r="DC4" s="507"/>
      <c r="DD4" s="507"/>
      <c r="DE4" s="507"/>
    </row>
    <row r="5" spans="1:124" s="116" customFormat="1" ht="7.5" customHeight="1" thickBot="1" x14ac:dyDescent="0.2">
      <c r="A5" s="349"/>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0"/>
      <c r="BA5" s="350"/>
      <c r="BB5" s="350"/>
      <c r="BC5" s="350"/>
      <c r="BD5" s="350"/>
      <c r="BE5" s="350"/>
      <c r="BF5" s="350"/>
      <c r="BG5" s="350"/>
      <c r="BH5" s="350"/>
      <c r="BI5" s="350"/>
      <c r="BJ5" s="350"/>
      <c r="BK5" s="350"/>
      <c r="BL5" s="350"/>
      <c r="BM5" s="350"/>
      <c r="BN5" s="350"/>
      <c r="BO5" s="350"/>
      <c r="BP5" s="350"/>
      <c r="BQ5" s="350"/>
      <c r="BR5" s="350"/>
      <c r="BS5" s="350"/>
      <c r="BT5" s="350"/>
      <c r="BU5" s="350"/>
      <c r="BV5" s="350"/>
      <c r="BW5" s="350"/>
      <c r="BX5" s="350"/>
      <c r="BY5" s="350"/>
      <c r="BZ5" s="350"/>
      <c r="CA5" s="350"/>
      <c r="CB5" s="350"/>
      <c r="CC5" s="350"/>
      <c r="CD5" s="350"/>
      <c r="CE5" s="350"/>
      <c r="CF5" s="350"/>
      <c r="CG5" s="350"/>
      <c r="CH5" s="350"/>
      <c r="CI5" s="350"/>
      <c r="CJ5" s="350"/>
      <c r="CK5" s="350"/>
      <c r="CL5" s="350"/>
      <c r="CM5" s="350"/>
      <c r="CN5" s="350"/>
      <c r="CO5" s="350"/>
      <c r="CP5" s="350"/>
      <c r="CQ5" s="350"/>
      <c r="CR5" s="350"/>
      <c r="CS5" s="350"/>
      <c r="CT5" s="350"/>
      <c r="CU5" s="350"/>
      <c r="CV5" s="350"/>
      <c r="CW5" s="350"/>
      <c r="CX5" s="350"/>
      <c r="CY5" s="350"/>
      <c r="CZ5" s="350"/>
      <c r="DA5" s="350"/>
      <c r="DB5" s="350"/>
      <c r="DC5" s="350"/>
      <c r="DD5" s="350"/>
      <c r="DE5" s="351"/>
    </row>
    <row r="6" spans="1:124" s="116" customFormat="1" ht="3.75" customHeight="1" x14ac:dyDescent="0.15">
      <c r="A6" s="128"/>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30"/>
    </row>
    <row r="7" spans="1:124" ht="18.75" customHeight="1" x14ac:dyDescent="0.15">
      <c r="A7" s="124"/>
      <c r="B7" s="131" t="s">
        <v>36</v>
      </c>
      <c r="C7" s="132"/>
      <c r="D7" s="132"/>
      <c r="E7" s="132"/>
      <c r="F7" s="132"/>
      <c r="G7" s="132"/>
      <c r="H7" s="132"/>
      <c r="I7" s="132"/>
      <c r="J7" s="598">
        <v>45818</v>
      </c>
      <c r="K7" s="598"/>
      <c r="L7" s="598"/>
      <c r="M7" s="598"/>
      <c r="N7" s="598"/>
      <c r="O7" s="598"/>
      <c r="P7" s="598"/>
      <c r="Q7" s="598"/>
      <c r="R7" s="598"/>
      <c r="S7" s="598"/>
      <c r="T7" s="598"/>
      <c r="U7" s="598"/>
      <c r="V7" s="134" t="s">
        <v>35</v>
      </c>
      <c r="W7" s="132"/>
      <c r="X7" s="132"/>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27"/>
    </row>
    <row r="8" spans="1:124" ht="17.25" customHeight="1" x14ac:dyDescent="0.15">
      <c r="A8" s="124"/>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7"/>
      <c r="AS8" s="137"/>
      <c r="AT8" s="137"/>
      <c r="AU8" s="137"/>
      <c r="AV8" s="138"/>
      <c r="AW8" s="138"/>
      <c r="AX8" s="138"/>
      <c r="AY8" s="138"/>
      <c r="AZ8" s="138"/>
      <c r="BA8" s="138"/>
      <c r="BB8" s="138"/>
      <c r="BC8" s="138"/>
      <c r="BD8" s="138"/>
      <c r="BE8" s="138"/>
      <c r="BF8" s="138"/>
      <c r="BG8" s="138" t="s">
        <v>34</v>
      </c>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27"/>
    </row>
    <row r="9" spans="1:124" ht="27.75" customHeight="1" x14ac:dyDescent="0.15">
      <c r="A9" s="124"/>
      <c r="B9" s="405" t="s">
        <v>3</v>
      </c>
      <c r="C9" s="406"/>
      <c r="D9" s="406"/>
      <c r="E9" s="406"/>
      <c r="F9" s="406"/>
      <c r="G9" s="406"/>
      <c r="H9" s="406"/>
      <c r="I9" s="406"/>
      <c r="J9" s="406"/>
      <c r="K9" s="406"/>
      <c r="L9" s="406"/>
      <c r="M9" s="406"/>
      <c r="N9" s="406"/>
      <c r="O9" s="592" t="s">
        <v>69</v>
      </c>
      <c r="P9" s="592"/>
      <c r="Q9" s="592"/>
      <c r="R9" s="592"/>
      <c r="S9" s="592"/>
      <c r="T9" s="592"/>
      <c r="U9" s="592"/>
      <c r="V9" s="592"/>
      <c r="W9" s="592"/>
      <c r="X9" s="592"/>
      <c r="Y9" s="592"/>
      <c r="Z9" s="592"/>
      <c r="AA9" s="592"/>
      <c r="AB9" s="592"/>
      <c r="AC9" s="592"/>
      <c r="AD9" s="592"/>
      <c r="AE9" s="592"/>
      <c r="AF9" s="592"/>
      <c r="AG9" s="592"/>
      <c r="AH9" s="592"/>
      <c r="AI9" s="592"/>
      <c r="AJ9" s="592"/>
      <c r="AK9" s="592"/>
      <c r="AL9" s="592"/>
      <c r="AM9" s="592"/>
      <c r="AN9" s="592"/>
      <c r="AO9" s="592"/>
      <c r="AP9" s="592"/>
      <c r="AQ9" s="592"/>
      <c r="AR9" s="592"/>
      <c r="AS9" s="592"/>
      <c r="AT9" s="592"/>
      <c r="AU9" s="592"/>
      <c r="AV9" s="592"/>
      <c r="AW9" s="592"/>
      <c r="AX9" s="592"/>
      <c r="AY9" s="592"/>
      <c r="AZ9" s="140"/>
      <c r="BA9" s="140"/>
      <c r="BB9" s="140"/>
      <c r="BC9" s="140"/>
      <c r="BD9" s="140"/>
      <c r="BE9" s="140"/>
      <c r="BF9" s="140"/>
      <c r="BG9" s="405" t="s">
        <v>3</v>
      </c>
      <c r="BH9" s="406"/>
      <c r="BI9" s="406"/>
      <c r="BJ9" s="406"/>
      <c r="BK9" s="406"/>
      <c r="BL9" s="406"/>
      <c r="BM9" s="406"/>
      <c r="BN9" s="406"/>
      <c r="BO9" s="406"/>
      <c r="BP9" s="406"/>
      <c r="BQ9" s="406"/>
      <c r="BR9" s="406"/>
      <c r="BS9" s="406"/>
      <c r="BT9" s="593"/>
      <c r="BU9" s="594"/>
      <c r="BV9" s="595"/>
      <c r="BW9" s="595"/>
      <c r="BX9" s="595"/>
      <c r="BY9" s="595"/>
      <c r="BZ9" s="595"/>
      <c r="CA9" s="595"/>
      <c r="CB9" s="595"/>
      <c r="CC9" s="595"/>
      <c r="CD9" s="595"/>
      <c r="CE9" s="595"/>
      <c r="CF9" s="595"/>
      <c r="CG9" s="595"/>
      <c r="CH9" s="595"/>
      <c r="CI9" s="595"/>
      <c r="CJ9" s="595"/>
      <c r="CK9" s="595"/>
      <c r="CL9" s="595"/>
      <c r="CM9" s="595"/>
      <c r="CN9" s="595"/>
      <c r="CO9" s="595"/>
      <c r="CP9" s="595"/>
      <c r="CQ9" s="595"/>
      <c r="CR9" s="595"/>
      <c r="CS9" s="595"/>
      <c r="CT9" s="595"/>
      <c r="CU9" s="595"/>
      <c r="CV9" s="595"/>
      <c r="CW9" s="595"/>
      <c r="CX9" s="595"/>
      <c r="CY9" s="595"/>
      <c r="CZ9" s="595"/>
      <c r="DA9" s="595"/>
      <c r="DB9" s="595"/>
      <c r="DC9" s="595"/>
      <c r="DD9" s="596"/>
      <c r="DE9" s="127"/>
    </row>
    <row r="10" spans="1:124" ht="27.75" customHeight="1" x14ac:dyDescent="0.15">
      <c r="A10" s="124"/>
      <c r="B10" s="405" t="s">
        <v>1</v>
      </c>
      <c r="C10" s="406"/>
      <c r="D10" s="406"/>
      <c r="E10" s="406"/>
      <c r="F10" s="406"/>
      <c r="G10" s="406"/>
      <c r="H10" s="406"/>
      <c r="I10" s="406"/>
      <c r="J10" s="406"/>
      <c r="K10" s="406"/>
      <c r="L10" s="406"/>
      <c r="M10" s="406"/>
      <c r="N10" s="406"/>
      <c r="O10" s="592" t="s">
        <v>70</v>
      </c>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2"/>
      <c r="AY10" s="592"/>
      <c r="AZ10" s="140"/>
      <c r="BA10" s="140"/>
      <c r="BB10" s="140"/>
      <c r="BC10" s="140"/>
      <c r="BD10" s="140"/>
      <c r="BE10" s="140"/>
      <c r="BF10" s="140"/>
      <c r="BG10" s="405" t="s">
        <v>1</v>
      </c>
      <c r="BH10" s="406"/>
      <c r="BI10" s="406"/>
      <c r="BJ10" s="406"/>
      <c r="BK10" s="406"/>
      <c r="BL10" s="406"/>
      <c r="BM10" s="406"/>
      <c r="BN10" s="406"/>
      <c r="BO10" s="406"/>
      <c r="BP10" s="406"/>
      <c r="BQ10" s="406"/>
      <c r="BR10" s="406"/>
      <c r="BS10" s="406"/>
      <c r="BT10" s="593"/>
      <c r="BU10" s="594"/>
      <c r="BV10" s="595"/>
      <c r="BW10" s="595"/>
      <c r="BX10" s="595"/>
      <c r="BY10" s="595"/>
      <c r="BZ10" s="595"/>
      <c r="CA10" s="595"/>
      <c r="CB10" s="595"/>
      <c r="CC10" s="595"/>
      <c r="CD10" s="595"/>
      <c r="CE10" s="595"/>
      <c r="CF10" s="595"/>
      <c r="CG10" s="595"/>
      <c r="CH10" s="595"/>
      <c r="CI10" s="595"/>
      <c r="CJ10" s="595"/>
      <c r="CK10" s="595"/>
      <c r="CL10" s="595"/>
      <c r="CM10" s="595"/>
      <c r="CN10" s="595"/>
      <c r="CO10" s="595"/>
      <c r="CP10" s="595"/>
      <c r="CQ10" s="595"/>
      <c r="CR10" s="595"/>
      <c r="CS10" s="595"/>
      <c r="CT10" s="595"/>
      <c r="CU10" s="595"/>
      <c r="CV10" s="595"/>
      <c r="CW10" s="595"/>
      <c r="CX10" s="595"/>
      <c r="CY10" s="595"/>
      <c r="CZ10" s="595"/>
      <c r="DA10" s="595"/>
      <c r="DB10" s="595"/>
      <c r="DC10" s="595"/>
      <c r="DD10" s="596"/>
      <c r="DE10" s="127"/>
    </row>
    <row r="11" spans="1:124" ht="27.75" customHeight="1" x14ac:dyDescent="0.15">
      <c r="A11" s="124"/>
      <c r="B11" s="405" t="s">
        <v>2</v>
      </c>
      <c r="C11" s="406"/>
      <c r="D11" s="406"/>
      <c r="E11" s="406"/>
      <c r="F11" s="406"/>
      <c r="G11" s="406"/>
      <c r="H11" s="406"/>
      <c r="I11" s="406"/>
      <c r="J11" s="406"/>
      <c r="K11" s="406"/>
      <c r="L11" s="406"/>
      <c r="M11" s="406"/>
      <c r="N11" s="406"/>
      <c r="O11" s="592" t="s">
        <v>72</v>
      </c>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2"/>
      <c r="AN11" s="592"/>
      <c r="AO11" s="592"/>
      <c r="AP11" s="592"/>
      <c r="AQ11" s="592"/>
      <c r="AR11" s="592"/>
      <c r="AS11" s="592"/>
      <c r="AT11" s="592"/>
      <c r="AU11" s="592"/>
      <c r="AV11" s="592"/>
      <c r="AW11" s="592"/>
      <c r="AX11" s="592"/>
      <c r="AY11" s="592"/>
      <c r="AZ11" s="140"/>
      <c r="BA11" s="140"/>
      <c r="BB11" s="140"/>
      <c r="BC11" s="140"/>
      <c r="BD11" s="140"/>
      <c r="BE11" s="140"/>
      <c r="BF11" s="140"/>
      <c r="BG11" s="405" t="s">
        <v>2</v>
      </c>
      <c r="BH11" s="406"/>
      <c r="BI11" s="406"/>
      <c r="BJ11" s="406"/>
      <c r="BK11" s="406"/>
      <c r="BL11" s="406"/>
      <c r="BM11" s="406"/>
      <c r="BN11" s="406"/>
      <c r="BO11" s="406"/>
      <c r="BP11" s="406"/>
      <c r="BQ11" s="406"/>
      <c r="BR11" s="406"/>
      <c r="BS11" s="406"/>
      <c r="BT11" s="593"/>
      <c r="BU11" s="594"/>
      <c r="BV11" s="595"/>
      <c r="BW11" s="595"/>
      <c r="BX11" s="595"/>
      <c r="BY11" s="595"/>
      <c r="BZ11" s="595"/>
      <c r="CA11" s="595"/>
      <c r="CB11" s="595"/>
      <c r="CC11" s="595"/>
      <c r="CD11" s="595"/>
      <c r="CE11" s="595"/>
      <c r="CF11" s="595"/>
      <c r="CG11" s="595"/>
      <c r="CH11" s="595"/>
      <c r="CI11" s="595"/>
      <c r="CJ11" s="595"/>
      <c r="CK11" s="595"/>
      <c r="CL11" s="595"/>
      <c r="CM11" s="595"/>
      <c r="CN11" s="595"/>
      <c r="CO11" s="595"/>
      <c r="CP11" s="595"/>
      <c r="CQ11" s="595"/>
      <c r="CR11" s="595"/>
      <c r="CS11" s="595"/>
      <c r="CT11" s="595"/>
      <c r="CU11" s="595"/>
      <c r="CV11" s="595"/>
      <c r="CW11" s="595"/>
      <c r="CX11" s="595"/>
      <c r="CY11" s="595"/>
      <c r="CZ11" s="595"/>
      <c r="DA11" s="595"/>
      <c r="DB11" s="595"/>
      <c r="DC11" s="595"/>
      <c r="DD11" s="596"/>
      <c r="DE11" s="127"/>
    </row>
    <row r="12" spans="1:124" ht="27.75" customHeight="1" x14ac:dyDescent="0.15">
      <c r="A12" s="124"/>
      <c r="B12" s="405" t="s">
        <v>4</v>
      </c>
      <c r="C12" s="406"/>
      <c r="D12" s="406"/>
      <c r="E12" s="406"/>
      <c r="F12" s="406"/>
      <c r="G12" s="406"/>
      <c r="H12" s="406"/>
      <c r="I12" s="406"/>
      <c r="J12" s="406"/>
      <c r="K12" s="406"/>
      <c r="L12" s="406"/>
      <c r="M12" s="406"/>
      <c r="N12" s="406"/>
      <c r="O12" s="591" t="s">
        <v>71</v>
      </c>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c r="AO12" s="592"/>
      <c r="AP12" s="592"/>
      <c r="AQ12" s="592"/>
      <c r="AR12" s="592"/>
      <c r="AS12" s="592"/>
      <c r="AT12" s="592"/>
      <c r="AU12" s="592"/>
      <c r="AV12" s="592"/>
      <c r="AW12" s="592"/>
      <c r="AX12" s="592"/>
      <c r="AY12" s="592"/>
      <c r="AZ12" s="140"/>
      <c r="BA12" s="140"/>
      <c r="BB12" s="140"/>
      <c r="BC12" s="140"/>
      <c r="BD12" s="140"/>
      <c r="BE12" s="140"/>
      <c r="BF12" s="140"/>
      <c r="BG12" s="405" t="s">
        <v>4</v>
      </c>
      <c r="BH12" s="406"/>
      <c r="BI12" s="406"/>
      <c r="BJ12" s="406"/>
      <c r="BK12" s="406"/>
      <c r="BL12" s="406"/>
      <c r="BM12" s="406"/>
      <c r="BN12" s="406"/>
      <c r="BO12" s="406"/>
      <c r="BP12" s="406"/>
      <c r="BQ12" s="406"/>
      <c r="BR12" s="406"/>
      <c r="BS12" s="406"/>
      <c r="BT12" s="593"/>
      <c r="BU12" s="594"/>
      <c r="BV12" s="595"/>
      <c r="BW12" s="595"/>
      <c r="BX12" s="595"/>
      <c r="BY12" s="595"/>
      <c r="BZ12" s="595"/>
      <c r="CA12" s="595"/>
      <c r="CB12" s="595"/>
      <c r="CC12" s="595"/>
      <c r="CD12" s="595"/>
      <c r="CE12" s="595"/>
      <c r="CF12" s="595"/>
      <c r="CG12" s="595"/>
      <c r="CH12" s="595"/>
      <c r="CI12" s="595"/>
      <c r="CJ12" s="595"/>
      <c r="CK12" s="595"/>
      <c r="CL12" s="595"/>
      <c r="CM12" s="595"/>
      <c r="CN12" s="595"/>
      <c r="CO12" s="595"/>
      <c r="CP12" s="595"/>
      <c r="CQ12" s="595"/>
      <c r="CR12" s="595"/>
      <c r="CS12" s="595"/>
      <c r="CT12" s="595"/>
      <c r="CU12" s="595"/>
      <c r="CV12" s="595"/>
      <c r="CW12" s="595"/>
      <c r="CX12" s="595"/>
      <c r="CY12" s="595"/>
      <c r="CZ12" s="595"/>
      <c r="DA12" s="595"/>
      <c r="DB12" s="595"/>
      <c r="DC12" s="595"/>
      <c r="DD12" s="596"/>
      <c r="DE12" s="127"/>
    </row>
    <row r="13" spans="1:124" ht="15" customHeight="1" x14ac:dyDescent="0.15">
      <c r="A13" s="124"/>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27"/>
    </row>
    <row r="14" spans="1:124" ht="26.25" customHeight="1" x14ac:dyDescent="0.15">
      <c r="A14" s="542" t="s">
        <v>5</v>
      </c>
      <c r="B14" s="543"/>
      <c r="C14" s="543"/>
      <c r="D14" s="543"/>
      <c r="E14" s="543"/>
      <c r="F14" s="543"/>
      <c r="G14" s="543"/>
      <c r="H14" s="543"/>
      <c r="I14" s="543"/>
      <c r="J14" s="543"/>
      <c r="K14" s="543"/>
      <c r="L14" s="543"/>
      <c r="M14" s="543"/>
      <c r="N14" s="543"/>
      <c r="O14" s="538" t="s">
        <v>24</v>
      </c>
      <c r="P14" s="538"/>
      <c r="Q14" s="538"/>
      <c r="R14" s="538"/>
      <c r="S14" s="538"/>
      <c r="T14" s="538"/>
      <c r="U14" s="538"/>
      <c r="V14" s="538"/>
      <c r="W14" s="538"/>
      <c r="X14" s="538"/>
      <c r="Y14" s="538"/>
      <c r="Z14" s="538"/>
      <c r="AA14" s="538"/>
      <c r="AB14" s="538"/>
      <c r="AC14" s="538"/>
      <c r="AD14" s="538"/>
      <c r="AE14" s="538"/>
      <c r="AF14" s="538"/>
      <c r="AG14" s="538"/>
      <c r="AH14" s="538"/>
      <c r="AI14" s="538"/>
      <c r="AJ14" s="141"/>
      <c r="AK14" s="141"/>
      <c r="AL14" s="141"/>
      <c r="AM14" s="141"/>
      <c r="AN14" s="141"/>
      <c r="AO14" s="141"/>
      <c r="AP14" s="141"/>
      <c r="AQ14" s="142"/>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27"/>
    </row>
    <row r="15" spans="1:124" ht="13.5" customHeight="1" x14ac:dyDescent="0.15">
      <c r="A15" s="124"/>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27"/>
    </row>
    <row r="16" spans="1:124" ht="24.75" customHeight="1" x14ac:dyDescent="0.15">
      <c r="A16" s="124"/>
      <c r="B16" s="416" t="s">
        <v>0</v>
      </c>
      <c r="C16" s="417"/>
      <c r="D16" s="417"/>
      <c r="E16" s="417"/>
      <c r="F16" s="417"/>
      <c r="G16" s="417"/>
      <c r="H16" s="417"/>
      <c r="I16" s="417"/>
      <c r="J16" s="417"/>
      <c r="K16" s="417"/>
      <c r="L16" s="417"/>
      <c r="M16" s="417"/>
      <c r="N16" s="587"/>
      <c r="O16" s="588">
        <v>45870</v>
      </c>
      <c r="P16" s="589"/>
      <c r="Q16" s="589"/>
      <c r="R16" s="589"/>
      <c r="S16" s="589"/>
      <c r="T16" s="589"/>
      <c r="U16" s="589"/>
      <c r="V16" s="589"/>
      <c r="W16" s="589"/>
      <c r="X16" s="589"/>
      <c r="Y16" s="589"/>
      <c r="Z16" s="590"/>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27"/>
    </row>
    <row r="17" spans="1:118" ht="15" customHeight="1" x14ac:dyDescent="0.15">
      <c r="A17" s="124"/>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27"/>
    </row>
    <row r="18" spans="1:118" ht="26.25" customHeight="1" x14ac:dyDescent="0.15">
      <c r="A18" s="544" t="s">
        <v>6</v>
      </c>
      <c r="B18" s="545"/>
      <c r="C18" s="545"/>
      <c r="D18" s="545"/>
      <c r="E18" s="545"/>
      <c r="F18" s="545"/>
      <c r="G18" s="545"/>
      <c r="H18" s="545"/>
      <c r="I18" s="545"/>
      <c r="J18" s="545"/>
      <c r="K18" s="545"/>
      <c r="L18" s="545"/>
      <c r="M18" s="545"/>
      <c r="N18" s="545"/>
      <c r="O18" s="505" t="s">
        <v>63</v>
      </c>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5"/>
      <c r="AY18" s="505"/>
      <c r="AZ18" s="505"/>
      <c r="BA18" s="505"/>
      <c r="BB18" s="505"/>
      <c r="BC18" s="505"/>
      <c r="BD18" s="505"/>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4"/>
      <c r="CH18" s="144"/>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27"/>
    </row>
    <row r="19" spans="1:118" ht="6.75" customHeight="1" x14ac:dyDescent="0.15">
      <c r="A19" s="124"/>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3"/>
      <c r="BN19" s="143"/>
      <c r="BO19" s="143"/>
      <c r="BP19" s="143"/>
      <c r="BQ19" s="143"/>
      <c r="BR19" s="143"/>
      <c r="BS19" s="143"/>
      <c r="BT19" s="143"/>
      <c r="BU19" s="143"/>
      <c r="BV19" s="14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27"/>
    </row>
    <row r="20" spans="1:118" ht="16.5" customHeight="1" x14ac:dyDescent="0.15">
      <c r="A20" s="124"/>
      <c r="B20" s="133"/>
      <c r="C20" s="133"/>
      <c r="D20" s="133"/>
      <c r="E20" s="133"/>
      <c r="F20" s="133"/>
      <c r="G20" s="133"/>
      <c r="H20" s="133"/>
      <c r="I20" s="133"/>
      <c r="J20" s="133"/>
      <c r="K20" s="133"/>
      <c r="L20" s="133"/>
      <c r="M20" s="133"/>
      <c r="N20" s="133"/>
      <c r="O20" s="146" t="s">
        <v>51</v>
      </c>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33"/>
      <c r="CL20" s="133"/>
      <c r="CM20" s="147"/>
      <c r="CN20" s="133"/>
      <c r="CO20" s="133"/>
      <c r="CP20" s="133"/>
      <c r="CQ20" s="133"/>
      <c r="CR20" s="133"/>
      <c r="CS20" s="147"/>
      <c r="CT20" s="133"/>
      <c r="CU20" s="133"/>
      <c r="CV20" s="133"/>
      <c r="CW20" s="133"/>
      <c r="CX20" s="133"/>
      <c r="CY20" s="147"/>
      <c r="CZ20" s="133"/>
      <c r="DA20" s="133"/>
      <c r="DB20" s="133"/>
      <c r="DC20" s="133"/>
      <c r="DD20" s="133"/>
      <c r="DE20" s="127"/>
    </row>
    <row r="21" spans="1:118" ht="3.75" customHeight="1" thickBot="1" x14ac:dyDescent="0.2">
      <c r="A21" s="124"/>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27"/>
    </row>
    <row r="22" spans="1:118" ht="40.5" customHeight="1" x14ac:dyDescent="0.15">
      <c r="A22" s="124"/>
      <c r="B22" s="352"/>
      <c r="C22" s="353"/>
      <c r="D22" s="353"/>
      <c r="E22" s="353"/>
      <c r="F22" s="353"/>
      <c r="G22" s="353"/>
      <c r="H22" s="353"/>
      <c r="I22" s="353"/>
      <c r="J22" s="353"/>
      <c r="K22" s="353"/>
      <c r="L22" s="353"/>
      <c r="M22" s="353"/>
      <c r="N22" s="354"/>
      <c r="O22" s="552" t="s">
        <v>9</v>
      </c>
      <c r="P22" s="421"/>
      <c r="Q22" s="421"/>
      <c r="R22" s="421"/>
      <c r="S22" s="421"/>
      <c r="T22" s="421"/>
      <c r="U22" s="421"/>
      <c r="V22" s="421"/>
      <c r="W22" s="421"/>
      <c r="X22" s="421"/>
      <c r="Y22" s="418" t="s">
        <v>29</v>
      </c>
      <c r="Z22" s="419"/>
      <c r="AA22" s="419"/>
      <c r="AB22" s="419"/>
      <c r="AC22" s="419"/>
      <c r="AD22" s="419"/>
      <c r="AE22" s="419"/>
      <c r="AF22" s="419"/>
      <c r="AG22" s="420"/>
      <c r="AH22" s="421" t="s">
        <v>30</v>
      </c>
      <c r="AI22" s="421"/>
      <c r="AJ22" s="421"/>
      <c r="AK22" s="421"/>
      <c r="AL22" s="421"/>
      <c r="AM22" s="421"/>
      <c r="AN22" s="421"/>
      <c r="AO22" s="421"/>
      <c r="AP22" s="421"/>
      <c r="AQ22" s="423"/>
      <c r="AR22" s="418" t="s">
        <v>7</v>
      </c>
      <c r="AS22" s="419"/>
      <c r="AT22" s="419"/>
      <c r="AU22" s="419"/>
      <c r="AV22" s="419"/>
      <c r="AW22" s="419"/>
      <c r="AX22" s="419"/>
      <c r="AY22" s="420"/>
      <c r="AZ22" s="419" t="s">
        <v>31</v>
      </c>
      <c r="BA22" s="419"/>
      <c r="BB22" s="419"/>
      <c r="BC22" s="419"/>
      <c r="BD22" s="419"/>
      <c r="BE22" s="419"/>
      <c r="BF22" s="419"/>
      <c r="BG22" s="420"/>
      <c r="BH22" s="418" t="s">
        <v>8</v>
      </c>
      <c r="BI22" s="419"/>
      <c r="BJ22" s="419"/>
      <c r="BK22" s="419"/>
      <c r="BL22" s="419"/>
      <c r="BM22" s="419"/>
      <c r="BN22" s="419"/>
      <c r="BO22" s="420"/>
      <c r="BP22" s="421" t="s">
        <v>10</v>
      </c>
      <c r="BQ22" s="421"/>
      <c r="BR22" s="421"/>
      <c r="BS22" s="421"/>
      <c r="BT22" s="421"/>
      <c r="BU22" s="421"/>
      <c r="BV22" s="421"/>
      <c r="BW22" s="421"/>
      <c r="BX22" s="422" t="s">
        <v>11</v>
      </c>
      <c r="BY22" s="421"/>
      <c r="BZ22" s="421"/>
      <c r="CA22" s="421"/>
      <c r="CB22" s="421"/>
      <c r="CC22" s="421"/>
      <c r="CD22" s="421"/>
      <c r="CE22" s="421"/>
      <c r="CF22" s="546" t="s">
        <v>25</v>
      </c>
      <c r="CG22" s="547"/>
      <c r="CH22" s="547"/>
      <c r="CI22" s="547"/>
      <c r="CJ22" s="547"/>
      <c r="CK22" s="547"/>
      <c r="CL22" s="547"/>
      <c r="CM22" s="547"/>
      <c r="CN22" s="547"/>
      <c r="CO22" s="547"/>
      <c r="CP22" s="547"/>
      <c r="CQ22" s="547"/>
      <c r="CR22" s="547"/>
      <c r="CS22" s="547"/>
      <c r="CT22" s="547"/>
      <c r="CU22" s="547"/>
      <c r="CV22" s="547"/>
      <c r="CW22" s="547"/>
      <c r="CX22" s="547"/>
      <c r="CY22" s="547"/>
      <c r="CZ22" s="547"/>
      <c r="DA22" s="547"/>
      <c r="DB22" s="547"/>
      <c r="DC22" s="547"/>
      <c r="DD22" s="548"/>
      <c r="DE22" s="148"/>
    </row>
    <row r="23" spans="1:118" ht="31.5" customHeight="1" x14ac:dyDescent="0.15">
      <c r="A23" s="124"/>
      <c r="B23" s="530" t="s">
        <v>65</v>
      </c>
      <c r="C23" s="531"/>
      <c r="D23" s="531"/>
      <c r="E23" s="531"/>
      <c r="F23" s="531"/>
      <c r="G23" s="531"/>
      <c r="H23" s="531"/>
      <c r="I23" s="531"/>
      <c r="J23" s="531"/>
      <c r="K23" s="531"/>
      <c r="L23" s="531"/>
      <c r="M23" s="531"/>
      <c r="N23" s="532"/>
      <c r="O23" s="436">
        <f>O16-55</f>
        <v>45815</v>
      </c>
      <c r="P23" s="434"/>
      <c r="Q23" s="434"/>
      <c r="R23" s="434"/>
      <c r="S23" s="434"/>
      <c r="T23" s="434"/>
      <c r="U23" s="434"/>
      <c r="V23" s="434"/>
      <c r="W23" s="434"/>
      <c r="X23" s="434"/>
      <c r="Y23" s="433">
        <f>O16</f>
        <v>45870</v>
      </c>
      <c r="Z23" s="434"/>
      <c r="AA23" s="434"/>
      <c r="AB23" s="434"/>
      <c r="AC23" s="434"/>
      <c r="AD23" s="434"/>
      <c r="AE23" s="434"/>
      <c r="AF23" s="434"/>
      <c r="AG23" s="435"/>
      <c r="AH23" s="434">
        <f>O16+56</f>
        <v>45926</v>
      </c>
      <c r="AI23" s="434"/>
      <c r="AJ23" s="434"/>
      <c r="AK23" s="434"/>
      <c r="AL23" s="434"/>
      <c r="AM23" s="434"/>
      <c r="AN23" s="434"/>
      <c r="AO23" s="434"/>
      <c r="AP23" s="434"/>
      <c r="AQ23" s="435"/>
      <c r="AR23" s="433">
        <f>DATE(YEAR(O16)+1,MONTH(O16),DAY(O16))</f>
        <v>46235</v>
      </c>
      <c r="AS23" s="434"/>
      <c r="AT23" s="434"/>
      <c r="AU23" s="434"/>
      <c r="AV23" s="434"/>
      <c r="AW23" s="434"/>
      <c r="AX23" s="434"/>
      <c r="AY23" s="435"/>
      <c r="AZ23" s="434">
        <f>DATE(YEAR(O16)+1,MONTH(O16)+6,DAY(O16))-1</f>
        <v>46418</v>
      </c>
      <c r="BA23" s="434"/>
      <c r="BB23" s="434"/>
      <c r="BC23" s="434"/>
      <c r="BD23" s="434"/>
      <c r="BE23" s="434"/>
      <c r="BF23" s="434"/>
      <c r="BG23" s="434"/>
      <c r="BH23" s="433">
        <f>DATE(YEAR(O16)+3,MONTH(O16),DAY(O16))-1</f>
        <v>46965</v>
      </c>
      <c r="BI23" s="434"/>
      <c r="BJ23" s="434"/>
      <c r="BK23" s="434"/>
      <c r="BL23" s="434"/>
      <c r="BM23" s="434"/>
      <c r="BN23" s="434"/>
      <c r="BO23" s="435"/>
      <c r="BP23" s="433">
        <f>DATE(IF(OR(MONTH(O16)&lt;3,AND(MONTH(O16)=4,DAY(O16)=1)),YEAR(O16)+6,YEAR(O16)+7),4,1)-1</f>
        <v>48304</v>
      </c>
      <c r="BQ23" s="434"/>
      <c r="BR23" s="434"/>
      <c r="BS23" s="434"/>
      <c r="BT23" s="434"/>
      <c r="BU23" s="434"/>
      <c r="BV23" s="434"/>
      <c r="BW23" s="499"/>
      <c r="BX23" s="434">
        <f>DATE(IF(OR(MONTH(O16)&lt;3,AND(MONTH(O16)=4,DAY(O16)=1)),YEAR(O16)+11,YEAR(O16)+13),4,1)-1</f>
        <v>50495</v>
      </c>
      <c r="BY23" s="434"/>
      <c r="BZ23" s="434"/>
      <c r="CA23" s="434"/>
      <c r="CB23" s="434"/>
      <c r="CC23" s="434"/>
      <c r="CD23" s="434"/>
      <c r="CE23" s="434"/>
      <c r="CF23" s="549"/>
      <c r="CG23" s="550"/>
      <c r="CH23" s="550"/>
      <c r="CI23" s="550"/>
      <c r="CJ23" s="550"/>
      <c r="CK23" s="550"/>
      <c r="CL23" s="550"/>
      <c r="CM23" s="550"/>
      <c r="CN23" s="550"/>
      <c r="CO23" s="550"/>
      <c r="CP23" s="550"/>
      <c r="CQ23" s="550"/>
      <c r="CR23" s="550"/>
      <c r="CS23" s="550"/>
      <c r="CT23" s="550"/>
      <c r="CU23" s="550"/>
      <c r="CV23" s="550"/>
      <c r="CW23" s="550"/>
      <c r="CX23" s="550"/>
      <c r="CY23" s="550"/>
      <c r="CZ23" s="550"/>
      <c r="DA23" s="550"/>
      <c r="DB23" s="550"/>
      <c r="DC23" s="550"/>
      <c r="DD23" s="551"/>
      <c r="DE23" s="127"/>
    </row>
    <row r="24" spans="1:118" ht="12.75" customHeight="1" x14ac:dyDescent="0.15">
      <c r="A24" s="124"/>
      <c r="B24" s="424" t="s">
        <v>66</v>
      </c>
      <c r="C24" s="425"/>
      <c r="D24" s="425"/>
      <c r="E24" s="425"/>
      <c r="F24" s="425"/>
      <c r="G24" s="425"/>
      <c r="H24" s="425"/>
      <c r="I24" s="425"/>
      <c r="J24" s="425"/>
      <c r="K24" s="425"/>
      <c r="L24" s="425"/>
      <c r="M24" s="425"/>
      <c r="N24" s="426"/>
      <c r="O24" s="149"/>
      <c r="P24" s="150"/>
      <c r="Q24" s="150"/>
      <c r="R24" s="150"/>
      <c r="S24" s="150"/>
      <c r="T24" s="150"/>
      <c r="U24" s="150"/>
      <c r="V24" s="150"/>
      <c r="W24" s="150"/>
      <c r="X24" s="150"/>
      <c r="Y24" s="151"/>
      <c r="Z24" s="150"/>
      <c r="AA24" s="150"/>
      <c r="AB24" s="150"/>
      <c r="AC24" s="150"/>
      <c r="AD24" s="150"/>
      <c r="AE24" s="150"/>
      <c r="AF24" s="150"/>
      <c r="AG24" s="152"/>
      <c r="AH24" s="150"/>
      <c r="AI24" s="150"/>
      <c r="AJ24" s="150"/>
      <c r="AK24" s="150"/>
      <c r="AL24" s="150"/>
      <c r="AM24" s="150"/>
      <c r="AN24" s="150"/>
      <c r="AO24" s="150"/>
      <c r="AP24" s="150"/>
      <c r="AQ24" s="150"/>
      <c r="AR24" s="151"/>
      <c r="AS24" s="150"/>
      <c r="AT24" s="150"/>
      <c r="AU24" s="150"/>
      <c r="AV24" s="150"/>
      <c r="AW24" s="150"/>
      <c r="AX24" s="150"/>
      <c r="AY24" s="152"/>
      <c r="AZ24" s="150"/>
      <c r="BA24" s="150"/>
      <c r="BB24" s="150"/>
      <c r="BC24" s="150"/>
      <c r="BD24" s="150"/>
      <c r="BE24" s="150"/>
      <c r="BF24" s="150"/>
      <c r="BG24" s="150"/>
      <c r="BH24" s="151"/>
      <c r="BI24" s="150"/>
      <c r="BJ24" s="150"/>
      <c r="BK24" s="150"/>
      <c r="BL24" s="150"/>
      <c r="BM24" s="150"/>
      <c r="BN24" s="150"/>
      <c r="BO24" s="152"/>
      <c r="BP24" s="150"/>
      <c r="BQ24" s="150"/>
      <c r="BR24" s="150"/>
      <c r="BS24" s="150"/>
      <c r="BT24" s="150"/>
      <c r="BU24" s="150"/>
      <c r="BV24" s="150"/>
      <c r="BW24" s="150"/>
      <c r="BX24" s="151"/>
      <c r="BY24" s="150"/>
      <c r="BZ24" s="150"/>
      <c r="CA24" s="150"/>
      <c r="CB24" s="150"/>
      <c r="CC24" s="150"/>
      <c r="CD24" s="150"/>
      <c r="CE24" s="150"/>
      <c r="CF24" s="407" t="s">
        <v>219</v>
      </c>
      <c r="CG24" s="408"/>
      <c r="CH24" s="408"/>
      <c r="CI24" s="408"/>
      <c r="CJ24" s="408"/>
      <c r="CK24" s="408"/>
      <c r="CL24" s="408"/>
      <c r="CM24" s="408"/>
      <c r="CN24" s="408"/>
      <c r="CO24" s="408"/>
      <c r="CP24" s="408"/>
      <c r="CQ24" s="408"/>
      <c r="CR24" s="408"/>
      <c r="CS24" s="408"/>
      <c r="CT24" s="408"/>
      <c r="CU24" s="408"/>
      <c r="CV24" s="408"/>
      <c r="CW24" s="408"/>
      <c r="CX24" s="408"/>
      <c r="CY24" s="408"/>
      <c r="CZ24" s="408"/>
      <c r="DA24" s="408"/>
      <c r="DB24" s="408"/>
      <c r="DC24" s="408"/>
      <c r="DD24" s="409"/>
      <c r="DE24" s="127"/>
    </row>
    <row r="25" spans="1:118" ht="12.75" customHeight="1" x14ac:dyDescent="0.15">
      <c r="A25" s="124"/>
      <c r="B25" s="427"/>
      <c r="C25" s="428"/>
      <c r="D25" s="428"/>
      <c r="E25" s="428"/>
      <c r="F25" s="428"/>
      <c r="G25" s="428"/>
      <c r="H25" s="428"/>
      <c r="I25" s="428"/>
      <c r="J25" s="428"/>
      <c r="K25" s="428"/>
      <c r="L25" s="428"/>
      <c r="M25" s="428"/>
      <c r="N25" s="429"/>
      <c r="O25" s="149"/>
      <c r="P25" s="150"/>
      <c r="Q25" s="150"/>
      <c r="R25" s="150"/>
      <c r="S25" s="150"/>
      <c r="T25" s="150"/>
      <c r="U25" s="150"/>
      <c r="V25" s="150"/>
      <c r="W25" s="150"/>
      <c r="X25" s="150"/>
      <c r="Y25" s="151"/>
      <c r="Z25" s="150"/>
      <c r="AA25" s="150"/>
      <c r="AB25" s="150"/>
      <c r="AC25" s="150"/>
      <c r="AD25" s="150"/>
      <c r="AE25" s="150"/>
      <c r="AF25" s="150"/>
      <c r="AG25" s="152"/>
      <c r="AH25" s="150"/>
      <c r="AI25" s="150"/>
      <c r="AJ25" s="150"/>
      <c r="AK25" s="150"/>
      <c r="AL25" s="150"/>
      <c r="AM25" s="150"/>
      <c r="AN25" s="150"/>
      <c r="AO25" s="150"/>
      <c r="AP25" s="150"/>
      <c r="AQ25" s="150"/>
      <c r="AR25" s="151"/>
      <c r="AS25" s="150"/>
      <c r="AT25" s="150"/>
      <c r="AU25" s="150"/>
      <c r="AV25" s="150"/>
      <c r="AW25" s="150"/>
      <c r="AX25" s="150"/>
      <c r="AY25" s="152"/>
      <c r="AZ25" s="150"/>
      <c r="BA25" s="150"/>
      <c r="BB25" s="150"/>
      <c r="BC25" s="150"/>
      <c r="BD25" s="150"/>
      <c r="BE25" s="150"/>
      <c r="BF25" s="150"/>
      <c r="BG25" s="150"/>
      <c r="BH25" s="151"/>
      <c r="BI25" s="150"/>
      <c r="BJ25" s="150"/>
      <c r="BK25" s="150"/>
      <c r="BL25" s="150"/>
      <c r="BM25" s="150"/>
      <c r="BN25" s="150"/>
      <c r="BO25" s="152"/>
      <c r="BP25" s="150"/>
      <c r="BQ25" s="150"/>
      <c r="BR25" s="150"/>
      <c r="BS25" s="150"/>
      <c r="BT25" s="150"/>
      <c r="BU25" s="150"/>
      <c r="BV25" s="150"/>
      <c r="BW25" s="150"/>
      <c r="BX25" s="151"/>
      <c r="BY25" s="150"/>
      <c r="BZ25" s="150"/>
      <c r="CA25" s="150"/>
      <c r="CB25" s="150"/>
      <c r="CC25" s="150"/>
      <c r="CD25" s="150"/>
      <c r="CE25" s="150"/>
      <c r="CF25" s="410"/>
      <c r="CG25" s="411"/>
      <c r="CH25" s="411"/>
      <c r="CI25" s="411"/>
      <c r="CJ25" s="411"/>
      <c r="CK25" s="411"/>
      <c r="CL25" s="411"/>
      <c r="CM25" s="411"/>
      <c r="CN25" s="411"/>
      <c r="CO25" s="411"/>
      <c r="CP25" s="411"/>
      <c r="CQ25" s="411"/>
      <c r="CR25" s="411"/>
      <c r="CS25" s="411"/>
      <c r="CT25" s="411"/>
      <c r="CU25" s="411"/>
      <c r="CV25" s="411"/>
      <c r="CW25" s="411"/>
      <c r="CX25" s="411"/>
      <c r="CY25" s="411"/>
      <c r="CZ25" s="411"/>
      <c r="DA25" s="411"/>
      <c r="DB25" s="411"/>
      <c r="DC25" s="411"/>
      <c r="DD25" s="412"/>
      <c r="DE25" s="127"/>
    </row>
    <row r="26" spans="1:118" ht="12.75" customHeight="1" x14ac:dyDescent="0.15">
      <c r="A26" s="124"/>
      <c r="B26" s="427"/>
      <c r="C26" s="428"/>
      <c r="D26" s="428"/>
      <c r="E26" s="428"/>
      <c r="F26" s="428"/>
      <c r="G26" s="428"/>
      <c r="H26" s="428"/>
      <c r="I26" s="428"/>
      <c r="J26" s="428"/>
      <c r="K26" s="428"/>
      <c r="L26" s="428"/>
      <c r="M26" s="428"/>
      <c r="N26" s="429"/>
      <c r="O26" s="149"/>
      <c r="P26" s="150"/>
      <c r="Q26" s="150"/>
      <c r="R26" s="150"/>
      <c r="S26" s="150"/>
      <c r="T26" s="150"/>
      <c r="U26" s="150"/>
      <c r="V26" s="150"/>
      <c r="W26" s="150"/>
      <c r="X26" s="150"/>
      <c r="Y26" s="151"/>
      <c r="Z26" s="150"/>
      <c r="AA26" s="150"/>
      <c r="AB26" s="150"/>
      <c r="AC26" s="150"/>
      <c r="AD26" s="150"/>
      <c r="AE26" s="150"/>
      <c r="AF26" s="150"/>
      <c r="AG26" s="152"/>
      <c r="AH26" s="150"/>
      <c r="AI26" s="150"/>
      <c r="AJ26" s="150"/>
      <c r="AK26" s="150"/>
      <c r="AL26" s="150"/>
      <c r="AM26" s="150"/>
      <c r="AN26" s="150"/>
      <c r="AO26" s="150"/>
      <c r="AP26" s="150"/>
      <c r="AQ26" s="150"/>
      <c r="AR26" s="151"/>
      <c r="AS26" s="150"/>
      <c r="AT26" s="150"/>
      <c r="AU26" s="150"/>
      <c r="AV26" s="150"/>
      <c r="AW26" s="150"/>
      <c r="AX26" s="150"/>
      <c r="AY26" s="152"/>
      <c r="AZ26" s="150"/>
      <c r="BA26" s="150"/>
      <c r="BB26" s="150"/>
      <c r="BC26" s="150"/>
      <c r="BD26" s="150"/>
      <c r="BE26" s="150"/>
      <c r="BF26" s="150"/>
      <c r="BG26" s="150"/>
      <c r="BH26" s="151"/>
      <c r="BI26" s="150"/>
      <c r="BJ26" s="150"/>
      <c r="BK26" s="150"/>
      <c r="BL26" s="150"/>
      <c r="BM26" s="150"/>
      <c r="BN26" s="150"/>
      <c r="BO26" s="152"/>
      <c r="BP26" s="150"/>
      <c r="BQ26" s="150"/>
      <c r="BR26" s="150"/>
      <c r="BS26" s="150"/>
      <c r="BT26" s="150"/>
      <c r="BU26" s="150"/>
      <c r="BV26" s="150"/>
      <c r="BW26" s="150"/>
      <c r="BX26" s="151"/>
      <c r="BY26" s="150"/>
      <c r="BZ26" s="150"/>
      <c r="CA26" s="150"/>
      <c r="CB26" s="150"/>
      <c r="CC26" s="150"/>
      <c r="CD26" s="150"/>
      <c r="CE26" s="150"/>
      <c r="CF26" s="410"/>
      <c r="CG26" s="411"/>
      <c r="CH26" s="411"/>
      <c r="CI26" s="411"/>
      <c r="CJ26" s="411"/>
      <c r="CK26" s="411"/>
      <c r="CL26" s="411"/>
      <c r="CM26" s="411"/>
      <c r="CN26" s="411"/>
      <c r="CO26" s="411"/>
      <c r="CP26" s="411"/>
      <c r="CQ26" s="411"/>
      <c r="CR26" s="411"/>
      <c r="CS26" s="411"/>
      <c r="CT26" s="411"/>
      <c r="CU26" s="411"/>
      <c r="CV26" s="411"/>
      <c r="CW26" s="411"/>
      <c r="CX26" s="411"/>
      <c r="CY26" s="411"/>
      <c r="CZ26" s="411"/>
      <c r="DA26" s="411"/>
      <c r="DB26" s="411"/>
      <c r="DC26" s="411"/>
      <c r="DD26" s="412"/>
      <c r="DE26" s="127"/>
      <c r="DJ26" s="118"/>
      <c r="DK26" s="118"/>
      <c r="DL26" s="118"/>
      <c r="DM26" s="118"/>
      <c r="DN26" s="118"/>
    </row>
    <row r="27" spans="1:118" ht="12.75" customHeight="1" x14ac:dyDescent="0.15">
      <c r="A27" s="124"/>
      <c r="B27" s="427"/>
      <c r="C27" s="428"/>
      <c r="D27" s="428"/>
      <c r="E27" s="428"/>
      <c r="F27" s="428"/>
      <c r="G27" s="428"/>
      <c r="H27" s="428"/>
      <c r="I27" s="428"/>
      <c r="J27" s="428"/>
      <c r="K27" s="428"/>
      <c r="L27" s="428"/>
      <c r="M27" s="428"/>
      <c r="N27" s="429"/>
      <c r="O27" s="153"/>
      <c r="P27" s="154"/>
      <c r="Q27" s="154"/>
      <c r="R27" s="154"/>
      <c r="S27" s="154"/>
      <c r="T27" s="154"/>
      <c r="U27" s="154"/>
      <c r="V27" s="154"/>
      <c r="W27" s="154"/>
      <c r="X27" s="154"/>
      <c r="Y27" s="155"/>
      <c r="Z27" s="154"/>
      <c r="AA27" s="154"/>
      <c r="AB27" s="154"/>
      <c r="AC27" s="154"/>
      <c r="AD27" s="154"/>
      <c r="AE27" s="154"/>
      <c r="AF27" s="154"/>
      <c r="AG27" s="156"/>
      <c r="AH27" s="154"/>
      <c r="AI27" s="154"/>
      <c r="AJ27" s="154"/>
      <c r="AK27" s="154"/>
      <c r="AL27" s="154"/>
      <c r="AM27" s="154"/>
      <c r="AN27" s="154"/>
      <c r="AO27" s="154"/>
      <c r="AP27" s="154"/>
      <c r="AQ27" s="154"/>
      <c r="AR27" s="155"/>
      <c r="AS27" s="154"/>
      <c r="AT27" s="154"/>
      <c r="AU27" s="154"/>
      <c r="AV27" s="154"/>
      <c r="AW27" s="154"/>
      <c r="AX27" s="154"/>
      <c r="AY27" s="156"/>
      <c r="AZ27" s="154"/>
      <c r="BA27" s="154"/>
      <c r="BB27" s="154"/>
      <c r="BC27" s="154"/>
      <c r="BD27" s="154"/>
      <c r="BE27" s="154"/>
      <c r="BF27" s="154"/>
      <c r="BG27" s="154"/>
      <c r="BH27" s="155"/>
      <c r="BI27" s="154"/>
      <c r="BJ27" s="154"/>
      <c r="BK27" s="154"/>
      <c r="BL27" s="154"/>
      <c r="BM27" s="154"/>
      <c r="BN27" s="154"/>
      <c r="BO27" s="156"/>
      <c r="BP27" s="154"/>
      <c r="BQ27" s="154"/>
      <c r="BR27" s="154"/>
      <c r="BS27" s="154"/>
      <c r="BT27" s="154"/>
      <c r="BU27" s="154"/>
      <c r="BV27" s="154"/>
      <c r="BW27" s="154"/>
      <c r="BX27" s="155"/>
      <c r="BY27" s="154"/>
      <c r="BZ27" s="154"/>
      <c r="CA27" s="154"/>
      <c r="CB27" s="154"/>
      <c r="CC27" s="154"/>
      <c r="CD27" s="154"/>
      <c r="CE27" s="154"/>
      <c r="CF27" s="413"/>
      <c r="CG27" s="414"/>
      <c r="CH27" s="414"/>
      <c r="CI27" s="414"/>
      <c r="CJ27" s="414"/>
      <c r="CK27" s="414"/>
      <c r="CL27" s="414"/>
      <c r="CM27" s="414"/>
      <c r="CN27" s="414"/>
      <c r="CO27" s="414"/>
      <c r="CP27" s="414"/>
      <c r="CQ27" s="414"/>
      <c r="CR27" s="414"/>
      <c r="CS27" s="414"/>
      <c r="CT27" s="414"/>
      <c r="CU27" s="414"/>
      <c r="CV27" s="414"/>
      <c r="CW27" s="414"/>
      <c r="CX27" s="414"/>
      <c r="CY27" s="414"/>
      <c r="CZ27" s="414"/>
      <c r="DA27" s="414"/>
      <c r="DB27" s="414"/>
      <c r="DC27" s="414"/>
      <c r="DD27" s="415"/>
      <c r="DE27" s="127"/>
      <c r="DJ27" s="118"/>
      <c r="DK27" s="118"/>
      <c r="DL27" s="118"/>
      <c r="DM27" s="118"/>
      <c r="DN27" s="118"/>
    </row>
    <row r="28" spans="1:118" ht="12.75" customHeight="1" x14ac:dyDescent="0.15">
      <c r="A28" s="124"/>
      <c r="B28" s="427"/>
      <c r="C28" s="428"/>
      <c r="D28" s="428"/>
      <c r="E28" s="428"/>
      <c r="F28" s="428"/>
      <c r="G28" s="428"/>
      <c r="H28" s="428"/>
      <c r="I28" s="428"/>
      <c r="J28" s="428"/>
      <c r="K28" s="428"/>
      <c r="L28" s="428"/>
      <c r="M28" s="428"/>
      <c r="N28" s="429"/>
      <c r="O28" s="149"/>
      <c r="P28" s="150"/>
      <c r="Q28" s="150"/>
      <c r="R28" s="150"/>
      <c r="S28" s="150"/>
      <c r="T28" s="150"/>
      <c r="U28" s="150"/>
      <c r="V28" s="150"/>
      <c r="W28" s="150"/>
      <c r="X28" s="150"/>
      <c r="Y28" s="151"/>
      <c r="Z28" s="150"/>
      <c r="AA28" s="150"/>
      <c r="AB28" s="150"/>
      <c r="AC28" s="150"/>
      <c r="AD28" s="150"/>
      <c r="AE28" s="150"/>
      <c r="AF28" s="150"/>
      <c r="AG28" s="152"/>
      <c r="AH28" s="150"/>
      <c r="AI28" s="150"/>
      <c r="AJ28" s="150"/>
      <c r="AK28" s="150"/>
      <c r="AL28" s="150"/>
      <c r="AM28" s="150"/>
      <c r="AN28" s="150"/>
      <c r="AO28" s="150"/>
      <c r="AP28" s="150"/>
      <c r="AQ28" s="150"/>
      <c r="AR28" s="151"/>
      <c r="AS28" s="150"/>
      <c r="AT28" s="150"/>
      <c r="AU28" s="150"/>
      <c r="AV28" s="150"/>
      <c r="AW28" s="150"/>
      <c r="AX28" s="150"/>
      <c r="AY28" s="152"/>
      <c r="AZ28" s="150"/>
      <c r="BA28" s="150"/>
      <c r="BB28" s="150"/>
      <c r="BC28" s="150"/>
      <c r="BD28" s="150"/>
      <c r="BE28" s="150"/>
      <c r="BF28" s="150"/>
      <c r="BG28" s="150"/>
      <c r="BH28" s="151"/>
      <c r="BI28" s="150"/>
      <c r="BJ28" s="150"/>
      <c r="BK28" s="150"/>
      <c r="BL28" s="150"/>
      <c r="BM28" s="150"/>
      <c r="BN28" s="150"/>
      <c r="BO28" s="152"/>
      <c r="BP28" s="150"/>
      <c r="BQ28" s="150"/>
      <c r="BR28" s="150"/>
      <c r="BS28" s="150"/>
      <c r="BT28" s="150"/>
      <c r="BU28" s="150"/>
      <c r="BV28" s="150"/>
      <c r="BW28" s="150"/>
      <c r="BX28" s="151"/>
      <c r="BY28" s="150"/>
      <c r="BZ28" s="150"/>
      <c r="CA28" s="150"/>
      <c r="CB28" s="150"/>
      <c r="CC28" s="150"/>
      <c r="CD28" s="150"/>
      <c r="CE28" s="150"/>
      <c r="CF28" s="407" t="s">
        <v>218</v>
      </c>
      <c r="CG28" s="408"/>
      <c r="CH28" s="408"/>
      <c r="CI28" s="408"/>
      <c r="CJ28" s="408"/>
      <c r="CK28" s="408"/>
      <c r="CL28" s="408"/>
      <c r="CM28" s="408"/>
      <c r="CN28" s="408"/>
      <c r="CO28" s="408"/>
      <c r="CP28" s="408"/>
      <c r="CQ28" s="408"/>
      <c r="CR28" s="408"/>
      <c r="CS28" s="408"/>
      <c r="CT28" s="408"/>
      <c r="CU28" s="408"/>
      <c r="CV28" s="408"/>
      <c r="CW28" s="408"/>
      <c r="CX28" s="408"/>
      <c r="CY28" s="408"/>
      <c r="CZ28" s="408"/>
      <c r="DA28" s="408"/>
      <c r="DB28" s="408"/>
      <c r="DC28" s="408"/>
      <c r="DD28" s="409"/>
      <c r="DE28" s="127"/>
      <c r="DJ28" s="118"/>
      <c r="DK28" s="118"/>
      <c r="DL28" s="118"/>
      <c r="DM28" s="118"/>
      <c r="DN28" s="118"/>
    </row>
    <row r="29" spans="1:118" ht="12.75" customHeight="1" x14ac:dyDescent="0.15">
      <c r="A29" s="124"/>
      <c r="B29" s="427"/>
      <c r="C29" s="428"/>
      <c r="D29" s="428"/>
      <c r="E29" s="428"/>
      <c r="F29" s="428"/>
      <c r="G29" s="428"/>
      <c r="H29" s="428"/>
      <c r="I29" s="428"/>
      <c r="J29" s="428"/>
      <c r="K29" s="428"/>
      <c r="L29" s="428"/>
      <c r="M29" s="428"/>
      <c r="N29" s="429"/>
      <c r="O29" s="149"/>
      <c r="P29" s="150"/>
      <c r="Q29" s="150"/>
      <c r="R29" s="150"/>
      <c r="S29" s="150"/>
      <c r="T29" s="150"/>
      <c r="U29" s="150"/>
      <c r="V29" s="150"/>
      <c r="W29" s="150"/>
      <c r="X29" s="150"/>
      <c r="Y29" s="151"/>
      <c r="Z29" s="150"/>
      <c r="AA29" s="150"/>
      <c r="AB29" s="150"/>
      <c r="AC29" s="150"/>
      <c r="AD29" s="150"/>
      <c r="AE29" s="150"/>
      <c r="AF29" s="150"/>
      <c r="AG29" s="152"/>
      <c r="AH29" s="150"/>
      <c r="AI29" s="150"/>
      <c r="AJ29" s="150"/>
      <c r="AK29" s="150"/>
      <c r="AL29" s="150"/>
      <c r="AM29" s="150"/>
      <c r="AN29" s="150"/>
      <c r="AO29" s="150"/>
      <c r="AP29" s="150"/>
      <c r="AQ29" s="150"/>
      <c r="AR29" s="151"/>
      <c r="AS29" s="150"/>
      <c r="AT29" s="150"/>
      <c r="AU29" s="150"/>
      <c r="AV29" s="150"/>
      <c r="AW29" s="150"/>
      <c r="AX29" s="150"/>
      <c r="AY29" s="152"/>
      <c r="AZ29" s="150"/>
      <c r="BA29" s="150"/>
      <c r="BB29" s="150"/>
      <c r="BC29" s="150"/>
      <c r="BD29" s="150"/>
      <c r="BE29" s="150"/>
      <c r="BF29" s="150"/>
      <c r="BG29" s="150"/>
      <c r="BH29" s="151"/>
      <c r="BI29" s="150"/>
      <c r="BJ29" s="150"/>
      <c r="BK29" s="150"/>
      <c r="BL29" s="150"/>
      <c r="BM29" s="150"/>
      <c r="BN29" s="150"/>
      <c r="BO29" s="152"/>
      <c r="BP29" s="150"/>
      <c r="BQ29" s="150"/>
      <c r="BR29" s="150"/>
      <c r="BS29" s="150"/>
      <c r="BT29" s="150"/>
      <c r="BU29" s="150"/>
      <c r="BV29" s="150"/>
      <c r="BW29" s="150"/>
      <c r="BX29" s="151"/>
      <c r="BY29" s="150"/>
      <c r="BZ29" s="150"/>
      <c r="CA29" s="150"/>
      <c r="CB29" s="150"/>
      <c r="CC29" s="150"/>
      <c r="CD29" s="150"/>
      <c r="CE29" s="150"/>
      <c r="CF29" s="410"/>
      <c r="CG29" s="411"/>
      <c r="CH29" s="411"/>
      <c r="CI29" s="411"/>
      <c r="CJ29" s="411"/>
      <c r="CK29" s="411"/>
      <c r="CL29" s="411"/>
      <c r="CM29" s="411"/>
      <c r="CN29" s="411"/>
      <c r="CO29" s="411"/>
      <c r="CP29" s="411"/>
      <c r="CQ29" s="411"/>
      <c r="CR29" s="411"/>
      <c r="CS29" s="411"/>
      <c r="CT29" s="411"/>
      <c r="CU29" s="411"/>
      <c r="CV29" s="411"/>
      <c r="CW29" s="411"/>
      <c r="CX29" s="411"/>
      <c r="CY29" s="411"/>
      <c r="CZ29" s="411"/>
      <c r="DA29" s="411"/>
      <c r="DB29" s="411"/>
      <c r="DC29" s="411"/>
      <c r="DD29" s="412"/>
      <c r="DE29" s="127"/>
      <c r="DJ29" s="118"/>
      <c r="DK29" s="118"/>
      <c r="DL29" s="118"/>
      <c r="DM29" s="118"/>
      <c r="DN29" s="118"/>
    </row>
    <row r="30" spans="1:118" ht="12.75" customHeight="1" x14ac:dyDescent="0.15">
      <c r="A30" s="124"/>
      <c r="B30" s="427"/>
      <c r="C30" s="428"/>
      <c r="D30" s="428"/>
      <c r="E30" s="428"/>
      <c r="F30" s="428"/>
      <c r="G30" s="428"/>
      <c r="H30" s="428"/>
      <c r="I30" s="428"/>
      <c r="J30" s="428"/>
      <c r="K30" s="428"/>
      <c r="L30" s="428"/>
      <c r="M30" s="428"/>
      <c r="N30" s="429"/>
      <c r="O30" s="149"/>
      <c r="P30" s="150"/>
      <c r="Q30" s="150"/>
      <c r="R30" s="150"/>
      <c r="S30" s="150"/>
      <c r="T30" s="150"/>
      <c r="U30" s="150"/>
      <c r="V30" s="150"/>
      <c r="W30" s="150"/>
      <c r="X30" s="150"/>
      <c r="Y30" s="151"/>
      <c r="Z30" s="150"/>
      <c r="AA30" s="150"/>
      <c r="AB30" s="150"/>
      <c r="AC30" s="150"/>
      <c r="AD30" s="150"/>
      <c r="AE30" s="150"/>
      <c r="AF30" s="150"/>
      <c r="AG30" s="152"/>
      <c r="AH30" s="150"/>
      <c r="AI30" s="150"/>
      <c r="AJ30" s="150"/>
      <c r="AK30" s="150"/>
      <c r="AL30" s="150"/>
      <c r="AM30" s="150"/>
      <c r="AN30" s="150"/>
      <c r="AO30" s="150"/>
      <c r="AP30" s="150"/>
      <c r="AQ30" s="150"/>
      <c r="AR30" s="151"/>
      <c r="AS30" s="150"/>
      <c r="AT30" s="150"/>
      <c r="AU30" s="150"/>
      <c r="AV30" s="150"/>
      <c r="AW30" s="150"/>
      <c r="AX30" s="150"/>
      <c r="AY30" s="152"/>
      <c r="AZ30" s="150"/>
      <c r="BA30" s="150"/>
      <c r="BB30" s="150"/>
      <c r="BC30" s="150"/>
      <c r="BD30" s="150"/>
      <c r="BE30" s="150"/>
      <c r="BF30" s="150"/>
      <c r="BG30" s="150"/>
      <c r="BH30" s="151"/>
      <c r="BI30" s="150"/>
      <c r="BJ30" s="150"/>
      <c r="BK30" s="150"/>
      <c r="BL30" s="150"/>
      <c r="BM30" s="150"/>
      <c r="BN30" s="150"/>
      <c r="BO30" s="152"/>
      <c r="BP30" s="150"/>
      <c r="BQ30" s="150"/>
      <c r="BR30" s="150"/>
      <c r="BS30" s="150"/>
      <c r="BT30" s="150"/>
      <c r="BU30" s="150"/>
      <c r="BV30" s="150"/>
      <c r="BW30" s="150"/>
      <c r="BX30" s="151"/>
      <c r="BY30" s="150"/>
      <c r="BZ30" s="150"/>
      <c r="CA30" s="150"/>
      <c r="CB30" s="150"/>
      <c r="CC30" s="150"/>
      <c r="CD30" s="150"/>
      <c r="CE30" s="150"/>
      <c r="CF30" s="410"/>
      <c r="CG30" s="411"/>
      <c r="CH30" s="411"/>
      <c r="CI30" s="411"/>
      <c r="CJ30" s="411"/>
      <c r="CK30" s="411"/>
      <c r="CL30" s="411"/>
      <c r="CM30" s="411"/>
      <c r="CN30" s="411"/>
      <c r="CO30" s="411"/>
      <c r="CP30" s="411"/>
      <c r="CQ30" s="411"/>
      <c r="CR30" s="411"/>
      <c r="CS30" s="411"/>
      <c r="CT30" s="411"/>
      <c r="CU30" s="411"/>
      <c r="CV30" s="411"/>
      <c r="CW30" s="411"/>
      <c r="CX30" s="411"/>
      <c r="CY30" s="411"/>
      <c r="CZ30" s="411"/>
      <c r="DA30" s="411"/>
      <c r="DB30" s="411"/>
      <c r="DC30" s="411"/>
      <c r="DD30" s="412"/>
      <c r="DE30" s="127"/>
      <c r="DJ30" s="118"/>
      <c r="DK30" s="118"/>
      <c r="DL30" s="118"/>
      <c r="DM30" s="119"/>
      <c r="DN30" s="118"/>
    </row>
    <row r="31" spans="1:118" ht="12.75" customHeight="1" x14ac:dyDescent="0.15">
      <c r="A31" s="124"/>
      <c r="B31" s="427"/>
      <c r="C31" s="428"/>
      <c r="D31" s="428"/>
      <c r="E31" s="428"/>
      <c r="F31" s="428"/>
      <c r="G31" s="428"/>
      <c r="H31" s="428"/>
      <c r="I31" s="428"/>
      <c r="J31" s="428"/>
      <c r="K31" s="428"/>
      <c r="L31" s="428"/>
      <c r="M31" s="428"/>
      <c r="N31" s="429"/>
      <c r="O31" s="153"/>
      <c r="P31" s="154"/>
      <c r="Q31" s="154"/>
      <c r="R31" s="154"/>
      <c r="S31" s="154"/>
      <c r="T31" s="154"/>
      <c r="U31" s="154"/>
      <c r="V31" s="154"/>
      <c r="W31" s="154"/>
      <c r="X31" s="154"/>
      <c r="Y31" s="155"/>
      <c r="Z31" s="154"/>
      <c r="AA31" s="154"/>
      <c r="AB31" s="154"/>
      <c r="AC31" s="154"/>
      <c r="AD31" s="154"/>
      <c r="AE31" s="154"/>
      <c r="AF31" s="154"/>
      <c r="AG31" s="156"/>
      <c r="AH31" s="154"/>
      <c r="AI31" s="154"/>
      <c r="AJ31" s="154"/>
      <c r="AK31" s="154"/>
      <c r="AL31" s="154"/>
      <c r="AM31" s="154"/>
      <c r="AN31" s="154"/>
      <c r="AO31" s="154"/>
      <c r="AP31" s="154"/>
      <c r="AQ31" s="154"/>
      <c r="AR31" s="155"/>
      <c r="AS31" s="154"/>
      <c r="AT31" s="154"/>
      <c r="AU31" s="154"/>
      <c r="AV31" s="154"/>
      <c r="AW31" s="154"/>
      <c r="AX31" s="154"/>
      <c r="AY31" s="156"/>
      <c r="AZ31" s="154"/>
      <c r="BA31" s="154"/>
      <c r="BB31" s="154"/>
      <c r="BC31" s="154"/>
      <c r="BD31" s="154"/>
      <c r="BE31" s="154"/>
      <c r="BF31" s="154"/>
      <c r="BG31" s="154"/>
      <c r="BH31" s="155"/>
      <c r="BI31" s="154"/>
      <c r="BJ31" s="154"/>
      <c r="BK31" s="154"/>
      <c r="BL31" s="154"/>
      <c r="BM31" s="154"/>
      <c r="BN31" s="154"/>
      <c r="BO31" s="156"/>
      <c r="BP31" s="154"/>
      <c r="BQ31" s="154"/>
      <c r="BR31" s="154"/>
      <c r="BS31" s="154"/>
      <c r="BT31" s="154"/>
      <c r="BU31" s="154"/>
      <c r="BV31" s="154"/>
      <c r="BW31" s="154"/>
      <c r="BX31" s="155"/>
      <c r="BY31" s="154"/>
      <c r="BZ31" s="154"/>
      <c r="CA31" s="154"/>
      <c r="CB31" s="154"/>
      <c r="CC31" s="154"/>
      <c r="CD31" s="154"/>
      <c r="CE31" s="154"/>
      <c r="CF31" s="413"/>
      <c r="CG31" s="414"/>
      <c r="CH31" s="414"/>
      <c r="CI31" s="414"/>
      <c r="CJ31" s="414"/>
      <c r="CK31" s="414"/>
      <c r="CL31" s="414"/>
      <c r="CM31" s="414"/>
      <c r="CN31" s="414"/>
      <c r="CO31" s="414"/>
      <c r="CP31" s="414"/>
      <c r="CQ31" s="414"/>
      <c r="CR31" s="414"/>
      <c r="CS31" s="414"/>
      <c r="CT31" s="414"/>
      <c r="CU31" s="414"/>
      <c r="CV31" s="414"/>
      <c r="CW31" s="414"/>
      <c r="CX31" s="414"/>
      <c r="CY31" s="414"/>
      <c r="CZ31" s="414"/>
      <c r="DA31" s="414"/>
      <c r="DB31" s="414"/>
      <c r="DC31" s="414"/>
      <c r="DD31" s="415"/>
      <c r="DE31" s="127"/>
      <c r="DJ31" s="118"/>
      <c r="DK31" s="118"/>
      <c r="DL31" s="118"/>
      <c r="DM31" s="119"/>
      <c r="DN31" s="118"/>
    </row>
    <row r="32" spans="1:118" ht="12.75" customHeight="1" x14ac:dyDescent="0.15">
      <c r="A32" s="124"/>
      <c r="B32" s="427"/>
      <c r="C32" s="428"/>
      <c r="D32" s="428"/>
      <c r="E32" s="428"/>
      <c r="F32" s="428"/>
      <c r="G32" s="428"/>
      <c r="H32" s="428"/>
      <c r="I32" s="428"/>
      <c r="J32" s="428"/>
      <c r="K32" s="428"/>
      <c r="L32" s="428"/>
      <c r="M32" s="428"/>
      <c r="N32" s="429"/>
      <c r="O32" s="149"/>
      <c r="P32" s="150"/>
      <c r="Q32" s="150"/>
      <c r="R32" s="150"/>
      <c r="S32" s="150"/>
      <c r="T32" s="150"/>
      <c r="U32" s="150"/>
      <c r="V32" s="150"/>
      <c r="W32" s="150"/>
      <c r="X32" s="150"/>
      <c r="Y32" s="151"/>
      <c r="Z32" s="150"/>
      <c r="AA32" s="150"/>
      <c r="AB32" s="150"/>
      <c r="AC32" s="150"/>
      <c r="AD32" s="150"/>
      <c r="AE32" s="150"/>
      <c r="AF32" s="150"/>
      <c r="AG32" s="152"/>
      <c r="AH32" s="150"/>
      <c r="AI32" s="150"/>
      <c r="AJ32" s="150"/>
      <c r="AK32" s="150"/>
      <c r="AL32" s="150"/>
      <c r="AM32" s="150"/>
      <c r="AN32" s="150"/>
      <c r="AO32" s="150"/>
      <c r="AP32" s="150"/>
      <c r="AQ32" s="150"/>
      <c r="AR32" s="151"/>
      <c r="AS32" s="150"/>
      <c r="AT32" s="150"/>
      <c r="AU32" s="150"/>
      <c r="AV32" s="150"/>
      <c r="AW32" s="150"/>
      <c r="AX32" s="150"/>
      <c r="AY32" s="152"/>
      <c r="AZ32" s="150"/>
      <c r="BA32" s="150"/>
      <c r="BB32" s="150"/>
      <c r="BC32" s="150"/>
      <c r="BD32" s="150"/>
      <c r="BE32" s="150"/>
      <c r="BF32" s="150"/>
      <c r="BG32" s="150"/>
      <c r="BH32" s="151"/>
      <c r="BI32" s="150"/>
      <c r="BJ32" s="150"/>
      <c r="BK32" s="150"/>
      <c r="BL32" s="150"/>
      <c r="BM32" s="150"/>
      <c r="BN32" s="150"/>
      <c r="BO32" s="152"/>
      <c r="BP32" s="150"/>
      <c r="BQ32" s="150"/>
      <c r="BR32" s="150"/>
      <c r="BS32" s="150"/>
      <c r="BT32" s="150"/>
      <c r="BU32" s="150"/>
      <c r="BV32" s="150"/>
      <c r="BW32" s="150"/>
      <c r="BX32" s="151"/>
      <c r="BY32" s="150"/>
      <c r="BZ32" s="150"/>
      <c r="CA32" s="150"/>
      <c r="CB32" s="150"/>
      <c r="CC32" s="150"/>
      <c r="CD32" s="150"/>
      <c r="CE32" s="150"/>
      <c r="CF32" s="407" t="s">
        <v>218</v>
      </c>
      <c r="CG32" s="408"/>
      <c r="CH32" s="408"/>
      <c r="CI32" s="408"/>
      <c r="CJ32" s="408"/>
      <c r="CK32" s="408"/>
      <c r="CL32" s="408"/>
      <c r="CM32" s="408"/>
      <c r="CN32" s="408"/>
      <c r="CO32" s="408"/>
      <c r="CP32" s="408"/>
      <c r="CQ32" s="408"/>
      <c r="CR32" s="408"/>
      <c r="CS32" s="408"/>
      <c r="CT32" s="408"/>
      <c r="CU32" s="408"/>
      <c r="CV32" s="408"/>
      <c r="CW32" s="408"/>
      <c r="CX32" s="408"/>
      <c r="CY32" s="408"/>
      <c r="CZ32" s="408"/>
      <c r="DA32" s="408"/>
      <c r="DB32" s="408"/>
      <c r="DC32" s="408"/>
      <c r="DD32" s="409"/>
      <c r="DE32" s="127"/>
      <c r="DJ32" s="118"/>
      <c r="DK32" s="118"/>
      <c r="DL32" s="118"/>
      <c r="DM32" s="118"/>
      <c r="DN32" s="118"/>
    </row>
    <row r="33" spans="1:118" ht="12.75" customHeight="1" x14ac:dyDescent="0.15">
      <c r="A33" s="124"/>
      <c r="B33" s="427"/>
      <c r="C33" s="428"/>
      <c r="D33" s="428"/>
      <c r="E33" s="428"/>
      <c r="F33" s="428"/>
      <c r="G33" s="428"/>
      <c r="H33" s="428"/>
      <c r="I33" s="428"/>
      <c r="J33" s="428"/>
      <c r="K33" s="428"/>
      <c r="L33" s="428"/>
      <c r="M33" s="428"/>
      <c r="N33" s="429"/>
      <c r="O33" s="149"/>
      <c r="P33" s="150"/>
      <c r="Q33" s="150"/>
      <c r="R33" s="150"/>
      <c r="S33" s="150"/>
      <c r="T33" s="150"/>
      <c r="U33" s="150"/>
      <c r="V33" s="150"/>
      <c r="W33" s="150"/>
      <c r="X33" s="150"/>
      <c r="Y33" s="151"/>
      <c r="Z33" s="150"/>
      <c r="AA33" s="150"/>
      <c r="AB33" s="150"/>
      <c r="AC33" s="150"/>
      <c r="AD33" s="150"/>
      <c r="AE33" s="150"/>
      <c r="AF33" s="150"/>
      <c r="AG33" s="152"/>
      <c r="AH33" s="150"/>
      <c r="AI33" s="150"/>
      <c r="AJ33" s="150"/>
      <c r="AK33" s="150"/>
      <c r="AL33" s="150"/>
      <c r="AM33" s="150"/>
      <c r="AN33" s="150"/>
      <c r="AO33" s="150"/>
      <c r="AP33" s="150"/>
      <c r="AQ33" s="150"/>
      <c r="AR33" s="151"/>
      <c r="AS33" s="150"/>
      <c r="AT33" s="150"/>
      <c r="AU33" s="150"/>
      <c r="AV33" s="150"/>
      <c r="AW33" s="150"/>
      <c r="AX33" s="150"/>
      <c r="AY33" s="152"/>
      <c r="AZ33" s="150"/>
      <c r="BA33" s="150"/>
      <c r="BB33" s="150"/>
      <c r="BC33" s="150"/>
      <c r="BD33" s="150"/>
      <c r="BE33" s="150"/>
      <c r="BF33" s="150"/>
      <c r="BG33" s="150"/>
      <c r="BH33" s="151"/>
      <c r="BI33" s="150"/>
      <c r="BJ33" s="150"/>
      <c r="BK33" s="150"/>
      <c r="BL33" s="150"/>
      <c r="BM33" s="150"/>
      <c r="BN33" s="150"/>
      <c r="BO33" s="152"/>
      <c r="BP33" s="150"/>
      <c r="BQ33" s="150"/>
      <c r="BR33" s="150"/>
      <c r="BS33" s="150"/>
      <c r="BT33" s="150"/>
      <c r="BU33" s="150"/>
      <c r="BV33" s="150"/>
      <c r="BW33" s="150"/>
      <c r="BX33" s="151"/>
      <c r="BY33" s="150"/>
      <c r="BZ33" s="150"/>
      <c r="CA33" s="150"/>
      <c r="CB33" s="150"/>
      <c r="CC33" s="150"/>
      <c r="CD33" s="150"/>
      <c r="CE33" s="150"/>
      <c r="CF33" s="501"/>
      <c r="CG33" s="502"/>
      <c r="CH33" s="502"/>
      <c r="CI33" s="502"/>
      <c r="CJ33" s="502"/>
      <c r="CK33" s="502"/>
      <c r="CL33" s="502"/>
      <c r="CM33" s="502"/>
      <c r="CN33" s="502"/>
      <c r="CO33" s="502"/>
      <c r="CP33" s="502"/>
      <c r="CQ33" s="502"/>
      <c r="CR33" s="502"/>
      <c r="CS33" s="502"/>
      <c r="CT33" s="502"/>
      <c r="CU33" s="502"/>
      <c r="CV33" s="502"/>
      <c r="CW33" s="502"/>
      <c r="CX33" s="502"/>
      <c r="CY33" s="502"/>
      <c r="CZ33" s="502"/>
      <c r="DA33" s="502"/>
      <c r="DB33" s="502"/>
      <c r="DC33" s="502"/>
      <c r="DD33" s="503"/>
      <c r="DE33" s="127"/>
      <c r="DJ33" s="118"/>
      <c r="DK33" s="118"/>
      <c r="DL33" s="118"/>
      <c r="DM33" s="118"/>
      <c r="DN33" s="118"/>
    </row>
    <row r="34" spans="1:118" ht="12.75" customHeight="1" x14ac:dyDescent="0.15">
      <c r="A34" s="124"/>
      <c r="B34" s="427"/>
      <c r="C34" s="428"/>
      <c r="D34" s="428"/>
      <c r="E34" s="428"/>
      <c r="F34" s="428"/>
      <c r="G34" s="428"/>
      <c r="H34" s="428"/>
      <c r="I34" s="428"/>
      <c r="J34" s="428"/>
      <c r="K34" s="428"/>
      <c r="L34" s="428"/>
      <c r="M34" s="428"/>
      <c r="N34" s="429"/>
      <c r="O34" s="149"/>
      <c r="P34" s="150"/>
      <c r="Q34" s="150"/>
      <c r="R34" s="150"/>
      <c r="S34" s="150"/>
      <c r="T34" s="150"/>
      <c r="U34" s="150"/>
      <c r="V34" s="150"/>
      <c r="W34" s="150"/>
      <c r="X34" s="150"/>
      <c r="Y34" s="151"/>
      <c r="Z34" s="150"/>
      <c r="AA34" s="150"/>
      <c r="AB34" s="150"/>
      <c r="AC34" s="150"/>
      <c r="AD34" s="150"/>
      <c r="AE34" s="150"/>
      <c r="AF34" s="150"/>
      <c r="AG34" s="152"/>
      <c r="AH34" s="150"/>
      <c r="AI34" s="150"/>
      <c r="AJ34" s="150"/>
      <c r="AK34" s="150"/>
      <c r="AL34" s="150"/>
      <c r="AM34" s="150"/>
      <c r="AN34" s="150"/>
      <c r="AO34" s="150"/>
      <c r="AP34" s="150"/>
      <c r="AQ34" s="150"/>
      <c r="AR34" s="151"/>
      <c r="AS34" s="150"/>
      <c r="AT34" s="150"/>
      <c r="AU34" s="150"/>
      <c r="AV34" s="150"/>
      <c r="AW34" s="150"/>
      <c r="AX34" s="150"/>
      <c r="AY34" s="152"/>
      <c r="AZ34" s="150"/>
      <c r="BA34" s="150"/>
      <c r="BB34" s="150"/>
      <c r="BC34" s="150"/>
      <c r="BD34" s="150"/>
      <c r="BE34" s="150"/>
      <c r="BF34" s="150"/>
      <c r="BG34" s="150"/>
      <c r="BH34" s="151"/>
      <c r="BI34" s="150"/>
      <c r="BJ34" s="150"/>
      <c r="BK34" s="150"/>
      <c r="BL34" s="150"/>
      <c r="BM34" s="150"/>
      <c r="BN34" s="150"/>
      <c r="BO34" s="152"/>
      <c r="BP34" s="150"/>
      <c r="BQ34" s="150"/>
      <c r="BR34" s="150"/>
      <c r="BS34" s="150"/>
      <c r="BT34" s="150"/>
      <c r="BU34" s="150"/>
      <c r="BV34" s="150"/>
      <c r="BW34" s="150"/>
      <c r="BX34" s="151"/>
      <c r="BY34" s="150"/>
      <c r="BZ34" s="150"/>
      <c r="CA34" s="150"/>
      <c r="CB34" s="150"/>
      <c r="CC34" s="150"/>
      <c r="CD34" s="150"/>
      <c r="CE34" s="150"/>
      <c r="CF34" s="553">
        <v>46082</v>
      </c>
      <c r="CG34" s="554"/>
      <c r="CH34" s="554"/>
      <c r="CI34" s="554"/>
      <c r="CJ34" s="554"/>
      <c r="CK34" s="554"/>
      <c r="CL34" s="554"/>
      <c r="CM34" s="554"/>
      <c r="CN34" s="554"/>
      <c r="CO34" s="554"/>
      <c r="CP34" s="554"/>
      <c r="CQ34" s="460" t="s">
        <v>28</v>
      </c>
      <c r="CR34" s="460"/>
      <c r="CS34" s="460"/>
      <c r="CT34" s="554">
        <v>46112</v>
      </c>
      <c r="CU34" s="554"/>
      <c r="CV34" s="554"/>
      <c r="CW34" s="554"/>
      <c r="CX34" s="554"/>
      <c r="CY34" s="554"/>
      <c r="CZ34" s="554"/>
      <c r="DA34" s="554"/>
      <c r="DB34" s="554"/>
      <c r="DC34" s="554"/>
      <c r="DD34" s="557"/>
      <c r="DE34" s="127"/>
      <c r="DJ34" s="118"/>
      <c r="DK34" s="118"/>
      <c r="DL34" s="118"/>
      <c r="DM34" s="118"/>
      <c r="DN34" s="118"/>
    </row>
    <row r="35" spans="1:118" ht="12.75" customHeight="1" thickBot="1" x14ac:dyDescent="0.2">
      <c r="A35" s="124"/>
      <c r="B35" s="430"/>
      <c r="C35" s="431"/>
      <c r="D35" s="431"/>
      <c r="E35" s="431"/>
      <c r="F35" s="431"/>
      <c r="G35" s="431"/>
      <c r="H35" s="431"/>
      <c r="I35" s="431"/>
      <c r="J35" s="431"/>
      <c r="K35" s="431"/>
      <c r="L35" s="431"/>
      <c r="M35" s="431"/>
      <c r="N35" s="432"/>
      <c r="O35" s="157"/>
      <c r="P35" s="158"/>
      <c r="Q35" s="158"/>
      <c r="R35" s="158"/>
      <c r="S35" s="158"/>
      <c r="T35" s="158"/>
      <c r="U35" s="158"/>
      <c r="V35" s="158"/>
      <c r="W35" s="158"/>
      <c r="X35" s="158"/>
      <c r="Y35" s="159"/>
      <c r="Z35" s="158"/>
      <c r="AA35" s="158"/>
      <c r="AB35" s="158"/>
      <c r="AC35" s="158"/>
      <c r="AD35" s="158"/>
      <c r="AE35" s="158"/>
      <c r="AF35" s="158"/>
      <c r="AG35" s="160"/>
      <c r="AH35" s="158"/>
      <c r="AI35" s="158"/>
      <c r="AJ35" s="158"/>
      <c r="AK35" s="158"/>
      <c r="AL35" s="158"/>
      <c r="AM35" s="158"/>
      <c r="AN35" s="158"/>
      <c r="AO35" s="158"/>
      <c r="AP35" s="158"/>
      <c r="AQ35" s="158"/>
      <c r="AR35" s="159"/>
      <c r="AS35" s="158"/>
      <c r="AT35" s="158"/>
      <c r="AU35" s="158"/>
      <c r="AV35" s="158"/>
      <c r="AW35" s="158"/>
      <c r="AX35" s="158"/>
      <c r="AY35" s="160"/>
      <c r="AZ35" s="158"/>
      <c r="BA35" s="158"/>
      <c r="BB35" s="158"/>
      <c r="BC35" s="158"/>
      <c r="BD35" s="158"/>
      <c r="BE35" s="158"/>
      <c r="BF35" s="158"/>
      <c r="BG35" s="158"/>
      <c r="BH35" s="159"/>
      <c r="BI35" s="158"/>
      <c r="BJ35" s="158"/>
      <c r="BK35" s="158"/>
      <c r="BL35" s="158"/>
      <c r="BM35" s="158"/>
      <c r="BN35" s="158"/>
      <c r="BO35" s="160"/>
      <c r="BP35" s="158"/>
      <c r="BQ35" s="158"/>
      <c r="BR35" s="158"/>
      <c r="BS35" s="158"/>
      <c r="BT35" s="158"/>
      <c r="BU35" s="158"/>
      <c r="BV35" s="158"/>
      <c r="BW35" s="158"/>
      <c r="BX35" s="159"/>
      <c r="BY35" s="158"/>
      <c r="BZ35" s="158"/>
      <c r="CA35" s="158"/>
      <c r="CB35" s="158"/>
      <c r="CC35" s="158"/>
      <c r="CD35" s="158"/>
      <c r="CE35" s="158"/>
      <c r="CF35" s="555"/>
      <c r="CG35" s="556"/>
      <c r="CH35" s="556"/>
      <c r="CI35" s="556"/>
      <c r="CJ35" s="556"/>
      <c r="CK35" s="556"/>
      <c r="CL35" s="556"/>
      <c r="CM35" s="556"/>
      <c r="CN35" s="556"/>
      <c r="CO35" s="556"/>
      <c r="CP35" s="556"/>
      <c r="CQ35" s="496"/>
      <c r="CR35" s="496"/>
      <c r="CS35" s="496"/>
      <c r="CT35" s="556"/>
      <c r="CU35" s="556"/>
      <c r="CV35" s="556"/>
      <c r="CW35" s="556"/>
      <c r="CX35" s="556"/>
      <c r="CY35" s="556"/>
      <c r="CZ35" s="556"/>
      <c r="DA35" s="556"/>
      <c r="DB35" s="556"/>
      <c r="DC35" s="556"/>
      <c r="DD35" s="558"/>
      <c r="DE35" s="127"/>
      <c r="DJ35" s="118"/>
      <c r="DK35" s="118"/>
      <c r="DL35" s="118"/>
      <c r="DM35" s="118"/>
      <c r="DN35" s="118"/>
    </row>
    <row r="36" spans="1:118" ht="12.75" customHeight="1" thickTop="1" x14ac:dyDescent="0.15">
      <c r="A36" s="124"/>
      <c r="B36" s="539" t="s">
        <v>32</v>
      </c>
      <c r="C36" s="540"/>
      <c r="D36" s="540"/>
      <c r="E36" s="540"/>
      <c r="F36" s="540"/>
      <c r="G36" s="540"/>
      <c r="H36" s="540"/>
      <c r="I36" s="540"/>
      <c r="J36" s="540"/>
      <c r="K36" s="540"/>
      <c r="L36" s="540"/>
      <c r="M36" s="540"/>
      <c r="N36" s="541"/>
      <c r="O36" s="161"/>
      <c r="P36" s="162"/>
      <c r="Q36" s="162"/>
      <c r="R36" s="162"/>
      <c r="S36" s="162"/>
      <c r="T36" s="162"/>
      <c r="U36" s="162"/>
      <c r="V36" s="162"/>
      <c r="W36" s="162"/>
      <c r="X36" s="162"/>
      <c r="Y36" s="163"/>
      <c r="Z36" s="162"/>
      <c r="AA36" s="162"/>
      <c r="AB36" s="162"/>
      <c r="AC36" s="162"/>
      <c r="AD36" s="162"/>
      <c r="AE36" s="162"/>
      <c r="AF36" s="162"/>
      <c r="AG36" s="164"/>
      <c r="AH36" s="162"/>
      <c r="AI36" s="162"/>
      <c r="AJ36" s="162"/>
      <c r="AK36" s="162"/>
      <c r="AL36" s="162"/>
      <c r="AM36" s="162"/>
      <c r="AN36" s="162"/>
      <c r="AO36" s="162"/>
      <c r="AP36" s="162"/>
      <c r="AQ36" s="162"/>
      <c r="AR36" s="163"/>
      <c r="AS36" s="162"/>
      <c r="AT36" s="162"/>
      <c r="AU36" s="162"/>
      <c r="AV36" s="162"/>
      <c r="AW36" s="162"/>
      <c r="AX36" s="162"/>
      <c r="AY36" s="164"/>
      <c r="AZ36" s="162"/>
      <c r="BA36" s="162"/>
      <c r="BB36" s="162"/>
      <c r="BC36" s="162"/>
      <c r="BD36" s="162"/>
      <c r="BE36" s="162"/>
      <c r="BF36" s="162"/>
      <c r="BG36" s="162"/>
      <c r="BH36" s="163"/>
      <c r="BI36" s="162"/>
      <c r="BJ36" s="162"/>
      <c r="BK36" s="162"/>
      <c r="BL36" s="162"/>
      <c r="BM36" s="162"/>
      <c r="BN36" s="162"/>
      <c r="BO36" s="164"/>
      <c r="BP36" s="162"/>
      <c r="BQ36" s="162"/>
      <c r="BR36" s="162"/>
      <c r="BS36" s="162"/>
      <c r="BT36" s="162"/>
      <c r="BU36" s="162"/>
      <c r="BV36" s="162"/>
      <c r="BW36" s="162"/>
      <c r="BX36" s="163"/>
      <c r="BY36" s="162"/>
      <c r="BZ36" s="162"/>
      <c r="CA36" s="162"/>
      <c r="CB36" s="162"/>
      <c r="CC36" s="162"/>
      <c r="CD36" s="162"/>
      <c r="CE36" s="162"/>
      <c r="CF36" s="483"/>
      <c r="CG36" s="484"/>
      <c r="CH36" s="484"/>
      <c r="CI36" s="485"/>
      <c r="CJ36" s="559"/>
      <c r="CK36" s="559"/>
      <c r="CL36" s="559"/>
      <c r="CM36" s="559"/>
      <c r="CN36" s="559"/>
      <c r="CO36" s="559"/>
      <c r="CP36" s="559"/>
      <c r="CQ36" s="559"/>
      <c r="CR36" s="559"/>
      <c r="CS36" s="494" t="s">
        <v>28</v>
      </c>
      <c r="CT36" s="494"/>
      <c r="CU36" s="494"/>
      <c r="CV36" s="559"/>
      <c r="CW36" s="559"/>
      <c r="CX36" s="559"/>
      <c r="CY36" s="559"/>
      <c r="CZ36" s="559"/>
      <c r="DA36" s="559"/>
      <c r="DB36" s="559"/>
      <c r="DC36" s="559"/>
      <c r="DD36" s="561"/>
      <c r="DE36" s="127"/>
      <c r="DJ36" s="118"/>
      <c r="DK36" s="118"/>
      <c r="DL36" s="118"/>
      <c r="DM36" s="118"/>
      <c r="DN36" s="118"/>
    </row>
    <row r="37" spans="1:118" ht="12.75" customHeight="1" x14ac:dyDescent="0.15">
      <c r="A37" s="124"/>
      <c r="B37" s="427"/>
      <c r="C37" s="428"/>
      <c r="D37" s="428"/>
      <c r="E37" s="428"/>
      <c r="F37" s="428"/>
      <c r="G37" s="428"/>
      <c r="H37" s="428"/>
      <c r="I37" s="428"/>
      <c r="J37" s="428"/>
      <c r="K37" s="428"/>
      <c r="L37" s="428"/>
      <c r="M37" s="428"/>
      <c r="N37" s="429"/>
      <c r="O37" s="149"/>
      <c r="P37" s="150"/>
      <c r="Q37" s="150"/>
      <c r="R37" s="150"/>
      <c r="S37" s="150"/>
      <c r="T37" s="150"/>
      <c r="U37" s="150"/>
      <c r="V37" s="150"/>
      <c r="W37" s="150"/>
      <c r="X37" s="150"/>
      <c r="Y37" s="151"/>
      <c r="Z37" s="150"/>
      <c r="AA37" s="150"/>
      <c r="AB37" s="150"/>
      <c r="AC37" s="150"/>
      <c r="AD37" s="150"/>
      <c r="AE37" s="150"/>
      <c r="AF37" s="150"/>
      <c r="AG37" s="152"/>
      <c r="AH37" s="150"/>
      <c r="AI37" s="150"/>
      <c r="AJ37" s="150"/>
      <c r="AK37" s="150"/>
      <c r="AL37" s="150"/>
      <c r="AM37" s="150"/>
      <c r="AN37" s="150"/>
      <c r="AO37" s="150"/>
      <c r="AP37" s="150"/>
      <c r="AQ37" s="150"/>
      <c r="AR37" s="151"/>
      <c r="AS37" s="150"/>
      <c r="AT37" s="150"/>
      <c r="AU37" s="150"/>
      <c r="AV37" s="150"/>
      <c r="AW37" s="150"/>
      <c r="AX37" s="150"/>
      <c r="AY37" s="152"/>
      <c r="AZ37" s="150"/>
      <c r="BA37" s="150"/>
      <c r="BB37" s="150"/>
      <c r="BC37" s="150"/>
      <c r="BD37" s="150"/>
      <c r="BE37" s="150"/>
      <c r="BF37" s="150"/>
      <c r="BG37" s="150"/>
      <c r="BH37" s="151"/>
      <c r="BI37" s="150"/>
      <c r="BJ37" s="150"/>
      <c r="BK37" s="150"/>
      <c r="BL37" s="150"/>
      <c r="BM37" s="150"/>
      <c r="BN37" s="150"/>
      <c r="BO37" s="152"/>
      <c r="BP37" s="150"/>
      <c r="BQ37" s="150"/>
      <c r="BR37" s="150"/>
      <c r="BS37" s="150"/>
      <c r="BT37" s="150"/>
      <c r="BU37" s="150"/>
      <c r="BV37" s="150"/>
      <c r="BW37" s="150"/>
      <c r="BX37" s="151"/>
      <c r="BY37" s="150"/>
      <c r="BZ37" s="150"/>
      <c r="CA37" s="150"/>
      <c r="CB37" s="150"/>
      <c r="CC37" s="150"/>
      <c r="CD37" s="150"/>
      <c r="CE37" s="150"/>
      <c r="CF37" s="486"/>
      <c r="CG37" s="487"/>
      <c r="CH37" s="487"/>
      <c r="CI37" s="488"/>
      <c r="CJ37" s="560"/>
      <c r="CK37" s="560"/>
      <c r="CL37" s="560"/>
      <c r="CM37" s="560"/>
      <c r="CN37" s="560"/>
      <c r="CO37" s="560"/>
      <c r="CP37" s="560"/>
      <c r="CQ37" s="560"/>
      <c r="CR37" s="560"/>
      <c r="CS37" s="495"/>
      <c r="CT37" s="495"/>
      <c r="CU37" s="495"/>
      <c r="CV37" s="560"/>
      <c r="CW37" s="560"/>
      <c r="CX37" s="560"/>
      <c r="CY37" s="560"/>
      <c r="CZ37" s="560"/>
      <c r="DA37" s="560"/>
      <c r="DB37" s="560"/>
      <c r="DC37" s="560"/>
      <c r="DD37" s="562"/>
      <c r="DE37" s="127"/>
      <c r="DJ37" s="118"/>
      <c r="DK37" s="118"/>
      <c r="DL37" s="118"/>
      <c r="DM37" s="118"/>
      <c r="DN37" s="118"/>
    </row>
    <row r="38" spans="1:118" ht="12.75" customHeight="1" x14ac:dyDescent="0.15">
      <c r="A38" s="124"/>
      <c r="B38" s="427"/>
      <c r="C38" s="428"/>
      <c r="D38" s="428"/>
      <c r="E38" s="428"/>
      <c r="F38" s="428"/>
      <c r="G38" s="428"/>
      <c r="H38" s="428"/>
      <c r="I38" s="428"/>
      <c r="J38" s="428"/>
      <c r="K38" s="428"/>
      <c r="L38" s="428"/>
      <c r="M38" s="428"/>
      <c r="N38" s="429"/>
      <c r="O38" s="149"/>
      <c r="P38" s="150"/>
      <c r="Q38" s="150"/>
      <c r="R38" s="150"/>
      <c r="S38" s="150"/>
      <c r="T38" s="150"/>
      <c r="U38" s="150"/>
      <c r="V38" s="150"/>
      <c r="W38" s="150"/>
      <c r="X38" s="150"/>
      <c r="Y38" s="151"/>
      <c r="Z38" s="150"/>
      <c r="AA38" s="150"/>
      <c r="AB38" s="150"/>
      <c r="AC38" s="150"/>
      <c r="AD38" s="150"/>
      <c r="AE38" s="150"/>
      <c r="AF38" s="150"/>
      <c r="AG38" s="152"/>
      <c r="AH38" s="150"/>
      <c r="AI38" s="150"/>
      <c r="AJ38" s="150"/>
      <c r="AK38" s="150"/>
      <c r="AL38" s="150"/>
      <c r="AM38" s="150"/>
      <c r="AN38" s="150"/>
      <c r="AO38" s="150"/>
      <c r="AP38" s="150"/>
      <c r="AQ38" s="150"/>
      <c r="AR38" s="151"/>
      <c r="AS38" s="150"/>
      <c r="AT38" s="150"/>
      <c r="AU38" s="150"/>
      <c r="AV38" s="150"/>
      <c r="AW38" s="150"/>
      <c r="AX38" s="150"/>
      <c r="AY38" s="152"/>
      <c r="AZ38" s="150"/>
      <c r="BA38" s="150"/>
      <c r="BB38" s="150"/>
      <c r="BC38" s="150"/>
      <c r="BD38" s="150"/>
      <c r="BE38" s="150"/>
      <c r="BF38" s="150"/>
      <c r="BG38" s="150"/>
      <c r="BH38" s="151"/>
      <c r="BI38" s="150"/>
      <c r="BJ38" s="150"/>
      <c r="BK38" s="150"/>
      <c r="BL38" s="150"/>
      <c r="BM38" s="150"/>
      <c r="BN38" s="150"/>
      <c r="BO38" s="152"/>
      <c r="BP38" s="150"/>
      <c r="BQ38" s="150"/>
      <c r="BR38" s="150"/>
      <c r="BS38" s="150"/>
      <c r="BT38" s="150"/>
      <c r="BU38" s="150"/>
      <c r="BV38" s="150"/>
      <c r="BW38" s="150"/>
      <c r="BX38" s="151"/>
      <c r="BY38" s="150"/>
      <c r="BZ38" s="150"/>
      <c r="CA38" s="150"/>
      <c r="CB38" s="150"/>
      <c r="CC38" s="150"/>
      <c r="CD38" s="150"/>
      <c r="CE38" s="150"/>
      <c r="CF38" s="486"/>
      <c r="CG38" s="487"/>
      <c r="CH38" s="487"/>
      <c r="CI38" s="488"/>
      <c r="CJ38" s="563"/>
      <c r="CK38" s="563"/>
      <c r="CL38" s="563"/>
      <c r="CM38" s="563"/>
      <c r="CN38" s="563"/>
      <c r="CO38" s="563"/>
      <c r="CP38" s="563"/>
      <c r="CQ38" s="563"/>
      <c r="CR38" s="563"/>
      <c r="CS38" s="460" t="s">
        <v>28</v>
      </c>
      <c r="CT38" s="460"/>
      <c r="CU38" s="460"/>
      <c r="CV38" s="563"/>
      <c r="CW38" s="563"/>
      <c r="CX38" s="563"/>
      <c r="CY38" s="563"/>
      <c r="CZ38" s="563"/>
      <c r="DA38" s="563"/>
      <c r="DB38" s="563"/>
      <c r="DC38" s="563"/>
      <c r="DD38" s="565"/>
      <c r="DE38" s="127"/>
      <c r="DJ38" s="118"/>
      <c r="DK38" s="118"/>
      <c r="DL38" s="118"/>
      <c r="DM38" s="118"/>
      <c r="DN38" s="118"/>
    </row>
    <row r="39" spans="1:118" ht="12.75" customHeight="1" x14ac:dyDescent="0.15">
      <c r="A39" s="124"/>
      <c r="B39" s="427"/>
      <c r="C39" s="428"/>
      <c r="D39" s="428"/>
      <c r="E39" s="428"/>
      <c r="F39" s="428"/>
      <c r="G39" s="428"/>
      <c r="H39" s="428"/>
      <c r="I39" s="428"/>
      <c r="J39" s="428"/>
      <c r="K39" s="428"/>
      <c r="L39" s="428"/>
      <c r="M39" s="428"/>
      <c r="N39" s="429"/>
      <c r="O39" s="153"/>
      <c r="P39" s="154"/>
      <c r="Q39" s="154"/>
      <c r="R39" s="154"/>
      <c r="S39" s="154"/>
      <c r="T39" s="154"/>
      <c r="U39" s="154"/>
      <c r="V39" s="154"/>
      <c r="W39" s="154"/>
      <c r="X39" s="154"/>
      <c r="Y39" s="155"/>
      <c r="Z39" s="154"/>
      <c r="AA39" s="154"/>
      <c r="AB39" s="154"/>
      <c r="AC39" s="154"/>
      <c r="AD39" s="154"/>
      <c r="AE39" s="154"/>
      <c r="AF39" s="154"/>
      <c r="AG39" s="156"/>
      <c r="AH39" s="154"/>
      <c r="AI39" s="154"/>
      <c r="AJ39" s="154"/>
      <c r="AK39" s="154"/>
      <c r="AL39" s="154"/>
      <c r="AM39" s="154"/>
      <c r="AN39" s="154"/>
      <c r="AO39" s="154"/>
      <c r="AP39" s="154"/>
      <c r="AQ39" s="154"/>
      <c r="AR39" s="155"/>
      <c r="AS39" s="154"/>
      <c r="AT39" s="154"/>
      <c r="AU39" s="154"/>
      <c r="AV39" s="154"/>
      <c r="AW39" s="154"/>
      <c r="AX39" s="154"/>
      <c r="AY39" s="156"/>
      <c r="AZ39" s="154"/>
      <c r="BA39" s="154"/>
      <c r="BB39" s="154"/>
      <c r="BC39" s="154"/>
      <c r="BD39" s="154"/>
      <c r="BE39" s="154"/>
      <c r="BF39" s="154"/>
      <c r="BG39" s="154"/>
      <c r="BH39" s="155"/>
      <c r="BI39" s="154"/>
      <c r="BJ39" s="154"/>
      <c r="BK39" s="154"/>
      <c r="BL39" s="154"/>
      <c r="BM39" s="154"/>
      <c r="BN39" s="154"/>
      <c r="BO39" s="156"/>
      <c r="BP39" s="154"/>
      <c r="BQ39" s="154"/>
      <c r="BR39" s="154"/>
      <c r="BS39" s="154"/>
      <c r="BT39" s="154"/>
      <c r="BU39" s="154"/>
      <c r="BV39" s="154"/>
      <c r="BW39" s="154"/>
      <c r="BX39" s="155"/>
      <c r="BY39" s="154"/>
      <c r="BZ39" s="154"/>
      <c r="CA39" s="154"/>
      <c r="CB39" s="154"/>
      <c r="CC39" s="154"/>
      <c r="CD39" s="154"/>
      <c r="CE39" s="154"/>
      <c r="CF39" s="489"/>
      <c r="CG39" s="490"/>
      <c r="CH39" s="490"/>
      <c r="CI39" s="491"/>
      <c r="CJ39" s="564"/>
      <c r="CK39" s="564"/>
      <c r="CL39" s="564"/>
      <c r="CM39" s="564"/>
      <c r="CN39" s="564"/>
      <c r="CO39" s="564"/>
      <c r="CP39" s="564"/>
      <c r="CQ39" s="564"/>
      <c r="CR39" s="564"/>
      <c r="CS39" s="461"/>
      <c r="CT39" s="461"/>
      <c r="CU39" s="461"/>
      <c r="CV39" s="564"/>
      <c r="CW39" s="564"/>
      <c r="CX39" s="564"/>
      <c r="CY39" s="564"/>
      <c r="CZ39" s="564"/>
      <c r="DA39" s="564"/>
      <c r="DB39" s="564"/>
      <c r="DC39" s="564"/>
      <c r="DD39" s="566"/>
      <c r="DE39" s="127"/>
      <c r="DJ39" s="118"/>
      <c r="DK39" s="118"/>
      <c r="DL39" s="118"/>
      <c r="DM39" s="118"/>
      <c r="DN39" s="118"/>
    </row>
    <row r="40" spans="1:118" ht="12.75" customHeight="1" x14ac:dyDescent="0.15">
      <c r="A40" s="124"/>
      <c r="B40" s="427"/>
      <c r="C40" s="428"/>
      <c r="D40" s="428"/>
      <c r="E40" s="428"/>
      <c r="F40" s="428"/>
      <c r="G40" s="428"/>
      <c r="H40" s="428"/>
      <c r="I40" s="428"/>
      <c r="J40" s="428"/>
      <c r="K40" s="428"/>
      <c r="L40" s="428"/>
      <c r="M40" s="428"/>
      <c r="N40" s="429"/>
      <c r="O40" s="149"/>
      <c r="P40" s="150"/>
      <c r="Q40" s="150"/>
      <c r="R40" s="150"/>
      <c r="S40" s="150"/>
      <c r="T40" s="150"/>
      <c r="U40" s="150"/>
      <c r="V40" s="150"/>
      <c r="W40" s="150"/>
      <c r="X40" s="150"/>
      <c r="Y40" s="151"/>
      <c r="Z40" s="150"/>
      <c r="AA40" s="150"/>
      <c r="AB40" s="150"/>
      <c r="AC40" s="150"/>
      <c r="AD40" s="150"/>
      <c r="AE40" s="150"/>
      <c r="AF40" s="150"/>
      <c r="AG40" s="152"/>
      <c r="AH40" s="150"/>
      <c r="AI40" s="150"/>
      <c r="AJ40" s="150"/>
      <c r="AK40" s="150"/>
      <c r="AL40" s="150"/>
      <c r="AM40" s="150"/>
      <c r="AN40" s="150"/>
      <c r="AO40" s="150"/>
      <c r="AP40" s="150"/>
      <c r="AQ40" s="150"/>
      <c r="AR40" s="151"/>
      <c r="AS40" s="150"/>
      <c r="AT40" s="150"/>
      <c r="AU40" s="150"/>
      <c r="AV40" s="150"/>
      <c r="AW40" s="150"/>
      <c r="AX40" s="150"/>
      <c r="AY40" s="152"/>
      <c r="AZ40" s="150"/>
      <c r="BA40" s="150"/>
      <c r="BB40" s="150"/>
      <c r="BC40" s="150"/>
      <c r="BD40" s="150"/>
      <c r="BE40" s="150"/>
      <c r="BF40" s="150"/>
      <c r="BG40" s="150"/>
      <c r="BH40" s="151"/>
      <c r="BI40" s="150"/>
      <c r="BJ40" s="150"/>
      <c r="BK40" s="150"/>
      <c r="BL40" s="150"/>
      <c r="BM40" s="150"/>
      <c r="BN40" s="150"/>
      <c r="BO40" s="152"/>
      <c r="BP40" s="150"/>
      <c r="BQ40" s="150"/>
      <c r="BR40" s="150"/>
      <c r="BS40" s="150"/>
      <c r="BT40" s="150"/>
      <c r="BU40" s="150"/>
      <c r="BV40" s="150"/>
      <c r="BW40" s="150"/>
      <c r="BX40" s="151"/>
      <c r="BY40" s="150"/>
      <c r="BZ40" s="150"/>
      <c r="CA40" s="150"/>
      <c r="CB40" s="150"/>
      <c r="CC40" s="150"/>
      <c r="CD40" s="150"/>
      <c r="CE40" s="150"/>
      <c r="CF40" s="567" t="s">
        <v>218</v>
      </c>
      <c r="CG40" s="568"/>
      <c r="CH40" s="568"/>
      <c r="CI40" s="569"/>
      <c r="CJ40" s="570">
        <v>45882</v>
      </c>
      <c r="CK40" s="570"/>
      <c r="CL40" s="570"/>
      <c r="CM40" s="570"/>
      <c r="CN40" s="570"/>
      <c r="CO40" s="570"/>
      <c r="CP40" s="570"/>
      <c r="CQ40" s="570"/>
      <c r="CR40" s="570"/>
      <c r="CS40" s="500" t="s">
        <v>28</v>
      </c>
      <c r="CT40" s="500"/>
      <c r="CU40" s="500"/>
      <c r="CV40" s="570">
        <v>46081</v>
      </c>
      <c r="CW40" s="570"/>
      <c r="CX40" s="570"/>
      <c r="CY40" s="570"/>
      <c r="CZ40" s="570"/>
      <c r="DA40" s="570"/>
      <c r="DB40" s="570"/>
      <c r="DC40" s="570"/>
      <c r="DD40" s="586"/>
      <c r="DE40" s="127"/>
      <c r="DJ40" s="118"/>
      <c r="DK40" s="118"/>
      <c r="DL40" s="118"/>
      <c r="DM40" s="118"/>
      <c r="DN40" s="118"/>
    </row>
    <row r="41" spans="1:118" ht="12.75" customHeight="1" x14ac:dyDescent="0.15">
      <c r="A41" s="124"/>
      <c r="B41" s="427"/>
      <c r="C41" s="428"/>
      <c r="D41" s="428"/>
      <c r="E41" s="428"/>
      <c r="F41" s="428"/>
      <c r="G41" s="428"/>
      <c r="H41" s="428"/>
      <c r="I41" s="428"/>
      <c r="J41" s="428"/>
      <c r="K41" s="428"/>
      <c r="L41" s="428"/>
      <c r="M41" s="428"/>
      <c r="N41" s="429"/>
      <c r="O41" s="149"/>
      <c r="P41" s="150"/>
      <c r="Q41" s="150"/>
      <c r="R41" s="150"/>
      <c r="S41" s="150"/>
      <c r="T41" s="150"/>
      <c r="U41" s="150"/>
      <c r="V41" s="150"/>
      <c r="W41" s="150"/>
      <c r="X41" s="150"/>
      <c r="Y41" s="151"/>
      <c r="Z41" s="150"/>
      <c r="AA41" s="150"/>
      <c r="AB41" s="150"/>
      <c r="AC41" s="150"/>
      <c r="AD41" s="150"/>
      <c r="AE41" s="150"/>
      <c r="AF41" s="150"/>
      <c r="AG41" s="152"/>
      <c r="AH41" s="150"/>
      <c r="AI41" s="150"/>
      <c r="AJ41" s="150"/>
      <c r="AK41" s="150"/>
      <c r="AL41" s="150"/>
      <c r="AM41" s="150"/>
      <c r="AN41" s="150"/>
      <c r="AO41" s="150"/>
      <c r="AP41" s="150"/>
      <c r="AQ41" s="150"/>
      <c r="AR41" s="151"/>
      <c r="AS41" s="150"/>
      <c r="AT41" s="150"/>
      <c r="AU41" s="150"/>
      <c r="AV41" s="150"/>
      <c r="AW41" s="150"/>
      <c r="AX41" s="150"/>
      <c r="AY41" s="152"/>
      <c r="AZ41" s="150"/>
      <c r="BA41" s="150"/>
      <c r="BB41" s="150"/>
      <c r="BC41" s="150"/>
      <c r="BD41" s="150"/>
      <c r="BE41" s="150"/>
      <c r="BF41" s="150"/>
      <c r="BG41" s="150"/>
      <c r="BH41" s="151"/>
      <c r="BI41" s="150"/>
      <c r="BJ41" s="150"/>
      <c r="BK41" s="150"/>
      <c r="BL41" s="150"/>
      <c r="BM41" s="150"/>
      <c r="BN41" s="150"/>
      <c r="BO41" s="152"/>
      <c r="BP41" s="150"/>
      <c r="BQ41" s="150"/>
      <c r="BR41" s="150"/>
      <c r="BS41" s="150"/>
      <c r="BT41" s="150"/>
      <c r="BU41" s="150"/>
      <c r="BV41" s="150"/>
      <c r="BW41" s="150"/>
      <c r="BX41" s="151"/>
      <c r="BY41" s="150"/>
      <c r="BZ41" s="150"/>
      <c r="CA41" s="150"/>
      <c r="CB41" s="150"/>
      <c r="CC41" s="150"/>
      <c r="CD41" s="150"/>
      <c r="CE41" s="150"/>
      <c r="CF41" s="486"/>
      <c r="CG41" s="487"/>
      <c r="CH41" s="487"/>
      <c r="CI41" s="488"/>
      <c r="CJ41" s="560"/>
      <c r="CK41" s="560"/>
      <c r="CL41" s="560"/>
      <c r="CM41" s="560"/>
      <c r="CN41" s="560"/>
      <c r="CO41" s="560"/>
      <c r="CP41" s="560"/>
      <c r="CQ41" s="560"/>
      <c r="CR41" s="560"/>
      <c r="CS41" s="495"/>
      <c r="CT41" s="495"/>
      <c r="CU41" s="495"/>
      <c r="CV41" s="560"/>
      <c r="CW41" s="560"/>
      <c r="CX41" s="560"/>
      <c r="CY41" s="560"/>
      <c r="CZ41" s="560"/>
      <c r="DA41" s="560"/>
      <c r="DB41" s="560"/>
      <c r="DC41" s="560"/>
      <c r="DD41" s="562"/>
      <c r="DE41" s="127"/>
      <c r="DJ41" s="118"/>
      <c r="DK41" s="118"/>
      <c r="DL41" s="118"/>
      <c r="DM41" s="118"/>
      <c r="DN41" s="118"/>
    </row>
    <row r="42" spans="1:118" ht="12.75" customHeight="1" x14ac:dyDescent="0.15">
      <c r="A42" s="124"/>
      <c r="B42" s="427"/>
      <c r="C42" s="428"/>
      <c r="D42" s="428"/>
      <c r="E42" s="428"/>
      <c r="F42" s="428"/>
      <c r="G42" s="428"/>
      <c r="H42" s="428"/>
      <c r="I42" s="428"/>
      <c r="J42" s="428"/>
      <c r="K42" s="428"/>
      <c r="L42" s="428"/>
      <c r="M42" s="428"/>
      <c r="N42" s="429"/>
      <c r="O42" s="149"/>
      <c r="P42" s="150"/>
      <c r="Q42" s="150"/>
      <c r="R42" s="150"/>
      <c r="S42" s="150"/>
      <c r="T42" s="150"/>
      <c r="U42" s="150"/>
      <c r="V42" s="150"/>
      <c r="W42" s="150"/>
      <c r="X42" s="150"/>
      <c r="Y42" s="151"/>
      <c r="Z42" s="150"/>
      <c r="AA42" s="150"/>
      <c r="AB42" s="150"/>
      <c r="AC42" s="150"/>
      <c r="AD42" s="150"/>
      <c r="AE42" s="150"/>
      <c r="AF42" s="150"/>
      <c r="AG42" s="152"/>
      <c r="AH42" s="150"/>
      <c r="AI42" s="150"/>
      <c r="AJ42" s="150"/>
      <c r="AK42" s="150"/>
      <c r="AL42" s="150"/>
      <c r="AM42" s="150"/>
      <c r="AN42" s="150"/>
      <c r="AO42" s="150"/>
      <c r="AP42" s="150"/>
      <c r="AQ42" s="150"/>
      <c r="AR42" s="151"/>
      <c r="AS42" s="150"/>
      <c r="AT42" s="150"/>
      <c r="AU42" s="150"/>
      <c r="AV42" s="150"/>
      <c r="AW42" s="150"/>
      <c r="AX42" s="150"/>
      <c r="AY42" s="152"/>
      <c r="AZ42" s="150"/>
      <c r="BA42" s="150"/>
      <c r="BB42" s="150"/>
      <c r="BC42" s="150"/>
      <c r="BD42" s="150"/>
      <c r="BE42" s="150"/>
      <c r="BF42" s="150"/>
      <c r="BG42" s="150"/>
      <c r="BH42" s="151"/>
      <c r="BI42" s="150"/>
      <c r="BJ42" s="150"/>
      <c r="BK42" s="150"/>
      <c r="BL42" s="150"/>
      <c r="BM42" s="150"/>
      <c r="BN42" s="150"/>
      <c r="BO42" s="152"/>
      <c r="BP42" s="150"/>
      <c r="BQ42" s="150"/>
      <c r="BR42" s="150"/>
      <c r="BS42" s="150"/>
      <c r="BT42" s="150"/>
      <c r="BU42" s="150"/>
      <c r="BV42" s="150"/>
      <c r="BW42" s="150"/>
      <c r="BX42" s="151"/>
      <c r="BY42" s="150"/>
      <c r="BZ42" s="150"/>
      <c r="CA42" s="150"/>
      <c r="CB42" s="150"/>
      <c r="CC42" s="150"/>
      <c r="CD42" s="150"/>
      <c r="CE42" s="150"/>
      <c r="CF42" s="486"/>
      <c r="CG42" s="487"/>
      <c r="CH42" s="487"/>
      <c r="CI42" s="488"/>
      <c r="CJ42" s="563"/>
      <c r="CK42" s="563"/>
      <c r="CL42" s="563"/>
      <c r="CM42" s="563"/>
      <c r="CN42" s="563"/>
      <c r="CO42" s="563"/>
      <c r="CP42" s="563"/>
      <c r="CQ42" s="563"/>
      <c r="CR42" s="563"/>
      <c r="CS42" s="460" t="s">
        <v>28</v>
      </c>
      <c r="CT42" s="460"/>
      <c r="CU42" s="460"/>
      <c r="CV42" s="563"/>
      <c r="CW42" s="563"/>
      <c r="CX42" s="563"/>
      <c r="CY42" s="563"/>
      <c r="CZ42" s="563"/>
      <c r="DA42" s="563"/>
      <c r="DB42" s="563"/>
      <c r="DC42" s="563"/>
      <c r="DD42" s="565"/>
      <c r="DE42" s="127"/>
      <c r="DJ42" s="118"/>
      <c r="DK42" s="118"/>
      <c r="DL42" s="118"/>
      <c r="DM42" s="118"/>
      <c r="DN42" s="118"/>
    </row>
    <row r="43" spans="1:118" ht="12.75" customHeight="1" x14ac:dyDescent="0.15">
      <c r="A43" s="124"/>
      <c r="B43" s="427"/>
      <c r="C43" s="428"/>
      <c r="D43" s="428"/>
      <c r="E43" s="428"/>
      <c r="F43" s="428"/>
      <c r="G43" s="428"/>
      <c r="H43" s="428"/>
      <c r="I43" s="428"/>
      <c r="J43" s="428"/>
      <c r="K43" s="428"/>
      <c r="L43" s="428"/>
      <c r="M43" s="428"/>
      <c r="N43" s="429"/>
      <c r="O43" s="153"/>
      <c r="P43" s="154"/>
      <c r="Q43" s="154"/>
      <c r="R43" s="154"/>
      <c r="S43" s="154"/>
      <c r="T43" s="154"/>
      <c r="U43" s="154"/>
      <c r="V43" s="154"/>
      <c r="W43" s="154"/>
      <c r="X43" s="154"/>
      <c r="Y43" s="155"/>
      <c r="Z43" s="154"/>
      <c r="AA43" s="154"/>
      <c r="AB43" s="154"/>
      <c r="AC43" s="154"/>
      <c r="AD43" s="154"/>
      <c r="AE43" s="154"/>
      <c r="AF43" s="154"/>
      <c r="AG43" s="156"/>
      <c r="AH43" s="154"/>
      <c r="AI43" s="154"/>
      <c r="AJ43" s="154"/>
      <c r="AK43" s="154"/>
      <c r="AL43" s="154"/>
      <c r="AM43" s="154"/>
      <c r="AN43" s="154"/>
      <c r="AO43" s="154"/>
      <c r="AP43" s="154"/>
      <c r="AQ43" s="154"/>
      <c r="AR43" s="155"/>
      <c r="AS43" s="154"/>
      <c r="AT43" s="154"/>
      <c r="AU43" s="154"/>
      <c r="AV43" s="154"/>
      <c r="AW43" s="154"/>
      <c r="AX43" s="154"/>
      <c r="AY43" s="156"/>
      <c r="AZ43" s="154"/>
      <c r="BA43" s="154"/>
      <c r="BB43" s="154"/>
      <c r="BC43" s="154"/>
      <c r="BD43" s="154"/>
      <c r="BE43" s="154"/>
      <c r="BF43" s="154"/>
      <c r="BG43" s="154"/>
      <c r="BH43" s="155"/>
      <c r="BI43" s="154"/>
      <c r="BJ43" s="154"/>
      <c r="BK43" s="154"/>
      <c r="BL43" s="154"/>
      <c r="BM43" s="154"/>
      <c r="BN43" s="154"/>
      <c r="BO43" s="156"/>
      <c r="BP43" s="154"/>
      <c r="BQ43" s="154"/>
      <c r="BR43" s="154"/>
      <c r="BS43" s="154"/>
      <c r="BT43" s="154"/>
      <c r="BU43" s="154"/>
      <c r="BV43" s="154"/>
      <c r="BW43" s="154"/>
      <c r="BX43" s="155"/>
      <c r="BY43" s="154"/>
      <c r="BZ43" s="154"/>
      <c r="CA43" s="154"/>
      <c r="CB43" s="154"/>
      <c r="CC43" s="154"/>
      <c r="CD43" s="154"/>
      <c r="CE43" s="154"/>
      <c r="CF43" s="489"/>
      <c r="CG43" s="490"/>
      <c r="CH43" s="490"/>
      <c r="CI43" s="491"/>
      <c r="CJ43" s="564"/>
      <c r="CK43" s="564"/>
      <c r="CL43" s="564"/>
      <c r="CM43" s="564"/>
      <c r="CN43" s="564"/>
      <c r="CO43" s="564"/>
      <c r="CP43" s="564"/>
      <c r="CQ43" s="564"/>
      <c r="CR43" s="564"/>
      <c r="CS43" s="461"/>
      <c r="CT43" s="461"/>
      <c r="CU43" s="461"/>
      <c r="CV43" s="564"/>
      <c r="CW43" s="564"/>
      <c r="CX43" s="564"/>
      <c r="CY43" s="564"/>
      <c r="CZ43" s="564"/>
      <c r="DA43" s="564"/>
      <c r="DB43" s="564"/>
      <c r="DC43" s="564"/>
      <c r="DD43" s="566"/>
      <c r="DE43" s="127"/>
      <c r="DJ43" s="118"/>
      <c r="DK43" s="118"/>
      <c r="DL43" s="118"/>
      <c r="DM43" s="118"/>
      <c r="DN43" s="118"/>
    </row>
    <row r="44" spans="1:118" ht="12.75" customHeight="1" x14ac:dyDescent="0.15">
      <c r="A44" s="124"/>
      <c r="B44" s="427"/>
      <c r="C44" s="428"/>
      <c r="D44" s="428"/>
      <c r="E44" s="428"/>
      <c r="F44" s="428"/>
      <c r="G44" s="428"/>
      <c r="H44" s="428"/>
      <c r="I44" s="428"/>
      <c r="J44" s="428"/>
      <c r="K44" s="428"/>
      <c r="L44" s="428"/>
      <c r="M44" s="428"/>
      <c r="N44" s="429"/>
      <c r="O44" s="149"/>
      <c r="P44" s="150"/>
      <c r="Q44" s="150"/>
      <c r="R44" s="150"/>
      <c r="S44" s="150"/>
      <c r="T44" s="150"/>
      <c r="U44" s="150"/>
      <c r="V44" s="150"/>
      <c r="W44" s="150"/>
      <c r="X44" s="150"/>
      <c r="Y44" s="151"/>
      <c r="Z44" s="150"/>
      <c r="AA44" s="150"/>
      <c r="AB44" s="150"/>
      <c r="AC44" s="150"/>
      <c r="AD44" s="150"/>
      <c r="AE44" s="150"/>
      <c r="AF44" s="150"/>
      <c r="AG44" s="152"/>
      <c r="AH44" s="150"/>
      <c r="AI44" s="150"/>
      <c r="AJ44" s="150"/>
      <c r="AK44" s="150"/>
      <c r="AL44" s="150"/>
      <c r="AM44" s="150"/>
      <c r="AN44" s="150"/>
      <c r="AO44" s="150"/>
      <c r="AP44" s="150"/>
      <c r="AQ44" s="150"/>
      <c r="AR44" s="151"/>
      <c r="AS44" s="150"/>
      <c r="AT44" s="150"/>
      <c r="AU44" s="150"/>
      <c r="AV44" s="150"/>
      <c r="AW44" s="150"/>
      <c r="AX44" s="150"/>
      <c r="AY44" s="152"/>
      <c r="AZ44" s="150"/>
      <c r="BA44" s="150"/>
      <c r="BB44" s="150"/>
      <c r="BC44" s="150"/>
      <c r="BD44" s="150"/>
      <c r="BE44" s="150"/>
      <c r="BF44" s="150"/>
      <c r="BG44" s="150"/>
      <c r="BH44" s="151"/>
      <c r="BI44" s="150"/>
      <c r="BJ44" s="150"/>
      <c r="BK44" s="150"/>
      <c r="BL44" s="150"/>
      <c r="BM44" s="150"/>
      <c r="BN44" s="150"/>
      <c r="BO44" s="152"/>
      <c r="BP44" s="150"/>
      <c r="BQ44" s="150"/>
      <c r="BR44" s="150"/>
      <c r="BS44" s="150"/>
      <c r="BT44" s="150"/>
      <c r="BU44" s="150"/>
      <c r="BV44" s="150"/>
      <c r="BW44" s="150"/>
      <c r="BX44" s="151"/>
      <c r="BY44" s="150"/>
      <c r="BZ44" s="150"/>
      <c r="CA44" s="150"/>
      <c r="CB44" s="150"/>
      <c r="CC44" s="150"/>
      <c r="CD44" s="150"/>
      <c r="CE44" s="150"/>
      <c r="CF44" s="407" t="s">
        <v>218</v>
      </c>
      <c r="CG44" s="408"/>
      <c r="CH44" s="408"/>
      <c r="CI44" s="408"/>
      <c r="CJ44" s="408"/>
      <c r="CK44" s="408"/>
      <c r="CL44" s="408"/>
      <c r="CM44" s="408"/>
      <c r="CN44" s="408"/>
      <c r="CO44" s="408"/>
      <c r="CP44" s="408"/>
      <c r="CQ44" s="408"/>
      <c r="CR44" s="408"/>
      <c r="CS44" s="408"/>
      <c r="CT44" s="408"/>
      <c r="CU44" s="408"/>
      <c r="CV44" s="408"/>
      <c r="CW44" s="408"/>
      <c r="CX44" s="408"/>
      <c r="CY44" s="408"/>
      <c r="CZ44" s="408"/>
      <c r="DA44" s="408"/>
      <c r="DB44" s="408"/>
      <c r="DC44" s="408"/>
      <c r="DD44" s="409"/>
      <c r="DE44" s="127"/>
      <c r="DJ44" s="118"/>
      <c r="DK44" s="118"/>
      <c r="DL44" s="118"/>
      <c r="DM44" s="118"/>
      <c r="DN44" s="118"/>
    </row>
    <row r="45" spans="1:118" ht="12.75" customHeight="1" x14ac:dyDescent="0.15">
      <c r="A45" s="124"/>
      <c r="B45" s="427"/>
      <c r="C45" s="428"/>
      <c r="D45" s="428"/>
      <c r="E45" s="428"/>
      <c r="F45" s="428"/>
      <c r="G45" s="428"/>
      <c r="H45" s="428"/>
      <c r="I45" s="428"/>
      <c r="J45" s="428"/>
      <c r="K45" s="428"/>
      <c r="L45" s="428"/>
      <c r="M45" s="428"/>
      <c r="N45" s="429"/>
      <c r="O45" s="149"/>
      <c r="P45" s="150"/>
      <c r="Q45" s="150"/>
      <c r="R45" s="150"/>
      <c r="S45" s="150"/>
      <c r="T45" s="150"/>
      <c r="U45" s="150"/>
      <c r="V45" s="150"/>
      <c r="W45" s="150"/>
      <c r="X45" s="150"/>
      <c r="Y45" s="151"/>
      <c r="Z45" s="150"/>
      <c r="AA45" s="150"/>
      <c r="AB45" s="150"/>
      <c r="AC45" s="150"/>
      <c r="AD45" s="150"/>
      <c r="AE45" s="150"/>
      <c r="AF45" s="150"/>
      <c r="AG45" s="152"/>
      <c r="AH45" s="150"/>
      <c r="AI45" s="150"/>
      <c r="AJ45" s="150"/>
      <c r="AK45" s="150"/>
      <c r="AL45" s="150"/>
      <c r="AM45" s="150"/>
      <c r="AN45" s="150"/>
      <c r="AO45" s="150"/>
      <c r="AP45" s="150"/>
      <c r="AQ45" s="150"/>
      <c r="AR45" s="151"/>
      <c r="AS45" s="150"/>
      <c r="AT45" s="150"/>
      <c r="AU45" s="150"/>
      <c r="AV45" s="150"/>
      <c r="AW45" s="150"/>
      <c r="AX45" s="150"/>
      <c r="AY45" s="152"/>
      <c r="AZ45" s="150"/>
      <c r="BA45" s="150"/>
      <c r="BB45" s="150"/>
      <c r="BC45" s="150"/>
      <c r="BD45" s="150"/>
      <c r="BE45" s="150"/>
      <c r="BF45" s="150"/>
      <c r="BG45" s="150"/>
      <c r="BH45" s="151"/>
      <c r="BI45" s="150"/>
      <c r="BJ45" s="150"/>
      <c r="BK45" s="150"/>
      <c r="BL45" s="150"/>
      <c r="BM45" s="150"/>
      <c r="BN45" s="150"/>
      <c r="BO45" s="152"/>
      <c r="BP45" s="150"/>
      <c r="BQ45" s="150"/>
      <c r="BR45" s="150"/>
      <c r="BS45" s="150"/>
      <c r="BT45" s="150"/>
      <c r="BU45" s="150"/>
      <c r="BV45" s="150"/>
      <c r="BW45" s="150"/>
      <c r="BX45" s="151"/>
      <c r="BY45" s="150"/>
      <c r="BZ45" s="150"/>
      <c r="CA45" s="150"/>
      <c r="CB45" s="150"/>
      <c r="CC45" s="150"/>
      <c r="CD45" s="150"/>
      <c r="CE45" s="150"/>
      <c r="CF45" s="501"/>
      <c r="CG45" s="502"/>
      <c r="CH45" s="502"/>
      <c r="CI45" s="502"/>
      <c r="CJ45" s="502"/>
      <c r="CK45" s="502"/>
      <c r="CL45" s="502"/>
      <c r="CM45" s="502"/>
      <c r="CN45" s="502"/>
      <c r="CO45" s="502"/>
      <c r="CP45" s="502"/>
      <c r="CQ45" s="502"/>
      <c r="CR45" s="502"/>
      <c r="CS45" s="502"/>
      <c r="CT45" s="502"/>
      <c r="CU45" s="502"/>
      <c r="CV45" s="502"/>
      <c r="CW45" s="502"/>
      <c r="CX45" s="502"/>
      <c r="CY45" s="502"/>
      <c r="CZ45" s="502"/>
      <c r="DA45" s="502"/>
      <c r="DB45" s="502"/>
      <c r="DC45" s="502"/>
      <c r="DD45" s="503"/>
      <c r="DE45" s="127"/>
      <c r="DJ45" s="118"/>
      <c r="DK45" s="118"/>
      <c r="DL45" s="118"/>
      <c r="DM45" s="118"/>
      <c r="DN45" s="118"/>
    </row>
    <row r="46" spans="1:118" ht="12.75" customHeight="1" x14ac:dyDescent="0.15">
      <c r="A46" s="124"/>
      <c r="B46" s="427"/>
      <c r="C46" s="428"/>
      <c r="D46" s="428"/>
      <c r="E46" s="428"/>
      <c r="F46" s="428"/>
      <c r="G46" s="428"/>
      <c r="H46" s="428"/>
      <c r="I46" s="428"/>
      <c r="J46" s="428"/>
      <c r="K46" s="428"/>
      <c r="L46" s="428"/>
      <c r="M46" s="428"/>
      <c r="N46" s="429"/>
      <c r="O46" s="149"/>
      <c r="P46" s="150"/>
      <c r="Q46" s="150"/>
      <c r="R46" s="150"/>
      <c r="S46" s="150"/>
      <c r="T46" s="150"/>
      <c r="U46" s="150"/>
      <c r="V46" s="150"/>
      <c r="W46" s="150"/>
      <c r="X46" s="150"/>
      <c r="Y46" s="151"/>
      <c r="Z46" s="150"/>
      <c r="AA46" s="150"/>
      <c r="AB46" s="150"/>
      <c r="AC46" s="150"/>
      <c r="AD46" s="150"/>
      <c r="AE46" s="150"/>
      <c r="AF46" s="150"/>
      <c r="AG46" s="152"/>
      <c r="AH46" s="150"/>
      <c r="AI46" s="150"/>
      <c r="AJ46" s="150"/>
      <c r="AK46" s="150"/>
      <c r="AL46" s="150"/>
      <c r="AM46" s="150"/>
      <c r="AN46" s="150"/>
      <c r="AO46" s="150"/>
      <c r="AP46" s="150"/>
      <c r="AQ46" s="150"/>
      <c r="AR46" s="151"/>
      <c r="AS46" s="150"/>
      <c r="AT46" s="150"/>
      <c r="AU46" s="150"/>
      <c r="AV46" s="150"/>
      <c r="AW46" s="150"/>
      <c r="AX46" s="150"/>
      <c r="AY46" s="152"/>
      <c r="AZ46" s="150"/>
      <c r="BA46" s="150"/>
      <c r="BB46" s="150"/>
      <c r="BC46" s="150"/>
      <c r="BD46" s="150"/>
      <c r="BE46" s="150"/>
      <c r="BF46" s="150"/>
      <c r="BG46" s="150"/>
      <c r="BH46" s="151"/>
      <c r="BI46" s="150"/>
      <c r="BJ46" s="150"/>
      <c r="BK46" s="150"/>
      <c r="BL46" s="150"/>
      <c r="BM46" s="150"/>
      <c r="BN46" s="150"/>
      <c r="BO46" s="152"/>
      <c r="BP46" s="150"/>
      <c r="BQ46" s="150"/>
      <c r="BR46" s="150"/>
      <c r="BS46" s="150"/>
      <c r="BT46" s="150"/>
      <c r="BU46" s="150"/>
      <c r="BV46" s="150"/>
      <c r="BW46" s="150"/>
      <c r="BX46" s="151"/>
      <c r="BY46" s="150"/>
      <c r="BZ46" s="150"/>
      <c r="CA46" s="150"/>
      <c r="CB46" s="150"/>
      <c r="CC46" s="150"/>
      <c r="CD46" s="150"/>
      <c r="CE46" s="150"/>
      <c r="CF46" s="553">
        <v>46113</v>
      </c>
      <c r="CG46" s="554"/>
      <c r="CH46" s="554"/>
      <c r="CI46" s="554"/>
      <c r="CJ46" s="554"/>
      <c r="CK46" s="554"/>
      <c r="CL46" s="554"/>
      <c r="CM46" s="554"/>
      <c r="CN46" s="554"/>
      <c r="CO46" s="554"/>
      <c r="CP46" s="554"/>
      <c r="CQ46" s="460" t="s">
        <v>28</v>
      </c>
      <c r="CR46" s="460"/>
      <c r="CS46" s="460"/>
      <c r="CT46" s="554">
        <v>46173</v>
      </c>
      <c r="CU46" s="554"/>
      <c r="CV46" s="554"/>
      <c r="CW46" s="554"/>
      <c r="CX46" s="554"/>
      <c r="CY46" s="554"/>
      <c r="CZ46" s="554"/>
      <c r="DA46" s="554"/>
      <c r="DB46" s="554"/>
      <c r="DC46" s="554"/>
      <c r="DD46" s="557"/>
      <c r="DE46" s="127"/>
      <c r="DJ46" s="118"/>
      <c r="DK46" s="118"/>
      <c r="DL46" s="118"/>
      <c r="DM46" s="118"/>
      <c r="DN46" s="118"/>
    </row>
    <row r="47" spans="1:118" ht="12.75" customHeight="1" thickBot="1" x14ac:dyDescent="0.2">
      <c r="A47" s="124"/>
      <c r="B47" s="430"/>
      <c r="C47" s="431"/>
      <c r="D47" s="431"/>
      <c r="E47" s="431"/>
      <c r="F47" s="431"/>
      <c r="G47" s="431"/>
      <c r="H47" s="431"/>
      <c r="I47" s="431"/>
      <c r="J47" s="431"/>
      <c r="K47" s="431"/>
      <c r="L47" s="431"/>
      <c r="M47" s="431"/>
      <c r="N47" s="432"/>
      <c r="O47" s="157"/>
      <c r="P47" s="158"/>
      <c r="Q47" s="158"/>
      <c r="R47" s="158"/>
      <c r="S47" s="158"/>
      <c r="T47" s="158"/>
      <c r="U47" s="158"/>
      <c r="V47" s="158"/>
      <c r="W47" s="158"/>
      <c r="X47" s="158"/>
      <c r="Y47" s="159"/>
      <c r="Z47" s="158"/>
      <c r="AA47" s="158"/>
      <c r="AB47" s="158"/>
      <c r="AC47" s="158"/>
      <c r="AD47" s="158"/>
      <c r="AE47" s="158"/>
      <c r="AF47" s="158"/>
      <c r="AG47" s="160"/>
      <c r="AH47" s="158"/>
      <c r="AI47" s="158"/>
      <c r="AJ47" s="158"/>
      <c r="AK47" s="158"/>
      <c r="AL47" s="158"/>
      <c r="AM47" s="158"/>
      <c r="AN47" s="158"/>
      <c r="AO47" s="158"/>
      <c r="AP47" s="158"/>
      <c r="AQ47" s="158"/>
      <c r="AR47" s="159"/>
      <c r="AS47" s="158"/>
      <c r="AT47" s="158"/>
      <c r="AU47" s="158"/>
      <c r="AV47" s="158"/>
      <c r="AW47" s="158"/>
      <c r="AX47" s="158"/>
      <c r="AY47" s="160"/>
      <c r="AZ47" s="158"/>
      <c r="BA47" s="158"/>
      <c r="BB47" s="158"/>
      <c r="BC47" s="158"/>
      <c r="BD47" s="158"/>
      <c r="BE47" s="158"/>
      <c r="BF47" s="158"/>
      <c r="BG47" s="158"/>
      <c r="BH47" s="159"/>
      <c r="BI47" s="158"/>
      <c r="BJ47" s="158"/>
      <c r="BK47" s="158"/>
      <c r="BL47" s="158"/>
      <c r="BM47" s="158"/>
      <c r="BN47" s="158"/>
      <c r="BO47" s="160"/>
      <c r="BP47" s="158"/>
      <c r="BQ47" s="158"/>
      <c r="BR47" s="158"/>
      <c r="BS47" s="158"/>
      <c r="BT47" s="158"/>
      <c r="BU47" s="158"/>
      <c r="BV47" s="158"/>
      <c r="BW47" s="158"/>
      <c r="BX47" s="159"/>
      <c r="BY47" s="158"/>
      <c r="BZ47" s="158"/>
      <c r="CA47" s="158"/>
      <c r="CB47" s="158"/>
      <c r="CC47" s="158"/>
      <c r="CD47" s="158"/>
      <c r="CE47" s="158"/>
      <c r="CF47" s="555"/>
      <c r="CG47" s="556"/>
      <c r="CH47" s="556"/>
      <c r="CI47" s="556"/>
      <c r="CJ47" s="556"/>
      <c r="CK47" s="556"/>
      <c r="CL47" s="556"/>
      <c r="CM47" s="556"/>
      <c r="CN47" s="556"/>
      <c r="CO47" s="556"/>
      <c r="CP47" s="556"/>
      <c r="CQ47" s="496"/>
      <c r="CR47" s="496"/>
      <c r="CS47" s="496"/>
      <c r="CT47" s="556"/>
      <c r="CU47" s="556"/>
      <c r="CV47" s="556"/>
      <c r="CW47" s="556"/>
      <c r="CX47" s="556"/>
      <c r="CY47" s="556"/>
      <c r="CZ47" s="556"/>
      <c r="DA47" s="556"/>
      <c r="DB47" s="556"/>
      <c r="DC47" s="556"/>
      <c r="DD47" s="558"/>
      <c r="DE47" s="127"/>
      <c r="DJ47" s="118"/>
      <c r="DK47" s="118"/>
      <c r="DL47" s="118"/>
      <c r="DM47" s="118"/>
      <c r="DN47" s="118"/>
    </row>
    <row r="48" spans="1:118" ht="12.75" customHeight="1" thickTop="1" x14ac:dyDescent="0.15">
      <c r="A48" s="124"/>
      <c r="B48" s="427" t="s">
        <v>12</v>
      </c>
      <c r="C48" s="462"/>
      <c r="D48" s="462"/>
      <c r="E48" s="462"/>
      <c r="F48" s="462"/>
      <c r="G48" s="462"/>
      <c r="H48" s="462"/>
      <c r="I48" s="462"/>
      <c r="J48" s="462"/>
      <c r="K48" s="462"/>
      <c r="L48" s="462"/>
      <c r="M48" s="462"/>
      <c r="N48" s="463"/>
      <c r="O48" s="149"/>
      <c r="P48" s="150"/>
      <c r="Q48" s="150"/>
      <c r="R48" s="150"/>
      <c r="S48" s="150"/>
      <c r="T48" s="150"/>
      <c r="U48" s="150"/>
      <c r="V48" s="150"/>
      <c r="W48" s="150"/>
      <c r="X48" s="150"/>
      <c r="Y48" s="151"/>
      <c r="Z48" s="150"/>
      <c r="AA48" s="150"/>
      <c r="AB48" s="150"/>
      <c r="AC48" s="150"/>
      <c r="AD48" s="150"/>
      <c r="AE48" s="150"/>
      <c r="AF48" s="150"/>
      <c r="AG48" s="152"/>
      <c r="AH48" s="150"/>
      <c r="AI48" s="150"/>
      <c r="AJ48" s="150"/>
      <c r="AK48" s="150"/>
      <c r="AL48" s="150"/>
      <c r="AM48" s="150"/>
      <c r="AN48" s="150"/>
      <c r="AO48" s="150"/>
      <c r="AP48" s="150"/>
      <c r="AQ48" s="150"/>
      <c r="AR48" s="151"/>
      <c r="AS48" s="150"/>
      <c r="AT48" s="150"/>
      <c r="AU48" s="150"/>
      <c r="AV48" s="150"/>
      <c r="AW48" s="150"/>
      <c r="AX48" s="150"/>
      <c r="AY48" s="152"/>
      <c r="AZ48" s="150"/>
      <c r="BA48" s="150"/>
      <c r="BB48" s="150"/>
      <c r="BC48" s="150"/>
      <c r="BD48" s="150"/>
      <c r="BE48" s="150"/>
      <c r="BF48" s="150"/>
      <c r="BG48" s="150"/>
      <c r="BH48" s="151"/>
      <c r="BI48" s="150"/>
      <c r="BJ48" s="150"/>
      <c r="BK48" s="150"/>
      <c r="BL48" s="150"/>
      <c r="BM48" s="150"/>
      <c r="BN48" s="150"/>
      <c r="BO48" s="152"/>
      <c r="BP48" s="150"/>
      <c r="BQ48" s="150"/>
      <c r="BR48" s="150"/>
      <c r="BS48" s="150"/>
      <c r="BT48" s="150"/>
      <c r="BU48" s="150"/>
      <c r="BV48" s="150"/>
      <c r="BW48" s="150"/>
      <c r="BX48" s="151"/>
      <c r="BY48" s="150"/>
      <c r="BZ48" s="150"/>
      <c r="CA48" s="150"/>
      <c r="CB48" s="150"/>
      <c r="CC48" s="150"/>
      <c r="CD48" s="150"/>
      <c r="CE48" s="150"/>
      <c r="CF48" s="450"/>
      <c r="CG48" s="451"/>
      <c r="CH48" s="451"/>
      <c r="CI48" s="451"/>
      <c r="CJ48" s="451"/>
      <c r="CK48" s="451"/>
      <c r="CL48" s="451"/>
      <c r="CM48" s="451"/>
      <c r="CN48" s="451"/>
      <c r="CO48" s="451"/>
      <c r="CP48" s="451"/>
      <c r="CQ48" s="451"/>
      <c r="CR48" s="451"/>
      <c r="CS48" s="451"/>
      <c r="CT48" s="451"/>
      <c r="CU48" s="451"/>
      <c r="CV48" s="451"/>
      <c r="CW48" s="451"/>
      <c r="CX48" s="451"/>
      <c r="CY48" s="451"/>
      <c r="CZ48" s="451"/>
      <c r="DA48" s="451"/>
      <c r="DB48" s="451"/>
      <c r="DC48" s="451"/>
      <c r="DD48" s="452"/>
      <c r="DE48" s="127"/>
      <c r="DJ48" s="118"/>
      <c r="DK48" s="118"/>
      <c r="DL48" s="118"/>
      <c r="DM48" s="118"/>
      <c r="DN48" s="118"/>
    </row>
    <row r="49" spans="1:118" ht="12.75" customHeight="1" x14ac:dyDescent="0.15">
      <c r="A49" s="124"/>
      <c r="B49" s="427"/>
      <c r="C49" s="462"/>
      <c r="D49" s="462"/>
      <c r="E49" s="462"/>
      <c r="F49" s="462"/>
      <c r="G49" s="462"/>
      <c r="H49" s="462"/>
      <c r="I49" s="462"/>
      <c r="J49" s="462"/>
      <c r="K49" s="462"/>
      <c r="L49" s="462"/>
      <c r="M49" s="462"/>
      <c r="N49" s="463"/>
      <c r="O49" s="149"/>
      <c r="P49" s="150"/>
      <c r="Q49" s="150"/>
      <c r="R49" s="150"/>
      <c r="S49" s="150"/>
      <c r="T49" s="150"/>
      <c r="U49" s="150"/>
      <c r="V49" s="150"/>
      <c r="W49" s="150"/>
      <c r="X49" s="150"/>
      <c r="Y49" s="151"/>
      <c r="Z49" s="150"/>
      <c r="AA49" s="150"/>
      <c r="AB49" s="150"/>
      <c r="AC49" s="150"/>
      <c r="AD49" s="150"/>
      <c r="AE49" s="150"/>
      <c r="AF49" s="150"/>
      <c r="AG49" s="152"/>
      <c r="AH49" s="150"/>
      <c r="AI49" s="150"/>
      <c r="AJ49" s="150"/>
      <c r="AK49" s="150"/>
      <c r="AL49" s="150"/>
      <c r="AM49" s="150"/>
      <c r="AN49" s="150"/>
      <c r="AO49" s="150"/>
      <c r="AP49" s="150"/>
      <c r="AQ49" s="150"/>
      <c r="AR49" s="151"/>
      <c r="AS49" s="150"/>
      <c r="AT49" s="150"/>
      <c r="AU49" s="150"/>
      <c r="AV49" s="150"/>
      <c r="AW49" s="150"/>
      <c r="AX49" s="150"/>
      <c r="AY49" s="152"/>
      <c r="AZ49" s="150"/>
      <c r="BA49" s="150"/>
      <c r="BB49" s="150"/>
      <c r="BC49" s="150"/>
      <c r="BD49" s="150"/>
      <c r="BE49" s="150"/>
      <c r="BF49" s="150"/>
      <c r="BG49" s="150"/>
      <c r="BH49" s="151"/>
      <c r="BI49" s="150"/>
      <c r="BJ49" s="150"/>
      <c r="BK49" s="150"/>
      <c r="BL49" s="150"/>
      <c r="BM49" s="150"/>
      <c r="BN49" s="150"/>
      <c r="BO49" s="152"/>
      <c r="BP49" s="150"/>
      <c r="BQ49" s="150"/>
      <c r="BR49" s="150"/>
      <c r="BS49" s="150"/>
      <c r="BT49" s="150"/>
      <c r="BU49" s="150"/>
      <c r="BV49" s="150"/>
      <c r="BW49" s="150"/>
      <c r="BX49" s="151"/>
      <c r="BY49" s="150"/>
      <c r="BZ49" s="150"/>
      <c r="CA49" s="150"/>
      <c r="CB49" s="150"/>
      <c r="CC49" s="150"/>
      <c r="CD49" s="150"/>
      <c r="CE49" s="150"/>
      <c r="CF49" s="453"/>
      <c r="CG49" s="454"/>
      <c r="CH49" s="454"/>
      <c r="CI49" s="454"/>
      <c r="CJ49" s="454"/>
      <c r="CK49" s="454"/>
      <c r="CL49" s="454"/>
      <c r="CM49" s="454"/>
      <c r="CN49" s="454"/>
      <c r="CO49" s="454"/>
      <c r="CP49" s="454"/>
      <c r="CQ49" s="454"/>
      <c r="CR49" s="454"/>
      <c r="CS49" s="454"/>
      <c r="CT49" s="454"/>
      <c r="CU49" s="454"/>
      <c r="CV49" s="454"/>
      <c r="CW49" s="454"/>
      <c r="CX49" s="454"/>
      <c r="CY49" s="454"/>
      <c r="CZ49" s="454"/>
      <c r="DA49" s="454"/>
      <c r="DB49" s="454"/>
      <c r="DC49" s="454"/>
      <c r="DD49" s="455"/>
      <c r="DE49" s="127"/>
      <c r="DJ49" s="118"/>
      <c r="DK49" s="118"/>
      <c r="DL49" s="118"/>
      <c r="DM49" s="118"/>
      <c r="DN49" s="118"/>
    </row>
    <row r="50" spans="1:118" ht="12.75" customHeight="1" x14ac:dyDescent="0.15">
      <c r="A50" s="124"/>
      <c r="B50" s="464"/>
      <c r="C50" s="462"/>
      <c r="D50" s="462"/>
      <c r="E50" s="462"/>
      <c r="F50" s="462"/>
      <c r="G50" s="462"/>
      <c r="H50" s="462"/>
      <c r="I50" s="462"/>
      <c r="J50" s="462"/>
      <c r="K50" s="462"/>
      <c r="L50" s="462"/>
      <c r="M50" s="462"/>
      <c r="N50" s="463"/>
      <c r="O50" s="149"/>
      <c r="P50" s="150"/>
      <c r="Q50" s="150"/>
      <c r="R50" s="150"/>
      <c r="S50" s="150"/>
      <c r="T50" s="150"/>
      <c r="U50" s="150"/>
      <c r="V50" s="150"/>
      <c r="W50" s="150"/>
      <c r="X50" s="150"/>
      <c r="Y50" s="151"/>
      <c r="Z50" s="150"/>
      <c r="AA50" s="150"/>
      <c r="AB50" s="150"/>
      <c r="AC50" s="150"/>
      <c r="AD50" s="150"/>
      <c r="AE50" s="150"/>
      <c r="AF50" s="150"/>
      <c r="AG50" s="152"/>
      <c r="AH50" s="150"/>
      <c r="AI50" s="150"/>
      <c r="AJ50" s="150"/>
      <c r="AK50" s="150"/>
      <c r="AL50" s="150"/>
      <c r="AM50" s="150"/>
      <c r="AN50" s="150"/>
      <c r="AO50" s="150"/>
      <c r="AP50" s="150"/>
      <c r="AQ50" s="150"/>
      <c r="AR50" s="151"/>
      <c r="AS50" s="150"/>
      <c r="AT50" s="150"/>
      <c r="AU50" s="150"/>
      <c r="AV50" s="150"/>
      <c r="AW50" s="150"/>
      <c r="AX50" s="150"/>
      <c r="AY50" s="152"/>
      <c r="AZ50" s="150"/>
      <c r="BA50" s="150"/>
      <c r="BB50" s="150"/>
      <c r="BC50" s="150"/>
      <c r="BD50" s="150"/>
      <c r="BE50" s="150"/>
      <c r="BF50" s="150"/>
      <c r="BG50" s="150"/>
      <c r="BH50" s="151"/>
      <c r="BI50" s="150"/>
      <c r="BJ50" s="150"/>
      <c r="BK50" s="150"/>
      <c r="BL50" s="150"/>
      <c r="BM50" s="150"/>
      <c r="BN50" s="150"/>
      <c r="BO50" s="152"/>
      <c r="BP50" s="150"/>
      <c r="BQ50" s="150"/>
      <c r="BR50" s="150"/>
      <c r="BS50" s="150"/>
      <c r="BT50" s="150"/>
      <c r="BU50" s="150"/>
      <c r="BV50" s="150"/>
      <c r="BW50" s="150"/>
      <c r="BX50" s="151"/>
      <c r="BY50" s="150"/>
      <c r="BZ50" s="150"/>
      <c r="CA50" s="150"/>
      <c r="CB50" s="150"/>
      <c r="CC50" s="150"/>
      <c r="CD50" s="150"/>
      <c r="CE50" s="150"/>
      <c r="CF50" s="553"/>
      <c r="CG50" s="554"/>
      <c r="CH50" s="554"/>
      <c r="CI50" s="554"/>
      <c r="CJ50" s="554"/>
      <c r="CK50" s="554"/>
      <c r="CL50" s="554"/>
      <c r="CM50" s="554"/>
      <c r="CN50" s="554"/>
      <c r="CO50" s="554"/>
      <c r="CP50" s="554"/>
      <c r="CQ50" s="460" t="s">
        <v>28</v>
      </c>
      <c r="CR50" s="460"/>
      <c r="CS50" s="460"/>
      <c r="CT50" s="554"/>
      <c r="CU50" s="554"/>
      <c r="CV50" s="554"/>
      <c r="CW50" s="554"/>
      <c r="CX50" s="554"/>
      <c r="CY50" s="554"/>
      <c r="CZ50" s="554"/>
      <c r="DA50" s="554"/>
      <c r="DB50" s="554"/>
      <c r="DC50" s="554"/>
      <c r="DD50" s="557"/>
      <c r="DE50" s="127"/>
      <c r="DJ50" s="118"/>
      <c r="DK50" s="118"/>
      <c r="DL50" s="118"/>
      <c r="DM50" s="118"/>
      <c r="DN50" s="118"/>
    </row>
    <row r="51" spans="1:118" ht="12.75" customHeight="1" x14ac:dyDescent="0.15">
      <c r="A51" s="124"/>
      <c r="B51" s="464"/>
      <c r="C51" s="462"/>
      <c r="D51" s="462"/>
      <c r="E51" s="462"/>
      <c r="F51" s="462"/>
      <c r="G51" s="462"/>
      <c r="H51" s="462"/>
      <c r="I51" s="462"/>
      <c r="J51" s="462"/>
      <c r="K51" s="462"/>
      <c r="L51" s="462"/>
      <c r="M51" s="462"/>
      <c r="N51" s="463"/>
      <c r="O51" s="153"/>
      <c r="P51" s="154"/>
      <c r="Q51" s="154"/>
      <c r="R51" s="154"/>
      <c r="S51" s="154"/>
      <c r="T51" s="154"/>
      <c r="U51" s="154"/>
      <c r="V51" s="154"/>
      <c r="W51" s="154"/>
      <c r="X51" s="154"/>
      <c r="Y51" s="155"/>
      <c r="Z51" s="154"/>
      <c r="AA51" s="154"/>
      <c r="AB51" s="154"/>
      <c r="AC51" s="154"/>
      <c r="AD51" s="154"/>
      <c r="AE51" s="154"/>
      <c r="AF51" s="154"/>
      <c r="AG51" s="156"/>
      <c r="AH51" s="154"/>
      <c r="AI51" s="154"/>
      <c r="AJ51" s="154"/>
      <c r="AK51" s="154"/>
      <c r="AL51" s="154"/>
      <c r="AM51" s="154"/>
      <c r="AN51" s="154"/>
      <c r="AO51" s="154"/>
      <c r="AP51" s="154"/>
      <c r="AQ51" s="154"/>
      <c r="AR51" s="155"/>
      <c r="AS51" s="154"/>
      <c r="AT51" s="154"/>
      <c r="AU51" s="154"/>
      <c r="AV51" s="154"/>
      <c r="AW51" s="154"/>
      <c r="AX51" s="154"/>
      <c r="AY51" s="156"/>
      <c r="AZ51" s="154"/>
      <c r="BA51" s="154"/>
      <c r="BB51" s="154"/>
      <c r="BC51" s="154"/>
      <c r="BD51" s="154"/>
      <c r="BE51" s="154"/>
      <c r="BF51" s="154"/>
      <c r="BG51" s="154"/>
      <c r="BH51" s="155"/>
      <c r="BI51" s="154"/>
      <c r="BJ51" s="154"/>
      <c r="BK51" s="154"/>
      <c r="BL51" s="154"/>
      <c r="BM51" s="154"/>
      <c r="BN51" s="154"/>
      <c r="BO51" s="156"/>
      <c r="BP51" s="154"/>
      <c r="BQ51" s="154"/>
      <c r="BR51" s="154"/>
      <c r="BS51" s="154"/>
      <c r="BT51" s="154"/>
      <c r="BU51" s="154"/>
      <c r="BV51" s="154"/>
      <c r="BW51" s="154"/>
      <c r="BX51" s="155"/>
      <c r="BY51" s="154"/>
      <c r="BZ51" s="154"/>
      <c r="CA51" s="154"/>
      <c r="CB51" s="154"/>
      <c r="CC51" s="154"/>
      <c r="CD51" s="154"/>
      <c r="CE51" s="154"/>
      <c r="CF51" s="580"/>
      <c r="CG51" s="581"/>
      <c r="CH51" s="581"/>
      <c r="CI51" s="581"/>
      <c r="CJ51" s="581"/>
      <c r="CK51" s="581"/>
      <c r="CL51" s="581"/>
      <c r="CM51" s="581"/>
      <c r="CN51" s="581"/>
      <c r="CO51" s="581"/>
      <c r="CP51" s="581"/>
      <c r="CQ51" s="461"/>
      <c r="CR51" s="461"/>
      <c r="CS51" s="461"/>
      <c r="CT51" s="581"/>
      <c r="CU51" s="581"/>
      <c r="CV51" s="581"/>
      <c r="CW51" s="581"/>
      <c r="CX51" s="581"/>
      <c r="CY51" s="581"/>
      <c r="CZ51" s="581"/>
      <c r="DA51" s="581"/>
      <c r="DB51" s="581"/>
      <c r="DC51" s="581"/>
      <c r="DD51" s="582"/>
      <c r="DE51" s="127"/>
      <c r="DJ51" s="118"/>
      <c r="DK51" s="118"/>
      <c r="DL51" s="118"/>
      <c r="DM51" s="118"/>
      <c r="DN51" s="118"/>
    </row>
    <row r="52" spans="1:118" ht="12.75" customHeight="1" x14ac:dyDescent="0.15">
      <c r="A52" s="124"/>
      <c r="B52" s="464"/>
      <c r="C52" s="462"/>
      <c r="D52" s="462"/>
      <c r="E52" s="462"/>
      <c r="F52" s="462"/>
      <c r="G52" s="462"/>
      <c r="H52" s="462"/>
      <c r="I52" s="462"/>
      <c r="J52" s="462"/>
      <c r="K52" s="462"/>
      <c r="L52" s="462"/>
      <c r="M52" s="462"/>
      <c r="N52" s="463"/>
      <c r="O52" s="149"/>
      <c r="P52" s="150"/>
      <c r="Q52" s="150"/>
      <c r="R52" s="150"/>
      <c r="S52" s="150"/>
      <c r="T52" s="150"/>
      <c r="U52" s="150"/>
      <c r="V52" s="150"/>
      <c r="W52" s="150"/>
      <c r="X52" s="150"/>
      <c r="Y52" s="151"/>
      <c r="Z52" s="150"/>
      <c r="AA52" s="150"/>
      <c r="AB52" s="150"/>
      <c r="AC52" s="150"/>
      <c r="AD52" s="150"/>
      <c r="AE52" s="150"/>
      <c r="AF52" s="150"/>
      <c r="AG52" s="152"/>
      <c r="AH52" s="150"/>
      <c r="AI52" s="150"/>
      <c r="AJ52" s="150"/>
      <c r="AK52" s="150"/>
      <c r="AL52" s="150"/>
      <c r="AM52" s="150"/>
      <c r="AN52" s="150"/>
      <c r="AO52" s="150"/>
      <c r="AP52" s="150"/>
      <c r="AQ52" s="150"/>
      <c r="AR52" s="151"/>
      <c r="AS52" s="150"/>
      <c r="AT52" s="150"/>
      <c r="AU52" s="150"/>
      <c r="AV52" s="150"/>
      <c r="AW52" s="150"/>
      <c r="AX52" s="150"/>
      <c r="AY52" s="152"/>
      <c r="AZ52" s="150"/>
      <c r="BA52" s="150"/>
      <c r="BB52" s="150"/>
      <c r="BC52" s="150"/>
      <c r="BD52" s="150"/>
      <c r="BE52" s="150"/>
      <c r="BF52" s="150"/>
      <c r="BG52" s="150"/>
      <c r="BH52" s="151"/>
      <c r="BI52" s="150"/>
      <c r="BJ52" s="150"/>
      <c r="BK52" s="150"/>
      <c r="BL52" s="150"/>
      <c r="BM52" s="150"/>
      <c r="BN52" s="150"/>
      <c r="BO52" s="152"/>
      <c r="BP52" s="150"/>
      <c r="BQ52" s="150"/>
      <c r="BR52" s="150"/>
      <c r="BS52" s="150"/>
      <c r="BT52" s="150"/>
      <c r="BU52" s="150"/>
      <c r="BV52" s="150"/>
      <c r="BW52" s="150"/>
      <c r="BX52" s="151"/>
      <c r="BY52" s="150"/>
      <c r="BZ52" s="150"/>
      <c r="CA52" s="150"/>
      <c r="CB52" s="150"/>
      <c r="CC52" s="150"/>
      <c r="CD52" s="150"/>
      <c r="CE52" s="150"/>
      <c r="CF52" s="472"/>
      <c r="CG52" s="473"/>
      <c r="CH52" s="473"/>
      <c r="CI52" s="473"/>
      <c r="CJ52" s="473"/>
      <c r="CK52" s="473"/>
      <c r="CL52" s="473"/>
      <c r="CM52" s="473"/>
      <c r="CN52" s="473"/>
      <c r="CO52" s="473"/>
      <c r="CP52" s="473"/>
      <c r="CQ52" s="473"/>
      <c r="CR52" s="473"/>
      <c r="CS52" s="473"/>
      <c r="CT52" s="473"/>
      <c r="CU52" s="473"/>
      <c r="CV52" s="473"/>
      <c r="CW52" s="473"/>
      <c r="CX52" s="473"/>
      <c r="CY52" s="473"/>
      <c r="CZ52" s="473"/>
      <c r="DA52" s="473"/>
      <c r="DB52" s="473"/>
      <c r="DC52" s="473"/>
      <c r="DD52" s="474"/>
      <c r="DE52" s="127"/>
      <c r="DJ52" s="118"/>
      <c r="DK52" s="118"/>
      <c r="DL52" s="118"/>
      <c r="DM52" s="118"/>
      <c r="DN52" s="118"/>
    </row>
    <row r="53" spans="1:118" ht="12.75" customHeight="1" x14ac:dyDescent="0.15">
      <c r="A53" s="124"/>
      <c r="B53" s="464"/>
      <c r="C53" s="462"/>
      <c r="D53" s="462"/>
      <c r="E53" s="462"/>
      <c r="F53" s="462"/>
      <c r="G53" s="462"/>
      <c r="H53" s="462"/>
      <c r="I53" s="462"/>
      <c r="J53" s="462"/>
      <c r="K53" s="462"/>
      <c r="L53" s="462"/>
      <c r="M53" s="462"/>
      <c r="N53" s="463"/>
      <c r="O53" s="149"/>
      <c r="P53" s="150"/>
      <c r="Q53" s="150"/>
      <c r="R53" s="150"/>
      <c r="S53" s="150"/>
      <c r="T53" s="150"/>
      <c r="U53" s="150"/>
      <c r="V53" s="150"/>
      <c r="W53" s="150"/>
      <c r="X53" s="150"/>
      <c r="Y53" s="151"/>
      <c r="Z53" s="150"/>
      <c r="AA53" s="150"/>
      <c r="AB53" s="150"/>
      <c r="AC53" s="150"/>
      <c r="AD53" s="150"/>
      <c r="AE53" s="150"/>
      <c r="AF53" s="150"/>
      <c r="AG53" s="152"/>
      <c r="AH53" s="150"/>
      <c r="AI53" s="150"/>
      <c r="AJ53" s="150"/>
      <c r="AK53" s="150"/>
      <c r="AL53" s="150"/>
      <c r="AM53" s="150"/>
      <c r="AN53" s="150"/>
      <c r="AO53" s="150"/>
      <c r="AP53" s="150"/>
      <c r="AQ53" s="150"/>
      <c r="AR53" s="151"/>
      <c r="AS53" s="150"/>
      <c r="AT53" s="150"/>
      <c r="AU53" s="150"/>
      <c r="AV53" s="150"/>
      <c r="AW53" s="150"/>
      <c r="AX53" s="150"/>
      <c r="AY53" s="152"/>
      <c r="AZ53" s="150"/>
      <c r="BA53" s="150"/>
      <c r="BB53" s="150"/>
      <c r="BC53" s="150"/>
      <c r="BD53" s="150"/>
      <c r="BE53" s="150"/>
      <c r="BF53" s="150"/>
      <c r="BG53" s="150"/>
      <c r="BH53" s="151"/>
      <c r="BI53" s="150"/>
      <c r="BJ53" s="150"/>
      <c r="BK53" s="150"/>
      <c r="BL53" s="150"/>
      <c r="BM53" s="150"/>
      <c r="BN53" s="150"/>
      <c r="BO53" s="152"/>
      <c r="BP53" s="150"/>
      <c r="BQ53" s="150"/>
      <c r="BR53" s="150"/>
      <c r="BS53" s="150"/>
      <c r="BT53" s="150"/>
      <c r="BU53" s="150"/>
      <c r="BV53" s="150"/>
      <c r="BW53" s="150"/>
      <c r="BX53" s="151"/>
      <c r="BY53" s="150"/>
      <c r="BZ53" s="150"/>
      <c r="CA53" s="150"/>
      <c r="CB53" s="150"/>
      <c r="CC53" s="150"/>
      <c r="CD53" s="150"/>
      <c r="CE53" s="150"/>
      <c r="CF53" s="453"/>
      <c r="CG53" s="454"/>
      <c r="CH53" s="454"/>
      <c r="CI53" s="454"/>
      <c r="CJ53" s="454"/>
      <c r="CK53" s="454"/>
      <c r="CL53" s="454"/>
      <c r="CM53" s="454"/>
      <c r="CN53" s="454"/>
      <c r="CO53" s="454"/>
      <c r="CP53" s="454"/>
      <c r="CQ53" s="454"/>
      <c r="CR53" s="454"/>
      <c r="CS53" s="454"/>
      <c r="CT53" s="454"/>
      <c r="CU53" s="454"/>
      <c r="CV53" s="454"/>
      <c r="CW53" s="454"/>
      <c r="CX53" s="454"/>
      <c r="CY53" s="454"/>
      <c r="CZ53" s="454"/>
      <c r="DA53" s="454"/>
      <c r="DB53" s="454"/>
      <c r="DC53" s="454"/>
      <c r="DD53" s="455"/>
      <c r="DE53" s="127"/>
      <c r="DJ53" s="118"/>
      <c r="DK53" s="118"/>
      <c r="DL53" s="118"/>
      <c r="DM53" s="118"/>
      <c r="DN53" s="118"/>
    </row>
    <row r="54" spans="1:118" ht="12.75" customHeight="1" x14ac:dyDescent="0.15">
      <c r="A54" s="124"/>
      <c r="B54" s="464"/>
      <c r="C54" s="462"/>
      <c r="D54" s="462"/>
      <c r="E54" s="462"/>
      <c r="F54" s="462"/>
      <c r="G54" s="462"/>
      <c r="H54" s="462"/>
      <c r="I54" s="462"/>
      <c r="J54" s="462"/>
      <c r="K54" s="462"/>
      <c r="L54" s="462"/>
      <c r="M54" s="462"/>
      <c r="N54" s="463"/>
      <c r="O54" s="149"/>
      <c r="P54" s="150"/>
      <c r="Q54" s="150"/>
      <c r="R54" s="150"/>
      <c r="S54" s="150"/>
      <c r="T54" s="150"/>
      <c r="U54" s="150"/>
      <c r="V54" s="150"/>
      <c r="W54" s="150"/>
      <c r="X54" s="150"/>
      <c r="Y54" s="151"/>
      <c r="Z54" s="150"/>
      <c r="AA54" s="150"/>
      <c r="AB54" s="150"/>
      <c r="AC54" s="150"/>
      <c r="AD54" s="150"/>
      <c r="AE54" s="150"/>
      <c r="AF54" s="150"/>
      <c r="AG54" s="152"/>
      <c r="AH54" s="150"/>
      <c r="AI54" s="150"/>
      <c r="AJ54" s="150"/>
      <c r="AK54" s="150"/>
      <c r="AL54" s="150"/>
      <c r="AM54" s="150"/>
      <c r="AN54" s="150"/>
      <c r="AO54" s="150"/>
      <c r="AP54" s="150"/>
      <c r="AQ54" s="150"/>
      <c r="AR54" s="151"/>
      <c r="AS54" s="150"/>
      <c r="AT54" s="150"/>
      <c r="AU54" s="150"/>
      <c r="AV54" s="150"/>
      <c r="AW54" s="150"/>
      <c r="AX54" s="150"/>
      <c r="AY54" s="152"/>
      <c r="AZ54" s="150"/>
      <c r="BA54" s="150"/>
      <c r="BB54" s="150"/>
      <c r="BC54" s="150"/>
      <c r="BD54" s="150"/>
      <c r="BE54" s="150"/>
      <c r="BF54" s="150"/>
      <c r="BG54" s="150"/>
      <c r="BH54" s="151"/>
      <c r="BI54" s="150"/>
      <c r="BJ54" s="150"/>
      <c r="BK54" s="150"/>
      <c r="BL54" s="150"/>
      <c r="BM54" s="150"/>
      <c r="BN54" s="150"/>
      <c r="BO54" s="152"/>
      <c r="BP54" s="150"/>
      <c r="BQ54" s="150"/>
      <c r="BR54" s="150"/>
      <c r="BS54" s="150"/>
      <c r="BT54" s="150"/>
      <c r="BU54" s="150"/>
      <c r="BV54" s="150"/>
      <c r="BW54" s="150"/>
      <c r="BX54" s="151"/>
      <c r="BY54" s="150"/>
      <c r="BZ54" s="150"/>
      <c r="CA54" s="150"/>
      <c r="CB54" s="150"/>
      <c r="CC54" s="150"/>
      <c r="CD54" s="150"/>
      <c r="CE54" s="150"/>
      <c r="CF54" s="553"/>
      <c r="CG54" s="554"/>
      <c r="CH54" s="554"/>
      <c r="CI54" s="554"/>
      <c r="CJ54" s="554"/>
      <c r="CK54" s="554"/>
      <c r="CL54" s="554"/>
      <c r="CM54" s="554"/>
      <c r="CN54" s="554"/>
      <c r="CO54" s="554"/>
      <c r="CP54" s="554"/>
      <c r="CQ54" s="460" t="s">
        <v>28</v>
      </c>
      <c r="CR54" s="460"/>
      <c r="CS54" s="460"/>
      <c r="CT54" s="554"/>
      <c r="CU54" s="554"/>
      <c r="CV54" s="554"/>
      <c r="CW54" s="554"/>
      <c r="CX54" s="554"/>
      <c r="CY54" s="554"/>
      <c r="CZ54" s="554"/>
      <c r="DA54" s="554"/>
      <c r="DB54" s="554"/>
      <c r="DC54" s="554"/>
      <c r="DD54" s="557"/>
      <c r="DE54" s="127"/>
      <c r="DJ54" s="118"/>
      <c r="DK54" s="118"/>
      <c r="DL54" s="118"/>
      <c r="DM54" s="118"/>
      <c r="DN54" s="118"/>
    </row>
    <row r="55" spans="1:118" ht="12.75" customHeight="1" x14ac:dyDescent="0.15">
      <c r="A55" s="124"/>
      <c r="B55" s="464"/>
      <c r="C55" s="462"/>
      <c r="D55" s="462"/>
      <c r="E55" s="462"/>
      <c r="F55" s="462"/>
      <c r="G55" s="462"/>
      <c r="H55" s="462"/>
      <c r="I55" s="462"/>
      <c r="J55" s="462"/>
      <c r="K55" s="462"/>
      <c r="L55" s="462"/>
      <c r="M55" s="462"/>
      <c r="N55" s="463"/>
      <c r="O55" s="153"/>
      <c r="P55" s="154"/>
      <c r="Q55" s="154"/>
      <c r="R55" s="154"/>
      <c r="S55" s="154"/>
      <c r="T55" s="154"/>
      <c r="U55" s="154"/>
      <c r="V55" s="154"/>
      <c r="W55" s="154"/>
      <c r="X55" s="154"/>
      <c r="Y55" s="155"/>
      <c r="Z55" s="154"/>
      <c r="AA55" s="154"/>
      <c r="AB55" s="154"/>
      <c r="AC55" s="154"/>
      <c r="AD55" s="154"/>
      <c r="AE55" s="154"/>
      <c r="AF55" s="154"/>
      <c r="AG55" s="156"/>
      <c r="AH55" s="154"/>
      <c r="AI55" s="154"/>
      <c r="AJ55" s="154"/>
      <c r="AK55" s="154"/>
      <c r="AL55" s="154"/>
      <c r="AM55" s="154"/>
      <c r="AN55" s="154"/>
      <c r="AO55" s="154"/>
      <c r="AP55" s="154"/>
      <c r="AQ55" s="154"/>
      <c r="AR55" s="155"/>
      <c r="AS55" s="154"/>
      <c r="AT55" s="154"/>
      <c r="AU55" s="154"/>
      <c r="AV55" s="154"/>
      <c r="AW55" s="154"/>
      <c r="AX55" s="154"/>
      <c r="AY55" s="156"/>
      <c r="AZ55" s="154"/>
      <c r="BA55" s="154"/>
      <c r="BB55" s="154"/>
      <c r="BC55" s="154"/>
      <c r="BD55" s="154"/>
      <c r="BE55" s="154"/>
      <c r="BF55" s="154"/>
      <c r="BG55" s="154"/>
      <c r="BH55" s="155"/>
      <c r="BI55" s="154"/>
      <c r="BJ55" s="154"/>
      <c r="BK55" s="154"/>
      <c r="BL55" s="154"/>
      <c r="BM55" s="154"/>
      <c r="BN55" s="154"/>
      <c r="BO55" s="156"/>
      <c r="BP55" s="154"/>
      <c r="BQ55" s="154"/>
      <c r="BR55" s="154"/>
      <c r="BS55" s="154"/>
      <c r="BT55" s="154"/>
      <c r="BU55" s="154"/>
      <c r="BV55" s="154"/>
      <c r="BW55" s="154"/>
      <c r="BX55" s="155"/>
      <c r="BY55" s="154"/>
      <c r="BZ55" s="154"/>
      <c r="CA55" s="154"/>
      <c r="CB55" s="154"/>
      <c r="CC55" s="154"/>
      <c r="CD55" s="154"/>
      <c r="CE55" s="154"/>
      <c r="CF55" s="580"/>
      <c r="CG55" s="581"/>
      <c r="CH55" s="581"/>
      <c r="CI55" s="581"/>
      <c r="CJ55" s="581"/>
      <c r="CK55" s="581"/>
      <c r="CL55" s="581"/>
      <c r="CM55" s="581"/>
      <c r="CN55" s="581"/>
      <c r="CO55" s="581"/>
      <c r="CP55" s="581"/>
      <c r="CQ55" s="461"/>
      <c r="CR55" s="461"/>
      <c r="CS55" s="461"/>
      <c r="CT55" s="581"/>
      <c r="CU55" s="581"/>
      <c r="CV55" s="581"/>
      <c r="CW55" s="581"/>
      <c r="CX55" s="581"/>
      <c r="CY55" s="581"/>
      <c r="CZ55" s="581"/>
      <c r="DA55" s="581"/>
      <c r="DB55" s="581"/>
      <c r="DC55" s="581"/>
      <c r="DD55" s="582"/>
      <c r="DE55" s="127"/>
      <c r="DJ55" s="118"/>
      <c r="DK55" s="118"/>
      <c r="DL55" s="118"/>
      <c r="DM55" s="118"/>
      <c r="DN55" s="118"/>
    </row>
    <row r="56" spans="1:118" ht="12.75" customHeight="1" x14ac:dyDescent="0.15">
      <c r="A56" s="124"/>
      <c r="B56" s="464"/>
      <c r="C56" s="462"/>
      <c r="D56" s="462"/>
      <c r="E56" s="462"/>
      <c r="F56" s="462"/>
      <c r="G56" s="462"/>
      <c r="H56" s="462"/>
      <c r="I56" s="462"/>
      <c r="J56" s="462"/>
      <c r="K56" s="462"/>
      <c r="L56" s="462"/>
      <c r="M56" s="462"/>
      <c r="N56" s="463"/>
      <c r="O56" s="149"/>
      <c r="P56" s="150"/>
      <c r="Q56" s="150"/>
      <c r="R56" s="150"/>
      <c r="S56" s="150"/>
      <c r="T56" s="150"/>
      <c r="U56" s="150"/>
      <c r="V56" s="150"/>
      <c r="W56" s="150"/>
      <c r="X56" s="150"/>
      <c r="Y56" s="151"/>
      <c r="Z56" s="150"/>
      <c r="AA56" s="150"/>
      <c r="AB56" s="150"/>
      <c r="AC56" s="150"/>
      <c r="AD56" s="150"/>
      <c r="AE56" s="150"/>
      <c r="AF56" s="150"/>
      <c r="AG56" s="152"/>
      <c r="AH56" s="150"/>
      <c r="AI56" s="150"/>
      <c r="AJ56" s="150"/>
      <c r="AK56" s="150"/>
      <c r="AL56" s="150"/>
      <c r="AM56" s="150"/>
      <c r="AN56" s="150"/>
      <c r="AO56" s="150"/>
      <c r="AP56" s="150"/>
      <c r="AQ56" s="150"/>
      <c r="AR56" s="151"/>
      <c r="AS56" s="150"/>
      <c r="AT56" s="150"/>
      <c r="AU56" s="150"/>
      <c r="AV56" s="150"/>
      <c r="AW56" s="150"/>
      <c r="AX56" s="150"/>
      <c r="AY56" s="152"/>
      <c r="AZ56" s="150"/>
      <c r="BA56" s="150"/>
      <c r="BB56" s="150"/>
      <c r="BC56" s="150"/>
      <c r="BD56" s="150"/>
      <c r="BE56" s="150"/>
      <c r="BF56" s="150"/>
      <c r="BG56" s="150"/>
      <c r="BH56" s="151"/>
      <c r="BI56" s="150"/>
      <c r="BJ56" s="150"/>
      <c r="BK56" s="150"/>
      <c r="BL56" s="150"/>
      <c r="BM56" s="150"/>
      <c r="BN56" s="150"/>
      <c r="BO56" s="152"/>
      <c r="BP56" s="150"/>
      <c r="BQ56" s="150"/>
      <c r="BR56" s="150"/>
      <c r="BS56" s="150"/>
      <c r="BT56" s="150"/>
      <c r="BU56" s="150"/>
      <c r="BV56" s="150"/>
      <c r="BW56" s="150"/>
      <c r="BX56" s="151"/>
      <c r="BY56" s="150"/>
      <c r="BZ56" s="150"/>
      <c r="CA56" s="150"/>
      <c r="CB56" s="150"/>
      <c r="CC56" s="150"/>
      <c r="CD56" s="150"/>
      <c r="CE56" s="150"/>
      <c r="CF56" s="472"/>
      <c r="CG56" s="473"/>
      <c r="CH56" s="473"/>
      <c r="CI56" s="473"/>
      <c r="CJ56" s="473"/>
      <c r="CK56" s="473"/>
      <c r="CL56" s="473"/>
      <c r="CM56" s="473"/>
      <c r="CN56" s="473"/>
      <c r="CO56" s="473"/>
      <c r="CP56" s="473"/>
      <c r="CQ56" s="473"/>
      <c r="CR56" s="473"/>
      <c r="CS56" s="473"/>
      <c r="CT56" s="473"/>
      <c r="CU56" s="473"/>
      <c r="CV56" s="473"/>
      <c r="CW56" s="473"/>
      <c r="CX56" s="473"/>
      <c r="CY56" s="473"/>
      <c r="CZ56" s="473"/>
      <c r="DA56" s="473"/>
      <c r="DB56" s="473"/>
      <c r="DC56" s="473"/>
      <c r="DD56" s="474"/>
      <c r="DE56" s="127"/>
      <c r="DJ56" s="118"/>
      <c r="DK56" s="118"/>
      <c r="DL56" s="118"/>
      <c r="DM56" s="118"/>
      <c r="DN56" s="118"/>
    </row>
    <row r="57" spans="1:118" ht="12.75" customHeight="1" x14ac:dyDescent="0.15">
      <c r="A57" s="124"/>
      <c r="B57" s="464"/>
      <c r="C57" s="462"/>
      <c r="D57" s="462"/>
      <c r="E57" s="462"/>
      <c r="F57" s="462"/>
      <c r="G57" s="462"/>
      <c r="H57" s="462"/>
      <c r="I57" s="462"/>
      <c r="J57" s="462"/>
      <c r="K57" s="462"/>
      <c r="L57" s="462"/>
      <c r="M57" s="462"/>
      <c r="N57" s="463"/>
      <c r="O57" s="149"/>
      <c r="P57" s="150"/>
      <c r="Q57" s="150"/>
      <c r="R57" s="150"/>
      <c r="S57" s="150"/>
      <c r="T57" s="150"/>
      <c r="U57" s="150"/>
      <c r="V57" s="150"/>
      <c r="W57" s="150"/>
      <c r="X57" s="150"/>
      <c r="Y57" s="151"/>
      <c r="Z57" s="150"/>
      <c r="AA57" s="150"/>
      <c r="AB57" s="150"/>
      <c r="AC57" s="150"/>
      <c r="AD57" s="150"/>
      <c r="AE57" s="150"/>
      <c r="AF57" s="150"/>
      <c r="AG57" s="152"/>
      <c r="AH57" s="150"/>
      <c r="AI57" s="150"/>
      <c r="AJ57" s="150"/>
      <c r="AK57" s="150"/>
      <c r="AL57" s="150"/>
      <c r="AM57" s="150"/>
      <c r="AN57" s="150"/>
      <c r="AO57" s="150"/>
      <c r="AP57" s="150"/>
      <c r="AQ57" s="150"/>
      <c r="AR57" s="151"/>
      <c r="AS57" s="150"/>
      <c r="AT57" s="150"/>
      <c r="AU57" s="150"/>
      <c r="AV57" s="150"/>
      <c r="AW57" s="150"/>
      <c r="AX57" s="150"/>
      <c r="AY57" s="152"/>
      <c r="AZ57" s="150"/>
      <c r="BA57" s="150"/>
      <c r="BB57" s="150"/>
      <c r="BC57" s="150"/>
      <c r="BD57" s="150"/>
      <c r="BE57" s="150"/>
      <c r="BF57" s="150"/>
      <c r="BG57" s="150"/>
      <c r="BH57" s="151"/>
      <c r="BI57" s="150"/>
      <c r="BJ57" s="150"/>
      <c r="BK57" s="150"/>
      <c r="BL57" s="150"/>
      <c r="BM57" s="150"/>
      <c r="BN57" s="150"/>
      <c r="BO57" s="152"/>
      <c r="BP57" s="150"/>
      <c r="BQ57" s="150"/>
      <c r="BR57" s="150"/>
      <c r="BS57" s="150"/>
      <c r="BT57" s="150"/>
      <c r="BU57" s="150"/>
      <c r="BV57" s="150"/>
      <c r="BW57" s="150"/>
      <c r="BX57" s="151"/>
      <c r="BY57" s="150"/>
      <c r="BZ57" s="150"/>
      <c r="CA57" s="150"/>
      <c r="CB57" s="150"/>
      <c r="CC57" s="150"/>
      <c r="CD57" s="150"/>
      <c r="CE57" s="150"/>
      <c r="CF57" s="453"/>
      <c r="CG57" s="454"/>
      <c r="CH57" s="454"/>
      <c r="CI57" s="454"/>
      <c r="CJ57" s="454"/>
      <c r="CK57" s="454"/>
      <c r="CL57" s="454"/>
      <c r="CM57" s="454"/>
      <c r="CN57" s="454"/>
      <c r="CO57" s="454"/>
      <c r="CP57" s="454"/>
      <c r="CQ57" s="454"/>
      <c r="CR57" s="454"/>
      <c r="CS57" s="454"/>
      <c r="CT57" s="454"/>
      <c r="CU57" s="454"/>
      <c r="CV57" s="454"/>
      <c r="CW57" s="454"/>
      <c r="CX57" s="454"/>
      <c r="CY57" s="454"/>
      <c r="CZ57" s="454"/>
      <c r="DA57" s="454"/>
      <c r="DB57" s="454"/>
      <c r="DC57" s="454"/>
      <c r="DD57" s="455"/>
      <c r="DE57" s="127"/>
      <c r="DJ57" s="118"/>
      <c r="DK57" s="118"/>
      <c r="DL57" s="118"/>
      <c r="DM57" s="118"/>
      <c r="DN57" s="118"/>
    </row>
    <row r="58" spans="1:118" ht="12.75" customHeight="1" x14ac:dyDescent="0.15">
      <c r="A58" s="124"/>
      <c r="B58" s="464"/>
      <c r="C58" s="462"/>
      <c r="D58" s="462"/>
      <c r="E58" s="462"/>
      <c r="F58" s="462"/>
      <c r="G58" s="462"/>
      <c r="H58" s="462"/>
      <c r="I58" s="462"/>
      <c r="J58" s="462"/>
      <c r="K58" s="462"/>
      <c r="L58" s="462"/>
      <c r="M58" s="462"/>
      <c r="N58" s="463"/>
      <c r="O58" s="149"/>
      <c r="P58" s="150"/>
      <c r="Q58" s="150"/>
      <c r="R58" s="150"/>
      <c r="S58" s="150"/>
      <c r="T58" s="150"/>
      <c r="U58" s="150"/>
      <c r="V58" s="150"/>
      <c r="W58" s="150"/>
      <c r="X58" s="150"/>
      <c r="Y58" s="151"/>
      <c r="Z58" s="150"/>
      <c r="AA58" s="150"/>
      <c r="AB58" s="150"/>
      <c r="AC58" s="150"/>
      <c r="AD58" s="150"/>
      <c r="AE58" s="150"/>
      <c r="AF58" s="150"/>
      <c r="AG58" s="152"/>
      <c r="AH58" s="150"/>
      <c r="AI58" s="150"/>
      <c r="AJ58" s="150"/>
      <c r="AK58" s="150"/>
      <c r="AL58" s="150"/>
      <c r="AM58" s="150"/>
      <c r="AN58" s="150"/>
      <c r="AO58" s="150"/>
      <c r="AP58" s="150"/>
      <c r="AQ58" s="150"/>
      <c r="AR58" s="151"/>
      <c r="AS58" s="150"/>
      <c r="AT58" s="150"/>
      <c r="AU58" s="150"/>
      <c r="AV58" s="150"/>
      <c r="AW58" s="150"/>
      <c r="AX58" s="150"/>
      <c r="AY58" s="152"/>
      <c r="AZ58" s="150"/>
      <c r="BA58" s="150"/>
      <c r="BB58" s="150"/>
      <c r="BC58" s="150"/>
      <c r="BD58" s="150"/>
      <c r="BE58" s="150"/>
      <c r="BF58" s="150"/>
      <c r="BG58" s="150"/>
      <c r="BH58" s="151"/>
      <c r="BI58" s="150"/>
      <c r="BJ58" s="150"/>
      <c r="BK58" s="150"/>
      <c r="BL58" s="150"/>
      <c r="BM58" s="150"/>
      <c r="BN58" s="150"/>
      <c r="BO58" s="152"/>
      <c r="BP58" s="150"/>
      <c r="BQ58" s="150"/>
      <c r="BR58" s="150"/>
      <c r="BS58" s="150"/>
      <c r="BT58" s="150"/>
      <c r="BU58" s="150"/>
      <c r="BV58" s="150"/>
      <c r="BW58" s="150"/>
      <c r="BX58" s="151"/>
      <c r="BY58" s="150"/>
      <c r="BZ58" s="150"/>
      <c r="CA58" s="150"/>
      <c r="CB58" s="150"/>
      <c r="CC58" s="150"/>
      <c r="CD58" s="150"/>
      <c r="CE58" s="150"/>
      <c r="CF58" s="553"/>
      <c r="CG58" s="554"/>
      <c r="CH58" s="554"/>
      <c r="CI58" s="554"/>
      <c r="CJ58" s="554"/>
      <c r="CK58" s="554"/>
      <c r="CL58" s="554"/>
      <c r="CM58" s="554"/>
      <c r="CN58" s="554"/>
      <c r="CO58" s="554"/>
      <c r="CP58" s="554"/>
      <c r="CQ58" s="460" t="s">
        <v>28</v>
      </c>
      <c r="CR58" s="460"/>
      <c r="CS58" s="460"/>
      <c r="CT58" s="554"/>
      <c r="CU58" s="554"/>
      <c r="CV58" s="554"/>
      <c r="CW58" s="554"/>
      <c r="CX58" s="554"/>
      <c r="CY58" s="554"/>
      <c r="CZ58" s="554"/>
      <c r="DA58" s="554"/>
      <c r="DB58" s="554"/>
      <c r="DC58" s="554"/>
      <c r="DD58" s="557"/>
      <c r="DE58" s="127"/>
      <c r="DJ58" s="118"/>
      <c r="DK58" s="118"/>
      <c r="DL58" s="118"/>
      <c r="DM58" s="118"/>
      <c r="DN58" s="118"/>
    </row>
    <row r="59" spans="1:118" ht="12.75" customHeight="1" thickBot="1" x14ac:dyDescent="0.2">
      <c r="A59" s="124"/>
      <c r="B59" s="465"/>
      <c r="C59" s="466"/>
      <c r="D59" s="466"/>
      <c r="E59" s="466"/>
      <c r="F59" s="466"/>
      <c r="G59" s="466"/>
      <c r="H59" s="466"/>
      <c r="I59" s="466"/>
      <c r="J59" s="466"/>
      <c r="K59" s="466"/>
      <c r="L59" s="466"/>
      <c r="M59" s="466"/>
      <c r="N59" s="467"/>
      <c r="O59" s="153"/>
      <c r="P59" s="154"/>
      <c r="Q59" s="154"/>
      <c r="R59" s="154"/>
      <c r="S59" s="154"/>
      <c r="T59" s="154"/>
      <c r="U59" s="154"/>
      <c r="V59" s="154"/>
      <c r="W59" s="154"/>
      <c r="X59" s="154"/>
      <c r="Y59" s="155"/>
      <c r="Z59" s="154"/>
      <c r="AA59" s="154"/>
      <c r="AB59" s="154"/>
      <c r="AC59" s="154"/>
      <c r="AD59" s="154"/>
      <c r="AE59" s="154"/>
      <c r="AF59" s="154"/>
      <c r="AG59" s="156"/>
      <c r="AH59" s="154"/>
      <c r="AI59" s="154"/>
      <c r="AJ59" s="154"/>
      <c r="AK59" s="154"/>
      <c r="AL59" s="154"/>
      <c r="AM59" s="154"/>
      <c r="AN59" s="154"/>
      <c r="AO59" s="154"/>
      <c r="AP59" s="154"/>
      <c r="AQ59" s="154"/>
      <c r="AR59" s="155"/>
      <c r="AS59" s="154"/>
      <c r="AT59" s="154"/>
      <c r="AU59" s="154"/>
      <c r="AV59" s="154"/>
      <c r="AW59" s="154"/>
      <c r="AX59" s="154"/>
      <c r="AY59" s="156"/>
      <c r="AZ59" s="154"/>
      <c r="BA59" s="154"/>
      <c r="BB59" s="154"/>
      <c r="BC59" s="154"/>
      <c r="BD59" s="154"/>
      <c r="BE59" s="154"/>
      <c r="BF59" s="154"/>
      <c r="BG59" s="154"/>
      <c r="BH59" s="155"/>
      <c r="BI59" s="154"/>
      <c r="BJ59" s="154"/>
      <c r="BK59" s="154"/>
      <c r="BL59" s="154"/>
      <c r="BM59" s="154"/>
      <c r="BN59" s="154"/>
      <c r="BO59" s="156"/>
      <c r="BP59" s="154"/>
      <c r="BQ59" s="154"/>
      <c r="BR59" s="154"/>
      <c r="BS59" s="154"/>
      <c r="BT59" s="154"/>
      <c r="BU59" s="154"/>
      <c r="BV59" s="154"/>
      <c r="BW59" s="154"/>
      <c r="BX59" s="155"/>
      <c r="BY59" s="154"/>
      <c r="BZ59" s="154"/>
      <c r="CA59" s="154"/>
      <c r="CB59" s="154"/>
      <c r="CC59" s="154"/>
      <c r="CD59" s="154"/>
      <c r="CE59" s="154"/>
      <c r="CF59" s="583"/>
      <c r="CG59" s="584"/>
      <c r="CH59" s="584"/>
      <c r="CI59" s="584"/>
      <c r="CJ59" s="584"/>
      <c r="CK59" s="584"/>
      <c r="CL59" s="584"/>
      <c r="CM59" s="584"/>
      <c r="CN59" s="584"/>
      <c r="CO59" s="584"/>
      <c r="CP59" s="584"/>
      <c r="CQ59" s="477"/>
      <c r="CR59" s="477"/>
      <c r="CS59" s="477"/>
      <c r="CT59" s="584"/>
      <c r="CU59" s="584"/>
      <c r="CV59" s="584"/>
      <c r="CW59" s="584"/>
      <c r="CX59" s="584"/>
      <c r="CY59" s="584"/>
      <c r="CZ59" s="584"/>
      <c r="DA59" s="584"/>
      <c r="DB59" s="584"/>
      <c r="DC59" s="584"/>
      <c r="DD59" s="585"/>
      <c r="DE59" s="127"/>
      <c r="DJ59" s="118"/>
      <c r="DK59" s="118"/>
      <c r="DL59" s="118"/>
      <c r="DM59" s="118"/>
      <c r="DN59" s="118"/>
    </row>
    <row r="60" spans="1:118" ht="16.5" customHeight="1" x14ac:dyDescent="0.15">
      <c r="A60" s="124"/>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c r="BS60" s="133"/>
      <c r="BT60" s="133"/>
      <c r="BU60" s="133"/>
      <c r="BV60" s="133"/>
      <c r="BW60" s="133"/>
      <c r="BX60" s="133"/>
      <c r="BY60" s="133"/>
      <c r="BZ60" s="133"/>
      <c r="CA60" s="133"/>
      <c r="CB60" s="133"/>
      <c r="CC60" s="133"/>
      <c r="CD60" s="133"/>
      <c r="CE60" s="133"/>
      <c r="CF60" s="133"/>
      <c r="CG60" s="133"/>
      <c r="CH60" s="133"/>
      <c r="CI60" s="133"/>
      <c r="CJ60" s="133"/>
      <c r="CK60" s="133"/>
      <c r="CL60" s="133"/>
      <c r="CM60" s="133"/>
      <c r="CN60" s="133"/>
      <c r="CO60" s="133"/>
      <c r="CP60" s="133"/>
      <c r="CQ60" s="133"/>
      <c r="CR60" s="133"/>
      <c r="CS60" s="133"/>
      <c r="CT60" s="133"/>
      <c r="CU60" s="133"/>
      <c r="CV60" s="133"/>
      <c r="CW60" s="133"/>
      <c r="CX60" s="133"/>
      <c r="CY60" s="133"/>
      <c r="CZ60" s="133"/>
      <c r="DA60" s="133"/>
      <c r="DB60" s="133"/>
      <c r="DC60" s="133"/>
      <c r="DD60" s="133"/>
      <c r="DE60" s="127"/>
    </row>
    <row r="61" spans="1:118" ht="26.25" customHeight="1" x14ac:dyDescent="0.15">
      <c r="A61" s="544" t="s">
        <v>26</v>
      </c>
      <c r="B61" s="545"/>
      <c r="C61" s="545"/>
      <c r="D61" s="545"/>
      <c r="E61" s="545"/>
      <c r="F61" s="545"/>
      <c r="G61" s="545"/>
      <c r="H61" s="545"/>
      <c r="I61" s="545"/>
      <c r="J61" s="545"/>
      <c r="K61" s="545"/>
      <c r="L61" s="545"/>
      <c r="M61" s="545"/>
      <c r="N61" s="545"/>
      <c r="O61" s="505" t="s">
        <v>27</v>
      </c>
      <c r="P61" s="505"/>
      <c r="Q61" s="505"/>
      <c r="R61" s="505"/>
      <c r="S61" s="505"/>
      <c r="T61" s="505"/>
      <c r="U61" s="505"/>
      <c r="V61" s="505"/>
      <c r="W61" s="505"/>
      <c r="X61" s="505"/>
      <c r="Y61" s="505"/>
      <c r="Z61" s="505"/>
      <c r="AA61" s="505"/>
      <c r="AB61" s="505"/>
      <c r="AC61" s="505"/>
      <c r="AD61" s="505"/>
      <c r="AE61" s="505"/>
      <c r="AF61" s="505"/>
      <c r="AG61" s="505"/>
      <c r="AH61" s="505"/>
      <c r="AI61" s="505"/>
      <c r="AJ61" s="505"/>
      <c r="AK61" s="505"/>
      <c r="AL61" s="505"/>
      <c r="AM61" s="505"/>
      <c r="AN61" s="505"/>
      <c r="AO61" s="505"/>
      <c r="AP61" s="505"/>
      <c r="AQ61" s="505"/>
      <c r="AR61" s="505"/>
      <c r="AS61" s="505"/>
      <c r="AT61" s="505"/>
      <c r="AU61" s="505"/>
      <c r="AV61" s="505"/>
      <c r="AW61" s="505"/>
      <c r="AX61" s="505"/>
      <c r="AY61" s="505"/>
      <c r="AZ61" s="505"/>
      <c r="BA61" s="505"/>
      <c r="BB61" s="141"/>
      <c r="BC61" s="165"/>
      <c r="BD61" s="142"/>
      <c r="BE61" s="143"/>
      <c r="BF61" s="143"/>
      <c r="BG61" s="143"/>
      <c r="BH61" s="143"/>
      <c r="BI61" s="143"/>
      <c r="BJ61" s="143"/>
      <c r="BK61" s="143"/>
      <c r="BL61" s="143"/>
      <c r="BM61" s="143"/>
      <c r="BN61" s="143"/>
      <c r="BO61" s="143"/>
      <c r="BP61" s="143"/>
      <c r="BQ61" s="143"/>
      <c r="BR61" s="143"/>
      <c r="BS61" s="143"/>
      <c r="BT61" s="143"/>
      <c r="BU61" s="143"/>
      <c r="BV61" s="143"/>
      <c r="BW61" s="133"/>
      <c r="BX61" s="133"/>
      <c r="BY61" s="133"/>
      <c r="BZ61" s="133"/>
      <c r="CA61" s="133"/>
      <c r="CB61" s="133"/>
      <c r="CC61" s="133"/>
      <c r="CD61" s="133"/>
      <c r="CE61" s="133"/>
      <c r="CF61" s="133"/>
      <c r="CG61" s="133"/>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27"/>
    </row>
    <row r="62" spans="1:118" ht="11.25" customHeight="1" x14ac:dyDescent="0.15">
      <c r="A62" s="124"/>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3"/>
      <c r="BN62" s="143"/>
      <c r="BO62" s="143"/>
      <c r="BP62" s="143"/>
      <c r="BQ62" s="143"/>
      <c r="BR62" s="143"/>
      <c r="BS62" s="143"/>
      <c r="BT62" s="143"/>
      <c r="BU62" s="143"/>
      <c r="BV62" s="143"/>
      <c r="BW62" s="133"/>
      <c r="BX62" s="133"/>
      <c r="BY62" s="133"/>
      <c r="BZ62" s="133"/>
      <c r="CA62" s="133"/>
      <c r="CB62" s="133"/>
      <c r="CC62" s="133"/>
      <c r="CD62" s="133"/>
      <c r="CE62" s="133"/>
      <c r="CF62" s="133"/>
      <c r="CG62" s="133"/>
      <c r="CH62" s="133"/>
      <c r="CI62" s="133"/>
      <c r="CJ62" s="133"/>
      <c r="CK62" s="133"/>
      <c r="CL62" s="133"/>
      <c r="CM62" s="133"/>
      <c r="CN62" s="133"/>
      <c r="CO62" s="133"/>
      <c r="CP62" s="133"/>
      <c r="CQ62" s="133"/>
      <c r="CR62" s="133"/>
      <c r="CS62" s="133"/>
      <c r="CT62" s="133"/>
      <c r="CU62" s="133"/>
      <c r="CV62" s="133"/>
      <c r="CW62" s="133"/>
      <c r="CX62" s="133"/>
      <c r="CY62" s="133"/>
      <c r="CZ62" s="133"/>
      <c r="DA62" s="133"/>
      <c r="DB62" s="133"/>
      <c r="DC62" s="133"/>
      <c r="DD62" s="133"/>
      <c r="DE62" s="127"/>
    </row>
    <row r="63" spans="1:118" ht="18.75" customHeight="1" x14ac:dyDescent="0.15">
      <c r="A63" s="124"/>
      <c r="B63" s="571" t="s">
        <v>220</v>
      </c>
      <c r="C63" s="572"/>
      <c r="D63" s="572"/>
      <c r="E63" s="572"/>
      <c r="F63" s="572"/>
      <c r="G63" s="572"/>
      <c r="H63" s="572"/>
      <c r="I63" s="572"/>
      <c r="J63" s="572"/>
      <c r="K63" s="572"/>
      <c r="L63" s="572"/>
      <c r="M63" s="572"/>
      <c r="N63" s="572"/>
      <c r="O63" s="572"/>
      <c r="P63" s="572"/>
      <c r="Q63" s="572"/>
      <c r="R63" s="572"/>
      <c r="S63" s="572"/>
      <c r="T63" s="572"/>
      <c r="U63" s="572"/>
      <c r="V63" s="572"/>
      <c r="W63" s="572"/>
      <c r="X63" s="572"/>
      <c r="Y63" s="572"/>
      <c r="Z63" s="572"/>
      <c r="AA63" s="572"/>
      <c r="AB63" s="572"/>
      <c r="AC63" s="572"/>
      <c r="AD63" s="572"/>
      <c r="AE63" s="572"/>
      <c r="AF63" s="572"/>
      <c r="AG63" s="572"/>
      <c r="AH63" s="572"/>
      <c r="AI63" s="572"/>
      <c r="AJ63" s="572"/>
      <c r="AK63" s="572"/>
      <c r="AL63" s="572"/>
      <c r="AM63" s="572"/>
      <c r="AN63" s="572"/>
      <c r="AO63" s="572"/>
      <c r="AP63" s="572"/>
      <c r="AQ63" s="572"/>
      <c r="AR63" s="572"/>
      <c r="AS63" s="572"/>
      <c r="AT63" s="572"/>
      <c r="AU63" s="572"/>
      <c r="AV63" s="572"/>
      <c r="AW63" s="572"/>
      <c r="AX63" s="572"/>
      <c r="AY63" s="572"/>
      <c r="AZ63" s="572"/>
      <c r="BA63" s="572"/>
      <c r="BB63" s="572"/>
      <c r="BC63" s="572"/>
      <c r="BD63" s="572"/>
      <c r="BE63" s="572"/>
      <c r="BF63" s="572"/>
      <c r="BG63" s="572"/>
      <c r="BH63" s="572"/>
      <c r="BI63" s="572"/>
      <c r="BJ63" s="572"/>
      <c r="BK63" s="572"/>
      <c r="BL63" s="572"/>
      <c r="BM63" s="572"/>
      <c r="BN63" s="572"/>
      <c r="BO63" s="572"/>
      <c r="BP63" s="572"/>
      <c r="BQ63" s="572"/>
      <c r="BR63" s="572"/>
      <c r="BS63" s="572"/>
      <c r="BT63" s="572"/>
      <c r="BU63" s="572"/>
      <c r="BV63" s="572"/>
      <c r="BW63" s="572"/>
      <c r="BX63" s="572"/>
      <c r="BY63" s="572"/>
      <c r="BZ63" s="572"/>
      <c r="CA63" s="572"/>
      <c r="CB63" s="572"/>
      <c r="CC63" s="572"/>
      <c r="CD63" s="572"/>
      <c r="CE63" s="572"/>
      <c r="CF63" s="572"/>
      <c r="CG63" s="572"/>
      <c r="CH63" s="572"/>
      <c r="CI63" s="572"/>
      <c r="CJ63" s="572"/>
      <c r="CK63" s="572"/>
      <c r="CL63" s="572"/>
      <c r="CM63" s="572"/>
      <c r="CN63" s="572"/>
      <c r="CO63" s="572"/>
      <c r="CP63" s="572"/>
      <c r="CQ63" s="572"/>
      <c r="CR63" s="572"/>
      <c r="CS63" s="572"/>
      <c r="CT63" s="572"/>
      <c r="CU63" s="572"/>
      <c r="CV63" s="572"/>
      <c r="CW63" s="572"/>
      <c r="CX63" s="572"/>
      <c r="CY63" s="572"/>
      <c r="CZ63" s="572"/>
      <c r="DA63" s="572"/>
      <c r="DB63" s="572"/>
      <c r="DC63" s="572"/>
      <c r="DD63" s="573"/>
      <c r="DE63" s="127"/>
    </row>
    <row r="64" spans="1:118" ht="18.75" customHeight="1" x14ac:dyDescent="0.15">
      <c r="A64" s="124"/>
      <c r="B64" s="574"/>
      <c r="C64" s="575"/>
      <c r="D64" s="575"/>
      <c r="E64" s="575"/>
      <c r="F64" s="575"/>
      <c r="G64" s="575"/>
      <c r="H64" s="575"/>
      <c r="I64" s="575"/>
      <c r="J64" s="575"/>
      <c r="K64" s="575"/>
      <c r="L64" s="575"/>
      <c r="M64" s="575"/>
      <c r="N64" s="575"/>
      <c r="O64" s="575"/>
      <c r="P64" s="575"/>
      <c r="Q64" s="575"/>
      <c r="R64" s="575"/>
      <c r="S64" s="575"/>
      <c r="T64" s="575"/>
      <c r="U64" s="575"/>
      <c r="V64" s="575"/>
      <c r="W64" s="575"/>
      <c r="X64" s="575"/>
      <c r="Y64" s="575"/>
      <c r="Z64" s="575"/>
      <c r="AA64" s="575"/>
      <c r="AB64" s="575"/>
      <c r="AC64" s="575"/>
      <c r="AD64" s="575"/>
      <c r="AE64" s="575"/>
      <c r="AF64" s="575"/>
      <c r="AG64" s="575"/>
      <c r="AH64" s="575"/>
      <c r="AI64" s="575"/>
      <c r="AJ64" s="575"/>
      <c r="AK64" s="575"/>
      <c r="AL64" s="575"/>
      <c r="AM64" s="575"/>
      <c r="AN64" s="575"/>
      <c r="AO64" s="575"/>
      <c r="AP64" s="575"/>
      <c r="AQ64" s="575"/>
      <c r="AR64" s="575"/>
      <c r="AS64" s="575"/>
      <c r="AT64" s="575"/>
      <c r="AU64" s="575"/>
      <c r="AV64" s="575"/>
      <c r="AW64" s="575"/>
      <c r="AX64" s="575"/>
      <c r="AY64" s="575"/>
      <c r="AZ64" s="575"/>
      <c r="BA64" s="575"/>
      <c r="BB64" s="575"/>
      <c r="BC64" s="575"/>
      <c r="BD64" s="575"/>
      <c r="BE64" s="575"/>
      <c r="BF64" s="575"/>
      <c r="BG64" s="575"/>
      <c r="BH64" s="575"/>
      <c r="BI64" s="575"/>
      <c r="BJ64" s="575"/>
      <c r="BK64" s="575"/>
      <c r="BL64" s="575"/>
      <c r="BM64" s="575"/>
      <c r="BN64" s="575"/>
      <c r="BO64" s="575"/>
      <c r="BP64" s="575"/>
      <c r="BQ64" s="575"/>
      <c r="BR64" s="575"/>
      <c r="BS64" s="575"/>
      <c r="BT64" s="575"/>
      <c r="BU64" s="575"/>
      <c r="BV64" s="575"/>
      <c r="BW64" s="575"/>
      <c r="BX64" s="575"/>
      <c r="BY64" s="575"/>
      <c r="BZ64" s="575"/>
      <c r="CA64" s="575"/>
      <c r="CB64" s="575"/>
      <c r="CC64" s="575"/>
      <c r="CD64" s="575"/>
      <c r="CE64" s="575"/>
      <c r="CF64" s="575"/>
      <c r="CG64" s="575"/>
      <c r="CH64" s="575"/>
      <c r="CI64" s="575"/>
      <c r="CJ64" s="575"/>
      <c r="CK64" s="575"/>
      <c r="CL64" s="575"/>
      <c r="CM64" s="575"/>
      <c r="CN64" s="575"/>
      <c r="CO64" s="575"/>
      <c r="CP64" s="575"/>
      <c r="CQ64" s="575"/>
      <c r="CR64" s="575"/>
      <c r="CS64" s="575"/>
      <c r="CT64" s="575"/>
      <c r="CU64" s="575"/>
      <c r="CV64" s="575"/>
      <c r="CW64" s="575"/>
      <c r="CX64" s="575"/>
      <c r="CY64" s="575"/>
      <c r="CZ64" s="575"/>
      <c r="DA64" s="575"/>
      <c r="DB64" s="575"/>
      <c r="DC64" s="575"/>
      <c r="DD64" s="576"/>
      <c r="DE64" s="127"/>
    </row>
    <row r="65" spans="1:109" ht="18.75" customHeight="1" x14ac:dyDescent="0.15">
      <c r="A65" s="124"/>
      <c r="B65" s="574"/>
      <c r="C65" s="575"/>
      <c r="D65" s="575"/>
      <c r="E65" s="575"/>
      <c r="F65" s="575"/>
      <c r="G65" s="575"/>
      <c r="H65" s="575"/>
      <c r="I65" s="575"/>
      <c r="J65" s="575"/>
      <c r="K65" s="575"/>
      <c r="L65" s="575"/>
      <c r="M65" s="575"/>
      <c r="N65" s="575"/>
      <c r="O65" s="575"/>
      <c r="P65" s="575"/>
      <c r="Q65" s="575"/>
      <c r="R65" s="575"/>
      <c r="S65" s="575"/>
      <c r="T65" s="575"/>
      <c r="U65" s="575"/>
      <c r="V65" s="575"/>
      <c r="W65" s="575"/>
      <c r="X65" s="575"/>
      <c r="Y65" s="575"/>
      <c r="Z65" s="575"/>
      <c r="AA65" s="575"/>
      <c r="AB65" s="575"/>
      <c r="AC65" s="575"/>
      <c r="AD65" s="575"/>
      <c r="AE65" s="575"/>
      <c r="AF65" s="575"/>
      <c r="AG65" s="575"/>
      <c r="AH65" s="575"/>
      <c r="AI65" s="575"/>
      <c r="AJ65" s="575"/>
      <c r="AK65" s="575"/>
      <c r="AL65" s="575"/>
      <c r="AM65" s="575"/>
      <c r="AN65" s="575"/>
      <c r="AO65" s="575"/>
      <c r="AP65" s="575"/>
      <c r="AQ65" s="575"/>
      <c r="AR65" s="575"/>
      <c r="AS65" s="575"/>
      <c r="AT65" s="575"/>
      <c r="AU65" s="575"/>
      <c r="AV65" s="575"/>
      <c r="AW65" s="575"/>
      <c r="AX65" s="575"/>
      <c r="AY65" s="575"/>
      <c r="AZ65" s="575"/>
      <c r="BA65" s="575"/>
      <c r="BB65" s="575"/>
      <c r="BC65" s="575"/>
      <c r="BD65" s="575"/>
      <c r="BE65" s="575"/>
      <c r="BF65" s="575"/>
      <c r="BG65" s="575"/>
      <c r="BH65" s="575"/>
      <c r="BI65" s="575"/>
      <c r="BJ65" s="575"/>
      <c r="BK65" s="575"/>
      <c r="BL65" s="575"/>
      <c r="BM65" s="575"/>
      <c r="BN65" s="575"/>
      <c r="BO65" s="575"/>
      <c r="BP65" s="575"/>
      <c r="BQ65" s="575"/>
      <c r="BR65" s="575"/>
      <c r="BS65" s="575"/>
      <c r="BT65" s="575"/>
      <c r="BU65" s="575"/>
      <c r="BV65" s="575"/>
      <c r="BW65" s="575"/>
      <c r="BX65" s="575"/>
      <c r="BY65" s="575"/>
      <c r="BZ65" s="575"/>
      <c r="CA65" s="575"/>
      <c r="CB65" s="575"/>
      <c r="CC65" s="575"/>
      <c r="CD65" s="575"/>
      <c r="CE65" s="575"/>
      <c r="CF65" s="575"/>
      <c r="CG65" s="575"/>
      <c r="CH65" s="575"/>
      <c r="CI65" s="575"/>
      <c r="CJ65" s="575"/>
      <c r="CK65" s="575"/>
      <c r="CL65" s="575"/>
      <c r="CM65" s="575"/>
      <c r="CN65" s="575"/>
      <c r="CO65" s="575"/>
      <c r="CP65" s="575"/>
      <c r="CQ65" s="575"/>
      <c r="CR65" s="575"/>
      <c r="CS65" s="575"/>
      <c r="CT65" s="575"/>
      <c r="CU65" s="575"/>
      <c r="CV65" s="575"/>
      <c r="CW65" s="575"/>
      <c r="CX65" s="575"/>
      <c r="CY65" s="575"/>
      <c r="CZ65" s="575"/>
      <c r="DA65" s="575"/>
      <c r="DB65" s="575"/>
      <c r="DC65" s="575"/>
      <c r="DD65" s="576"/>
      <c r="DE65" s="127"/>
    </row>
    <row r="66" spans="1:109" ht="18.75" customHeight="1" x14ac:dyDescent="0.15">
      <c r="A66" s="124"/>
      <c r="B66" s="574"/>
      <c r="C66" s="575"/>
      <c r="D66" s="575"/>
      <c r="E66" s="575"/>
      <c r="F66" s="575"/>
      <c r="G66" s="575"/>
      <c r="H66" s="575"/>
      <c r="I66" s="575"/>
      <c r="J66" s="575"/>
      <c r="K66" s="575"/>
      <c r="L66" s="575"/>
      <c r="M66" s="575"/>
      <c r="N66" s="575"/>
      <c r="O66" s="575"/>
      <c r="P66" s="575"/>
      <c r="Q66" s="575"/>
      <c r="R66" s="575"/>
      <c r="S66" s="575"/>
      <c r="T66" s="575"/>
      <c r="U66" s="575"/>
      <c r="V66" s="575"/>
      <c r="W66" s="575"/>
      <c r="X66" s="575"/>
      <c r="Y66" s="575"/>
      <c r="Z66" s="575"/>
      <c r="AA66" s="575"/>
      <c r="AB66" s="575"/>
      <c r="AC66" s="575"/>
      <c r="AD66" s="575"/>
      <c r="AE66" s="575"/>
      <c r="AF66" s="575"/>
      <c r="AG66" s="575"/>
      <c r="AH66" s="575"/>
      <c r="AI66" s="575"/>
      <c r="AJ66" s="575"/>
      <c r="AK66" s="575"/>
      <c r="AL66" s="575"/>
      <c r="AM66" s="575"/>
      <c r="AN66" s="575"/>
      <c r="AO66" s="575"/>
      <c r="AP66" s="575"/>
      <c r="AQ66" s="575"/>
      <c r="AR66" s="575"/>
      <c r="AS66" s="575"/>
      <c r="AT66" s="575"/>
      <c r="AU66" s="575"/>
      <c r="AV66" s="575"/>
      <c r="AW66" s="575"/>
      <c r="AX66" s="575"/>
      <c r="AY66" s="575"/>
      <c r="AZ66" s="575"/>
      <c r="BA66" s="575"/>
      <c r="BB66" s="575"/>
      <c r="BC66" s="575"/>
      <c r="BD66" s="575"/>
      <c r="BE66" s="575"/>
      <c r="BF66" s="575"/>
      <c r="BG66" s="575"/>
      <c r="BH66" s="575"/>
      <c r="BI66" s="575"/>
      <c r="BJ66" s="575"/>
      <c r="BK66" s="575"/>
      <c r="BL66" s="575"/>
      <c r="BM66" s="575"/>
      <c r="BN66" s="575"/>
      <c r="BO66" s="575"/>
      <c r="BP66" s="575"/>
      <c r="BQ66" s="575"/>
      <c r="BR66" s="575"/>
      <c r="BS66" s="575"/>
      <c r="BT66" s="575"/>
      <c r="BU66" s="575"/>
      <c r="BV66" s="575"/>
      <c r="BW66" s="575"/>
      <c r="BX66" s="575"/>
      <c r="BY66" s="575"/>
      <c r="BZ66" s="575"/>
      <c r="CA66" s="575"/>
      <c r="CB66" s="575"/>
      <c r="CC66" s="575"/>
      <c r="CD66" s="575"/>
      <c r="CE66" s="575"/>
      <c r="CF66" s="575"/>
      <c r="CG66" s="575"/>
      <c r="CH66" s="575"/>
      <c r="CI66" s="575"/>
      <c r="CJ66" s="575"/>
      <c r="CK66" s="575"/>
      <c r="CL66" s="575"/>
      <c r="CM66" s="575"/>
      <c r="CN66" s="575"/>
      <c r="CO66" s="575"/>
      <c r="CP66" s="575"/>
      <c r="CQ66" s="575"/>
      <c r="CR66" s="575"/>
      <c r="CS66" s="575"/>
      <c r="CT66" s="575"/>
      <c r="CU66" s="575"/>
      <c r="CV66" s="575"/>
      <c r="CW66" s="575"/>
      <c r="CX66" s="575"/>
      <c r="CY66" s="575"/>
      <c r="CZ66" s="575"/>
      <c r="DA66" s="575"/>
      <c r="DB66" s="575"/>
      <c r="DC66" s="575"/>
      <c r="DD66" s="576"/>
      <c r="DE66" s="127"/>
    </row>
    <row r="67" spans="1:109" ht="18.75" customHeight="1" x14ac:dyDescent="0.15">
      <c r="A67" s="124"/>
      <c r="B67" s="574"/>
      <c r="C67" s="575"/>
      <c r="D67" s="575"/>
      <c r="E67" s="575"/>
      <c r="F67" s="575"/>
      <c r="G67" s="575"/>
      <c r="H67" s="575"/>
      <c r="I67" s="575"/>
      <c r="J67" s="575"/>
      <c r="K67" s="575"/>
      <c r="L67" s="575"/>
      <c r="M67" s="575"/>
      <c r="N67" s="575"/>
      <c r="O67" s="575"/>
      <c r="P67" s="575"/>
      <c r="Q67" s="575"/>
      <c r="R67" s="575"/>
      <c r="S67" s="575"/>
      <c r="T67" s="575"/>
      <c r="U67" s="575"/>
      <c r="V67" s="575"/>
      <c r="W67" s="575"/>
      <c r="X67" s="575"/>
      <c r="Y67" s="575"/>
      <c r="Z67" s="575"/>
      <c r="AA67" s="575"/>
      <c r="AB67" s="575"/>
      <c r="AC67" s="575"/>
      <c r="AD67" s="575"/>
      <c r="AE67" s="575"/>
      <c r="AF67" s="575"/>
      <c r="AG67" s="575"/>
      <c r="AH67" s="575"/>
      <c r="AI67" s="575"/>
      <c r="AJ67" s="575"/>
      <c r="AK67" s="575"/>
      <c r="AL67" s="575"/>
      <c r="AM67" s="575"/>
      <c r="AN67" s="575"/>
      <c r="AO67" s="575"/>
      <c r="AP67" s="575"/>
      <c r="AQ67" s="575"/>
      <c r="AR67" s="575"/>
      <c r="AS67" s="575"/>
      <c r="AT67" s="575"/>
      <c r="AU67" s="575"/>
      <c r="AV67" s="575"/>
      <c r="AW67" s="575"/>
      <c r="AX67" s="575"/>
      <c r="AY67" s="575"/>
      <c r="AZ67" s="575"/>
      <c r="BA67" s="575"/>
      <c r="BB67" s="575"/>
      <c r="BC67" s="575"/>
      <c r="BD67" s="575"/>
      <c r="BE67" s="575"/>
      <c r="BF67" s="575"/>
      <c r="BG67" s="575"/>
      <c r="BH67" s="575"/>
      <c r="BI67" s="575"/>
      <c r="BJ67" s="575"/>
      <c r="BK67" s="575"/>
      <c r="BL67" s="575"/>
      <c r="BM67" s="575"/>
      <c r="BN67" s="575"/>
      <c r="BO67" s="575"/>
      <c r="BP67" s="575"/>
      <c r="BQ67" s="575"/>
      <c r="BR67" s="575"/>
      <c r="BS67" s="575"/>
      <c r="BT67" s="575"/>
      <c r="BU67" s="575"/>
      <c r="BV67" s="575"/>
      <c r="BW67" s="575"/>
      <c r="BX67" s="575"/>
      <c r="BY67" s="575"/>
      <c r="BZ67" s="575"/>
      <c r="CA67" s="575"/>
      <c r="CB67" s="575"/>
      <c r="CC67" s="575"/>
      <c r="CD67" s="575"/>
      <c r="CE67" s="575"/>
      <c r="CF67" s="575"/>
      <c r="CG67" s="575"/>
      <c r="CH67" s="575"/>
      <c r="CI67" s="575"/>
      <c r="CJ67" s="575"/>
      <c r="CK67" s="575"/>
      <c r="CL67" s="575"/>
      <c r="CM67" s="575"/>
      <c r="CN67" s="575"/>
      <c r="CO67" s="575"/>
      <c r="CP67" s="575"/>
      <c r="CQ67" s="575"/>
      <c r="CR67" s="575"/>
      <c r="CS67" s="575"/>
      <c r="CT67" s="575"/>
      <c r="CU67" s="575"/>
      <c r="CV67" s="575"/>
      <c r="CW67" s="575"/>
      <c r="CX67" s="575"/>
      <c r="CY67" s="575"/>
      <c r="CZ67" s="575"/>
      <c r="DA67" s="575"/>
      <c r="DB67" s="575"/>
      <c r="DC67" s="575"/>
      <c r="DD67" s="576"/>
      <c r="DE67" s="127"/>
    </row>
    <row r="68" spans="1:109" ht="18.75" customHeight="1" x14ac:dyDescent="0.15">
      <c r="A68" s="124"/>
      <c r="B68" s="574"/>
      <c r="C68" s="575"/>
      <c r="D68" s="575"/>
      <c r="E68" s="575"/>
      <c r="F68" s="575"/>
      <c r="G68" s="575"/>
      <c r="H68" s="575"/>
      <c r="I68" s="575"/>
      <c r="J68" s="575"/>
      <c r="K68" s="575"/>
      <c r="L68" s="575"/>
      <c r="M68" s="575"/>
      <c r="N68" s="575"/>
      <c r="O68" s="575"/>
      <c r="P68" s="575"/>
      <c r="Q68" s="575"/>
      <c r="R68" s="575"/>
      <c r="S68" s="575"/>
      <c r="T68" s="575"/>
      <c r="U68" s="575"/>
      <c r="V68" s="575"/>
      <c r="W68" s="575"/>
      <c r="X68" s="575"/>
      <c r="Y68" s="575"/>
      <c r="Z68" s="575"/>
      <c r="AA68" s="575"/>
      <c r="AB68" s="575"/>
      <c r="AC68" s="575"/>
      <c r="AD68" s="575"/>
      <c r="AE68" s="575"/>
      <c r="AF68" s="575"/>
      <c r="AG68" s="575"/>
      <c r="AH68" s="575"/>
      <c r="AI68" s="575"/>
      <c r="AJ68" s="575"/>
      <c r="AK68" s="575"/>
      <c r="AL68" s="575"/>
      <c r="AM68" s="575"/>
      <c r="AN68" s="575"/>
      <c r="AO68" s="575"/>
      <c r="AP68" s="575"/>
      <c r="AQ68" s="575"/>
      <c r="AR68" s="575"/>
      <c r="AS68" s="575"/>
      <c r="AT68" s="575"/>
      <c r="AU68" s="575"/>
      <c r="AV68" s="575"/>
      <c r="AW68" s="575"/>
      <c r="AX68" s="575"/>
      <c r="AY68" s="575"/>
      <c r="AZ68" s="575"/>
      <c r="BA68" s="575"/>
      <c r="BB68" s="575"/>
      <c r="BC68" s="575"/>
      <c r="BD68" s="575"/>
      <c r="BE68" s="575"/>
      <c r="BF68" s="575"/>
      <c r="BG68" s="575"/>
      <c r="BH68" s="575"/>
      <c r="BI68" s="575"/>
      <c r="BJ68" s="575"/>
      <c r="BK68" s="575"/>
      <c r="BL68" s="575"/>
      <c r="BM68" s="575"/>
      <c r="BN68" s="575"/>
      <c r="BO68" s="575"/>
      <c r="BP68" s="575"/>
      <c r="BQ68" s="575"/>
      <c r="BR68" s="575"/>
      <c r="BS68" s="575"/>
      <c r="BT68" s="575"/>
      <c r="BU68" s="575"/>
      <c r="BV68" s="575"/>
      <c r="BW68" s="575"/>
      <c r="BX68" s="575"/>
      <c r="BY68" s="575"/>
      <c r="BZ68" s="575"/>
      <c r="CA68" s="575"/>
      <c r="CB68" s="575"/>
      <c r="CC68" s="575"/>
      <c r="CD68" s="575"/>
      <c r="CE68" s="575"/>
      <c r="CF68" s="575"/>
      <c r="CG68" s="575"/>
      <c r="CH68" s="575"/>
      <c r="CI68" s="575"/>
      <c r="CJ68" s="575"/>
      <c r="CK68" s="575"/>
      <c r="CL68" s="575"/>
      <c r="CM68" s="575"/>
      <c r="CN68" s="575"/>
      <c r="CO68" s="575"/>
      <c r="CP68" s="575"/>
      <c r="CQ68" s="575"/>
      <c r="CR68" s="575"/>
      <c r="CS68" s="575"/>
      <c r="CT68" s="575"/>
      <c r="CU68" s="575"/>
      <c r="CV68" s="575"/>
      <c r="CW68" s="575"/>
      <c r="CX68" s="575"/>
      <c r="CY68" s="575"/>
      <c r="CZ68" s="575"/>
      <c r="DA68" s="575"/>
      <c r="DB68" s="575"/>
      <c r="DC68" s="575"/>
      <c r="DD68" s="576"/>
      <c r="DE68" s="127"/>
    </row>
    <row r="69" spans="1:109" ht="18.75" customHeight="1" x14ac:dyDescent="0.15">
      <c r="A69" s="124"/>
      <c r="B69" s="574"/>
      <c r="C69" s="575"/>
      <c r="D69" s="575"/>
      <c r="E69" s="575"/>
      <c r="F69" s="575"/>
      <c r="G69" s="575"/>
      <c r="H69" s="575"/>
      <c r="I69" s="575"/>
      <c r="J69" s="575"/>
      <c r="K69" s="575"/>
      <c r="L69" s="575"/>
      <c r="M69" s="575"/>
      <c r="N69" s="575"/>
      <c r="O69" s="575"/>
      <c r="P69" s="575"/>
      <c r="Q69" s="575"/>
      <c r="R69" s="575"/>
      <c r="S69" s="575"/>
      <c r="T69" s="575"/>
      <c r="U69" s="575"/>
      <c r="V69" s="575"/>
      <c r="W69" s="575"/>
      <c r="X69" s="575"/>
      <c r="Y69" s="575"/>
      <c r="Z69" s="575"/>
      <c r="AA69" s="575"/>
      <c r="AB69" s="575"/>
      <c r="AC69" s="575"/>
      <c r="AD69" s="575"/>
      <c r="AE69" s="575"/>
      <c r="AF69" s="575"/>
      <c r="AG69" s="575"/>
      <c r="AH69" s="575"/>
      <c r="AI69" s="575"/>
      <c r="AJ69" s="575"/>
      <c r="AK69" s="575"/>
      <c r="AL69" s="575"/>
      <c r="AM69" s="575"/>
      <c r="AN69" s="575"/>
      <c r="AO69" s="575"/>
      <c r="AP69" s="575"/>
      <c r="AQ69" s="575"/>
      <c r="AR69" s="575"/>
      <c r="AS69" s="575"/>
      <c r="AT69" s="575"/>
      <c r="AU69" s="575"/>
      <c r="AV69" s="575"/>
      <c r="AW69" s="575"/>
      <c r="AX69" s="575"/>
      <c r="AY69" s="575"/>
      <c r="AZ69" s="575"/>
      <c r="BA69" s="575"/>
      <c r="BB69" s="575"/>
      <c r="BC69" s="575"/>
      <c r="BD69" s="575"/>
      <c r="BE69" s="575"/>
      <c r="BF69" s="575"/>
      <c r="BG69" s="575"/>
      <c r="BH69" s="575"/>
      <c r="BI69" s="575"/>
      <c r="BJ69" s="575"/>
      <c r="BK69" s="575"/>
      <c r="BL69" s="575"/>
      <c r="BM69" s="575"/>
      <c r="BN69" s="575"/>
      <c r="BO69" s="575"/>
      <c r="BP69" s="575"/>
      <c r="BQ69" s="575"/>
      <c r="BR69" s="575"/>
      <c r="BS69" s="575"/>
      <c r="BT69" s="575"/>
      <c r="BU69" s="575"/>
      <c r="BV69" s="575"/>
      <c r="BW69" s="575"/>
      <c r="BX69" s="575"/>
      <c r="BY69" s="575"/>
      <c r="BZ69" s="575"/>
      <c r="CA69" s="575"/>
      <c r="CB69" s="575"/>
      <c r="CC69" s="575"/>
      <c r="CD69" s="575"/>
      <c r="CE69" s="575"/>
      <c r="CF69" s="575"/>
      <c r="CG69" s="575"/>
      <c r="CH69" s="575"/>
      <c r="CI69" s="575"/>
      <c r="CJ69" s="575"/>
      <c r="CK69" s="575"/>
      <c r="CL69" s="575"/>
      <c r="CM69" s="575"/>
      <c r="CN69" s="575"/>
      <c r="CO69" s="575"/>
      <c r="CP69" s="575"/>
      <c r="CQ69" s="575"/>
      <c r="CR69" s="575"/>
      <c r="CS69" s="575"/>
      <c r="CT69" s="575"/>
      <c r="CU69" s="575"/>
      <c r="CV69" s="575"/>
      <c r="CW69" s="575"/>
      <c r="CX69" s="575"/>
      <c r="CY69" s="575"/>
      <c r="CZ69" s="575"/>
      <c r="DA69" s="575"/>
      <c r="DB69" s="575"/>
      <c r="DC69" s="575"/>
      <c r="DD69" s="576"/>
      <c r="DE69" s="127"/>
    </row>
    <row r="70" spans="1:109" ht="18.75" customHeight="1" x14ac:dyDescent="0.15">
      <c r="A70" s="124"/>
      <c r="B70" s="574"/>
      <c r="C70" s="575"/>
      <c r="D70" s="575"/>
      <c r="E70" s="575"/>
      <c r="F70" s="575"/>
      <c r="G70" s="575"/>
      <c r="H70" s="575"/>
      <c r="I70" s="575"/>
      <c r="J70" s="575"/>
      <c r="K70" s="575"/>
      <c r="L70" s="575"/>
      <c r="M70" s="575"/>
      <c r="N70" s="575"/>
      <c r="O70" s="575"/>
      <c r="P70" s="575"/>
      <c r="Q70" s="575"/>
      <c r="R70" s="575"/>
      <c r="S70" s="575"/>
      <c r="T70" s="575"/>
      <c r="U70" s="575"/>
      <c r="V70" s="575"/>
      <c r="W70" s="575"/>
      <c r="X70" s="575"/>
      <c r="Y70" s="575"/>
      <c r="Z70" s="575"/>
      <c r="AA70" s="575"/>
      <c r="AB70" s="575"/>
      <c r="AC70" s="575"/>
      <c r="AD70" s="575"/>
      <c r="AE70" s="575"/>
      <c r="AF70" s="575"/>
      <c r="AG70" s="575"/>
      <c r="AH70" s="575"/>
      <c r="AI70" s="575"/>
      <c r="AJ70" s="575"/>
      <c r="AK70" s="575"/>
      <c r="AL70" s="575"/>
      <c r="AM70" s="575"/>
      <c r="AN70" s="575"/>
      <c r="AO70" s="575"/>
      <c r="AP70" s="575"/>
      <c r="AQ70" s="575"/>
      <c r="AR70" s="575"/>
      <c r="AS70" s="575"/>
      <c r="AT70" s="575"/>
      <c r="AU70" s="575"/>
      <c r="AV70" s="575"/>
      <c r="AW70" s="575"/>
      <c r="AX70" s="575"/>
      <c r="AY70" s="575"/>
      <c r="AZ70" s="575"/>
      <c r="BA70" s="575"/>
      <c r="BB70" s="575"/>
      <c r="BC70" s="575"/>
      <c r="BD70" s="575"/>
      <c r="BE70" s="575"/>
      <c r="BF70" s="575"/>
      <c r="BG70" s="575"/>
      <c r="BH70" s="575"/>
      <c r="BI70" s="575"/>
      <c r="BJ70" s="575"/>
      <c r="BK70" s="575"/>
      <c r="BL70" s="575"/>
      <c r="BM70" s="575"/>
      <c r="BN70" s="575"/>
      <c r="BO70" s="575"/>
      <c r="BP70" s="575"/>
      <c r="BQ70" s="575"/>
      <c r="BR70" s="575"/>
      <c r="BS70" s="575"/>
      <c r="BT70" s="575"/>
      <c r="BU70" s="575"/>
      <c r="BV70" s="575"/>
      <c r="BW70" s="575"/>
      <c r="BX70" s="575"/>
      <c r="BY70" s="575"/>
      <c r="BZ70" s="575"/>
      <c r="CA70" s="575"/>
      <c r="CB70" s="575"/>
      <c r="CC70" s="575"/>
      <c r="CD70" s="575"/>
      <c r="CE70" s="575"/>
      <c r="CF70" s="575"/>
      <c r="CG70" s="575"/>
      <c r="CH70" s="575"/>
      <c r="CI70" s="575"/>
      <c r="CJ70" s="575"/>
      <c r="CK70" s="575"/>
      <c r="CL70" s="575"/>
      <c r="CM70" s="575"/>
      <c r="CN70" s="575"/>
      <c r="CO70" s="575"/>
      <c r="CP70" s="575"/>
      <c r="CQ70" s="575"/>
      <c r="CR70" s="575"/>
      <c r="CS70" s="575"/>
      <c r="CT70" s="575"/>
      <c r="CU70" s="575"/>
      <c r="CV70" s="575"/>
      <c r="CW70" s="575"/>
      <c r="CX70" s="575"/>
      <c r="CY70" s="575"/>
      <c r="CZ70" s="575"/>
      <c r="DA70" s="575"/>
      <c r="DB70" s="575"/>
      <c r="DC70" s="575"/>
      <c r="DD70" s="576"/>
      <c r="DE70" s="127"/>
    </row>
    <row r="71" spans="1:109" ht="18.75" customHeight="1" x14ac:dyDescent="0.15">
      <c r="A71" s="124"/>
      <c r="B71" s="574"/>
      <c r="C71" s="575"/>
      <c r="D71" s="575"/>
      <c r="E71" s="575"/>
      <c r="F71" s="575"/>
      <c r="G71" s="575"/>
      <c r="H71" s="575"/>
      <c r="I71" s="575"/>
      <c r="J71" s="575"/>
      <c r="K71" s="575"/>
      <c r="L71" s="575"/>
      <c r="M71" s="575"/>
      <c r="N71" s="575"/>
      <c r="O71" s="575"/>
      <c r="P71" s="575"/>
      <c r="Q71" s="575"/>
      <c r="R71" s="575"/>
      <c r="S71" s="575"/>
      <c r="T71" s="575"/>
      <c r="U71" s="575"/>
      <c r="V71" s="575"/>
      <c r="W71" s="575"/>
      <c r="X71" s="575"/>
      <c r="Y71" s="575"/>
      <c r="Z71" s="575"/>
      <c r="AA71" s="575"/>
      <c r="AB71" s="575"/>
      <c r="AC71" s="575"/>
      <c r="AD71" s="575"/>
      <c r="AE71" s="575"/>
      <c r="AF71" s="575"/>
      <c r="AG71" s="575"/>
      <c r="AH71" s="575"/>
      <c r="AI71" s="575"/>
      <c r="AJ71" s="575"/>
      <c r="AK71" s="575"/>
      <c r="AL71" s="575"/>
      <c r="AM71" s="575"/>
      <c r="AN71" s="575"/>
      <c r="AO71" s="575"/>
      <c r="AP71" s="575"/>
      <c r="AQ71" s="575"/>
      <c r="AR71" s="575"/>
      <c r="AS71" s="575"/>
      <c r="AT71" s="575"/>
      <c r="AU71" s="575"/>
      <c r="AV71" s="575"/>
      <c r="AW71" s="575"/>
      <c r="AX71" s="575"/>
      <c r="AY71" s="575"/>
      <c r="AZ71" s="575"/>
      <c r="BA71" s="575"/>
      <c r="BB71" s="575"/>
      <c r="BC71" s="575"/>
      <c r="BD71" s="575"/>
      <c r="BE71" s="575"/>
      <c r="BF71" s="575"/>
      <c r="BG71" s="575"/>
      <c r="BH71" s="575"/>
      <c r="BI71" s="575"/>
      <c r="BJ71" s="575"/>
      <c r="BK71" s="575"/>
      <c r="BL71" s="575"/>
      <c r="BM71" s="575"/>
      <c r="BN71" s="575"/>
      <c r="BO71" s="575"/>
      <c r="BP71" s="575"/>
      <c r="BQ71" s="575"/>
      <c r="BR71" s="575"/>
      <c r="BS71" s="575"/>
      <c r="BT71" s="575"/>
      <c r="BU71" s="575"/>
      <c r="BV71" s="575"/>
      <c r="BW71" s="575"/>
      <c r="BX71" s="575"/>
      <c r="BY71" s="575"/>
      <c r="BZ71" s="575"/>
      <c r="CA71" s="575"/>
      <c r="CB71" s="575"/>
      <c r="CC71" s="575"/>
      <c r="CD71" s="575"/>
      <c r="CE71" s="575"/>
      <c r="CF71" s="575"/>
      <c r="CG71" s="575"/>
      <c r="CH71" s="575"/>
      <c r="CI71" s="575"/>
      <c r="CJ71" s="575"/>
      <c r="CK71" s="575"/>
      <c r="CL71" s="575"/>
      <c r="CM71" s="575"/>
      <c r="CN71" s="575"/>
      <c r="CO71" s="575"/>
      <c r="CP71" s="575"/>
      <c r="CQ71" s="575"/>
      <c r="CR71" s="575"/>
      <c r="CS71" s="575"/>
      <c r="CT71" s="575"/>
      <c r="CU71" s="575"/>
      <c r="CV71" s="575"/>
      <c r="CW71" s="575"/>
      <c r="CX71" s="575"/>
      <c r="CY71" s="575"/>
      <c r="CZ71" s="575"/>
      <c r="DA71" s="575"/>
      <c r="DB71" s="575"/>
      <c r="DC71" s="575"/>
      <c r="DD71" s="576"/>
      <c r="DE71" s="127"/>
    </row>
    <row r="72" spans="1:109" ht="18.75" customHeight="1" x14ac:dyDescent="0.15">
      <c r="A72" s="124"/>
      <c r="B72" s="577"/>
      <c r="C72" s="578"/>
      <c r="D72" s="578"/>
      <c r="E72" s="578"/>
      <c r="F72" s="578"/>
      <c r="G72" s="578"/>
      <c r="H72" s="578"/>
      <c r="I72" s="578"/>
      <c r="J72" s="578"/>
      <c r="K72" s="578"/>
      <c r="L72" s="578"/>
      <c r="M72" s="578"/>
      <c r="N72" s="578"/>
      <c r="O72" s="578"/>
      <c r="P72" s="578"/>
      <c r="Q72" s="578"/>
      <c r="R72" s="578"/>
      <c r="S72" s="578"/>
      <c r="T72" s="578"/>
      <c r="U72" s="578"/>
      <c r="V72" s="578"/>
      <c r="W72" s="578"/>
      <c r="X72" s="578"/>
      <c r="Y72" s="578"/>
      <c r="Z72" s="578"/>
      <c r="AA72" s="578"/>
      <c r="AB72" s="578"/>
      <c r="AC72" s="578"/>
      <c r="AD72" s="578"/>
      <c r="AE72" s="578"/>
      <c r="AF72" s="578"/>
      <c r="AG72" s="578"/>
      <c r="AH72" s="578"/>
      <c r="AI72" s="578"/>
      <c r="AJ72" s="578"/>
      <c r="AK72" s="578"/>
      <c r="AL72" s="578"/>
      <c r="AM72" s="578"/>
      <c r="AN72" s="578"/>
      <c r="AO72" s="578"/>
      <c r="AP72" s="578"/>
      <c r="AQ72" s="578"/>
      <c r="AR72" s="578"/>
      <c r="AS72" s="578"/>
      <c r="AT72" s="578"/>
      <c r="AU72" s="578"/>
      <c r="AV72" s="578"/>
      <c r="AW72" s="578"/>
      <c r="AX72" s="578"/>
      <c r="AY72" s="578"/>
      <c r="AZ72" s="578"/>
      <c r="BA72" s="578"/>
      <c r="BB72" s="578"/>
      <c r="BC72" s="578"/>
      <c r="BD72" s="578"/>
      <c r="BE72" s="578"/>
      <c r="BF72" s="578"/>
      <c r="BG72" s="578"/>
      <c r="BH72" s="578"/>
      <c r="BI72" s="578"/>
      <c r="BJ72" s="578"/>
      <c r="BK72" s="578"/>
      <c r="BL72" s="578"/>
      <c r="BM72" s="578"/>
      <c r="BN72" s="578"/>
      <c r="BO72" s="578"/>
      <c r="BP72" s="578"/>
      <c r="BQ72" s="578"/>
      <c r="BR72" s="578"/>
      <c r="BS72" s="578"/>
      <c r="BT72" s="578"/>
      <c r="BU72" s="578"/>
      <c r="BV72" s="578"/>
      <c r="BW72" s="578"/>
      <c r="BX72" s="578"/>
      <c r="BY72" s="578"/>
      <c r="BZ72" s="578"/>
      <c r="CA72" s="578"/>
      <c r="CB72" s="578"/>
      <c r="CC72" s="578"/>
      <c r="CD72" s="578"/>
      <c r="CE72" s="578"/>
      <c r="CF72" s="578"/>
      <c r="CG72" s="578"/>
      <c r="CH72" s="578"/>
      <c r="CI72" s="578"/>
      <c r="CJ72" s="578"/>
      <c r="CK72" s="578"/>
      <c r="CL72" s="578"/>
      <c r="CM72" s="578"/>
      <c r="CN72" s="578"/>
      <c r="CO72" s="578"/>
      <c r="CP72" s="578"/>
      <c r="CQ72" s="578"/>
      <c r="CR72" s="578"/>
      <c r="CS72" s="578"/>
      <c r="CT72" s="578"/>
      <c r="CU72" s="578"/>
      <c r="CV72" s="578"/>
      <c r="CW72" s="578"/>
      <c r="CX72" s="578"/>
      <c r="CY72" s="578"/>
      <c r="CZ72" s="578"/>
      <c r="DA72" s="578"/>
      <c r="DB72" s="578"/>
      <c r="DC72" s="578"/>
      <c r="DD72" s="579"/>
      <c r="DE72" s="127"/>
    </row>
    <row r="73" spans="1:109" ht="8.25" customHeight="1" x14ac:dyDescent="0.15">
      <c r="A73" s="124"/>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c r="BN73" s="166"/>
      <c r="BO73" s="166"/>
      <c r="BP73" s="166"/>
      <c r="BQ73" s="166"/>
      <c r="BR73" s="166"/>
      <c r="BS73" s="166"/>
      <c r="BT73" s="166"/>
      <c r="BU73" s="166"/>
      <c r="BV73" s="166"/>
      <c r="BW73" s="166"/>
      <c r="BX73" s="166"/>
      <c r="BY73" s="166"/>
      <c r="BZ73" s="166"/>
      <c r="CA73" s="166"/>
      <c r="CB73" s="166"/>
      <c r="CC73" s="166"/>
      <c r="CD73" s="166"/>
      <c r="CE73" s="166"/>
      <c r="CF73" s="166"/>
      <c r="CG73" s="166"/>
      <c r="CH73" s="166"/>
      <c r="CI73" s="166"/>
      <c r="CJ73" s="166"/>
      <c r="CK73" s="166"/>
      <c r="CL73" s="166"/>
      <c r="CM73" s="166"/>
      <c r="CN73" s="166"/>
      <c r="CO73" s="166"/>
      <c r="CP73" s="166"/>
      <c r="CQ73" s="166"/>
      <c r="CR73" s="166"/>
      <c r="CS73" s="166"/>
      <c r="CT73" s="166"/>
      <c r="CU73" s="166"/>
      <c r="CV73" s="166"/>
      <c r="CW73" s="166"/>
      <c r="CX73" s="166"/>
      <c r="CY73" s="166"/>
      <c r="CZ73" s="166"/>
      <c r="DA73" s="166"/>
      <c r="DB73" s="166"/>
      <c r="DC73" s="166"/>
      <c r="DD73" s="166"/>
      <c r="DE73" s="127"/>
    </row>
    <row r="74" spans="1:109" ht="28.5" customHeight="1" thickBot="1" x14ac:dyDescent="0.2">
      <c r="A74" s="533" t="s">
        <v>67</v>
      </c>
      <c r="B74" s="534"/>
      <c r="C74" s="534"/>
      <c r="D74" s="534"/>
      <c r="E74" s="534"/>
      <c r="F74" s="534"/>
      <c r="G74" s="534"/>
      <c r="H74" s="534"/>
      <c r="I74" s="534"/>
      <c r="J74" s="534"/>
      <c r="K74" s="534"/>
      <c r="L74" s="534"/>
      <c r="M74" s="534"/>
      <c r="N74" s="534"/>
      <c r="O74" s="534"/>
      <c r="P74" s="534"/>
      <c r="Q74" s="534"/>
      <c r="R74" s="534"/>
      <c r="S74" s="534"/>
      <c r="T74" s="534"/>
      <c r="U74" s="534"/>
      <c r="V74" s="534"/>
      <c r="W74" s="534"/>
      <c r="X74" s="534"/>
      <c r="Y74" s="534"/>
      <c r="Z74" s="534"/>
      <c r="AA74" s="534"/>
      <c r="AB74" s="534"/>
      <c r="AC74" s="534"/>
      <c r="AD74" s="534"/>
      <c r="AE74" s="534"/>
      <c r="AF74" s="534"/>
      <c r="AG74" s="534"/>
      <c r="AH74" s="534"/>
      <c r="AI74" s="534"/>
      <c r="AJ74" s="534"/>
      <c r="AK74" s="534"/>
      <c r="AL74" s="534"/>
      <c r="AM74" s="534"/>
      <c r="AN74" s="534"/>
      <c r="AO74" s="534"/>
      <c r="AP74" s="534"/>
      <c r="AQ74" s="534"/>
      <c r="AR74" s="534"/>
      <c r="AS74" s="534"/>
      <c r="AT74" s="534"/>
      <c r="AU74" s="534"/>
      <c r="AV74" s="534"/>
      <c r="AW74" s="534"/>
      <c r="AX74" s="534"/>
      <c r="AY74" s="534"/>
      <c r="AZ74" s="534"/>
      <c r="BA74" s="534"/>
      <c r="BB74" s="534"/>
      <c r="BC74" s="534"/>
      <c r="BD74" s="534"/>
      <c r="BE74" s="534"/>
      <c r="BF74" s="534"/>
      <c r="BG74" s="534"/>
      <c r="BH74" s="534"/>
      <c r="BI74" s="534"/>
      <c r="BJ74" s="534"/>
      <c r="BK74" s="534"/>
      <c r="BL74" s="534"/>
      <c r="BM74" s="534"/>
      <c r="BN74" s="534"/>
      <c r="BO74" s="534"/>
      <c r="BP74" s="534"/>
      <c r="BQ74" s="534"/>
      <c r="BR74" s="534"/>
      <c r="BS74" s="534"/>
      <c r="BT74" s="534"/>
      <c r="BU74" s="534"/>
      <c r="BV74" s="534"/>
      <c r="BW74" s="534"/>
      <c r="BX74" s="534"/>
      <c r="BY74" s="534"/>
      <c r="BZ74" s="534"/>
      <c r="CA74" s="534"/>
      <c r="CB74" s="534"/>
      <c r="CC74" s="534"/>
      <c r="CD74" s="534"/>
      <c r="CE74" s="534"/>
      <c r="CF74" s="534"/>
      <c r="CG74" s="534"/>
      <c r="CH74" s="534"/>
      <c r="CI74" s="534"/>
      <c r="CJ74" s="534"/>
      <c r="CK74" s="534"/>
      <c r="CL74" s="534"/>
      <c r="CM74" s="534"/>
      <c r="CN74" s="534"/>
      <c r="CO74" s="534"/>
      <c r="CP74" s="534"/>
      <c r="CQ74" s="534"/>
      <c r="CR74" s="534"/>
      <c r="CS74" s="534"/>
      <c r="CT74" s="534"/>
      <c r="CU74" s="534"/>
      <c r="CV74" s="534"/>
      <c r="CW74" s="534"/>
      <c r="CX74" s="534"/>
      <c r="CY74" s="534"/>
      <c r="CZ74" s="534"/>
      <c r="DA74" s="534"/>
      <c r="DB74" s="534"/>
      <c r="DC74" s="534"/>
      <c r="DD74" s="534"/>
      <c r="DE74" s="535"/>
    </row>
    <row r="75" spans="1:109" ht="14.25" thickTop="1" x14ac:dyDescent="0.15">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row>
    <row r="76" spans="1:109" x14ac:dyDescent="0.15">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117"/>
      <c r="BY76" s="117"/>
      <c r="BZ76" s="117"/>
      <c r="CA76" s="117"/>
      <c r="CB76" s="117"/>
      <c r="CC76" s="117"/>
      <c r="CD76" s="117"/>
      <c r="CE76" s="117"/>
      <c r="CF76" s="117"/>
      <c r="CG76" s="117"/>
      <c r="CH76" s="117"/>
      <c r="CI76" s="117"/>
      <c r="CJ76" s="117"/>
      <c r="CK76" s="117"/>
      <c r="CL76" s="117"/>
      <c r="CM76" s="117"/>
      <c r="CN76" s="117"/>
      <c r="CO76" s="117"/>
      <c r="CP76" s="117"/>
      <c r="CQ76" s="117"/>
      <c r="CR76" s="117"/>
      <c r="CS76" s="117"/>
      <c r="CT76" s="117"/>
      <c r="CU76" s="117"/>
      <c r="CV76" s="117"/>
      <c r="CW76" s="117"/>
      <c r="CX76" s="117"/>
      <c r="CY76" s="117"/>
      <c r="CZ76" s="117"/>
      <c r="DA76" s="117"/>
      <c r="DB76" s="117"/>
      <c r="DC76" s="117"/>
      <c r="DD76" s="117"/>
    </row>
    <row r="77" spans="1:109" x14ac:dyDescent="0.15">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17"/>
      <c r="CG77" s="117"/>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row>
    <row r="78" spans="1:109" x14ac:dyDescent="0.15">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7"/>
      <c r="CD78" s="117"/>
      <c r="CE78" s="117"/>
      <c r="CF78" s="117"/>
      <c r="CG78" s="117"/>
      <c r="CH78" s="117"/>
      <c r="CI78" s="117"/>
      <c r="CJ78" s="117"/>
      <c r="CK78" s="117"/>
      <c r="CL78" s="117"/>
      <c r="CM78" s="117"/>
      <c r="CN78" s="117"/>
      <c r="CO78" s="117"/>
      <c r="CP78" s="117"/>
      <c r="CQ78" s="117"/>
      <c r="CR78" s="117"/>
      <c r="CS78" s="117"/>
      <c r="CT78" s="117"/>
      <c r="CU78" s="117"/>
      <c r="CV78" s="117"/>
      <c r="CW78" s="117"/>
      <c r="CX78" s="117"/>
      <c r="CY78" s="117"/>
      <c r="CZ78" s="117"/>
      <c r="DA78" s="117"/>
      <c r="DB78" s="117"/>
      <c r="DC78" s="117"/>
      <c r="DD78" s="117"/>
    </row>
    <row r="79" spans="1:109" x14ac:dyDescent="0.15">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c r="CF79" s="117"/>
      <c r="CG79" s="117"/>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row>
    <row r="80" spans="1:109" x14ac:dyDescent="0.15">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117"/>
      <c r="BX80" s="117"/>
      <c r="BY80" s="117"/>
      <c r="BZ80" s="117"/>
      <c r="CA80" s="117"/>
      <c r="CB80" s="117"/>
      <c r="CC80" s="117"/>
      <c r="CD80" s="117"/>
      <c r="CE80" s="117"/>
      <c r="CF80" s="117"/>
      <c r="CG80" s="117"/>
      <c r="CH80" s="117"/>
      <c r="CI80" s="117"/>
      <c r="CJ80" s="117"/>
      <c r="CK80" s="117"/>
      <c r="CL80" s="117"/>
      <c r="CM80" s="117"/>
      <c r="CN80" s="117"/>
      <c r="CO80" s="117"/>
      <c r="CP80" s="117"/>
      <c r="CQ80" s="117"/>
      <c r="CR80" s="117"/>
      <c r="CS80" s="117"/>
      <c r="CT80" s="117"/>
      <c r="CU80" s="117"/>
      <c r="CV80" s="117"/>
      <c r="CW80" s="117"/>
      <c r="CX80" s="117"/>
      <c r="CY80" s="117"/>
      <c r="CZ80" s="117"/>
      <c r="DA80" s="117"/>
      <c r="DB80" s="117"/>
      <c r="DC80" s="117"/>
      <c r="DD80" s="117"/>
    </row>
    <row r="81" spans="2:108" x14ac:dyDescent="0.15">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7"/>
      <c r="BR81" s="117"/>
      <c r="BS81" s="117"/>
      <c r="BT81" s="117"/>
      <c r="BU81" s="117"/>
      <c r="BV81" s="117"/>
      <c r="BW81" s="117"/>
      <c r="BX81" s="117"/>
      <c r="BY81" s="117"/>
      <c r="BZ81" s="117"/>
      <c r="CA81" s="117"/>
      <c r="CB81" s="117"/>
      <c r="CC81" s="117"/>
      <c r="CD81" s="117"/>
      <c r="CE81" s="117"/>
      <c r="CF81" s="117"/>
      <c r="CG81" s="117"/>
      <c r="CH81" s="117"/>
      <c r="CI81" s="117"/>
      <c r="CJ81" s="117"/>
      <c r="CK81" s="117"/>
      <c r="CL81" s="117"/>
      <c r="CM81" s="117"/>
      <c r="CN81" s="117"/>
      <c r="CO81" s="117"/>
      <c r="CP81" s="117"/>
      <c r="CQ81" s="117"/>
      <c r="CR81" s="117"/>
      <c r="CS81" s="117"/>
      <c r="CT81" s="117"/>
      <c r="CU81" s="117"/>
      <c r="CV81" s="117"/>
      <c r="CW81" s="117"/>
      <c r="CX81" s="117"/>
      <c r="CY81" s="117"/>
      <c r="CZ81" s="117"/>
      <c r="DA81" s="117"/>
      <c r="DB81" s="117"/>
      <c r="DC81" s="117"/>
      <c r="DD81" s="117"/>
    </row>
    <row r="82" spans="2:108" x14ac:dyDescent="0.15">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row>
    <row r="83" spans="2:108" x14ac:dyDescent="0.15">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c r="BY83" s="117"/>
      <c r="BZ83" s="117"/>
      <c r="CA83" s="117"/>
      <c r="CB83" s="117"/>
      <c r="CC83" s="117"/>
      <c r="CD83" s="117"/>
      <c r="CE83" s="117"/>
      <c r="CF83" s="117"/>
      <c r="CG83" s="117"/>
      <c r="CH83" s="117"/>
      <c r="CI83" s="117"/>
      <c r="CJ83" s="117"/>
      <c r="CK83" s="117"/>
      <c r="CL83" s="117"/>
      <c r="CM83" s="117"/>
      <c r="CN83" s="117"/>
      <c r="CO83" s="117"/>
      <c r="CP83" s="117"/>
      <c r="CQ83" s="117"/>
      <c r="CR83" s="117"/>
      <c r="CS83" s="117"/>
      <c r="CT83" s="117"/>
      <c r="CU83" s="117"/>
      <c r="CV83" s="117"/>
      <c r="CW83" s="117"/>
      <c r="CX83" s="117"/>
      <c r="CY83" s="117"/>
      <c r="CZ83" s="117"/>
      <c r="DA83" s="117"/>
      <c r="DB83" s="117"/>
      <c r="DC83" s="117"/>
      <c r="DD83" s="117"/>
    </row>
    <row r="84" spans="2:108" x14ac:dyDescent="0.15">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7"/>
      <c r="BR84" s="117"/>
      <c r="BS84" s="117"/>
      <c r="BT84" s="117"/>
      <c r="BU84" s="117"/>
      <c r="BV84" s="117"/>
      <c r="BW84" s="117"/>
      <c r="BX84" s="117"/>
      <c r="BY84" s="117"/>
      <c r="BZ84" s="117"/>
      <c r="CA84" s="117"/>
      <c r="CB84" s="117"/>
      <c r="CC84" s="117"/>
      <c r="CD84" s="117"/>
      <c r="CE84" s="117"/>
      <c r="CF84" s="117"/>
      <c r="CG84" s="117"/>
      <c r="CH84" s="117"/>
      <c r="CI84" s="117"/>
      <c r="CJ84" s="117"/>
      <c r="CK84" s="117"/>
      <c r="CL84" s="117"/>
      <c r="CM84" s="117"/>
      <c r="CN84" s="117"/>
      <c r="CO84" s="117"/>
      <c r="CP84" s="117"/>
      <c r="CQ84" s="117"/>
      <c r="CR84" s="117"/>
      <c r="CS84" s="117"/>
      <c r="CT84" s="117"/>
      <c r="CU84" s="117"/>
      <c r="CV84" s="117"/>
      <c r="CW84" s="117"/>
      <c r="CX84" s="117"/>
      <c r="CY84" s="117"/>
      <c r="CZ84" s="117"/>
      <c r="DA84" s="117"/>
      <c r="DB84" s="117"/>
      <c r="DC84" s="117"/>
      <c r="DD84" s="117"/>
    </row>
    <row r="85" spans="2:108" x14ac:dyDescent="0.15">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7"/>
      <c r="BE85" s="117"/>
      <c r="BF85" s="117"/>
      <c r="BG85" s="117"/>
      <c r="BH85" s="117"/>
      <c r="BI85" s="117"/>
      <c r="BJ85" s="117"/>
      <c r="BK85" s="117"/>
      <c r="BL85" s="117"/>
      <c r="BM85" s="117"/>
      <c r="BN85" s="117"/>
      <c r="BO85" s="117"/>
      <c r="BP85" s="117"/>
      <c r="BQ85" s="117"/>
      <c r="BR85" s="117"/>
      <c r="BS85" s="117"/>
      <c r="BT85" s="117"/>
      <c r="BU85" s="117"/>
      <c r="BV85" s="117"/>
      <c r="BW85" s="117"/>
      <c r="BX85" s="117"/>
      <c r="BY85" s="117"/>
      <c r="BZ85" s="117"/>
      <c r="CA85" s="117"/>
      <c r="CB85" s="117"/>
      <c r="CC85" s="117"/>
      <c r="CD85" s="117"/>
      <c r="CE85" s="117"/>
      <c r="CF85" s="117"/>
      <c r="CG85" s="117"/>
      <c r="CH85" s="117"/>
      <c r="CI85" s="117"/>
      <c r="CJ85" s="117"/>
      <c r="CK85" s="117"/>
      <c r="CL85" s="117"/>
      <c r="CM85" s="117"/>
      <c r="CN85" s="117"/>
      <c r="CO85" s="117"/>
      <c r="CP85" s="117"/>
      <c r="CQ85" s="117"/>
      <c r="CR85" s="117"/>
      <c r="CS85" s="117"/>
      <c r="CT85" s="117"/>
      <c r="CU85" s="117"/>
      <c r="CV85" s="117"/>
      <c r="CW85" s="117"/>
      <c r="CX85" s="117"/>
      <c r="CY85" s="117"/>
      <c r="CZ85" s="117"/>
      <c r="DA85" s="117"/>
      <c r="DB85" s="117"/>
      <c r="DC85" s="117"/>
      <c r="DD85" s="117"/>
    </row>
    <row r="86" spans="2:108" x14ac:dyDescent="0.15">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c r="CN86" s="117"/>
      <c r="CO86" s="117"/>
      <c r="CP86" s="117"/>
      <c r="CQ86" s="117"/>
      <c r="CR86" s="117"/>
      <c r="CS86" s="117"/>
      <c r="CT86" s="117"/>
      <c r="CU86" s="117"/>
      <c r="CV86" s="117"/>
      <c r="CW86" s="117"/>
      <c r="CX86" s="117"/>
      <c r="CY86" s="117"/>
      <c r="CZ86" s="117"/>
      <c r="DA86" s="117"/>
      <c r="DB86" s="117"/>
      <c r="DC86" s="117"/>
      <c r="DD86" s="117"/>
    </row>
    <row r="87" spans="2:108" x14ac:dyDescent="0.15">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117"/>
      <c r="BY87" s="117"/>
      <c r="BZ87" s="117"/>
      <c r="CA87" s="117"/>
      <c r="CB87" s="117"/>
      <c r="CC87" s="117"/>
      <c r="CD87" s="117"/>
      <c r="CE87" s="117"/>
      <c r="CF87" s="117"/>
      <c r="CG87" s="117"/>
      <c r="CH87" s="117"/>
      <c r="CI87" s="117"/>
      <c r="CJ87" s="117"/>
      <c r="CK87" s="117"/>
      <c r="CL87" s="117"/>
      <c r="CM87" s="117"/>
      <c r="CN87" s="117"/>
      <c r="CO87" s="117"/>
      <c r="CP87" s="117"/>
      <c r="CQ87" s="117"/>
      <c r="CR87" s="117"/>
      <c r="CS87" s="117"/>
      <c r="CT87" s="117"/>
      <c r="CU87" s="117"/>
      <c r="CV87" s="117"/>
      <c r="CW87" s="117"/>
      <c r="CX87" s="117"/>
      <c r="CY87" s="117"/>
      <c r="CZ87" s="117"/>
      <c r="DA87" s="117"/>
      <c r="DB87" s="117"/>
      <c r="DC87" s="117"/>
      <c r="DD87" s="117"/>
    </row>
    <row r="88" spans="2:108" x14ac:dyDescent="0.15">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117"/>
      <c r="BN88" s="117"/>
      <c r="BO88" s="117"/>
      <c r="BP88" s="117"/>
      <c r="BQ88" s="117"/>
      <c r="BR88" s="117"/>
      <c r="BS88" s="117"/>
      <c r="BT88" s="117"/>
      <c r="BU88" s="117"/>
      <c r="BV88" s="117"/>
      <c r="BW88" s="117"/>
      <c r="BX88" s="117"/>
      <c r="BY88" s="117"/>
      <c r="BZ88" s="117"/>
      <c r="CA88" s="117"/>
      <c r="CB88" s="117"/>
      <c r="CC88" s="117"/>
      <c r="CD88" s="117"/>
      <c r="CE88" s="117"/>
      <c r="CF88" s="117"/>
      <c r="CG88" s="117"/>
      <c r="CH88" s="117"/>
      <c r="CI88" s="117"/>
      <c r="CJ88" s="117"/>
      <c r="CK88" s="117"/>
      <c r="CL88" s="117"/>
      <c r="CM88" s="117"/>
      <c r="CN88" s="117"/>
      <c r="CO88" s="117"/>
      <c r="CP88" s="117"/>
      <c r="CQ88" s="117"/>
      <c r="CR88" s="117"/>
      <c r="CS88" s="117"/>
      <c r="CT88" s="117"/>
      <c r="CU88" s="117"/>
      <c r="CV88" s="117"/>
      <c r="CW88" s="117"/>
      <c r="CX88" s="117"/>
      <c r="CY88" s="117"/>
      <c r="CZ88" s="117"/>
      <c r="DA88" s="117"/>
      <c r="DB88" s="117"/>
      <c r="DC88" s="117"/>
      <c r="DD88" s="117"/>
    </row>
    <row r="89" spans="2:108" x14ac:dyDescent="0.15">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c r="BL89" s="117"/>
      <c r="BM89" s="117"/>
      <c r="BN89" s="117"/>
      <c r="BO89" s="117"/>
      <c r="BP89" s="117"/>
      <c r="BQ89" s="117"/>
      <c r="BR89" s="117"/>
      <c r="BS89" s="117"/>
      <c r="BT89" s="117"/>
      <c r="BU89" s="117"/>
      <c r="BV89" s="117"/>
      <c r="BW89" s="117"/>
      <c r="BX89" s="117"/>
      <c r="BY89" s="117"/>
      <c r="BZ89" s="117"/>
      <c r="CA89" s="117"/>
      <c r="CB89" s="117"/>
      <c r="CC89" s="117"/>
      <c r="CD89" s="117"/>
      <c r="CE89" s="117"/>
      <c r="CF89" s="117"/>
      <c r="CG89" s="117"/>
      <c r="CH89" s="117"/>
      <c r="CI89" s="117"/>
      <c r="CJ89" s="117"/>
      <c r="CK89" s="117"/>
      <c r="CL89" s="117"/>
      <c r="CM89" s="117"/>
      <c r="CN89" s="117"/>
      <c r="CO89" s="117"/>
      <c r="CP89" s="117"/>
      <c r="CQ89" s="117"/>
      <c r="CR89" s="117"/>
      <c r="CS89" s="117"/>
      <c r="CT89" s="117"/>
      <c r="CU89" s="117"/>
      <c r="CV89" s="117"/>
      <c r="CW89" s="117"/>
      <c r="CX89" s="117"/>
      <c r="CY89" s="117"/>
      <c r="CZ89" s="117"/>
      <c r="DA89" s="117"/>
      <c r="DB89" s="117"/>
      <c r="DC89" s="117"/>
      <c r="DD89" s="117"/>
    </row>
    <row r="90" spans="2:108" x14ac:dyDescent="0.15">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7"/>
      <c r="BZ90" s="117"/>
      <c r="CA90" s="117"/>
      <c r="CB90" s="117"/>
      <c r="CC90" s="117"/>
      <c r="CD90" s="117"/>
      <c r="CE90" s="117"/>
      <c r="CF90" s="117"/>
      <c r="CG90" s="117"/>
      <c r="CH90" s="117"/>
      <c r="CI90" s="117"/>
      <c r="CJ90" s="117"/>
      <c r="CK90" s="117"/>
      <c r="CL90" s="117"/>
      <c r="CM90" s="117"/>
      <c r="CN90" s="117"/>
      <c r="CO90" s="117"/>
      <c r="CP90" s="117"/>
      <c r="CQ90" s="117"/>
      <c r="CR90" s="117"/>
      <c r="CS90" s="117"/>
      <c r="CT90" s="117"/>
      <c r="CU90" s="117"/>
      <c r="CV90" s="117"/>
      <c r="CW90" s="117"/>
      <c r="CX90" s="117"/>
      <c r="CY90" s="117"/>
      <c r="CZ90" s="117"/>
      <c r="DA90" s="117"/>
      <c r="DB90" s="117"/>
      <c r="DC90" s="117"/>
      <c r="DD90" s="117"/>
    </row>
    <row r="91" spans="2:108" x14ac:dyDescent="0.15">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7"/>
      <c r="BZ91" s="117"/>
      <c r="CA91" s="117"/>
      <c r="CB91" s="117"/>
      <c r="CC91" s="117"/>
      <c r="CD91" s="117"/>
      <c r="CE91" s="117"/>
      <c r="CF91" s="117"/>
      <c r="CG91" s="117"/>
      <c r="CH91" s="117"/>
      <c r="CI91" s="117"/>
      <c r="CJ91" s="117"/>
      <c r="CK91" s="117"/>
      <c r="CL91" s="117"/>
      <c r="CM91" s="117"/>
      <c r="CN91" s="117"/>
      <c r="CO91" s="117"/>
      <c r="CP91" s="117"/>
      <c r="CQ91" s="117"/>
      <c r="CR91" s="117"/>
      <c r="CS91" s="117"/>
      <c r="CT91" s="117"/>
      <c r="CU91" s="117"/>
      <c r="CV91" s="117"/>
      <c r="CW91" s="117"/>
      <c r="CX91" s="117"/>
      <c r="CY91" s="117"/>
      <c r="CZ91" s="117"/>
      <c r="DA91" s="117"/>
      <c r="DB91" s="117"/>
      <c r="DC91" s="117"/>
      <c r="DD91" s="117"/>
    </row>
    <row r="92" spans="2:108" x14ac:dyDescent="0.15">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c r="BH92" s="117"/>
      <c r="BI92" s="117"/>
      <c r="BJ92" s="117"/>
      <c r="BK92" s="117"/>
      <c r="BL92" s="117"/>
      <c r="BM92" s="117"/>
      <c r="BN92" s="117"/>
      <c r="BO92" s="117"/>
      <c r="BP92" s="117"/>
      <c r="BQ92" s="117"/>
      <c r="BR92" s="117"/>
      <c r="BS92" s="117"/>
      <c r="BT92" s="117"/>
      <c r="BU92" s="117"/>
      <c r="BV92" s="117"/>
      <c r="BW92" s="117"/>
      <c r="BX92" s="117"/>
      <c r="BY92" s="117"/>
      <c r="BZ92" s="117"/>
      <c r="CA92" s="117"/>
      <c r="CB92" s="117"/>
      <c r="CC92" s="117"/>
      <c r="CD92" s="117"/>
      <c r="CE92" s="117"/>
      <c r="CF92" s="117"/>
      <c r="CG92" s="117"/>
      <c r="CH92" s="117"/>
      <c r="CI92" s="117"/>
      <c r="CJ92" s="117"/>
      <c r="CK92" s="117"/>
      <c r="CL92" s="117"/>
      <c r="CM92" s="117"/>
      <c r="CN92" s="117"/>
      <c r="CO92" s="117"/>
      <c r="CP92" s="117"/>
      <c r="CQ92" s="117"/>
      <c r="CR92" s="117"/>
      <c r="CS92" s="117"/>
      <c r="CT92" s="117"/>
      <c r="CU92" s="117"/>
      <c r="CV92" s="117"/>
      <c r="CW92" s="117"/>
      <c r="CX92" s="117"/>
      <c r="CY92" s="117"/>
      <c r="CZ92" s="117"/>
      <c r="DA92" s="117"/>
      <c r="DB92" s="117"/>
      <c r="DC92" s="117"/>
      <c r="DD92" s="117"/>
    </row>
    <row r="93" spans="2:108" x14ac:dyDescent="0.15">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17"/>
      <c r="BR93" s="117"/>
      <c r="BS93" s="117"/>
      <c r="BT93" s="117"/>
      <c r="BU93" s="117"/>
      <c r="BV93" s="117"/>
      <c r="BW93" s="117"/>
      <c r="BX93" s="117"/>
      <c r="BY93" s="117"/>
      <c r="BZ93" s="117"/>
      <c r="CA93" s="117"/>
      <c r="CB93" s="117"/>
      <c r="CC93" s="117"/>
      <c r="CD93" s="117"/>
      <c r="CE93" s="117"/>
      <c r="CF93" s="117"/>
      <c r="CG93" s="117"/>
      <c r="CH93" s="117"/>
      <c r="CI93" s="117"/>
      <c r="CJ93" s="117"/>
      <c r="CK93" s="117"/>
      <c r="CL93" s="117"/>
      <c r="CM93" s="117"/>
      <c r="CN93" s="117"/>
      <c r="CO93" s="117"/>
      <c r="CP93" s="117"/>
      <c r="CQ93" s="117"/>
      <c r="CR93" s="117"/>
      <c r="CS93" s="117"/>
      <c r="CT93" s="117"/>
      <c r="CU93" s="117"/>
      <c r="CV93" s="117"/>
      <c r="CW93" s="117"/>
      <c r="CX93" s="117"/>
      <c r="CY93" s="117"/>
      <c r="CZ93" s="117"/>
      <c r="DA93" s="117"/>
      <c r="DB93" s="117"/>
      <c r="DC93" s="117"/>
      <c r="DD93" s="117"/>
    </row>
    <row r="94" spans="2:108" x14ac:dyDescent="0.15">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c r="CQ94" s="117"/>
      <c r="CR94" s="117"/>
      <c r="CS94" s="117"/>
      <c r="CT94" s="117"/>
      <c r="CU94" s="117"/>
      <c r="CV94" s="117"/>
      <c r="CW94" s="117"/>
      <c r="CX94" s="117"/>
      <c r="CY94" s="117"/>
      <c r="CZ94" s="117"/>
      <c r="DA94" s="117"/>
      <c r="DB94" s="117"/>
      <c r="DC94" s="117"/>
      <c r="DD94" s="117"/>
    </row>
    <row r="95" spans="2:108" x14ac:dyDescent="0.15">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7"/>
      <c r="BE95" s="117"/>
      <c r="BF95" s="117"/>
      <c r="BG95" s="117"/>
      <c r="BH95" s="117"/>
      <c r="BI95" s="117"/>
      <c r="BJ95" s="117"/>
      <c r="BK95" s="117"/>
      <c r="BL95" s="117"/>
      <c r="BM95" s="117"/>
      <c r="BN95" s="117"/>
      <c r="BO95" s="117"/>
      <c r="BP95" s="117"/>
      <c r="BQ95" s="117"/>
      <c r="BR95" s="117"/>
      <c r="BS95" s="117"/>
      <c r="BT95" s="117"/>
      <c r="BU95" s="117"/>
      <c r="BV95" s="117"/>
      <c r="BW95" s="117"/>
      <c r="BX95" s="117"/>
      <c r="BY95" s="117"/>
      <c r="BZ95" s="117"/>
      <c r="CA95" s="117"/>
      <c r="CB95" s="117"/>
      <c r="CC95" s="117"/>
      <c r="CD95" s="117"/>
      <c r="CE95" s="117"/>
      <c r="CF95" s="117"/>
      <c r="CG95" s="117"/>
      <c r="CH95" s="117"/>
      <c r="CI95" s="117"/>
      <c r="CJ95" s="117"/>
      <c r="CK95" s="117"/>
      <c r="CL95" s="117"/>
      <c r="CM95" s="117"/>
      <c r="CN95" s="117"/>
      <c r="CO95" s="117"/>
      <c r="CP95" s="117"/>
      <c r="CQ95" s="117"/>
      <c r="CR95" s="117"/>
      <c r="CS95" s="117"/>
      <c r="CT95" s="117"/>
      <c r="CU95" s="117"/>
      <c r="CV95" s="117"/>
      <c r="CW95" s="117"/>
      <c r="CX95" s="117"/>
      <c r="CY95" s="117"/>
      <c r="CZ95" s="117"/>
      <c r="DA95" s="117"/>
      <c r="DB95" s="117"/>
      <c r="DC95" s="117"/>
      <c r="DD95" s="117"/>
    </row>
    <row r="96" spans="2:108" x14ac:dyDescent="0.15">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c r="BB96" s="117"/>
      <c r="BC96" s="117"/>
      <c r="BD96" s="117"/>
      <c r="BE96" s="117"/>
      <c r="BF96" s="117"/>
      <c r="BG96" s="117"/>
      <c r="BH96" s="117"/>
      <c r="BI96" s="117"/>
      <c r="BJ96" s="117"/>
      <c r="BK96" s="117"/>
      <c r="BL96" s="117"/>
      <c r="BM96" s="117"/>
      <c r="BN96" s="117"/>
      <c r="BO96" s="117"/>
      <c r="BP96" s="117"/>
      <c r="BQ96" s="117"/>
      <c r="BR96" s="117"/>
      <c r="BS96" s="117"/>
      <c r="BT96" s="117"/>
      <c r="BU96" s="117"/>
      <c r="BV96" s="117"/>
      <c r="BW96" s="117"/>
      <c r="BX96" s="117"/>
      <c r="BY96" s="117"/>
      <c r="BZ96" s="117"/>
      <c r="CA96" s="117"/>
      <c r="CB96" s="117"/>
      <c r="CC96" s="117"/>
      <c r="CD96" s="117"/>
      <c r="CE96" s="117"/>
      <c r="CF96" s="117"/>
      <c r="CG96" s="117"/>
      <c r="CH96" s="117"/>
      <c r="CI96" s="117"/>
      <c r="CJ96" s="117"/>
      <c r="CK96" s="117"/>
      <c r="CL96" s="117"/>
      <c r="CM96" s="117"/>
      <c r="CN96" s="117"/>
      <c r="CO96" s="117"/>
      <c r="CP96" s="117"/>
      <c r="CQ96" s="117"/>
      <c r="CR96" s="117"/>
      <c r="CS96" s="117"/>
      <c r="CT96" s="117"/>
      <c r="CU96" s="117"/>
      <c r="CV96" s="117"/>
      <c r="CW96" s="117"/>
      <c r="CX96" s="117"/>
      <c r="CY96" s="117"/>
      <c r="CZ96" s="117"/>
      <c r="DA96" s="117"/>
      <c r="DB96" s="117"/>
      <c r="DC96" s="117"/>
      <c r="DD96" s="117"/>
    </row>
    <row r="97" spans="2:108" x14ac:dyDescent="0.15">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BK97" s="117"/>
      <c r="BL97" s="117"/>
      <c r="BM97" s="117"/>
      <c r="BN97" s="117"/>
      <c r="BO97" s="117"/>
      <c r="BP97" s="117"/>
      <c r="BQ97" s="117"/>
      <c r="BR97" s="117"/>
      <c r="BS97" s="117"/>
      <c r="BT97" s="117"/>
      <c r="BU97" s="117"/>
      <c r="BV97" s="117"/>
      <c r="BW97" s="117"/>
      <c r="BX97" s="117"/>
      <c r="BY97" s="117"/>
      <c r="BZ97" s="117"/>
      <c r="CA97" s="117"/>
      <c r="CB97" s="117"/>
      <c r="CC97" s="117"/>
      <c r="CD97" s="117"/>
      <c r="CE97" s="117"/>
      <c r="CF97" s="117"/>
      <c r="CG97" s="117"/>
      <c r="CH97" s="117"/>
      <c r="CI97" s="117"/>
      <c r="CJ97" s="117"/>
      <c r="CK97" s="117"/>
      <c r="CL97" s="117"/>
      <c r="CM97" s="117"/>
      <c r="CN97" s="117"/>
      <c r="CO97" s="117"/>
      <c r="CP97" s="117"/>
      <c r="CQ97" s="117"/>
      <c r="CR97" s="117"/>
      <c r="CS97" s="117"/>
      <c r="CT97" s="117"/>
      <c r="CU97" s="117"/>
      <c r="CV97" s="117"/>
      <c r="CW97" s="117"/>
      <c r="CX97" s="117"/>
      <c r="CY97" s="117"/>
      <c r="CZ97" s="117"/>
      <c r="DA97" s="117"/>
      <c r="DB97" s="117"/>
      <c r="DC97" s="117"/>
      <c r="DD97" s="117"/>
    </row>
    <row r="98" spans="2:108" x14ac:dyDescent="0.15">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BE98" s="117"/>
      <c r="BF98" s="117"/>
      <c r="BG98" s="117"/>
      <c r="BH98" s="117"/>
      <c r="BI98" s="117"/>
      <c r="BJ98" s="117"/>
      <c r="BK98" s="117"/>
      <c r="BL98" s="117"/>
      <c r="BM98" s="117"/>
      <c r="BN98" s="117"/>
      <c r="BO98" s="117"/>
      <c r="BP98" s="117"/>
      <c r="BQ98" s="117"/>
      <c r="BR98" s="117"/>
      <c r="BS98" s="117"/>
      <c r="BT98" s="117"/>
      <c r="BU98" s="117"/>
      <c r="BV98" s="117"/>
      <c r="BW98" s="117"/>
      <c r="BX98" s="117"/>
      <c r="BY98" s="117"/>
      <c r="BZ98" s="117"/>
      <c r="CA98" s="117"/>
      <c r="CB98" s="117"/>
      <c r="CC98" s="117"/>
      <c r="CD98" s="117"/>
      <c r="CE98" s="117"/>
      <c r="CF98" s="117"/>
      <c r="CG98" s="117"/>
      <c r="CH98" s="117"/>
      <c r="CI98" s="117"/>
      <c r="CJ98" s="117"/>
      <c r="CK98" s="117"/>
      <c r="CL98" s="117"/>
      <c r="CM98" s="117"/>
      <c r="CN98" s="117"/>
      <c r="CO98" s="117"/>
      <c r="CP98" s="117"/>
      <c r="CQ98" s="117"/>
      <c r="CR98" s="117"/>
      <c r="CS98" s="117"/>
      <c r="CT98" s="117"/>
      <c r="CU98" s="117"/>
      <c r="CV98" s="117"/>
      <c r="CW98" s="117"/>
      <c r="CX98" s="117"/>
      <c r="CY98" s="117"/>
      <c r="CZ98" s="117"/>
      <c r="DA98" s="117"/>
      <c r="DB98" s="117"/>
      <c r="DC98" s="117"/>
      <c r="DD98" s="117"/>
    </row>
    <row r="99" spans="2:108" x14ac:dyDescent="0.15">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7"/>
      <c r="AY99" s="117"/>
      <c r="AZ99" s="117"/>
      <c r="BA99" s="117"/>
      <c r="BB99" s="117"/>
      <c r="BC99" s="117"/>
      <c r="BD99" s="117"/>
      <c r="BE99" s="117"/>
      <c r="BF99" s="117"/>
      <c r="BG99" s="117"/>
      <c r="BH99" s="117"/>
      <c r="BI99" s="117"/>
      <c r="BJ99" s="117"/>
      <c r="BK99" s="117"/>
      <c r="BL99" s="117"/>
      <c r="BM99" s="117"/>
      <c r="BN99" s="117"/>
      <c r="BO99" s="117"/>
      <c r="BP99" s="117"/>
      <c r="BQ99" s="117"/>
      <c r="BR99" s="117"/>
      <c r="BS99" s="117"/>
      <c r="BT99" s="117"/>
      <c r="BU99" s="117"/>
      <c r="BV99" s="117"/>
      <c r="BW99" s="117"/>
      <c r="BX99" s="117"/>
      <c r="BY99" s="117"/>
      <c r="BZ99" s="117"/>
      <c r="CA99" s="117"/>
      <c r="CB99" s="117"/>
      <c r="CC99" s="117"/>
      <c r="CD99" s="117"/>
      <c r="CE99" s="117"/>
      <c r="CF99" s="117"/>
      <c r="CG99" s="117"/>
      <c r="CH99" s="117"/>
      <c r="CI99" s="117"/>
      <c r="CJ99" s="117"/>
      <c r="CK99" s="117"/>
      <c r="CL99" s="117"/>
      <c r="CM99" s="117"/>
      <c r="CN99" s="117"/>
      <c r="CO99" s="117"/>
      <c r="CP99" s="117"/>
      <c r="CQ99" s="117"/>
      <c r="CR99" s="117"/>
      <c r="CS99" s="117"/>
      <c r="CT99" s="117"/>
      <c r="CU99" s="117"/>
      <c r="CV99" s="117"/>
      <c r="CW99" s="117"/>
      <c r="CX99" s="117"/>
      <c r="CY99" s="117"/>
      <c r="CZ99" s="117"/>
      <c r="DA99" s="117"/>
      <c r="DB99" s="117"/>
      <c r="DC99" s="117"/>
      <c r="DD99" s="117"/>
    </row>
    <row r="100" spans="2:108" x14ac:dyDescent="0.15">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17"/>
      <c r="BL100" s="117"/>
      <c r="BM100" s="117"/>
      <c r="BN100" s="117"/>
      <c r="BO100" s="117"/>
      <c r="BP100" s="117"/>
      <c r="BQ100" s="117"/>
      <c r="BR100" s="117"/>
      <c r="BS100" s="117"/>
      <c r="BT100" s="117"/>
      <c r="BU100" s="117"/>
      <c r="BV100" s="117"/>
      <c r="BW100" s="117"/>
      <c r="BX100" s="117"/>
      <c r="BY100" s="117"/>
      <c r="BZ100" s="117"/>
      <c r="CA100" s="117"/>
      <c r="CB100" s="117"/>
      <c r="CC100" s="117"/>
      <c r="CD100" s="117"/>
      <c r="CE100" s="117"/>
      <c r="CF100" s="117"/>
      <c r="CG100" s="117"/>
      <c r="CH100" s="117"/>
      <c r="CI100" s="117"/>
      <c r="CJ100" s="117"/>
      <c r="CK100" s="117"/>
      <c r="CL100" s="117"/>
      <c r="CM100" s="117"/>
      <c r="CN100" s="117"/>
      <c r="CO100" s="117"/>
      <c r="CP100" s="117"/>
      <c r="CQ100" s="117"/>
      <c r="CR100" s="117"/>
      <c r="CS100" s="117"/>
      <c r="CT100" s="117"/>
      <c r="CU100" s="117"/>
      <c r="CV100" s="117"/>
      <c r="CW100" s="117"/>
      <c r="CX100" s="117"/>
      <c r="CY100" s="117"/>
      <c r="CZ100" s="117"/>
      <c r="DA100" s="117"/>
      <c r="DB100" s="117"/>
      <c r="DC100" s="117"/>
      <c r="DD100" s="117"/>
    </row>
    <row r="101" spans="2:108" x14ac:dyDescent="0.15">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c r="BL101" s="117"/>
      <c r="BM101" s="117"/>
      <c r="BN101" s="117"/>
      <c r="BO101" s="117"/>
      <c r="BP101" s="117"/>
      <c r="BQ101" s="117"/>
      <c r="BR101" s="117"/>
      <c r="BS101" s="117"/>
      <c r="BT101" s="117"/>
      <c r="BU101" s="117"/>
      <c r="BV101" s="117"/>
      <c r="BW101" s="117"/>
      <c r="BX101" s="117"/>
      <c r="BY101" s="117"/>
      <c r="BZ101" s="117"/>
      <c r="CA101" s="117"/>
      <c r="CB101" s="117"/>
      <c r="CC101" s="117"/>
      <c r="CD101" s="117"/>
      <c r="CE101" s="117"/>
      <c r="CF101" s="117"/>
      <c r="CG101" s="117"/>
      <c r="CH101" s="117"/>
      <c r="CI101" s="117"/>
      <c r="CJ101" s="117"/>
      <c r="CK101" s="117"/>
      <c r="CL101" s="117"/>
      <c r="CM101" s="117"/>
      <c r="CN101" s="117"/>
      <c r="CO101" s="117"/>
      <c r="CP101" s="117"/>
      <c r="CQ101" s="117"/>
      <c r="CR101" s="117"/>
      <c r="CS101" s="117"/>
      <c r="CT101" s="117"/>
      <c r="CU101" s="117"/>
      <c r="CV101" s="117"/>
      <c r="CW101" s="117"/>
      <c r="CX101" s="117"/>
      <c r="CY101" s="117"/>
      <c r="CZ101" s="117"/>
      <c r="DA101" s="117"/>
      <c r="DB101" s="117"/>
      <c r="DC101" s="117"/>
      <c r="DD101" s="117"/>
    </row>
    <row r="102" spans="2:108" x14ac:dyDescent="0.15">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c r="BL102" s="117"/>
      <c r="BM102" s="117"/>
      <c r="BN102" s="117"/>
      <c r="BO102" s="117"/>
      <c r="BP102" s="117"/>
      <c r="BQ102" s="117"/>
      <c r="BR102" s="117"/>
      <c r="BS102" s="117"/>
      <c r="BT102" s="117"/>
      <c r="BU102" s="117"/>
      <c r="BV102" s="117"/>
      <c r="BW102" s="117"/>
      <c r="BX102" s="117"/>
      <c r="BY102" s="117"/>
      <c r="BZ102" s="117"/>
      <c r="CA102" s="117"/>
      <c r="CB102" s="117"/>
      <c r="CC102" s="117"/>
      <c r="CD102" s="117"/>
      <c r="CE102" s="117"/>
      <c r="CF102" s="117"/>
      <c r="CG102" s="117"/>
      <c r="CH102" s="117"/>
      <c r="CI102" s="117"/>
      <c r="CJ102" s="117"/>
      <c r="CK102" s="117"/>
      <c r="CL102" s="117"/>
      <c r="CM102" s="117"/>
      <c r="CN102" s="117"/>
      <c r="CO102" s="117"/>
      <c r="CP102" s="117"/>
      <c r="CQ102" s="117"/>
      <c r="CR102" s="117"/>
      <c r="CS102" s="117"/>
      <c r="CT102" s="117"/>
      <c r="CU102" s="117"/>
      <c r="CV102" s="117"/>
      <c r="CW102" s="117"/>
      <c r="CX102" s="117"/>
      <c r="CY102" s="117"/>
      <c r="CZ102" s="117"/>
      <c r="DA102" s="117"/>
      <c r="DB102" s="117"/>
      <c r="DC102" s="117"/>
      <c r="DD102" s="117"/>
    </row>
    <row r="103" spans="2:108" x14ac:dyDescent="0.15">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117"/>
      <c r="BA103" s="117"/>
      <c r="BB103" s="117"/>
      <c r="BC103" s="117"/>
      <c r="BD103" s="117"/>
      <c r="BE103" s="117"/>
      <c r="BF103" s="117"/>
      <c r="BG103" s="117"/>
      <c r="BH103" s="117"/>
      <c r="BI103" s="117"/>
      <c r="BJ103" s="117"/>
      <c r="BK103" s="117"/>
      <c r="BL103" s="117"/>
      <c r="BM103" s="117"/>
      <c r="BN103" s="117"/>
      <c r="BO103" s="117"/>
      <c r="BP103" s="117"/>
      <c r="BQ103" s="117"/>
      <c r="BR103" s="117"/>
      <c r="BS103" s="117"/>
      <c r="BT103" s="117"/>
      <c r="BU103" s="117"/>
      <c r="BV103" s="117"/>
      <c r="BW103" s="117"/>
      <c r="BX103" s="117"/>
      <c r="BY103" s="117"/>
      <c r="BZ103" s="117"/>
      <c r="CA103" s="117"/>
      <c r="CB103" s="117"/>
      <c r="CC103" s="117"/>
      <c r="CD103" s="117"/>
      <c r="CE103" s="117"/>
      <c r="CF103" s="117"/>
      <c r="CG103" s="117"/>
      <c r="CH103" s="117"/>
      <c r="CI103" s="117"/>
      <c r="CJ103" s="117"/>
      <c r="CK103" s="117"/>
      <c r="CL103" s="117"/>
      <c r="CM103" s="117"/>
      <c r="CN103" s="117"/>
      <c r="CO103" s="117"/>
      <c r="CP103" s="117"/>
      <c r="CQ103" s="117"/>
      <c r="CR103" s="117"/>
      <c r="CS103" s="117"/>
      <c r="CT103" s="117"/>
      <c r="CU103" s="117"/>
      <c r="CV103" s="117"/>
      <c r="CW103" s="117"/>
      <c r="CX103" s="117"/>
      <c r="CY103" s="117"/>
      <c r="CZ103" s="117"/>
      <c r="DA103" s="117"/>
      <c r="DB103" s="117"/>
      <c r="DC103" s="117"/>
      <c r="DD103" s="117"/>
    </row>
    <row r="104" spans="2:108" x14ac:dyDescent="0.15">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117"/>
      <c r="CC104" s="117"/>
      <c r="CD104" s="117"/>
      <c r="CE104" s="117"/>
      <c r="CF104" s="117"/>
      <c r="CG104" s="117"/>
      <c r="CH104" s="117"/>
      <c r="CI104" s="117"/>
      <c r="CJ104" s="117"/>
      <c r="CK104" s="117"/>
      <c r="CL104" s="117"/>
      <c r="CM104" s="117"/>
      <c r="CN104" s="117"/>
      <c r="CO104" s="117"/>
      <c r="CP104" s="117"/>
      <c r="CQ104" s="117"/>
      <c r="CR104" s="117"/>
      <c r="CS104" s="117"/>
      <c r="CT104" s="117"/>
      <c r="CU104" s="117"/>
      <c r="CV104" s="117"/>
      <c r="CW104" s="117"/>
      <c r="CX104" s="117"/>
      <c r="CY104" s="117"/>
      <c r="CZ104" s="117"/>
      <c r="DA104" s="117"/>
      <c r="DB104" s="117"/>
      <c r="DC104" s="117"/>
      <c r="DD104" s="117"/>
    </row>
    <row r="105" spans="2:108" x14ac:dyDescent="0.15">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c r="BB105" s="117"/>
      <c r="BC105" s="117"/>
      <c r="BD105" s="117"/>
      <c r="BE105" s="117"/>
      <c r="BF105" s="117"/>
      <c r="BG105" s="117"/>
      <c r="BH105" s="117"/>
      <c r="BI105" s="117"/>
      <c r="BJ105" s="117"/>
      <c r="BK105" s="117"/>
      <c r="BL105" s="117"/>
      <c r="BM105" s="117"/>
      <c r="BN105" s="117"/>
      <c r="BO105" s="117"/>
      <c r="BP105" s="117"/>
      <c r="BQ105" s="117"/>
      <c r="BR105" s="117"/>
      <c r="BS105" s="117"/>
      <c r="BT105" s="117"/>
      <c r="BU105" s="117"/>
      <c r="BV105" s="117"/>
      <c r="BW105" s="117"/>
      <c r="BX105" s="117"/>
      <c r="BY105" s="117"/>
      <c r="BZ105" s="117"/>
      <c r="CA105" s="117"/>
      <c r="CB105" s="117"/>
      <c r="CC105" s="117"/>
      <c r="CD105" s="117"/>
      <c r="CE105" s="117"/>
      <c r="CF105" s="117"/>
      <c r="CG105" s="117"/>
      <c r="CH105" s="117"/>
      <c r="CI105" s="117"/>
      <c r="CJ105" s="117"/>
      <c r="CK105" s="117"/>
      <c r="CL105" s="117"/>
      <c r="CM105" s="117"/>
      <c r="CN105" s="117"/>
      <c r="CO105" s="117"/>
      <c r="CP105" s="117"/>
      <c r="CQ105" s="117"/>
      <c r="CR105" s="117"/>
      <c r="CS105" s="117"/>
      <c r="CT105" s="117"/>
      <c r="CU105" s="117"/>
      <c r="CV105" s="117"/>
      <c r="CW105" s="117"/>
      <c r="CX105" s="117"/>
      <c r="CY105" s="117"/>
      <c r="CZ105" s="117"/>
      <c r="DA105" s="117"/>
      <c r="DB105" s="117"/>
      <c r="DC105" s="117"/>
      <c r="DD105" s="117"/>
    </row>
    <row r="106" spans="2:108" x14ac:dyDescent="0.15">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c r="BE106" s="117"/>
      <c r="BF106" s="117"/>
      <c r="BG106" s="117"/>
      <c r="BH106" s="117"/>
      <c r="BI106" s="117"/>
      <c r="BJ106" s="117"/>
      <c r="BK106" s="117"/>
      <c r="BL106" s="117"/>
      <c r="BM106" s="117"/>
      <c r="BN106" s="117"/>
      <c r="BO106" s="117"/>
      <c r="BP106" s="117"/>
      <c r="BQ106" s="117"/>
      <c r="BR106" s="117"/>
      <c r="BS106" s="117"/>
      <c r="BT106" s="117"/>
      <c r="BU106" s="117"/>
      <c r="BV106" s="117"/>
      <c r="BW106" s="117"/>
      <c r="BX106" s="117"/>
      <c r="BY106" s="117"/>
      <c r="BZ106" s="117"/>
      <c r="CA106" s="117"/>
      <c r="CB106" s="117"/>
      <c r="CC106" s="117"/>
      <c r="CD106" s="117"/>
      <c r="CE106" s="117"/>
      <c r="CF106" s="117"/>
      <c r="CG106" s="117"/>
      <c r="CH106" s="117"/>
      <c r="CI106" s="117"/>
      <c r="CJ106" s="117"/>
      <c r="CK106" s="117"/>
      <c r="CL106" s="117"/>
      <c r="CM106" s="117"/>
      <c r="CN106" s="117"/>
      <c r="CO106" s="117"/>
      <c r="CP106" s="117"/>
      <c r="CQ106" s="117"/>
      <c r="CR106" s="117"/>
      <c r="CS106" s="117"/>
      <c r="CT106" s="117"/>
      <c r="CU106" s="117"/>
      <c r="CV106" s="117"/>
      <c r="CW106" s="117"/>
      <c r="CX106" s="117"/>
      <c r="CY106" s="117"/>
      <c r="CZ106" s="117"/>
      <c r="DA106" s="117"/>
      <c r="DB106" s="117"/>
      <c r="DC106" s="117"/>
      <c r="DD106" s="117"/>
    </row>
    <row r="107" spans="2:108" x14ac:dyDescent="0.15">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7"/>
      <c r="BG107" s="117"/>
      <c r="BH107" s="117"/>
      <c r="BI107" s="117"/>
      <c r="BJ107" s="117"/>
      <c r="BK107" s="117"/>
      <c r="BL107" s="117"/>
      <c r="BM107" s="117"/>
      <c r="BN107" s="117"/>
      <c r="BO107" s="117"/>
      <c r="BP107" s="117"/>
      <c r="BQ107" s="117"/>
      <c r="BR107" s="117"/>
      <c r="BS107" s="117"/>
      <c r="BT107" s="117"/>
      <c r="BU107" s="117"/>
      <c r="BV107" s="117"/>
      <c r="BW107" s="117"/>
      <c r="BX107" s="117"/>
      <c r="BY107" s="117"/>
      <c r="BZ107" s="117"/>
      <c r="CA107" s="117"/>
      <c r="CB107" s="117"/>
      <c r="CC107" s="117"/>
      <c r="CD107" s="117"/>
      <c r="CE107" s="117"/>
      <c r="CF107" s="117"/>
      <c r="CG107" s="117"/>
      <c r="CH107" s="117"/>
      <c r="CI107" s="117"/>
      <c r="CJ107" s="117"/>
      <c r="CK107" s="117"/>
      <c r="CL107" s="117"/>
      <c r="CM107" s="117"/>
      <c r="CN107" s="117"/>
      <c r="CO107" s="117"/>
      <c r="CP107" s="117"/>
      <c r="CQ107" s="117"/>
      <c r="CR107" s="117"/>
      <c r="CS107" s="117"/>
      <c r="CT107" s="117"/>
      <c r="CU107" s="117"/>
      <c r="CV107" s="117"/>
      <c r="CW107" s="117"/>
      <c r="CX107" s="117"/>
      <c r="CY107" s="117"/>
      <c r="CZ107" s="117"/>
      <c r="DA107" s="117"/>
      <c r="DB107" s="117"/>
      <c r="DC107" s="117"/>
      <c r="DD107" s="117"/>
    </row>
    <row r="108" spans="2:108" x14ac:dyDescent="0.15">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7"/>
      <c r="BC108" s="117"/>
      <c r="BD108" s="117"/>
      <c r="BE108" s="117"/>
      <c r="BF108" s="117"/>
      <c r="BG108" s="117"/>
      <c r="BH108" s="117"/>
      <c r="BI108" s="117"/>
      <c r="BJ108" s="117"/>
      <c r="BK108" s="117"/>
      <c r="BL108" s="117"/>
      <c r="BM108" s="117"/>
      <c r="BN108" s="117"/>
      <c r="BO108" s="117"/>
      <c r="BP108" s="117"/>
      <c r="BQ108" s="117"/>
      <c r="BR108" s="117"/>
      <c r="BS108" s="117"/>
      <c r="BT108" s="117"/>
      <c r="BU108" s="117"/>
      <c r="BV108" s="117"/>
      <c r="BW108" s="117"/>
      <c r="BX108" s="117"/>
      <c r="BY108" s="117"/>
      <c r="BZ108" s="117"/>
      <c r="CA108" s="117"/>
      <c r="CB108" s="117"/>
      <c r="CC108" s="117"/>
      <c r="CD108" s="117"/>
      <c r="CE108" s="117"/>
      <c r="CF108" s="117"/>
      <c r="CG108" s="117"/>
      <c r="CH108" s="117"/>
      <c r="CI108" s="117"/>
      <c r="CJ108" s="117"/>
      <c r="CK108" s="117"/>
      <c r="CL108" s="117"/>
      <c r="CM108" s="117"/>
      <c r="CN108" s="117"/>
      <c r="CO108" s="117"/>
      <c r="CP108" s="117"/>
      <c r="CQ108" s="117"/>
      <c r="CR108" s="117"/>
      <c r="CS108" s="117"/>
      <c r="CT108" s="117"/>
      <c r="CU108" s="117"/>
      <c r="CV108" s="117"/>
      <c r="CW108" s="117"/>
      <c r="CX108" s="117"/>
      <c r="CY108" s="117"/>
      <c r="CZ108" s="117"/>
      <c r="DA108" s="117"/>
      <c r="DB108" s="117"/>
      <c r="DC108" s="117"/>
      <c r="DD108" s="117"/>
    </row>
    <row r="109" spans="2:108" x14ac:dyDescent="0.15">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c r="BA109" s="117"/>
      <c r="BB109" s="117"/>
      <c r="BC109" s="117"/>
      <c r="BD109" s="117"/>
      <c r="BE109" s="117"/>
      <c r="BF109" s="117"/>
      <c r="BG109" s="117"/>
      <c r="BH109" s="117"/>
      <c r="BI109" s="117"/>
      <c r="BJ109" s="117"/>
      <c r="BK109" s="117"/>
      <c r="BL109" s="117"/>
      <c r="BM109" s="117"/>
      <c r="BN109" s="117"/>
      <c r="BO109" s="117"/>
      <c r="BP109" s="117"/>
      <c r="BQ109" s="117"/>
      <c r="BR109" s="117"/>
      <c r="BS109" s="117"/>
      <c r="BT109" s="117"/>
      <c r="BU109" s="117"/>
      <c r="BV109" s="117"/>
      <c r="BW109" s="117"/>
      <c r="BX109" s="117"/>
      <c r="BY109" s="117"/>
      <c r="BZ109" s="117"/>
      <c r="CA109" s="117"/>
      <c r="CB109" s="117"/>
      <c r="CC109" s="117"/>
      <c r="CD109" s="117"/>
      <c r="CE109" s="117"/>
      <c r="CF109" s="117"/>
      <c r="CG109" s="117"/>
      <c r="CH109" s="117"/>
      <c r="CI109" s="117"/>
      <c r="CJ109" s="117"/>
      <c r="CK109" s="117"/>
      <c r="CL109" s="117"/>
      <c r="CM109" s="117"/>
      <c r="CN109" s="117"/>
      <c r="CO109" s="117"/>
      <c r="CP109" s="117"/>
      <c r="CQ109" s="117"/>
      <c r="CR109" s="117"/>
      <c r="CS109" s="117"/>
      <c r="CT109" s="117"/>
      <c r="CU109" s="117"/>
      <c r="CV109" s="117"/>
      <c r="CW109" s="117"/>
      <c r="CX109" s="117"/>
      <c r="CY109" s="117"/>
      <c r="CZ109" s="117"/>
      <c r="DA109" s="117"/>
      <c r="DB109" s="117"/>
      <c r="DC109" s="117"/>
      <c r="DD109" s="117"/>
    </row>
    <row r="110" spans="2:108" x14ac:dyDescent="0.15">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c r="BL110" s="117"/>
      <c r="BM110" s="117"/>
      <c r="BN110" s="117"/>
      <c r="BO110" s="117"/>
      <c r="BP110" s="117"/>
      <c r="BQ110" s="117"/>
      <c r="BR110" s="117"/>
      <c r="BS110" s="117"/>
      <c r="BT110" s="117"/>
      <c r="BU110" s="117"/>
      <c r="BV110" s="117"/>
      <c r="BW110" s="117"/>
      <c r="BX110" s="117"/>
      <c r="BY110" s="117"/>
      <c r="BZ110" s="117"/>
      <c r="CA110" s="117"/>
      <c r="CB110" s="117"/>
      <c r="CC110" s="117"/>
      <c r="CD110" s="117"/>
      <c r="CE110" s="117"/>
      <c r="CF110" s="117"/>
      <c r="CG110" s="117"/>
      <c r="CH110" s="117"/>
      <c r="CI110" s="117"/>
      <c r="CJ110" s="117"/>
      <c r="CK110" s="117"/>
      <c r="CL110" s="117"/>
      <c r="CM110" s="117"/>
      <c r="CN110" s="117"/>
      <c r="CO110" s="117"/>
      <c r="CP110" s="117"/>
      <c r="CQ110" s="117"/>
      <c r="CR110" s="117"/>
      <c r="CS110" s="117"/>
      <c r="CT110" s="117"/>
      <c r="CU110" s="117"/>
      <c r="CV110" s="117"/>
      <c r="CW110" s="117"/>
      <c r="CX110" s="117"/>
      <c r="CY110" s="117"/>
      <c r="CZ110" s="117"/>
      <c r="DA110" s="117"/>
      <c r="DB110" s="117"/>
      <c r="DC110" s="117"/>
      <c r="DD110" s="117"/>
    </row>
    <row r="111" spans="2:108" x14ac:dyDescent="0.15">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7"/>
      <c r="AY111" s="117"/>
      <c r="AZ111" s="117"/>
      <c r="BA111" s="117"/>
      <c r="BB111" s="117"/>
      <c r="BC111" s="117"/>
      <c r="BD111" s="117"/>
      <c r="BE111" s="117"/>
      <c r="BF111" s="117"/>
      <c r="BG111" s="117"/>
      <c r="BH111" s="117"/>
      <c r="BI111" s="117"/>
      <c r="BJ111" s="117"/>
      <c r="BK111" s="117"/>
      <c r="BL111" s="117"/>
      <c r="BM111" s="117"/>
      <c r="BN111" s="117"/>
      <c r="BO111" s="117"/>
      <c r="BP111" s="117"/>
      <c r="BQ111" s="117"/>
      <c r="BR111" s="117"/>
      <c r="BS111" s="117"/>
      <c r="BT111" s="117"/>
      <c r="BU111" s="117"/>
      <c r="BV111" s="117"/>
      <c r="BW111" s="117"/>
      <c r="BX111" s="117"/>
      <c r="BY111" s="117"/>
      <c r="BZ111" s="117"/>
      <c r="CA111" s="117"/>
      <c r="CB111" s="117"/>
      <c r="CC111" s="117"/>
      <c r="CD111" s="117"/>
      <c r="CE111" s="117"/>
      <c r="CF111" s="117"/>
      <c r="CG111" s="117"/>
      <c r="CH111" s="117"/>
      <c r="CI111" s="117"/>
      <c r="CJ111" s="117"/>
      <c r="CK111" s="117"/>
      <c r="CL111" s="117"/>
      <c r="CM111" s="117"/>
      <c r="CN111" s="117"/>
      <c r="CO111" s="117"/>
      <c r="CP111" s="117"/>
      <c r="CQ111" s="117"/>
      <c r="CR111" s="117"/>
      <c r="CS111" s="117"/>
      <c r="CT111" s="117"/>
      <c r="CU111" s="117"/>
      <c r="CV111" s="117"/>
      <c r="CW111" s="117"/>
      <c r="CX111" s="117"/>
      <c r="CY111" s="117"/>
      <c r="CZ111" s="117"/>
      <c r="DA111" s="117"/>
      <c r="DB111" s="117"/>
      <c r="DC111" s="117"/>
      <c r="DD111" s="117"/>
    </row>
    <row r="112" spans="2:108" x14ac:dyDescent="0.15">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117"/>
      <c r="BA112" s="117"/>
      <c r="BB112" s="117"/>
      <c r="BC112" s="117"/>
      <c r="BD112" s="117"/>
      <c r="BE112" s="117"/>
      <c r="BF112" s="117"/>
      <c r="BG112" s="117"/>
      <c r="BH112" s="117"/>
      <c r="BI112" s="117"/>
      <c r="BJ112" s="117"/>
      <c r="BK112" s="117"/>
      <c r="BL112" s="117"/>
      <c r="BM112" s="117"/>
      <c r="BN112" s="117"/>
      <c r="BO112" s="117"/>
      <c r="BP112" s="117"/>
      <c r="BQ112" s="117"/>
      <c r="BR112" s="117"/>
      <c r="BS112" s="117"/>
      <c r="BT112" s="117"/>
      <c r="BU112" s="117"/>
      <c r="BV112" s="117"/>
      <c r="BW112" s="117"/>
      <c r="BX112" s="117"/>
      <c r="BY112" s="117"/>
      <c r="BZ112" s="117"/>
      <c r="CA112" s="117"/>
      <c r="CB112" s="117"/>
      <c r="CC112" s="117"/>
      <c r="CD112" s="117"/>
      <c r="CE112" s="117"/>
      <c r="CF112" s="117"/>
      <c r="CG112" s="117"/>
      <c r="CH112" s="117"/>
      <c r="CI112" s="117"/>
      <c r="CJ112" s="117"/>
      <c r="CK112" s="117"/>
      <c r="CL112" s="117"/>
      <c r="CM112" s="117"/>
      <c r="CN112" s="117"/>
      <c r="CO112" s="117"/>
      <c r="CP112" s="117"/>
      <c r="CQ112" s="117"/>
      <c r="CR112" s="117"/>
      <c r="CS112" s="117"/>
      <c r="CT112" s="117"/>
      <c r="CU112" s="117"/>
      <c r="CV112" s="117"/>
      <c r="CW112" s="117"/>
      <c r="CX112" s="117"/>
      <c r="CY112" s="117"/>
      <c r="CZ112" s="117"/>
      <c r="DA112" s="117"/>
      <c r="DB112" s="117"/>
      <c r="DC112" s="117"/>
      <c r="DD112" s="117"/>
    </row>
    <row r="113" spans="2:108" x14ac:dyDescent="0.15">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c r="BA113" s="117"/>
      <c r="BB113" s="117"/>
      <c r="BC113" s="117"/>
      <c r="BD113" s="117"/>
      <c r="BE113" s="117"/>
      <c r="BF113" s="117"/>
      <c r="BG113" s="117"/>
      <c r="BH113" s="117"/>
      <c r="BI113" s="117"/>
      <c r="BJ113" s="117"/>
      <c r="BK113" s="117"/>
      <c r="BL113" s="117"/>
      <c r="BM113" s="117"/>
      <c r="BN113" s="117"/>
      <c r="BO113" s="117"/>
      <c r="BP113" s="117"/>
      <c r="BQ113" s="117"/>
      <c r="BR113" s="117"/>
      <c r="BS113" s="117"/>
      <c r="BT113" s="117"/>
      <c r="BU113" s="117"/>
      <c r="BV113" s="117"/>
      <c r="BW113" s="117"/>
      <c r="BX113" s="117"/>
      <c r="BY113" s="117"/>
      <c r="BZ113" s="117"/>
      <c r="CA113" s="117"/>
      <c r="CB113" s="117"/>
      <c r="CC113" s="117"/>
      <c r="CD113" s="117"/>
      <c r="CE113" s="117"/>
      <c r="CF113" s="117"/>
      <c r="CG113" s="117"/>
      <c r="CH113" s="117"/>
      <c r="CI113" s="117"/>
      <c r="CJ113" s="117"/>
      <c r="CK113" s="117"/>
      <c r="CL113" s="117"/>
      <c r="CM113" s="117"/>
      <c r="CN113" s="117"/>
      <c r="CO113" s="117"/>
      <c r="CP113" s="117"/>
      <c r="CQ113" s="117"/>
      <c r="CR113" s="117"/>
      <c r="CS113" s="117"/>
      <c r="CT113" s="117"/>
      <c r="CU113" s="117"/>
      <c r="CV113" s="117"/>
      <c r="CW113" s="117"/>
      <c r="CX113" s="117"/>
      <c r="CY113" s="117"/>
      <c r="CZ113" s="117"/>
      <c r="DA113" s="117"/>
      <c r="DB113" s="117"/>
      <c r="DC113" s="117"/>
      <c r="DD113" s="117"/>
    </row>
    <row r="114" spans="2:108" x14ac:dyDescent="0.15">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c r="BL114" s="117"/>
      <c r="BM114" s="117"/>
      <c r="BN114" s="117"/>
      <c r="BO114" s="117"/>
      <c r="BP114" s="117"/>
      <c r="BQ114" s="117"/>
      <c r="BR114" s="117"/>
      <c r="BS114" s="117"/>
      <c r="BT114" s="117"/>
      <c r="BU114" s="117"/>
      <c r="BV114" s="117"/>
      <c r="BW114" s="117"/>
      <c r="BX114" s="117"/>
      <c r="BY114" s="117"/>
      <c r="BZ114" s="117"/>
      <c r="CA114" s="117"/>
      <c r="CB114" s="117"/>
      <c r="CC114" s="117"/>
      <c r="CD114" s="117"/>
      <c r="CE114" s="117"/>
      <c r="CF114" s="117"/>
      <c r="CG114" s="117"/>
      <c r="CH114" s="117"/>
      <c r="CI114" s="117"/>
      <c r="CJ114" s="117"/>
      <c r="CK114" s="117"/>
      <c r="CL114" s="117"/>
      <c r="CM114" s="117"/>
      <c r="CN114" s="117"/>
      <c r="CO114" s="117"/>
      <c r="CP114" s="117"/>
      <c r="CQ114" s="117"/>
      <c r="CR114" s="117"/>
      <c r="CS114" s="117"/>
      <c r="CT114" s="117"/>
      <c r="CU114" s="117"/>
      <c r="CV114" s="117"/>
      <c r="CW114" s="117"/>
      <c r="CX114" s="117"/>
      <c r="CY114" s="117"/>
      <c r="CZ114" s="117"/>
      <c r="DA114" s="117"/>
      <c r="DB114" s="117"/>
      <c r="DC114" s="117"/>
      <c r="DD114" s="117"/>
    </row>
    <row r="115" spans="2:108" x14ac:dyDescent="0.15">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7"/>
      <c r="AY115" s="117"/>
      <c r="AZ115" s="117"/>
      <c r="BA115" s="117"/>
      <c r="BB115" s="117"/>
      <c r="BC115" s="117"/>
      <c r="BD115" s="117"/>
      <c r="BE115" s="117"/>
      <c r="BF115" s="117"/>
      <c r="BG115" s="117"/>
      <c r="BH115" s="117"/>
      <c r="BI115" s="117"/>
      <c r="BJ115" s="117"/>
      <c r="BK115" s="117"/>
      <c r="BL115" s="117"/>
      <c r="BM115" s="117"/>
      <c r="BN115" s="117"/>
      <c r="BO115" s="117"/>
      <c r="BP115" s="117"/>
      <c r="BQ115" s="117"/>
      <c r="BR115" s="117"/>
      <c r="BS115" s="117"/>
      <c r="BT115" s="117"/>
      <c r="BU115" s="117"/>
      <c r="BV115" s="117"/>
      <c r="BW115" s="117"/>
      <c r="BX115" s="117"/>
      <c r="BY115" s="117"/>
      <c r="BZ115" s="117"/>
      <c r="CA115" s="117"/>
      <c r="CB115" s="117"/>
      <c r="CC115" s="117"/>
      <c r="CD115" s="117"/>
      <c r="CE115" s="117"/>
      <c r="CF115" s="117"/>
      <c r="CG115" s="117"/>
      <c r="CH115" s="117"/>
      <c r="CI115" s="117"/>
      <c r="CJ115" s="117"/>
      <c r="CK115" s="117"/>
      <c r="CL115" s="117"/>
      <c r="CM115" s="117"/>
      <c r="CN115" s="117"/>
      <c r="CO115" s="117"/>
      <c r="CP115" s="117"/>
      <c r="CQ115" s="117"/>
      <c r="CR115" s="117"/>
      <c r="CS115" s="117"/>
      <c r="CT115" s="117"/>
      <c r="CU115" s="117"/>
      <c r="CV115" s="117"/>
      <c r="CW115" s="117"/>
      <c r="CX115" s="117"/>
      <c r="CY115" s="117"/>
      <c r="CZ115" s="117"/>
      <c r="DA115" s="117"/>
      <c r="DB115" s="117"/>
      <c r="DC115" s="117"/>
      <c r="DD115" s="117"/>
    </row>
    <row r="116" spans="2:108" x14ac:dyDescent="0.15">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7"/>
      <c r="AY116" s="117"/>
      <c r="AZ116" s="117"/>
      <c r="BA116" s="117"/>
      <c r="BB116" s="117"/>
      <c r="BC116" s="117"/>
      <c r="BD116" s="117"/>
      <c r="BE116" s="117"/>
      <c r="BF116" s="117"/>
      <c r="BG116" s="117"/>
      <c r="BH116" s="117"/>
      <c r="BI116" s="117"/>
      <c r="BJ116" s="117"/>
      <c r="BK116" s="117"/>
      <c r="BL116" s="117"/>
      <c r="BM116" s="117"/>
      <c r="BN116" s="117"/>
      <c r="BO116" s="117"/>
      <c r="BP116" s="117"/>
      <c r="BQ116" s="117"/>
      <c r="BR116" s="117"/>
      <c r="BS116" s="117"/>
      <c r="BT116" s="117"/>
      <c r="BU116" s="117"/>
      <c r="BV116" s="117"/>
      <c r="BW116" s="117"/>
      <c r="BX116" s="117"/>
      <c r="BY116" s="117"/>
      <c r="BZ116" s="117"/>
      <c r="CA116" s="117"/>
      <c r="CB116" s="117"/>
      <c r="CC116" s="117"/>
      <c r="CD116" s="117"/>
      <c r="CE116" s="117"/>
      <c r="CF116" s="117"/>
      <c r="CG116" s="117"/>
      <c r="CH116" s="117"/>
      <c r="CI116" s="117"/>
      <c r="CJ116" s="117"/>
      <c r="CK116" s="117"/>
      <c r="CL116" s="117"/>
      <c r="CM116" s="117"/>
      <c r="CN116" s="117"/>
      <c r="CO116" s="117"/>
      <c r="CP116" s="117"/>
      <c r="CQ116" s="117"/>
      <c r="CR116" s="117"/>
      <c r="CS116" s="117"/>
      <c r="CT116" s="117"/>
      <c r="CU116" s="117"/>
      <c r="CV116" s="117"/>
      <c r="CW116" s="117"/>
      <c r="CX116" s="117"/>
      <c r="CY116" s="117"/>
      <c r="CZ116" s="117"/>
      <c r="DA116" s="117"/>
      <c r="DB116" s="117"/>
      <c r="DC116" s="117"/>
      <c r="DD116" s="117"/>
    </row>
    <row r="117" spans="2:108" x14ac:dyDescent="0.15">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c r="BA117" s="117"/>
      <c r="BB117" s="117"/>
      <c r="BC117" s="117"/>
      <c r="BD117" s="117"/>
      <c r="BE117" s="117"/>
      <c r="BF117" s="117"/>
      <c r="BG117" s="117"/>
      <c r="BH117" s="117"/>
      <c r="BI117" s="117"/>
      <c r="BJ117" s="117"/>
      <c r="BK117" s="117"/>
      <c r="BL117" s="117"/>
      <c r="BM117" s="117"/>
      <c r="BN117" s="117"/>
      <c r="BO117" s="117"/>
      <c r="BP117" s="117"/>
      <c r="BQ117" s="117"/>
      <c r="BR117" s="117"/>
      <c r="BS117" s="117"/>
      <c r="BT117" s="117"/>
      <c r="BU117" s="117"/>
      <c r="BV117" s="117"/>
      <c r="BW117" s="117"/>
      <c r="BX117" s="117"/>
      <c r="BY117" s="117"/>
      <c r="BZ117" s="117"/>
      <c r="CA117" s="117"/>
      <c r="CB117" s="117"/>
      <c r="CC117" s="117"/>
      <c r="CD117" s="117"/>
      <c r="CE117" s="117"/>
      <c r="CF117" s="117"/>
      <c r="CG117" s="117"/>
      <c r="CH117" s="117"/>
      <c r="CI117" s="117"/>
      <c r="CJ117" s="117"/>
      <c r="CK117" s="117"/>
      <c r="CL117" s="117"/>
      <c r="CM117" s="117"/>
      <c r="CN117" s="117"/>
      <c r="CO117" s="117"/>
      <c r="CP117" s="117"/>
      <c r="CQ117" s="117"/>
      <c r="CR117" s="117"/>
      <c r="CS117" s="117"/>
      <c r="CT117" s="117"/>
      <c r="CU117" s="117"/>
      <c r="CV117" s="117"/>
      <c r="CW117" s="117"/>
      <c r="CX117" s="117"/>
      <c r="CY117" s="117"/>
      <c r="CZ117" s="117"/>
      <c r="DA117" s="117"/>
      <c r="DB117" s="117"/>
      <c r="DC117" s="117"/>
      <c r="DD117" s="117"/>
    </row>
    <row r="118" spans="2:108" x14ac:dyDescent="0.15">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117"/>
      <c r="BA118" s="117"/>
      <c r="BB118" s="117"/>
      <c r="BC118" s="117"/>
      <c r="BD118" s="117"/>
      <c r="BE118" s="117"/>
      <c r="BF118" s="117"/>
      <c r="BG118" s="117"/>
      <c r="BH118" s="117"/>
      <c r="BI118" s="117"/>
      <c r="BJ118" s="117"/>
      <c r="BK118" s="117"/>
      <c r="BL118" s="117"/>
      <c r="BM118" s="117"/>
      <c r="BN118" s="117"/>
      <c r="BO118" s="117"/>
      <c r="BP118" s="117"/>
      <c r="BQ118" s="117"/>
      <c r="BR118" s="117"/>
      <c r="BS118" s="117"/>
      <c r="BT118" s="117"/>
      <c r="BU118" s="117"/>
      <c r="BV118" s="117"/>
      <c r="BW118" s="117"/>
      <c r="BX118" s="117"/>
      <c r="BY118" s="117"/>
      <c r="BZ118" s="117"/>
      <c r="CA118" s="117"/>
      <c r="CB118" s="117"/>
      <c r="CC118" s="117"/>
      <c r="CD118" s="117"/>
      <c r="CE118" s="117"/>
      <c r="CF118" s="117"/>
      <c r="CG118" s="117"/>
      <c r="CH118" s="117"/>
      <c r="CI118" s="117"/>
      <c r="CJ118" s="117"/>
      <c r="CK118" s="117"/>
      <c r="CL118" s="117"/>
      <c r="CM118" s="117"/>
      <c r="CN118" s="117"/>
      <c r="CO118" s="117"/>
      <c r="CP118" s="117"/>
      <c r="CQ118" s="117"/>
      <c r="CR118" s="117"/>
      <c r="CS118" s="117"/>
      <c r="CT118" s="117"/>
      <c r="CU118" s="117"/>
      <c r="CV118" s="117"/>
      <c r="CW118" s="117"/>
      <c r="CX118" s="117"/>
      <c r="CY118" s="117"/>
      <c r="CZ118" s="117"/>
      <c r="DA118" s="117"/>
      <c r="DB118" s="117"/>
      <c r="DC118" s="117"/>
      <c r="DD118" s="117"/>
    </row>
    <row r="119" spans="2:108" x14ac:dyDescent="0.15">
      <c r="B119" s="117"/>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7"/>
      <c r="AY119" s="117"/>
      <c r="AZ119" s="117"/>
      <c r="BA119" s="117"/>
      <c r="BB119" s="117"/>
      <c r="BC119" s="117"/>
      <c r="BD119" s="117"/>
      <c r="BE119" s="117"/>
      <c r="BF119" s="117"/>
      <c r="BG119" s="117"/>
      <c r="BH119" s="117"/>
      <c r="BI119" s="117"/>
      <c r="BJ119" s="117"/>
      <c r="BK119" s="117"/>
      <c r="BL119" s="117"/>
      <c r="BM119" s="117"/>
      <c r="BN119" s="117"/>
      <c r="BO119" s="117"/>
      <c r="BP119" s="117"/>
      <c r="BQ119" s="117"/>
      <c r="BR119" s="117"/>
      <c r="BS119" s="117"/>
      <c r="BT119" s="117"/>
      <c r="BU119" s="117"/>
      <c r="BV119" s="117"/>
      <c r="BW119" s="117"/>
      <c r="BX119" s="117"/>
      <c r="BY119" s="117"/>
      <c r="BZ119" s="117"/>
      <c r="CA119" s="117"/>
      <c r="CB119" s="117"/>
      <c r="CC119" s="117"/>
      <c r="CD119" s="117"/>
      <c r="CE119" s="117"/>
      <c r="CF119" s="117"/>
      <c r="CG119" s="117"/>
      <c r="CH119" s="117"/>
      <c r="CI119" s="117"/>
      <c r="CJ119" s="117"/>
      <c r="CK119" s="117"/>
      <c r="CL119" s="117"/>
      <c r="CM119" s="117"/>
      <c r="CN119" s="117"/>
      <c r="CO119" s="117"/>
      <c r="CP119" s="117"/>
      <c r="CQ119" s="117"/>
      <c r="CR119" s="117"/>
      <c r="CS119" s="117"/>
      <c r="CT119" s="117"/>
      <c r="CU119" s="117"/>
      <c r="CV119" s="117"/>
      <c r="CW119" s="117"/>
      <c r="CX119" s="117"/>
      <c r="CY119" s="117"/>
      <c r="CZ119" s="117"/>
      <c r="DA119" s="117"/>
      <c r="DB119" s="117"/>
      <c r="DC119" s="117"/>
      <c r="DD119" s="117"/>
    </row>
    <row r="120" spans="2:108" x14ac:dyDescent="0.15">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117"/>
      <c r="BD120" s="117"/>
      <c r="BE120" s="117"/>
      <c r="BF120" s="117"/>
      <c r="BG120" s="117"/>
      <c r="BH120" s="117"/>
      <c r="BI120" s="117"/>
      <c r="BJ120" s="117"/>
      <c r="BK120" s="117"/>
      <c r="BL120" s="117"/>
      <c r="BM120" s="117"/>
      <c r="BN120" s="117"/>
      <c r="BO120" s="117"/>
      <c r="BP120" s="117"/>
      <c r="BQ120" s="117"/>
      <c r="BR120" s="117"/>
      <c r="BS120" s="117"/>
      <c r="BT120" s="117"/>
      <c r="BU120" s="117"/>
      <c r="BV120" s="117"/>
      <c r="BW120" s="117"/>
      <c r="BX120" s="117"/>
      <c r="BY120" s="117"/>
      <c r="BZ120" s="117"/>
      <c r="CA120" s="117"/>
      <c r="CB120" s="117"/>
      <c r="CC120" s="117"/>
      <c r="CD120" s="117"/>
      <c r="CE120" s="117"/>
      <c r="CF120" s="117"/>
      <c r="CG120" s="117"/>
      <c r="CH120" s="117"/>
      <c r="CI120" s="117"/>
      <c r="CJ120" s="117"/>
      <c r="CK120" s="117"/>
      <c r="CL120" s="117"/>
      <c r="CM120" s="117"/>
      <c r="CN120" s="117"/>
      <c r="CO120" s="117"/>
      <c r="CP120" s="117"/>
      <c r="CQ120" s="117"/>
      <c r="CR120" s="117"/>
      <c r="CS120" s="117"/>
      <c r="CT120" s="117"/>
      <c r="CU120" s="117"/>
      <c r="CV120" s="117"/>
      <c r="CW120" s="117"/>
      <c r="CX120" s="117"/>
      <c r="CY120" s="117"/>
      <c r="CZ120" s="117"/>
      <c r="DA120" s="117"/>
      <c r="DB120" s="117"/>
      <c r="DC120" s="117"/>
      <c r="DD120" s="117"/>
    </row>
    <row r="121" spans="2:108" x14ac:dyDescent="0.15">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c r="BB121" s="117"/>
      <c r="BC121" s="117"/>
      <c r="BD121" s="117"/>
      <c r="BE121" s="117"/>
      <c r="BF121" s="117"/>
      <c r="BG121" s="117"/>
      <c r="BH121" s="117"/>
      <c r="BI121" s="117"/>
      <c r="BJ121" s="117"/>
      <c r="BK121" s="117"/>
      <c r="BL121" s="117"/>
      <c r="BM121" s="117"/>
      <c r="BN121" s="117"/>
      <c r="BO121" s="117"/>
      <c r="BP121" s="117"/>
      <c r="BQ121" s="117"/>
      <c r="BR121" s="117"/>
      <c r="BS121" s="117"/>
      <c r="BT121" s="117"/>
      <c r="BU121" s="117"/>
      <c r="BV121" s="117"/>
      <c r="BW121" s="117"/>
      <c r="BX121" s="117"/>
      <c r="BY121" s="117"/>
      <c r="BZ121" s="117"/>
      <c r="CA121" s="117"/>
      <c r="CB121" s="117"/>
      <c r="CC121" s="117"/>
      <c r="CD121" s="117"/>
      <c r="CE121" s="117"/>
      <c r="CF121" s="117"/>
      <c r="CG121" s="117"/>
      <c r="CH121" s="117"/>
      <c r="CI121" s="117"/>
      <c r="CJ121" s="117"/>
      <c r="CK121" s="117"/>
      <c r="CL121" s="117"/>
      <c r="CM121" s="117"/>
      <c r="CN121" s="117"/>
      <c r="CO121" s="117"/>
      <c r="CP121" s="117"/>
      <c r="CQ121" s="117"/>
      <c r="CR121" s="117"/>
      <c r="CS121" s="117"/>
      <c r="CT121" s="117"/>
      <c r="CU121" s="117"/>
      <c r="CV121" s="117"/>
      <c r="CW121" s="117"/>
      <c r="CX121" s="117"/>
      <c r="CY121" s="117"/>
      <c r="CZ121" s="117"/>
      <c r="DA121" s="117"/>
      <c r="DB121" s="117"/>
      <c r="DC121" s="117"/>
      <c r="DD121" s="117"/>
    </row>
    <row r="122" spans="2:108" x14ac:dyDescent="0.15">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117"/>
      <c r="BA122" s="117"/>
      <c r="BB122" s="117"/>
      <c r="BC122" s="117"/>
      <c r="BD122" s="117"/>
      <c r="BE122" s="117"/>
      <c r="BF122" s="117"/>
      <c r="BG122" s="117"/>
      <c r="BH122" s="117"/>
      <c r="BI122" s="117"/>
      <c r="BJ122" s="117"/>
      <c r="BK122" s="117"/>
      <c r="BL122" s="117"/>
      <c r="BM122" s="117"/>
      <c r="BN122" s="117"/>
      <c r="BO122" s="117"/>
      <c r="BP122" s="117"/>
      <c r="BQ122" s="117"/>
      <c r="BR122" s="117"/>
      <c r="BS122" s="117"/>
      <c r="BT122" s="117"/>
      <c r="BU122" s="117"/>
      <c r="BV122" s="117"/>
      <c r="BW122" s="117"/>
      <c r="BX122" s="117"/>
      <c r="BY122" s="117"/>
      <c r="BZ122" s="117"/>
      <c r="CA122" s="117"/>
      <c r="CB122" s="117"/>
      <c r="CC122" s="117"/>
      <c r="CD122" s="117"/>
      <c r="CE122" s="117"/>
      <c r="CF122" s="117"/>
      <c r="CG122" s="117"/>
      <c r="CH122" s="117"/>
      <c r="CI122" s="117"/>
      <c r="CJ122" s="117"/>
      <c r="CK122" s="117"/>
      <c r="CL122" s="117"/>
      <c r="CM122" s="117"/>
      <c r="CN122" s="117"/>
      <c r="CO122" s="117"/>
      <c r="CP122" s="117"/>
      <c r="CQ122" s="117"/>
      <c r="CR122" s="117"/>
      <c r="CS122" s="117"/>
      <c r="CT122" s="117"/>
      <c r="CU122" s="117"/>
      <c r="CV122" s="117"/>
      <c r="CW122" s="117"/>
      <c r="CX122" s="117"/>
      <c r="CY122" s="117"/>
      <c r="CZ122" s="117"/>
      <c r="DA122" s="117"/>
      <c r="DB122" s="117"/>
      <c r="DC122" s="117"/>
      <c r="DD122" s="117"/>
    </row>
    <row r="123" spans="2:108" x14ac:dyDescent="0.15">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7"/>
      <c r="AY123" s="117"/>
      <c r="AZ123" s="117"/>
      <c r="BA123" s="117"/>
      <c r="BB123" s="117"/>
      <c r="BC123" s="117"/>
      <c r="BD123" s="117"/>
      <c r="BE123" s="117"/>
      <c r="BF123" s="117"/>
      <c r="BG123" s="117"/>
      <c r="BH123" s="117"/>
      <c r="BI123" s="117"/>
      <c r="BJ123" s="117"/>
      <c r="BK123" s="117"/>
      <c r="BL123" s="117"/>
      <c r="BM123" s="117"/>
      <c r="BN123" s="117"/>
      <c r="BO123" s="117"/>
      <c r="BP123" s="117"/>
      <c r="BQ123" s="117"/>
      <c r="BR123" s="117"/>
      <c r="BS123" s="117"/>
      <c r="BT123" s="117"/>
      <c r="BU123" s="117"/>
      <c r="BV123" s="117"/>
      <c r="BW123" s="117"/>
      <c r="BX123" s="117"/>
      <c r="BY123" s="117"/>
      <c r="BZ123" s="117"/>
      <c r="CA123" s="117"/>
      <c r="CB123" s="117"/>
      <c r="CC123" s="117"/>
      <c r="CD123" s="117"/>
      <c r="CE123" s="117"/>
      <c r="CF123" s="117"/>
      <c r="CG123" s="117"/>
      <c r="CH123" s="117"/>
      <c r="CI123" s="117"/>
      <c r="CJ123" s="117"/>
      <c r="CK123" s="117"/>
      <c r="CL123" s="117"/>
      <c r="CM123" s="117"/>
      <c r="CN123" s="117"/>
      <c r="CO123" s="117"/>
      <c r="CP123" s="117"/>
      <c r="CQ123" s="117"/>
      <c r="CR123" s="117"/>
      <c r="CS123" s="117"/>
      <c r="CT123" s="117"/>
      <c r="CU123" s="117"/>
      <c r="CV123" s="117"/>
      <c r="CW123" s="117"/>
      <c r="CX123" s="117"/>
      <c r="CY123" s="117"/>
      <c r="CZ123" s="117"/>
      <c r="DA123" s="117"/>
      <c r="DB123" s="117"/>
      <c r="DC123" s="117"/>
      <c r="DD123" s="117"/>
    </row>
    <row r="124" spans="2:108" x14ac:dyDescent="0.15">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7"/>
      <c r="BU124" s="117"/>
      <c r="BV124" s="117"/>
      <c r="BW124" s="117"/>
      <c r="BX124" s="117"/>
      <c r="BY124" s="117"/>
      <c r="BZ124" s="117"/>
      <c r="CA124" s="117"/>
      <c r="CB124" s="117"/>
      <c r="CC124" s="117"/>
      <c r="CD124" s="117"/>
      <c r="CE124" s="117"/>
      <c r="CF124" s="117"/>
      <c r="CG124" s="117"/>
      <c r="CH124" s="117"/>
      <c r="CI124" s="117"/>
      <c r="CJ124" s="117"/>
      <c r="CK124" s="117"/>
      <c r="CL124" s="117"/>
      <c r="CM124" s="117"/>
      <c r="CN124" s="117"/>
      <c r="CO124" s="117"/>
      <c r="CP124" s="117"/>
      <c r="CQ124" s="117"/>
      <c r="CR124" s="117"/>
      <c r="CS124" s="117"/>
      <c r="CT124" s="117"/>
      <c r="CU124" s="117"/>
      <c r="CV124" s="117"/>
      <c r="CW124" s="117"/>
      <c r="CX124" s="117"/>
      <c r="CY124" s="117"/>
      <c r="CZ124" s="117"/>
      <c r="DA124" s="117"/>
      <c r="DB124" s="117"/>
      <c r="DC124" s="117"/>
      <c r="DD124" s="117"/>
    </row>
    <row r="125" spans="2:108" x14ac:dyDescent="0.15">
      <c r="B125" s="117"/>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117"/>
      <c r="BD125" s="117"/>
      <c r="BE125" s="117"/>
      <c r="BF125" s="117"/>
      <c r="BG125" s="117"/>
      <c r="BH125" s="117"/>
      <c r="BI125" s="117"/>
      <c r="BJ125" s="117"/>
      <c r="BK125" s="117"/>
      <c r="BL125" s="117"/>
      <c r="BM125" s="117"/>
      <c r="BN125" s="117"/>
      <c r="BO125" s="117"/>
      <c r="BP125" s="117"/>
      <c r="BQ125" s="117"/>
      <c r="BR125" s="117"/>
      <c r="BS125" s="117"/>
      <c r="BT125" s="117"/>
      <c r="BU125" s="117"/>
      <c r="BV125" s="117"/>
      <c r="BW125" s="117"/>
      <c r="BX125" s="117"/>
      <c r="BY125" s="117"/>
      <c r="BZ125" s="117"/>
      <c r="CA125" s="117"/>
      <c r="CB125" s="117"/>
      <c r="CC125" s="117"/>
      <c r="CD125" s="117"/>
      <c r="CE125" s="117"/>
      <c r="CF125" s="117"/>
      <c r="CG125" s="117"/>
      <c r="CH125" s="117"/>
      <c r="CI125" s="117"/>
      <c r="CJ125" s="117"/>
      <c r="CK125" s="117"/>
      <c r="CL125" s="117"/>
      <c r="CM125" s="117"/>
      <c r="CN125" s="117"/>
      <c r="CO125" s="117"/>
      <c r="CP125" s="117"/>
      <c r="CQ125" s="117"/>
      <c r="CR125" s="117"/>
      <c r="CS125" s="117"/>
      <c r="CT125" s="117"/>
      <c r="CU125" s="117"/>
      <c r="CV125" s="117"/>
      <c r="CW125" s="117"/>
      <c r="CX125" s="117"/>
      <c r="CY125" s="117"/>
      <c r="CZ125" s="117"/>
      <c r="DA125" s="117"/>
      <c r="DB125" s="117"/>
      <c r="DC125" s="117"/>
      <c r="DD125" s="117"/>
    </row>
    <row r="126" spans="2:108" x14ac:dyDescent="0.15">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7"/>
      <c r="AY126" s="117"/>
      <c r="AZ126" s="117"/>
      <c r="BA126" s="117"/>
      <c r="BB126" s="117"/>
      <c r="BC126" s="117"/>
      <c r="BD126" s="117"/>
      <c r="BE126" s="117"/>
      <c r="BF126" s="117"/>
      <c r="BG126" s="117"/>
      <c r="BH126" s="117"/>
      <c r="BI126" s="117"/>
      <c r="BJ126" s="117"/>
      <c r="BK126" s="117"/>
      <c r="BL126" s="117"/>
      <c r="BM126" s="117"/>
      <c r="BN126" s="117"/>
      <c r="BO126" s="117"/>
      <c r="BP126" s="117"/>
      <c r="BQ126" s="117"/>
      <c r="BR126" s="117"/>
      <c r="BS126" s="117"/>
      <c r="BT126" s="117"/>
      <c r="BU126" s="117"/>
      <c r="BV126" s="117"/>
      <c r="BW126" s="117"/>
      <c r="BX126" s="117"/>
      <c r="BY126" s="117"/>
      <c r="BZ126" s="117"/>
      <c r="CA126" s="117"/>
      <c r="CB126" s="117"/>
      <c r="CC126" s="117"/>
      <c r="CD126" s="117"/>
      <c r="CE126" s="117"/>
      <c r="CF126" s="117"/>
      <c r="CG126" s="117"/>
      <c r="CH126" s="117"/>
      <c r="CI126" s="117"/>
      <c r="CJ126" s="117"/>
      <c r="CK126" s="117"/>
      <c r="CL126" s="117"/>
      <c r="CM126" s="117"/>
      <c r="CN126" s="117"/>
      <c r="CO126" s="117"/>
      <c r="CP126" s="117"/>
      <c r="CQ126" s="117"/>
      <c r="CR126" s="117"/>
      <c r="CS126" s="117"/>
      <c r="CT126" s="117"/>
      <c r="CU126" s="117"/>
      <c r="CV126" s="117"/>
      <c r="CW126" s="117"/>
      <c r="CX126" s="117"/>
      <c r="CY126" s="117"/>
      <c r="CZ126" s="117"/>
      <c r="DA126" s="117"/>
      <c r="DB126" s="117"/>
      <c r="DC126" s="117"/>
      <c r="DD126" s="117"/>
    </row>
    <row r="127" spans="2:108" x14ac:dyDescent="0.15">
      <c r="B127" s="117"/>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c r="BB127" s="117"/>
      <c r="BC127" s="117"/>
      <c r="BD127" s="117"/>
      <c r="BE127" s="117"/>
      <c r="BF127" s="117"/>
      <c r="BG127" s="117"/>
      <c r="BH127" s="117"/>
      <c r="BI127" s="117"/>
      <c r="BJ127" s="117"/>
      <c r="BK127" s="117"/>
      <c r="BL127" s="117"/>
      <c r="BM127" s="117"/>
      <c r="BN127" s="117"/>
      <c r="BO127" s="117"/>
      <c r="BP127" s="117"/>
      <c r="BQ127" s="117"/>
      <c r="BR127" s="117"/>
      <c r="BS127" s="117"/>
      <c r="BT127" s="117"/>
      <c r="BU127" s="117"/>
      <c r="BV127" s="117"/>
      <c r="BW127" s="117"/>
      <c r="BX127" s="117"/>
      <c r="BY127" s="117"/>
      <c r="BZ127" s="117"/>
      <c r="CA127" s="117"/>
      <c r="CB127" s="117"/>
      <c r="CC127" s="117"/>
      <c r="CD127" s="117"/>
      <c r="CE127" s="117"/>
      <c r="CF127" s="117"/>
      <c r="CG127" s="117"/>
      <c r="CH127" s="117"/>
      <c r="CI127" s="117"/>
      <c r="CJ127" s="117"/>
      <c r="CK127" s="117"/>
      <c r="CL127" s="117"/>
      <c r="CM127" s="117"/>
      <c r="CN127" s="117"/>
      <c r="CO127" s="117"/>
      <c r="CP127" s="117"/>
      <c r="CQ127" s="117"/>
      <c r="CR127" s="117"/>
      <c r="CS127" s="117"/>
      <c r="CT127" s="117"/>
      <c r="CU127" s="117"/>
      <c r="CV127" s="117"/>
      <c r="CW127" s="117"/>
      <c r="CX127" s="117"/>
      <c r="CY127" s="117"/>
      <c r="CZ127" s="117"/>
      <c r="DA127" s="117"/>
      <c r="DB127" s="117"/>
      <c r="DC127" s="117"/>
      <c r="DD127" s="117"/>
    </row>
    <row r="128" spans="2:108" x14ac:dyDescent="0.15">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c r="BB128" s="117"/>
      <c r="BC128" s="117"/>
      <c r="BD128" s="117"/>
      <c r="BE128" s="117"/>
      <c r="BF128" s="117"/>
      <c r="BG128" s="117"/>
      <c r="BH128" s="117"/>
      <c r="BI128" s="117"/>
      <c r="BJ128" s="117"/>
      <c r="BK128" s="117"/>
      <c r="BL128" s="117"/>
      <c r="BM128" s="117"/>
      <c r="BN128" s="117"/>
      <c r="BO128" s="117"/>
      <c r="BP128" s="117"/>
      <c r="BQ128" s="117"/>
      <c r="BR128" s="117"/>
      <c r="BS128" s="117"/>
      <c r="BT128" s="117"/>
      <c r="BU128" s="117"/>
      <c r="BV128" s="117"/>
      <c r="BW128" s="117"/>
      <c r="BX128" s="117"/>
      <c r="BY128" s="117"/>
      <c r="BZ128" s="117"/>
      <c r="CA128" s="117"/>
      <c r="CB128" s="117"/>
      <c r="CC128" s="117"/>
      <c r="CD128" s="117"/>
      <c r="CE128" s="117"/>
      <c r="CF128" s="117"/>
      <c r="CG128" s="117"/>
      <c r="CH128" s="117"/>
      <c r="CI128" s="117"/>
      <c r="CJ128" s="117"/>
      <c r="CK128" s="117"/>
      <c r="CL128" s="117"/>
      <c r="CM128" s="117"/>
      <c r="CN128" s="117"/>
      <c r="CO128" s="117"/>
      <c r="CP128" s="117"/>
      <c r="CQ128" s="117"/>
      <c r="CR128" s="117"/>
      <c r="CS128" s="117"/>
      <c r="CT128" s="117"/>
      <c r="CU128" s="117"/>
      <c r="CV128" s="117"/>
      <c r="CW128" s="117"/>
      <c r="CX128" s="117"/>
      <c r="CY128" s="117"/>
      <c r="CZ128" s="117"/>
      <c r="DA128" s="117"/>
      <c r="DB128" s="117"/>
      <c r="DC128" s="117"/>
      <c r="DD128" s="117"/>
    </row>
    <row r="129" spans="2:108" x14ac:dyDescent="0.15">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c r="BB129" s="117"/>
      <c r="BC129" s="117"/>
      <c r="BD129" s="117"/>
      <c r="BE129" s="117"/>
      <c r="BF129" s="117"/>
      <c r="BG129" s="117"/>
      <c r="BH129" s="117"/>
      <c r="BI129" s="117"/>
      <c r="BJ129" s="117"/>
      <c r="BK129" s="117"/>
      <c r="BL129" s="117"/>
      <c r="BM129" s="117"/>
      <c r="BN129" s="117"/>
      <c r="BO129" s="117"/>
      <c r="BP129" s="117"/>
      <c r="BQ129" s="117"/>
      <c r="BR129" s="117"/>
      <c r="BS129" s="117"/>
      <c r="BT129" s="117"/>
      <c r="BU129" s="117"/>
      <c r="BV129" s="117"/>
      <c r="BW129" s="117"/>
      <c r="BX129" s="117"/>
      <c r="BY129" s="117"/>
      <c r="BZ129" s="117"/>
      <c r="CA129" s="117"/>
      <c r="CB129" s="117"/>
      <c r="CC129" s="117"/>
      <c r="CD129" s="117"/>
      <c r="CE129" s="117"/>
      <c r="CF129" s="117"/>
      <c r="CG129" s="117"/>
      <c r="CH129" s="117"/>
      <c r="CI129" s="117"/>
      <c r="CJ129" s="117"/>
      <c r="CK129" s="117"/>
      <c r="CL129" s="117"/>
      <c r="CM129" s="117"/>
      <c r="CN129" s="117"/>
      <c r="CO129" s="117"/>
      <c r="CP129" s="117"/>
      <c r="CQ129" s="117"/>
      <c r="CR129" s="117"/>
      <c r="CS129" s="117"/>
      <c r="CT129" s="117"/>
      <c r="CU129" s="117"/>
      <c r="CV129" s="117"/>
      <c r="CW129" s="117"/>
      <c r="CX129" s="117"/>
      <c r="CY129" s="117"/>
      <c r="CZ129" s="117"/>
      <c r="DA129" s="117"/>
      <c r="DB129" s="117"/>
      <c r="DC129" s="117"/>
      <c r="DD129" s="117"/>
    </row>
    <row r="130" spans="2:108" x14ac:dyDescent="0.15">
      <c r="B130" s="117"/>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c r="BB130" s="117"/>
      <c r="BC130" s="117"/>
      <c r="BD130" s="117"/>
      <c r="BE130" s="117"/>
      <c r="BF130" s="117"/>
      <c r="BG130" s="117"/>
      <c r="BH130" s="117"/>
      <c r="BI130" s="117"/>
      <c r="BJ130" s="117"/>
      <c r="BK130" s="117"/>
      <c r="BL130" s="117"/>
      <c r="BM130" s="117"/>
      <c r="BN130" s="117"/>
      <c r="BO130" s="117"/>
      <c r="BP130" s="117"/>
      <c r="BQ130" s="117"/>
      <c r="BR130" s="117"/>
      <c r="BS130" s="117"/>
      <c r="BT130" s="117"/>
      <c r="BU130" s="117"/>
      <c r="BV130" s="117"/>
      <c r="BW130" s="117"/>
      <c r="BX130" s="117"/>
      <c r="BY130" s="117"/>
      <c r="BZ130" s="117"/>
      <c r="CA130" s="117"/>
      <c r="CB130" s="117"/>
      <c r="CC130" s="117"/>
      <c r="CD130" s="117"/>
      <c r="CE130" s="117"/>
      <c r="CF130" s="117"/>
      <c r="CG130" s="117"/>
      <c r="CH130" s="117"/>
      <c r="CI130" s="117"/>
      <c r="CJ130" s="117"/>
      <c r="CK130" s="117"/>
      <c r="CL130" s="117"/>
      <c r="CM130" s="117"/>
      <c r="CN130" s="117"/>
      <c r="CO130" s="117"/>
      <c r="CP130" s="117"/>
      <c r="CQ130" s="117"/>
      <c r="CR130" s="117"/>
      <c r="CS130" s="117"/>
      <c r="CT130" s="117"/>
      <c r="CU130" s="117"/>
      <c r="CV130" s="117"/>
      <c r="CW130" s="117"/>
      <c r="CX130" s="117"/>
      <c r="CY130" s="117"/>
      <c r="CZ130" s="117"/>
      <c r="DA130" s="117"/>
      <c r="DB130" s="117"/>
      <c r="DC130" s="117"/>
      <c r="DD130" s="117"/>
    </row>
    <row r="131" spans="2:108" x14ac:dyDescent="0.15">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c r="BD131" s="117"/>
      <c r="BE131" s="117"/>
      <c r="BF131" s="117"/>
      <c r="BG131" s="117"/>
      <c r="BH131" s="117"/>
      <c r="BI131" s="117"/>
      <c r="BJ131" s="117"/>
      <c r="BK131" s="117"/>
      <c r="BL131" s="117"/>
      <c r="BM131" s="117"/>
      <c r="BN131" s="117"/>
      <c r="BO131" s="117"/>
      <c r="BP131" s="117"/>
      <c r="BQ131" s="117"/>
      <c r="BR131" s="117"/>
      <c r="BS131" s="117"/>
      <c r="BT131" s="117"/>
      <c r="BU131" s="117"/>
      <c r="BV131" s="117"/>
      <c r="BW131" s="117"/>
      <c r="BX131" s="117"/>
      <c r="BY131" s="117"/>
      <c r="BZ131" s="117"/>
      <c r="CA131" s="117"/>
      <c r="CB131" s="117"/>
      <c r="CC131" s="117"/>
      <c r="CD131" s="117"/>
      <c r="CE131" s="117"/>
      <c r="CF131" s="117"/>
      <c r="CG131" s="117"/>
      <c r="CH131" s="117"/>
      <c r="CI131" s="117"/>
      <c r="CJ131" s="117"/>
      <c r="CK131" s="117"/>
      <c r="CL131" s="117"/>
      <c r="CM131" s="117"/>
      <c r="CN131" s="117"/>
      <c r="CO131" s="117"/>
      <c r="CP131" s="117"/>
      <c r="CQ131" s="117"/>
      <c r="CR131" s="117"/>
      <c r="CS131" s="117"/>
      <c r="CT131" s="117"/>
      <c r="CU131" s="117"/>
      <c r="CV131" s="117"/>
      <c r="CW131" s="117"/>
      <c r="CX131" s="117"/>
      <c r="CY131" s="117"/>
      <c r="CZ131" s="117"/>
      <c r="DA131" s="117"/>
      <c r="DB131" s="117"/>
      <c r="DC131" s="117"/>
      <c r="DD131" s="117"/>
    </row>
    <row r="132" spans="2:108" x14ac:dyDescent="0.15">
      <c r="B132" s="11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c r="BN132" s="117"/>
      <c r="BO132" s="117"/>
      <c r="BP132" s="117"/>
      <c r="BQ132" s="117"/>
      <c r="BR132" s="117"/>
      <c r="BS132" s="117"/>
      <c r="BT132" s="117"/>
      <c r="BU132" s="117"/>
      <c r="BV132" s="117"/>
      <c r="BW132" s="117"/>
      <c r="BX132" s="117"/>
      <c r="BY132" s="117"/>
      <c r="BZ132" s="117"/>
      <c r="CA132" s="117"/>
      <c r="CB132" s="117"/>
      <c r="CC132" s="117"/>
      <c r="CD132" s="117"/>
      <c r="CE132" s="117"/>
      <c r="CF132" s="117"/>
      <c r="CG132" s="117"/>
      <c r="CH132" s="117"/>
      <c r="CI132" s="117"/>
      <c r="CJ132" s="117"/>
      <c r="CK132" s="117"/>
      <c r="CL132" s="117"/>
      <c r="CM132" s="117"/>
      <c r="CN132" s="117"/>
      <c r="CO132" s="117"/>
      <c r="CP132" s="117"/>
      <c r="CQ132" s="117"/>
      <c r="CR132" s="117"/>
      <c r="CS132" s="117"/>
      <c r="CT132" s="117"/>
      <c r="CU132" s="117"/>
      <c r="CV132" s="117"/>
      <c r="CW132" s="117"/>
      <c r="CX132" s="117"/>
      <c r="CY132" s="117"/>
      <c r="CZ132" s="117"/>
      <c r="DA132" s="117"/>
      <c r="DB132" s="117"/>
      <c r="DC132" s="117"/>
      <c r="DD132" s="117"/>
    </row>
    <row r="133" spans="2:108" x14ac:dyDescent="0.15">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c r="BN133" s="117"/>
      <c r="BO133" s="117"/>
      <c r="BP133" s="117"/>
      <c r="BQ133" s="117"/>
      <c r="BR133" s="117"/>
      <c r="BS133" s="117"/>
      <c r="BT133" s="117"/>
      <c r="BU133" s="117"/>
      <c r="BV133" s="117"/>
      <c r="BW133" s="117"/>
      <c r="BX133" s="117"/>
      <c r="BY133" s="117"/>
      <c r="BZ133" s="117"/>
      <c r="CA133" s="117"/>
      <c r="CB133" s="117"/>
      <c r="CC133" s="117"/>
      <c r="CD133" s="117"/>
      <c r="CE133" s="117"/>
      <c r="CF133" s="117"/>
      <c r="CG133" s="117"/>
      <c r="CH133" s="117"/>
      <c r="CI133" s="117"/>
      <c r="CJ133" s="117"/>
      <c r="CK133" s="117"/>
      <c r="CL133" s="117"/>
      <c r="CM133" s="117"/>
      <c r="CN133" s="117"/>
      <c r="CO133" s="117"/>
      <c r="CP133" s="117"/>
      <c r="CQ133" s="117"/>
      <c r="CR133" s="117"/>
      <c r="CS133" s="117"/>
      <c r="CT133" s="117"/>
      <c r="CU133" s="117"/>
      <c r="CV133" s="117"/>
      <c r="CW133" s="117"/>
      <c r="CX133" s="117"/>
      <c r="CY133" s="117"/>
      <c r="CZ133" s="117"/>
      <c r="DA133" s="117"/>
      <c r="DB133" s="117"/>
      <c r="DC133" s="117"/>
      <c r="DD133" s="117"/>
    </row>
    <row r="134" spans="2:108" x14ac:dyDescent="0.15">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7"/>
      <c r="AY134" s="117"/>
      <c r="AZ134" s="117"/>
      <c r="BA134" s="117"/>
      <c r="BB134" s="117"/>
      <c r="BC134" s="117"/>
      <c r="BD134" s="117"/>
      <c r="BE134" s="117"/>
      <c r="BF134" s="117"/>
      <c r="BG134" s="117"/>
      <c r="BH134" s="117"/>
      <c r="BI134" s="117"/>
      <c r="BJ134" s="117"/>
      <c r="BK134" s="117"/>
      <c r="BL134" s="117"/>
      <c r="BM134" s="117"/>
      <c r="BN134" s="117"/>
      <c r="BO134" s="117"/>
      <c r="BP134" s="117"/>
      <c r="BQ134" s="117"/>
      <c r="BR134" s="117"/>
      <c r="BS134" s="117"/>
      <c r="BT134" s="117"/>
      <c r="BU134" s="117"/>
      <c r="BV134" s="117"/>
      <c r="BW134" s="117"/>
      <c r="BX134" s="117"/>
      <c r="BY134" s="117"/>
      <c r="BZ134" s="117"/>
      <c r="CA134" s="117"/>
      <c r="CB134" s="117"/>
      <c r="CC134" s="117"/>
      <c r="CD134" s="117"/>
      <c r="CE134" s="117"/>
      <c r="CF134" s="117"/>
      <c r="CG134" s="117"/>
      <c r="CH134" s="117"/>
      <c r="CI134" s="117"/>
      <c r="CJ134" s="117"/>
      <c r="CK134" s="117"/>
      <c r="CL134" s="117"/>
      <c r="CM134" s="117"/>
      <c r="CN134" s="117"/>
      <c r="CO134" s="117"/>
      <c r="CP134" s="117"/>
      <c r="CQ134" s="117"/>
      <c r="CR134" s="117"/>
      <c r="CS134" s="117"/>
      <c r="CT134" s="117"/>
      <c r="CU134" s="117"/>
      <c r="CV134" s="117"/>
      <c r="CW134" s="117"/>
      <c r="CX134" s="117"/>
      <c r="CY134" s="117"/>
      <c r="CZ134" s="117"/>
      <c r="DA134" s="117"/>
      <c r="DB134" s="117"/>
      <c r="DC134" s="117"/>
      <c r="DD134" s="117"/>
    </row>
    <row r="135" spans="2:108" x14ac:dyDescent="0.15">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7"/>
      <c r="AY135" s="117"/>
      <c r="AZ135" s="117"/>
      <c r="BA135" s="117"/>
      <c r="BB135" s="117"/>
      <c r="BC135" s="117"/>
      <c r="BD135" s="117"/>
      <c r="BE135" s="117"/>
      <c r="BF135" s="117"/>
      <c r="BG135" s="117"/>
      <c r="BH135" s="117"/>
      <c r="BI135" s="117"/>
      <c r="BJ135" s="117"/>
      <c r="BK135" s="117"/>
      <c r="BL135" s="117"/>
      <c r="BM135" s="117"/>
      <c r="BN135" s="117"/>
      <c r="BO135" s="117"/>
      <c r="BP135" s="117"/>
      <c r="BQ135" s="117"/>
      <c r="BR135" s="117"/>
      <c r="BS135" s="117"/>
      <c r="BT135" s="117"/>
      <c r="BU135" s="117"/>
      <c r="BV135" s="117"/>
      <c r="BW135" s="117"/>
      <c r="BX135" s="117"/>
      <c r="BY135" s="117"/>
      <c r="BZ135" s="117"/>
      <c r="CA135" s="117"/>
      <c r="CB135" s="117"/>
      <c r="CC135" s="117"/>
      <c r="CD135" s="117"/>
      <c r="CE135" s="117"/>
      <c r="CF135" s="117"/>
      <c r="CG135" s="117"/>
      <c r="CH135" s="117"/>
      <c r="CI135" s="117"/>
      <c r="CJ135" s="117"/>
      <c r="CK135" s="117"/>
      <c r="CL135" s="117"/>
      <c r="CM135" s="117"/>
      <c r="CN135" s="117"/>
      <c r="CO135" s="117"/>
      <c r="CP135" s="117"/>
      <c r="CQ135" s="117"/>
      <c r="CR135" s="117"/>
      <c r="CS135" s="117"/>
      <c r="CT135" s="117"/>
      <c r="CU135" s="117"/>
      <c r="CV135" s="117"/>
      <c r="CW135" s="117"/>
      <c r="CX135" s="117"/>
      <c r="CY135" s="117"/>
      <c r="CZ135" s="117"/>
      <c r="DA135" s="117"/>
      <c r="DB135" s="117"/>
      <c r="DC135" s="117"/>
      <c r="DD135" s="117"/>
    </row>
    <row r="136" spans="2:108" x14ac:dyDescent="0.15">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c r="BL136" s="117"/>
      <c r="BM136" s="117"/>
      <c r="BN136" s="117"/>
      <c r="BO136" s="117"/>
      <c r="BP136" s="117"/>
      <c r="BQ136" s="117"/>
      <c r="BR136" s="117"/>
      <c r="BS136" s="117"/>
      <c r="BT136" s="117"/>
      <c r="BU136" s="117"/>
      <c r="BV136" s="117"/>
      <c r="BW136" s="117"/>
      <c r="BX136" s="117"/>
      <c r="BY136" s="117"/>
      <c r="BZ136" s="117"/>
      <c r="CA136" s="117"/>
      <c r="CB136" s="117"/>
      <c r="CC136" s="117"/>
      <c r="CD136" s="117"/>
      <c r="CE136" s="117"/>
      <c r="CF136" s="117"/>
      <c r="CG136" s="117"/>
      <c r="CH136" s="117"/>
      <c r="CI136" s="117"/>
      <c r="CJ136" s="117"/>
      <c r="CK136" s="117"/>
      <c r="CL136" s="117"/>
      <c r="CM136" s="117"/>
      <c r="CN136" s="117"/>
      <c r="CO136" s="117"/>
      <c r="CP136" s="117"/>
      <c r="CQ136" s="117"/>
      <c r="CR136" s="117"/>
      <c r="CS136" s="117"/>
      <c r="CT136" s="117"/>
      <c r="CU136" s="117"/>
      <c r="CV136" s="117"/>
      <c r="CW136" s="117"/>
      <c r="CX136" s="117"/>
      <c r="CY136" s="117"/>
      <c r="CZ136" s="117"/>
      <c r="DA136" s="117"/>
      <c r="DB136" s="117"/>
      <c r="DC136" s="117"/>
      <c r="DD136" s="117"/>
    </row>
    <row r="137" spans="2:108" x14ac:dyDescent="0.15">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117"/>
      <c r="BF137" s="117"/>
      <c r="BG137" s="117"/>
      <c r="BH137" s="117"/>
      <c r="BI137" s="117"/>
      <c r="BJ137" s="117"/>
      <c r="BK137" s="117"/>
      <c r="BL137" s="117"/>
      <c r="BM137" s="117"/>
      <c r="BN137" s="117"/>
      <c r="BO137" s="117"/>
      <c r="BP137" s="117"/>
      <c r="BQ137" s="117"/>
      <c r="BR137" s="117"/>
      <c r="BS137" s="117"/>
      <c r="BT137" s="117"/>
      <c r="BU137" s="117"/>
      <c r="BV137" s="117"/>
      <c r="BW137" s="117"/>
      <c r="BX137" s="117"/>
      <c r="BY137" s="117"/>
      <c r="BZ137" s="117"/>
      <c r="CA137" s="117"/>
      <c r="CB137" s="117"/>
      <c r="CC137" s="117"/>
      <c r="CD137" s="117"/>
      <c r="CE137" s="117"/>
      <c r="CF137" s="117"/>
      <c r="CG137" s="117"/>
      <c r="CH137" s="117"/>
      <c r="CI137" s="117"/>
      <c r="CJ137" s="117"/>
      <c r="CK137" s="117"/>
      <c r="CL137" s="117"/>
      <c r="CM137" s="117"/>
      <c r="CN137" s="117"/>
      <c r="CO137" s="117"/>
      <c r="CP137" s="117"/>
      <c r="CQ137" s="117"/>
      <c r="CR137" s="117"/>
      <c r="CS137" s="117"/>
      <c r="CT137" s="117"/>
      <c r="CU137" s="117"/>
      <c r="CV137" s="117"/>
      <c r="CW137" s="117"/>
      <c r="CX137" s="117"/>
      <c r="CY137" s="117"/>
      <c r="CZ137" s="117"/>
      <c r="DA137" s="117"/>
      <c r="DB137" s="117"/>
      <c r="DC137" s="117"/>
      <c r="DD137" s="117"/>
    </row>
    <row r="138" spans="2:108" x14ac:dyDescent="0.15">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c r="BD138" s="117"/>
      <c r="BE138" s="117"/>
      <c r="BF138" s="117"/>
      <c r="BG138" s="117"/>
      <c r="BH138" s="117"/>
      <c r="BI138" s="117"/>
      <c r="BJ138" s="117"/>
      <c r="BK138" s="117"/>
      <c r="BL138" s="117"/>
      <c r="BM138" s="117"/>
      <c r="BN138" s="117"/>
      <c r="BO138" s="117"/>
      <c r="BP138" s="117"/>
      <c r="BQ138" s="117"/>
      <c r="BR138" s="117"/>
      <c r="BS138" s="117"/>
      <c r="BT138" s="117"/>
      <c r="BU138" s="117"/>
      <c r="BV138" s="117"/>
      <c r="BW138" s="117"/>
      <c r="BX138" s="117"/>
      <c r="BY138" s="117"/>
      <c r="BZ138" s="117"/>
      <c r="CA138" s="117"/>
      <c r="CB138" s="117"/>
      <c r="CC138" s="117"/>
      <c r="CD138" s="117"/>
      <c r="CE138" s="117"/>
      <c r="CF138" s="117"/>
      <c r="CG138" s="117"/>
      <c r="CH138" s="117"/>
      <c r="CI138" s="117"/>
      <c r="CJ138" s="117"/>
      <c r="CK138" s="117"/>
      <c r="CL138" s="117"/>
      <c r="CM138" s="117"/>
      <c r="CN138" s="117"/>
      <c r="CO138" s="117"/>
      <c r="CP138" s="117"/>
      <c r="CQ138" s="117"/>
      <c r="CR138" s="117"/>
      <c r="CS138" s="117"/>
      <c r="CT138" s="117"/>
      <c r="CU138" s="117"/>
      <c r="CV138" s="117"/>
      <c r="CW138" s="117"/>
      <c r="CX138" s="117"/>
      <c r="CY138" s="117"/>
      <c r="CZ138" s="117"/>
      <c r="DA138" s="117"/>
      <c r="DB138" s="117"/>
      <c r="DC138" s="117"/>
      <c r="DD138" s="117"/>
    </row>
    <row r="139" spans="2:108" x14ac:dyDescent="0.15">
      <c r="B139" s="117"/>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c r="BB139" s="117"/>
      <c r="BC139" s="117"/>
      <c r="BD139" s="117"/>
      <c r="BE139" s="117"/>
      <c r="BF139" s="117"/>
      <c r="BG139" s="117"/>
      <c r="BH139" s="117"/>
      <c r="BI139" s="117"/>
      <c r="BJ139" s="117"/>
      <c r="BK139" s="117"/>
      <c r="BL139" s="117"/>
      <c r="BM139" s="117"/>
      <c r="BN139" s="117"/>
      <c r="BO139" s="117"/>
      <c r="BP139" s="117"/>
      <c r="BQ139" s="117"/>
      <c r="BR139" s="117"/>
      <c r="BS139" s="117"/>
      <c r="BT139" s="117"/>
      <c r="BU139" s="117"/>
      <c r="BV139" s="117"/>
      <c r="BW139" s="117"/>
      <c r="BX139" s="117"/>
      <c r="BY139" s="117"/>
      <c r="BZ139" s="117"/>
      <c r="CA139" s="117"/>
      <c r="CB139" s="117"/>
      <c r="CC139" s="117"/>
      <c r="CD139" s="117"/>
      <c r="CE139" s="117"/>
      <c r="CF139" s="117"/>
      <c r="CG139" s="117"/>
      <c r="CH139" s="117"/>
      <c r="CI139" s="117"/>
      <c r="CJ139" s="117"/>
      <c r="CK139" s="117"/>
      <c r="CL139" s="117"/>
      <c r="CM139" s="117"/>
      <c r="CN139" s="117"/>
      <c r="CO139" s="117"/>
      <c r="CP139" s="117"/>
      <c r="CQ139" s="117"/>
      <c r="CR139" s="117"/>
      <c r="CS139" s="117"/>
      <c r="CT139" s="117"/>
      <c r="CU139" s="117"/>
      <c r="CV139" s="117"/>
      <c r="CW139" s="117"/>
      <c r="CX139" s="117"/>
      <c r="CY139" s="117"/>
      <c r="CZ139" s="117"/>
      <c r="DA139" s="117"/>
      <c r="DB139" s="117"/>
      <c r="DC139" s="117"/>
      <c r="DD139" s="117"/>
    </row>
    <row r="140" spans="2:108" x14ac:dyDescent="0.15">
      <c r="B140" s="117"/>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7"/>
      <c r="AY140" s="117"/>
      <c r="AZ140" s="117"/>
      <c r="BA140" s="117"/>
      <c r="BB140" s="117"/>
      <c r="BC140" s="117"/>
      <c r="BD140" s="117"/>
      <c r="BE140" s="117"/>
      <c r="BF140" s="117"/>
      <c r="BG140" s="117"/>
      <c r="BH140" s="117"/>
      <c r="BI140" s="117"/>
      <c r="BJ140" s="117"/>
      <c r="BK140" s="117"/>
      <c r="BL140" s="117"/>
      <c r="BM140" s="117"/>
      <c r="BN140" s="117"/>
      <c r="BO140" s="117"/>
      <c r="BP140" s="117"/>
      <c r="BQ140" s="117"/>
      <c r="BR140" s="117"/>
      <c r="BS140" s="117"/>
      <c r="BT140" s="117"/>
      <c r="BU140" s="117"/>
      <c r="BV140" s="117"/>
      <c r="BW140" s="117"/>
      <c r="BX140" s="117"/>
      <c r="BY140" s="117"/>
      <c r="BZ140" s="117"/>
      <c r="CA140" s="117"/>
      <c r="CB140" s="117"/>
      <c r="CC140" s="117"/>
      <c r="CD140" s="117"/>
      <c r="CE140" s="117"/>
      <c r="CF140" s="117"/>
      <c r="CG140" s="117"/>
      <c r="CH140" s="117"/>
      <c r="CI140" s="117"/>
      <c r="CJ140" s="117"/>
      <c r="CK140" s="117"/>
      <c r="CL140" s="117"/>
      <c r="CM140" s="117"/>
      <c r="CN140" s="117"/>
      <c r="CO140" s="117"/>
      <c r="CP140" s="117"/>
      <c r="CQ140" s="117"/>
      <c r="CR140" s="117"/>
      <c r="CS140" s="117"/>
      <c r="CT140" s="117"/>
      <c r="CU140" s="117"/>
      <c r="CV140" s="117"/>
      <c r="CW140" s="117"/>
      <c r="CX140" s="117"/>
      <c r="CY140" s="117"/>
      <c r="CZ140" s="117"/>
      <c r="DA140" s="117"/>
      <c r="DB140" s="117"/>
      <c r="DC140" s="117"/>
      <c r="DD140" s="117"/>
    </row>
    <row r="141" spans="2:108" x14ac:dyDescent="0.15">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c r="BB141" s="117"/>
      <c r="BC141" s="117"/>
      <c r="BD141" s="117"/>
      <c r="BE141" s="117"/>
      <c r="BF141" s="117"/>
      <c r="BG141" s="117"/>
      <c r="BH141" s="117"/>
      <c r="BI141" s="117"/>
      <c r="BJ141" s="117"/>
      <c r="BK141" s="117"/>
      <c r="BL141" s="117"/>
      <c r="BM141" s="117"/>
      <c r="BN141" s="117"/>
      <c r="BO141" s="117"/>
      <c r="BP141" s="117"/>
      <c r="BQ141" s="117"/>
      <c r="BR141" s="117"/>
      <c r="BS141" s="117"/>
      <c r="BT141" s="117"/>
      <c r="BU141" s="117"/>
      <c r="BV141" s="117"/>
      <c r="BW141" s="117"/>
      <c r="BX141" s="117"/>
      <c r="BY141" s="117"/>
      <c r="BZ141" s="117"/>
      <c r="CA141" s="117"/>
      <c r="CB141" s="117"/>
      <c r="CC141" s="117"/>
      <c r="CD141" s="117"/>
      <c r="CE141" s="117"/>
      <c r="CF141" s="117"/>
      <c r="CG141" s="117"/>
      <c r="CH141" s="117"/>
      <c r="CI141" s="117"/>
      <c r="CJ141" s="117"/>
      <c r="CK141" s="117"/>
      <c r="CL141" s="117"/>
      <c r="CM141" s="117"/>
      <c r="CN141" s="117"/>
      <c r="CO141" s="117"/>
      <c r="CP141" s="117"/>
      <c r="CQ141" s="117"/>
      <c r="CR141" s="117"/>
      <c r="CS141" s="117"/>
      <c r="CT141" s="117"/>
      <c r="CU141" s="117"/>
      <c r="CV141" s="117"/>
      <c r="CW141" s="117"/>
      <c r="CX141" s="117"/>
      <c r="CY141" s="117"/>
      <c r="CZ141" s="117"/>
      <c r="DA141" s="117"/>
      <c r="DB141" s="117"/>
      <c r="DC141" s="117"/>
      <c r="DD141" s="117"/>
    </row>
  </sheetData>
  <sheetProtection password="DD6B" sheet="1" objects="1" scenarios="1"/>
  <mergeCells count="85">
    <mergeCell ref="A4:DE4"/>
    <mergeCell ref="J7:U7"/>
    <mergeCell ref="B9:N9"/>
    <mergeCell ref="O9:AY9"/>
    <mergeCell ref="BG9:BT9"/>
    <mergeCell ref="BU9:DD9"/>
    <mergeCell ref="B10:N10"/>
    <mergeCell ref="O10:AY10"/>
    <mergeCell ref="BG10:BT10"/>
    <mergeCell ref="BU10:DD10"/>
    <mergeCell ref="B11:N11"/>
    <mergeCell ref="O11:AY11"/>
    <mergeCell ref="BG11:BT11"/>
    <mergeCell ref="BU11:DD11"/>
    <mergeCell ref="B12:N12"/>
    <mergeCell ref="O12:AY12"/>
    <mergeCell ref="BG12:BT12"/>
    <mergeCell ref="BU12:DD12"/>
    <mergeCell ref="A14:N14"/>
    <mergeCell ref="O14:AI14"/>
    <mergeCell ref="B16:N16"/>
    <mergeCell ref="O16:Z16"/>
    <mergeCell ref="A18:N18"/>
    <mergeCell ref="O18:BD18"/>
    <mergeCell ref="O22:X22"/>
    <mergeCell ref="Y22:AG22"/>
    <mergeCell ref="AH22:AQ22"/>
    <mergeCell ref="AR22:AY22"/>
    <mergeCell ref="AZ22:BG22"/>
    <mergeCell ref="BH22:BO22"/>
    <mergeCell ref="BP22:BW22"/>
    <mergeCell ref="BX22:CE22"/>
    <mergeCell ref="CF22:DD23"/>
    <mergeCell ref="B23:N23"/>
    <mergeCell ref="O23:X23"/>
    <mergeCell ref="Y23:AG23"/>
    <mergeCell ref="AH23:AQ23"/>
    <mergeCell ref="AR23:AY23"/>
    <mergeCell ref="AZ23:BG23"/>
    <mergeCell ref="BH23:BO23"/>
    <mergeCell ref="BP23:BW23"/>
    <mergeCell ref="BX23:CE23"/>
    <mergeCell ref="B24:N35"/>
    <mergeCell ref="CF24:DD27"/>
    <mergeCell ref="CF28:DD31"/>
    <mergeCell ref="CF32:DD33"/>
    <mergeCell ref="CF34:CP35"/>
    <mergeCell ref="CQ34:CS35"/>
    <mergeCell ref="CT34:DD35"/>
    <mergeCell ref="CV40:DD41"/>
    <mergeCell ref="CJ42:CR43"/>
    <mergeCell ref="CS42:CU43"/>
    <mergeCell ref="CS38:CU39"/>
    <mergeCell ref="CV42:DD43"/>
    <mergeCell ref="B63:DD72"/>
    <mergeCell ref="A74:DE74"/>
    <mergeCell ref="CF54:CP55"/>
    <mergeCell ref="CQ54:CS55"/>
    <mergeCell ref="CT54:DD55"/>
    <mergeCell ref="CF56:DD57"/>
    <mergeCell ref="CF58:CP59"/>
    <mergeCell ref="CQ58:CS59"/>
    <mergeCell ref="CT58:DD59"/>
    <mergeCell ref="B48:N59"/>
    <mergeCell ref="CF48:DD49"/>
    <mergeCell ref="CF50:CP51"/>
    <mergeCell ref="CQ50:CS51"/>
    <mergeCell ref="CT50:DD51"/>
    <mergeCell ref="CF52:DD53"/>
    <mergeCell ref="CF46:CP47"/>
    <mergeCell ref="CQ46:CS47"/>
    <mergeCell ref="CT46:DD47"/>
    <mergeCell ref="A61:N61"/>
    <mergeCell ref="O61:BA61"/>
    <mergeCell ref="B36:N47"/>
    <mergeCell ref="CF36:CI39"/>
    <mergeCell ref="CJ36:CR37"/>
    <mergeCell ref="CS36:CU37"/>
    <mergeCell ref="CV36:DD37"/>
    <mergeCell ref="CJ38:CR39"/>
    <mergeCell ref="CF44:DD45"/>
    <mergeCell ref="CV38:DD39"/>
    <mergeCell ref="CF40:CI43"/>
    <mergeCell ref="CJ40:CR41"/>
    <mergeCell ref="CS40:CU41"/>
  </mergeCells>
  <phoneticPr fontId="7"/>
  <dataValidations count="1">
    <dataValidation type="list" allowBlank="1" showInputMessage="1" showErrorMessage="1" sqref="CF24:DD27 CF28 CF32 CF40 CF36 CF44 CF48 CF52 CF56">
      <formula1>$DT$1:$DT$2</formula1>
    </dataValidation>
  </dataValidations>
  <pageMargins left="0.47244094488188981" right="0.43307086614173229" top="0.35433070866141736" bottom="0.35433070866141736" header="0.11811023622047245" footer="0.11811023622047245"/>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DW54"/>
  <sheetViews>
    <sheetView showGridLines="0" view="pageBreakPreview" zoomScale="95" zoomScaleNormal="95" zoomScaleSheetLayoutView="95" workbookViewId="0">
      <selection activeCell="W6" sqref="W6:AN6"/>
    </sheetView>
  </sheetViews>
  <sheetFormatPr defaultRowHeight="13.5" x14ac:dyDescent="0.15"/>
  <cols>
    <col min="1" max="2" width="1" style="1" customWidth="1"/>
    <col min="3" max="6" width="1.625" style="1" customWidth="1"/>
    <col min="7" max="42" width="1.5" style="1" customWidth="1"/>
    <col min="43" max="79" width="1" style="2" customWidth="1"/>
    <col min="80" max="80" width="2" style="2" customWidth="1"/>
    <col min="81" max="81" width="3.875" style="2" customWidth="1"/>
    <col min="82" max="101" width="1" style="1" customWidth="1"/>
    <col min="102" max="102" width="3" style="1" customWidth="1"/>
    <col min="103" max="104" width="1" style="1" customWidth="1"/>
    <col min="105" max="105" width="1.375" style="1" customWidth="1"/>
    <col min="106" max="106" width="1.125" style="1" customWidth="1"/>
    <col min="107" max="125" width="1" style="1" customWidth="1"/>
    <col min="126" max="16384" width="9" style="1"/>
  </cols>
  <sheetData>
    <row r="1" spans="1:127" ht="6.75" customHeight="1" thickBot="1" x14ac:dyDescent="0.2">
      <c r="AO1" s="2"/>
      <c r="AP1" s="2"/>
      <c r="CB1" s="1"/>
      <c r="CC1" s="1"/>
    </row>
    <row r="2" spans="1:127" ht="26.25" customHeight="1" thickBot="1" x14ac:dyDescent="0.2">
      <c r="A2" s="13" t="s">
        <v>68</v>
      </c>
      <c r="B2" s="12"/>
      <c r="AO2" s="681" t="s">
        <v>47</v>
      </c>
      <c r="AP2" s="682"/>
      <c r="AQ2" s="682"/>
      <c r="AR2" s="682"/>
      <c r="AS2" s="682"/>
      <c r="AT2" s="682"/>
      <c r="AU2" s="682"/>
      <c r="AV2" s="682"/>
      <c r="AW2" s="682"/>
      <c r="AX2" s="682"/>
      <c r="AY2" s="682"/>
      <c r="AZ2" s="682"/>
      <c r="BA2" s="683"/>
      <c r="BB2" s="699">
        <f>イクメン計画書!O16</f>
        <v>45870</v>
      </c>
      <c r="BC2" s="699"/>
      <c r="BD2" s="699"/>
      <c r="BE2" s="699"/>
      <c r="BF2" s="699"/>
      <c r="BG2" s="699"/>
      <c r="BH2" s="699"/>
      <c r="BI2" s="699"/>
      <c r="BJ2" s="699"/>
      <c r="BK2" s="699"/>
      <c r="BL2" s="699"/>
      <c r="BM2" s="699"/>
      <c r="BN2" s="700"/>
      <c r="BO2" s="114" t="s">
        <v>64</v>
      </c>
      <c r="CB2" s="1"/>
      <c r="CC2" s="1"/>
    </row>
    <row r="3" spans="1:127" ht="5.25" customHeight="1" x14ac:dyDescent="0.15">
      <c r="A3" s="13"/>
      <c r="B3" s="12"/>
      <c r="AO3" s="274"/>
      <c r="AP3" s="274"/>
      <c r="AQ3" s="274"/>
      <c r="AR3" s="274"/>
      <c r="AS3" s="274"/>
      <c r="AT3" s="274"/>
      <c r="AU3" s="274"/>
      <c r="AV3" s="274"/>
      <c r="AW3" s="274"/>
      <c r="AX3" s="274"/>
      <c r="AY3" s="274"/>
      <c r="AZ3" s="274"/>
      <c r="BA3" s="274"/>
      <c r="BB3" s="275"/>
      <c r="BC3" s="275"/>
      <c r="BD3" s="275"/>
      <c r="BE3" s="275"/>
      <c r="BF3" s="275"/>
      <c r="BG3" s="275"/>
      <c r="BH3" s="275"/>
      <c r="BI3" s="275"/>
      <c r="BJ3" s="275"/>
      <c r="BK3" s="275"/>
      <c r="BL3" s="275"/>
      <c r="BM3" s="275"/>
      <c r="BN3" s="275"/>
      <c r="BO3" s="276"/>
      <c r="CB3" s="1"/>
      <c r="CC3" s="1"/>
    </row>
    <row r="4" spans="1:127" ht="31.5" customHeight="1" x14ac:dyDescent="0.15">
      <c r="A4" s="601" t="s">
        <v>15</v>
      </c>
      <c r="B4" s="602"/>
      <c r="C4" s="602"/>
      <c r="D4" s="602"/>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280"/>
      <c r="BM4" s="280"/>
      <c r="BN4" s="280"/>
      <c r="BO4" s="280"/>
      <c r="BP4" s="280"/>
      <c r="BQ4" s="280"/>
      <c r="BR4" s="280"/>
      <c r="BS4" s="280"/>
      <c r="BT4" s="280"/>
      <c r="BU4" s="280"/>
      <c r="BV4" s="280"/>
      <c r="BW4" s="280"/>
      <c r="BX4" s="280"/>
      <c r="BY4" s="280"/>
      <c r="BZ4" s="280"/>
      <c r="CA4" s="280"/>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2"/>
    </row>
    <row r="5" spans="1:127" ht="20.100000000000001" customHeight="1" x14ac:dyDescent="0.15">
      <c r="A5" s="603"/>
      <c r="B5" s="604"/>
      <c r="C5" s="604"/>
      <c r="D5" s="604"/>
      <c r="E5" s="626" t="s">
        <v>211</v>
      </c>
      <c r="F5" s="626"/>
      <c r="G5" s="626"/>
      <c r="H5" s="626"/>
      <c r="I5" s="626"/>
      <c r="J5" s="626"/>
      <c r="K5" s="626"/>
      <c r="L5" s="626"/>
      <c r="M5" s="626"/>
      <c r="N5" s="626"/>
      <c r="O5" s="626"/>
      <c r="P5" s="626"/>
      <c r="Q5" s="626"/>
      <c r="R5" s="626"/>
      <c r="S5" s="626"/>
      <c r="T5" s="626"/>
      <c r="U5" s="626"/>
      <c r="V5" s="626"/>
      <c r="W5" s="623" t="s">
        <v>212</v>
      </c>
      <c r="X5" s="624"/>
      <c r="Y5" s="624"/>
      <c r="Z5" s="624"/>
      <c r="AA5" s="624"/>
      <c r="AB5" s="624"/>
      <c r="AC5" s="624"/>
      <c r="AD5" s="624"/>
      <c r="AE5" s="624"/>
      <c r="AF5" s="624"/>
      <c r="AG5" s="624"/>
      <c r="AH5" s="624"/>
      <c r="AI5" s="624"/>
      <c r="AJ5" s="624"/>
      <c r="AK5" s="624"/>
      <c r="AL5" s="624"/>
      <c r="AM5" s="624"/>
      <c r="AN5" s="625"/>
      <c r="AO5" s="22"/>
      <c r="AP5" s="701" t="s">
        <v>62</v>
      </c>
      <c r="AQ5" s="701"/>
      <c r="AR5" s="701"/>
      <c r="AS5" s="701"/>
      <c r="AT5" s="701"/>
      <c r="AU5" s="701"/>
      <c r="AV5" s="701"/>
      <c r="AW5" s="701"/>
      <c r="AX5" s="701"/>
      <c r="AY5" s="701"/>
      <c r="AZ5" s="701"/>
      <c r="BA5" s="701"/>
      <c r="BB5" s="701"/>
      <c r="BC5" s="701"/>
      <c r="BD5" s="701"/>
      <c r="BE5" s="701"/>
      <c r="BF5" s="701"/>
      <c r="BG5" s="701"/>
      <c r="BH5" s="701"/>
      <c r="BI5" s="701"/>
      <c r="BJ5" s="701"/>
      <c r="BK5" s="701"/>
      <c r="BL5" s="701"/>
      <c r="BM5" s="701"/>
      <c r="BN5" s="701"/>
      <c r="BO5" s="701"/>
      <c r="BP5" s="701"/>
      <c r="BQ5" s="701"/>
      <c r="BR5" s="701"/>
      <c r="BS5" s="701"/>
      <c r="BT5" s="701"/>
      <c r="BU5" s="701"/>
      <c r="BV5" s="701"/>
      <c r="BW5" s="701"/>
      <c r="BX5" s="701"/>
      <c r="BY5" s="701"/>
      <c r="BZ5" s="701"/>
      <c r="CA5" s="701"/>
      <c r="CB5" s="701"/>
      <c r="CC5" s="701"/>
      <c r="CD5" s="701"/>
      <c r="CE5" s="701"/>
      <c r="CF5" s="701"/>
      <c r="CG5" s="701"/>
      <c r="CH5" s="701"/>
      <c r="CI5" s="701"/>
      <c r="CJ5" s="701"/>
      <c r="CK5" s="701"/>
      <c r="CL5" s="701"/>
      <c r="CM5" s="701"/>
      <c r="CN5" s="701"/>
      <c r="CO5" s="701"/>
      <c r="CP5" s="701"/>
      <c r="CQ5" s="701"/>
      <c r="CR5" s="701"/>
      <c r="CS5" s="701"/>
      <c r="CT5" s="701"/>
      <c r="CU5" s="701"/>
      <c r="CV5" s="701"/>
      <c r="CW5" s="701"/>
      <c r="CX5" s="267"/>
      <c r="CY5" s="267"/>
      <c r="CZ5" s="283"/>
    </row>
    <row r="6" spans="1:127" ht="44.25" customHeight="1" x14ac:dyDescent="0.15">
      <c r="A6" s="603"/>
      <c r="B6" s="604"/>
      <c r="C6" s="604"/>
      <c r="D6" s="604"/>
      <c r="E6" s="608" t="s">
        <v>46</v>
      </c>
      <c r="F6" s="609"/>
      <c r="G6" s="609"/>
      <c r="H6" s="609"/>
      <c r="I6" s="609"/>
      <c r="J6" s="609"/>
      <c r="K6" s="609"/>
      <c r="L6" s="609"/>
      <c r="M6" s="609"/>
      <c r="N6" s="609"/>
      <c r="O6" s="609"/>
      <c r="P6" s="609"/>
      <c r="Q6" s="609"/>
      <c r="R6" s="609"/>
      <c r="S6" s="609"/>
      <c r="T6" s="609"/>
      <c r="U6" s="609"/>
      <c r="V6" s="610"/>
      <c r="W6" s="611" t="s">
        <v>208</v>
      </c>
      <c r="X6" s="609"/>
      <c r="Y6" s="609"/>
      <c r="Z6" s="609"/>
      <c r="AA6" s="609"/>
      <c r="AB6" s="609"/>
      <c r="AC6" s="609"/>
      <c r="AD6" s="609"/>
      <c r="AE6" s="609"/>
      <c r="AF6" s="609"/>
      <c r="AG6" s="609"/>
      <c r="AH6" s="609"/>
      <c r="AI6" s="609"/>
      <c r="AJ6" s="609"/>
      <c r="AK6" s="609"/>
      <c r="AL6" s="609"/>
      <c r="AM6" s="609"/>
      <c r="AN6" s="612"/>
      <c r="AO6" s="267"/>
      <c r="AP6" s="701"/>
      <c r="AQ6" s="701"/>
      <c r="AR6" s="701"/>
      <c r="AS6" s="701"/>
      <c r="AT6" s="701"/>
      <c r="AU6" s="701"/>
      <c r="AV6" s="701"/>
      <c r="AW6" s="701"/>
      <c r="AX6" s="701"/>
      <c r="AY6" s="701"/>
      <c r="AZ6" s="701"/>
      <c r="BA6" s="701"/>
      <c r="BB6" s="701"/>
      <c r="BC6" s="701"/>
      <c r="BD6" s="701"/>
      <c r="BE6" s="701"/>
      <c r="BF6" s="701"/>
      <c r="BG6" s="701"/>
      <c r="BH6" s="701"/>
      <c r="BI6" s="701"/>
      <c r="BJ6" s="701"/>
      <c r="BK6" s="701"/>
      <c r="BL6" s="701"/>
      <c r="BM6" s="701"/>
      <c r="BN6" s="701"/>
      <c r="BO6" s="701"/>
      <c r="BP6" s="701"/>
      <c r="BQ6" s="701"/>
      <c r="BR6" s="701"/>
      <c r="BS6" s="701"/>
      <c r="BT6" s="701"/>
      <c r="BU6" s="701"/>
      <c r="BV6" s="701"/>
      <c r="BW6" s="701"/>
      <c r="BX6" s="701"/>
      <c r="BY6" s="701"/>
      <c r="BZ6" s="701"/>
      <c r="CA6" s="701"/>
      <c r="CB6" s="701"/>
      <c r="CC6" s="701"/>
      <c r="CD6" s="701"/>
      <c r="CE6" s="701"/>
      <c r="CF6" s="701"/>
      <c r="CG6" s="701"/>
      <c r="CH6" s="701"/>
      <c r="CI6" s="701"/>
      <c r="CJ6" s="701"/>
      <c r="CK6" s="701"/>
      <c r="CL6" s="701"/>
      <c r="CM6" s="701"/>
      <c r="CN6" s="701"/>
      <c r="CO6" s="701"/>
      <c r="CP6" s="701"/>
      <c r="CQ6" s="701"/>
      <c r="CR6" s="701"/>
      <c r="CS6" s="701"/>
      <c r="CT6" s="701"/>
      <c r="CU6" s="701"/>
      <c r="CV6" s="701"/>
      <c r="CW6" s="701"/>
      <c r="CX6" s="23"/>
      <c r="CY6" s="23"/>
      <c r="CZ6" s="284"/>
    </row>
    <row r="7" spans="1:127" ht="44.1" customHeight="1" x14ac:dyDescent="0.15">
      <c r="A7" s="603"/>
      <c r="B7" s="604"/>
      <c r="C7" s="604"/>
      <c r="D7" s="604"/>
      <c r="E7" s="258"/>
      <c r="F7" s="255"/>
      <c r="G7" s="255"/>
      <c r="H7" s="255"/>
      <c r="I7" s="255"/>
      <c r="J7" s="255"/>
      <c r="K7" s="255"/>
      <c r="L7" s="255"/>
      <c r="M7" s="255"/>
      <c r="N7" s="255"/>
      <c r="O7" s="255"/>
      <c r="P7" s="255"/>
      <c r="Q7" s="255"/>
      <c r="R7" s="255"/>
      <c r="S7" s="255"/>
      <c r="T7" s="255"/>
      <c r="U7" s="255"/>
      <c r="V7" s="256"/>
      <c r="W7" s="255"/>
      <c r="X7" s="255"/>
      <c r="Y7" s="255"/>
      <c r="Z7" s="255"/>
      <c r="AA7" s="255"/>
      <c r="AB7" s="255"/>
      <c r="AC7" s="255"/>
      <c r="AD7" s="255"/>
      <c r="AE7" s="255"/>
      <c r="AF7" s="255"/>
      <c r="AG7" s="255"/>
      <c r="AH7" s="255"/>
      <c r="AI7" s="255"/>
      <c r="AJ7" s="255"/>
      <c r="AK7" s="255"/>
      <c r="AL7" s="255"/>
      <c r="AM7" s="255"/>
      <c r="AN7" s="259"/>
      <c r="AO7" s="267"/>
      <c r="AP7" s="701"/>
      <c r="AQ7" s="701"/>
      <c r="AR7" s="701"/>
      <c r="AS7" s="701"/>
      <c r="AT7" s="701"/>
      <c r="AU7" s="701"/>
      <c r="AV7" s="701"/>
      <c r="AW7" s="701"/>
      <c r="AX7" s="701"/>
      <c r="AY7" s="701"/>
      <c r="AZ7" s="701"/>
      <c r="BA7" s="701"/>
      <c r="BB7" s="701"/>
      <c r="BC7" s="701"/>
      <c r="BD7" s="701"/>
      <c r="BE7" s="701"/>
      <c r="BF7" s="701"/>
      <c r="BG7" s="701"/>
      <c r="BH7" s="701"/>
      <c r="BI7" s="701"/>
      <c r="BJ7" s="701"/>
      <c r="BK7" s="701"/>
      <c r="BL7" s="701"/>
      <c r="BM7" s="701"/>
      <c r="BN7" s="701"/>
      <c r="BO7" s="701"/>
      <c r="BP7" s="701"/>
      <c r="BQ7" s="701"/>
      <c r="BR7" s="701"/>
      <c r="BS7" s="701"/>
      <c r="BT7" s="701"/>
      <c r="BU7" s="701"/>
      <c r="BV7" s="701"/>
      <c r="BW7" s="701"/>
      <c r="BX7" s="701"/>
      <c r="BY7" s="701"/>
      <c r="BZ7" s="701"/>
      <c r="CA7" s="701"/>
      <c r="CB7" s="701"/>
      <c r="CC7" s="701"/>
      <c r="CD7" s="701"/>
      <c r="CE7" s="701"/>
      <c r="CF7" s="701"/>
      <c r="CG7" s="701"/>
      <c r="CH7" s="701"/>
      <c r="CI7" s="701"/>
      <c r="CJ7" s="701"/>
      <c r="CK7" s="701"/>
      <c r="CL7" s="701"/>
      <c r="CM7" s="701"/>
      <c r="CN7" s="701"/>
      <c r="CO7" s="701"/>
      <c r="CP7" s="701"/>
      <c r="CQ7" s="701"/>
      <c r="CR7" s="701"/>
      <c r="CS7" s="701"/>
      <c r="CT7" s="701"/>
      <c r="CU7" s="701"/>
      <c r="CV7" s="701"/>
      <c r="CW7" s="701"/>
      <c r="CX7" s="23"/>
      <c r="CY7" s="23"/>
      <c r="CZ7" s="284"/>
    </row>
    <row r="8" spans="1:127" ht="44.25" customHeight="1" x14ac:dyDescent="0.15">
      <c r="A8" s="603"/>
      <c r="B8" s="604"/>
      <c r="C8" s="604"/>
      <c r="D8" s="604"/>
      <c r="E8" s="729" t="s">
        <v>205</v>
      </c>
      <c r="F8" s="730"/>
      <c r="G8" s="730"/>
      <c r="H8" s="730"/>
      <c r="I8" s="730"/>
      <c r="J8" s="730"/>
      <c r="K8" s="730"/>
      <c r="L8" s="730"/>
      <c r="M8" s="730"/>
      <c r="N8" s="730"/>
      <c r="O8" s="730"/>
      <c r="P8" s="730"/>
      <c r="Q8" s="730"/>
      <c r="R8" s="730"/>
      <c r="S8" s="730"/>
      <c r="T8" s="730"/>
      <c r="U8" s="730"/>
      <c r="V8" s="731"/>
      <c r="W8" s="732" t="s">
        <v>209</v>
      </c>
      <c r="X8" s="633"/>
      <c r="Y8" s="633"/>
      <c r="Z8" s="633"/>
      <c r="AA8" s="633"/>
      <c r="AB8" s="633"/>
      <c r="AC8" s="633"/>
      <c r="AD8" s="633"/>
      <c r="AE8" s="633"/>
      <c r="AF8" s="633"/>
      <c r="AG8" s="633"/>
      <c r="AH8" s="633"/>
      <c r="AI8" s="633"/>
      <c r="AJ8" s="633"/>
      <c r="AK8" s="633"/>
      <c r="AL8" s="633"/>
      <c r="AM8" s="633"/>
      <c r="AN8" s="733"/>
      <c r="AO8" s="267"/>
      <c r="AP8" s="260"/>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61"/>
      <c r="CX8" s="23"/>
      <c r="CY8" s="23"/>
      <c r="CZ8" s="284"/>
    </row>
    <row r="9" spans="1:127" s="257" customFormat="1" ht="21.95" customHeight="1" x14ac:dyDescent="0.15">
      <c r="A9" s="603"/>
      <c r="B9" s="604"/>
      <c r="C9" s="604"/>
      <c r="D9" s="604"/>
      <c r="E9" s="618" t="s">
        <v>206</v>
      </c>
      <c r="F9" s="619"/>
      <c r="G9" s="619"/>
      <c r="H9" s="619"/>
      <c r="I9" s="619"/>
      <c r="J9" s="619"/>
      <c r="K9" s="619"/>
      <c r="L9" s="619"/>
      <c r="M9" s="619"/>
      <c r="N9" s="619"/>
      <c r="O9" s="619"/>
      <c r="P9" s="619"/>
      <c r="Q9" s="619"/>
      <c r="R9" s="619"/>
      <c r="S9" s="619"/>
      <c r="T9" s="619"/>
      <c r="U9" s="619"/>
      <c r="V9" s="620"/>
      <c r="W9" s="621" t="s">
        <v>207</v>
      </c>
      <c r="X9" s="619"/>
      <c r="Y9" s="619"/>
      <c r="Z9" s="619"/>
      <c r="AA9" s="619"/>
      <c r="AB9" s="619"/>
      <c r="AC9" s="619"/>
      <c r="AD9" s="619"/>
      <c r="AE9" s="619"/>
      <c r="AF9" s="619"/>
      <c r="AG9" s="619"/>
      <c r="AH9" s="619"/>
      <c r="AI9" s="619"/>
      <c r="AJ9" s="619"/>
      <c r="AK9" s="619"/>
      <c r="AL9" s="619"/>
      <c r="AM9" s="619"/>
      <c r="AN9" s="622"/>
      <c r="AO9" s="277"/>
      <c r="AP9" s="262"/>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263"/>
      <c r="CX9" s="23"/>
      <c r="CY9" s="23"/>
      <c r="CZ9" s="284"/>
    </row>
    <row r="10" spans="1:127" ht="110.25" customHeight="1" x14ac:dyDescent="0.15">
      <c r="A10" s="603"/>
      <c r="B10" s="604"/>
      <c r="C10" s="604"/>
      <c r="D10" s="604"/>
      <c r="E10" s="613"/>
      <c r="F10" s="614"/>
      <c r="G10" s="614"/>
      <c r="H10" s="614"/>
      <c r="I10" s="614"/>
      <c r="J10" s="614"/>
      <c r="K10" s="614"/>
      <c r="L10" s="614"/>
      <c r="M10" s="614"/>
      <c r="N10" s="614"/>
      <c r="O10" s="614"/>
      <c r="P10" s="614"/>
      <c r="Q10" s="614"/>
      <c r="R10" s="614"/>
      <c r="S10" s="614"/>
      <c r="T10" s="614"/>
      <c r="U10" s="614"/>
      <c r="V10" s="615"/>
      <c r="W10" s="616"/>
      <c r="X10" s="614"/>
      <c r="Y10" s="614"/>
      <c r="Z10" s="614"/>
      <c r="AA10" s="614"/>
      <c r="AB10" s="614"/>
      <c r="AC10" s="614"/>
      <c r="AD10" s="614"/>
      <c r="AE10" s="614"/>
      <c r="AF10" s="614"/>
      <c r="AG10" s="614"/>
      <c r="AH10" s="614"/>
      <c r="AI10" s="614"/>
      <c r="AJ10" s="614"/>
      <c r="AK10" s="614"/>
      <c r="AL10" s="614"/>
      <c r="AM10" s="614"/>
      <c r="AN10" s="617"/>
      <c r="AO10" s="267"/>
      <c r="AP10" s="264"/>
      <c r="AQ10" s="265"/>
      <c r="AR10" s="265"/>
      <c r="AS10" s="265"/>
      <c r="AT10" s="265"/>
      <c r="AU10" s="265"/>
      <c r="AV10" s="265"/>
      <c r="AW10" s="265"/>
      <c r="AX10" s="265"/>
      <c r="AY10" s="265"/>
      <c r="AZ10" s="265"/>
      <c r="BA10" s="265"/>
      <c r="BB10" s="265"/>
      <c r="BC10" s="265"/>
      <c r="BD10" s="265"/>
      <c r="BE10" s="265"/>
      <c r="BF10" s="265"/>
      <c r="BG10" s="265"/>
      <c r="BH10" s="265"/>
      <c r="BI10" s="265"/>
      <c r="BJ10" s="265"/>
      <c r="BK10" s="265"/>
      <c r="BL10" s="265"/>
      <c r="BM10" s="265"/>
      <c r="BN10" s="265"/>
      <c r="BO10" s="265"/>
      <c r="BP10" s="265"/>
      <c r="BQ10" s="265"/>
      <c r="BR10" s="265"/>
      <c r="BS10" s="265"/>
      <c r="BT10" s="265"/>
      <c r="BU10" s="265"/>
      <c r="BV10" s="265"/>
      <c r="BW10" s="265"/>
      <c r="BX10" s="265"/>
      <c r="BY10" s="265"/>
      <c r="BZ10" s="265"/>
      <c r="CA10" s="265"/>
      <c r="CB10" s="265"/>
      <c r="CC10" s="265"/>
      <c r="CD10" s="265"/>
      <c r="CE10" s="265"/>
      <c r="CF10" s="265"/>
      <c r="CG10" s="265"/>
      <c r="CH10" s="265"/>
      <c r="CI10" s="265"/>
      <c r="CJ10" s="265"/>
      <c r="CK10" s="265"/>
      <c r="CL10" s="265"/>
      <c r="CM10" s="265"/>
      <c r="CN10" s="265"/>
      <c r="CO10" s="265"/>
      <c r="CP10" s="265"/>
      <c r="CQ10" s="265"/>
      <c r="CR10" s="265"/>
      <c r="CS10" s="265"/>
      <c r="CT10" s="265"/>
      <c r="CU10" s="265"/>
      <c r="CV10" s="265"/>
      <c r="CW10" s="266"/>
      <c r="CX10" s="23"/>
      <c r="CY10" s="23"/>
      <c r="CZ10" s="284"/>
      <c r="DV10" s="167"/>
      <c r="DW10" s="167"/>
    </row>
    <row r="11" spans="1:127" ht="21.95" customHeight="1" x14ac:dyDescent="0.15">
      <c r="A11" s="605"/>
      <c r="B11" s="606"/>
      <c r="C11" s="606"/>
      <c r="D11" s="606"/>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6"/>
      <c r="BX11" s="286"/>
      <c r="BY11" s="286"/>
      <c r="BZ11" s="286"/>
      <c r="CA11" s="286"/>
      <c r="CB11" s="287"/>
      <c r="CC11" s="287"/>
      <c r="CD11" s="287"/>
      <c r="CE11" s="287"/>
      <c r="CF11" s="287"/>
      <c r="CG11" s="287"/>
      <c r="CH11" s="287"/>
      <c r="CI11" s="287"/>
      <c r="CJ11" s="287"/>
      <c r="CK11" s="287"/>
      <c r="CL11" s="287"/>
      <c r="CM11" s="287"/>
      <c r="CN11" s="287"/>
      <c r="CO11" s="287"/>
      <c r="CP11" s="287"/>
      <c r="CQ11" s="287"/>
      <c r="CR11" s="287"/>
      <c r="CS11" s="287"/>
      <c r="CT11" s="287"/>
      <c r="CU11" s="287"/>
      <c r="CV11" s="287"/>
      <c r="CW11" s="287"/>
      <c r="CX11" s="287"/>
      <c r="CY11" s="287"/>
      <c r="CZ11" s="288"/>
    </row>
    <row r="12" spans="1:127" ht="21.95" customHeight="1" x14ac:dyDescent="0.15">
      <c r="A12" s="289"/>
      <c r="B12" s="290"/>
      <c r="C12" s="290"/>
      <c r="D12" s="290"/>
      <c r="E12" s="291"/>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734" t="s">
        <v>50</v>
      </c>
      <c r="CC12" s="734"/>
      <c r="CD12" s="734"/>
      <c r="CE12" s="734"/>
      <c r="CF12" s="734"/>
      <c r="CG12" s="734"/>
      <c r="CH12" s="734"/>
      <c r="CI12" s="734"/>
      <c r="CJ12" s="734"/>
      <c r="CK12" s="734"/>
      <c r="CL12" s="734"/>
      <c r="CM12" s="734"/>
      <c r="CN12" s="734"/>
      <c r="CO12" s="734"/>
      <c r="CP12" s="734"/>
      <c r="CQ12" s="734"/>
      <c r="CR12" s="734"/>
      <c r="CS12" s="734"/>
      <c r="CT12" s="734"/>
      <c r="CU12" s="734"/>
      <c r="CV12" s="734"/>
      <c r="CW12" s="293"/>
      <c r="CX12" s="293"/>
      <c r="CY12" s="293"/>
      <c r="CZ12" s="294"/>
    </row>
    <row r="13" spans="1:127" ht="27" customHeight="1" x14ac:dyDescent="0.15">
      <c r="A13" s="627" t="s">
        <v>14</v>
      </c>
      <c r="B13" s="628"/>
      <c r="C13" s="628"/>
      <c r="D13" s="629"/>
      <c r="E13" s="268"/>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70"/>
      <c r="AO13" s="65"/>
      <c r="AP13" s="684" t="s">
        <v>73</v>
      </c>
      <c r="AQ13" s="685"/>
      <c r="AR13" s="685"/>
      <c r="AS13" s="685"/>
      <c r="AT13" s="685"/>
      <c r="AU13" s="685"/>
      <c r="AV13" s="685"/>
      <c r="AW13" s="685"/>
      <c r="AX13" s="685"/>
      <c r="AY13" s="685"/>
      <c r="AZ13" s="685"/>
      <c r="BA13" s="685"/>
      <c r="BB13" s="685"/>
      <c r="BC13" s="685"/>
      <c r="BD13" s="685"/>
      <c r="BE13" s="685"/>
      <c r="BF13" s="685"/>
      <c r="BG13" s="685"/>
      <c r="BH13" s="685"/>
      <c r="BI13" s="685"/>
      <c r="BJ13" s="685"/>
      <c r="BK13" s="685"/>
      <c r="BL13" s="685"/>
      <c r="BM13" s="685"/>
      <c r="BN13" s="685"/>
      <c r="BO13" s="685"/>
      <c r="BP13" s="685"/>
      <c r="BQ13" s="685"/>
      <c r="BR13" s="685"/>
      <c r="BS13" s="685"/>
      <c r="BT13" s="685"/>
      <c r="BU13" s="685"/>
      <c r="BV13" s="685"/>
      <c r="BW13" s="685"/>
      <c r="BX13" s="685"/>
      <c r="BY13" s="685"/>
      <c r="BZ13" s="685"/>
      <c r="CA13" s="685"/>
      <c r="CB13" s="686"/>
      <c r="CC13" s="652" t="s">
        <v>54</v>
      </c>
      <c r="CD13" s="653"/>
      <c r="CE13" s="653"/>
      <c r="CF13" s="653"/>
      <c r="CG13" s="653"/>
      <c r="CH13" s="653"/>
      <c r="CI13" s="653"/>
      <c r="CJ13" s="653"/>
      <c r="CK13" s="653"/>
      <c r="CL13" s="653"/>
      <c r="CM13" s="653"/>
      <c r="CN13" s="653"/>
      <c r="CO13" s="653"/>
      <c r="CP13" s="653"/>
      <c r="CQ13" s="653"/>
      <c r="CR13" s="653"/>
      <c r="CS13" s="736" t="s">
        <v>48</v>
      </c>
      <c r="CT13" s="736"/>
      <c r="CU13" s="736"/>
      <c r="CV13" s="736"/>
      <c r="CW13" s="737"/>
      <c r="CX13" s="66"/>
      <c r="CY13" s="66"/>
      <c r="CZ13" s="295"/>
    </row>
    <row r="14" spans="1:127" ht="27" customHeight="1" x14ac:dyDescent="0.15">
      <c r="A14" s="630"/>
      <c r="B14" s="631"/>
      <c r="C14" s="631"/>
      <c r="D14" s="632"/>
      <c r="E14" s="271"/>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272"/>
      <c r="AO14" s="65"/>
      <c r="AP14" s="687"/>
      <c r="AQ14" s="688"/>
      <c r="AR14" s="688"/>
      <c r="AS14" s="688"/>
      <c r="AT14" s="688"/>
      <c r="AU14" s="688"/>
      <c r="AV14" s="688"/>
      <c r="AW14" s="688"/>
      <c r="AX14" s="688"/>
      <c r="AY14" s="688"/>
      <c r="AZ14" s="688"/>
      <c r="BA14" s="688"/>
      <c r="BB14" s="688"/>
      <c r="BC14" s="688"/>
      <c r="BD14" s="688"/>
      <c r="BE14" s="688"/>
      <c r="BF14" s="688"/>
      <c r="BG14" s="688"/>
      <c r="BH14" s="688"/>
      <c r="BI14" s="688"/>
      <c r="BJ14" s="688"/>
      <c r="BK14" s="688"/>
      <c r="BL14" s="688"/>
      <c r="BM14" s="688"/>
      <c r="BN14" s="688"/>
      <c r="BO14" s="688"/>
      <c r="BP14" s="688"/>
      <c r="BQ14" s="688"/>
      <c r="BR14" s="688"/>
      <c r="BS14" s="688"/>
      <c r="BT14" s="688"/>
      <c r="BU14" s="688"/>
      <c r="BV14" s="688"/>
      <c r="BW14" s="688"/>
      <c r="BX14" s="688"/>
      <c r="BY14" s="688"/>
      <c r="BZ14" s="688"/>
      <c r="CA14" s="688"/>
      <c r="CB14" s="689"/>
      <c r="CC14" s="697">
        <f>BB2+14</f>
        <v>45884</v>
      </c>
      <c r="CD14" s="698"/>
      <c r="CE14" s="698"/>
      <c r="CF14" s="698"/>
      <c r="CG14" s="698"/>
      <c r="CH14" s="698"/>
      <c r="CI14" s="698"/>
      <c r="CJ14" s="698"/>
      <c r="CK14" s="698"/>
      <c r="CL14" s="698"/>
      <c r="CM14" s="698"/>
      <c r="CN14" s="698"/>
      <c r="CO14" s="698"/>
      <c r="CP14" s="698"/>
      <c r="CQ14" s="698"/>
      <c r="CR14" s="698"/>
      <c r="CS14" s="650" t="s">
        <v>49</v>
      </c>
      <c r="CT14" s="650"/>
      <c r="CU14" s="650"/>
      <c r="CV14" s="650"/>
      <c r="CW14" s="735"/>
      <c r="CX14" s="67"/>
      <c r="CY14" s="67"/>
      <c r="CZ14" s="296"/>
    </row>
    <row r="15" spans="1:127" ht="27" customHeight="1" x14ac:dyDescent="0.15">
      <c r="A15" s="630"/>
      <c r="B15" s="631"/>
      <c r="C15" s="631"/>
      <c r="D15" s="632"/>
      <c r="E15" s="271"/>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272"/>
      <c r="AO15" s="65"/>
      <c r="AP15" s="690" t="s">
        <v>204</v>
      </c>
      <c r="AQ15" s="691"/>
      <c r="AR15" s="691"/>
      <c r="AS15" s="691"/>
      <c r="AT15" s="691"/>
      <c r="AU15" s="691"/>
      <c r="AV15" s="691"/>
      <c r="AW15" s="691"/>
      <c r="AX15" s="691"/>
      <c r="AY15" s="691"/>
      <c r="AZ15" s="691"/>
      <c r="BA15" s="691"/>
      <c r="BB15" s="691"/>
      <c r="BC15" s="691"/>
      <c r="BD15" s="691"/>
      <c r="BE15" s="691"/>
      <c r="BF15" s="691"/>
      <c r="BG15" s="691"/>
      <c r="BH15" s="691"/>
      <c r="BI15" s="691"/>
      <c r="BJ15" s="691"/>
      <c r="BK15" s="691"/>
      <c r="BL15" s="691"/>
      <c r="BM15" s="691"/>
      <c r="BN15" s="691"/>
      <c r="BO15" s="691"/>
      <c r="BP15" s="691"/>
      <c r="BQ15" s="691"/>
      <c r="BR15" s="691"/>
      <c r="BS15" s="691"/>
      <c r="BT15" s="691"/>
      <c r="BU15" s="691"/>
      <c r="BV15" s="691"/>
      <c r="BW15" s="691"/>
      <c r="BX15" s="691"/>
      <c r="BY15" s="691"/>
      <c r="BZ15" s="691"/>
      <c r="CA15" s="691"/>
      <c r="CB15" s="692"/>
      <c r="CC15" s="696">
        <f>BB2-55</f>
        <v>45815</v>
      </c>
      <c r="CD15" s="648"/>
      <c r="CE15" s="648"/>
      <c r="CF15" s="648"/>
      <c r="CG15" s="648"/>
      <c r="CH15" s="648"/>
      <c r="CI15" s="648"/>
      <c r="CJ15" s="648"/>
      <c r="CK15" s="648"/>
      <c r="CL15" s="648"/>
      <c r="CM15" s="648"/>
      <c r="CN15" s="648"/>
      <c r="CO15" s="648"/>
      <c r="CP15" s="648"/>
      <c r="CQ15" s="648"/>
      <c r="CR15" s="648"/>
      <c r="CS15" s="648" t="s">
        <v>48</v>
      </c>
      <c r="CT15" s="648"/>
      <c r="CU15" s="648"/>
      <c r="CV15" s="648"/>
      <c r="CW15" s="702"/>
      <c r="CX15" s="66"/>
      <c r="CY15" s="66"/>
      <c r="CZ15" s="297">
        <f>CP10+14</f>
        <v>14</v>
      </c>
    </row>
    <row r="16" spans="1:127" ht="27" customHeight="1" x14ac:dyDescent="0.15">
      <c r="A16" s="630"/>
      <c r="B16" s="631"/>
      <c r="C16" s="631"/>
      <c r="D16" s="632"/>
      <c r="E16" s="271"/>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272"/>
      <c r="AO16" s="65"/>
      <c r="AP16" s="693"/>
      <c r="AQ16" s="694"/>
      <c r="AR16" s="694"/>
      <c r="AS16" s="694"/>
      <c r="AT16" s="694"/>
      <c r="AU16" s="694"/>
      <c r="AV16" s="694"/>
      <c r="AW16" s="694"/>
      <c r="AX16" s="694"/>
      <c r="AY16" s="694"/>
      <c r="AZ16" s="694"/>
      <c r="BA16" s="694"/>
      <c r="BB16" s="694"/>
      <c r="BC16" s="694"/>
      <c r="BD16" s="694"/>
      <c r="BE16" s="694"/>
      <c r="BF16" s="694"/>
      <c r="BG16" s="694"/>
      <c r="BH16" s="694"/>
      <c r="BI16" s="694"/>
      <c r="BJ16" s="694"/>
      <c r="BK16" s="694"/>
      <c r="BL16" s="694"/>
      <c r="BM16" s="694"/>
      <c r="BN16" s="694"/>
      <c r="BO16" s="694"/>
      <c r="BP16" s="694"/>
      <c r="BQ16" s="694"/>
      <c r="BR16" s="694"/>
      <c r="BS16" s="694"/>
      <c r="BT16" s="694"/>
      <c r="BU16" s="694"/>
      <c r="BV16" s="694"/>
      <c r="BW16" s="694"/>
      <c r="BX16" s="694"/>
      <c r="BY16" s="694"/>
      <c r="BZ16" s="694"/>
      <c r="CA16" s="694"/>
      <c r="CB16" s="695"/>
      <c r="CC16" s="697">
        <f>DATE(YEAR(BB2)+1,MONTH(BB2),DAY(BB2))</f>
        <v>46235</v>
      </c>
      <c r="CD16" s="698"/>
      <c r="CE16" s="698"/>
      <c r="CF16" s="698"/>
      <c r="CG16" s="698"/>
      <c r="CH16" s="698"/>
      <c r="CI16" s="698"/>
      <c r="CJ16" s="698"/>
      <c r="CK16" s="698"/>
      <c r="CL16" s="698"/>
      <c r="CM16" s="698"/>
      <c r="CN16" s="698"/>
      <c r="CO16" s="698"/>
      <c r="CP16" s="698"/>
      <c r="CQ16" s="698"/>
      <c r="CR16" s="698"/>
      <c r="CS16" s="650" t="s">
        <v>49</v>
      </c>
      <c r="CT16" s="650"/>
      <c r="CU16" s="650"/>
      <c r="CV16" s="650"/>
      <c r="CW16" s="735"/>
      <c r="CX16" s="67"/>
      <c r="CY16" s="67"/>
      <c r="CZ16" s="296"/>
    </row>
    <row r="17" spans="1:110" ht="27" customHeight="1" x14ac:dyDescent="0.15">
      <c r="A17" s="630"/>
      <c r="B17" s="631"/>
      <c r="C17" s="631"/>
      <c r="D17" s="632"/>
      <c r="E17" s="664"/>
      <c r="F17" s="665"/>
      <c r="G17" s="665"/>
      <c r="H17" s="665"/>
      <c r="I17" s="665"/>
      <c r="J17" s="665"/>
      <c r="K17" s="665"/>
      <c r="L17" s="665"/>
      <c r="M17" s="665"/>
      <c r="N17" s="665"/>
      <c r="O17" s="665"/>
      <c r="P17" s="665"/>
      <c r="Q17" s="665"/>
      <c r="R17" s="665"/>
      <c r="S17" s="665"/>
      <c r="T17" s="665"/>
      <c r="U17" s="665"/>
      <c r="V17" s="665"/>
      <c r="W17" s="665"/>
      <c r="X17" s="665"/>
      <c r="Y17" s="665"/>
      <c r="Z17" s="665"/>
      <c r="AA17" s="665"/>
      <c r="AB17" s="665"/>
      <c r="AC17" s="665"/>
      <c r="AD17" s="665"/>
      <c r="AE17" s="665"/>
      <c r="AF17" s="665"/>
      <c r="AG17" s="665"/>
      <c r="AH17" s="665"/>
      <c r="AI17" s="665"/>
      <c r="AJ17" s="665"/>
      <c r="AK17" s="665"/>
      <c r="AL17" s="665"/>
      <c r="AM17" s="665"/>
      <c r="AN17" s="666"/>
      <c r="AO17" s="65"/>
      <c r="AP17" s="709" t="s">
        <v>78</v>
      </c>
      <c r="AQ17" s="710"/>
      <c r="AR17" s="710"/>
      <c r="AS17" s="710"/>
      <c r="AT17" s="710"/>
      <c r="AU17" s="710"/>
      <c r="AV17" s="710"/>
      <c r="AW17" s="710"/>
      <c r="AX17" s="710"/>
      <c r="AY17" s="710"/>
      <c r="AZ17" s="710"/>
      <c r="BA17" s="710"/>
      <c r="BB17" s="710"/>
      <c r="BC17" s="710"/>
      <c r="BD17" s="710"/>
      <c r="BE17" s="710"/>
      <c r="BF17" s="710"/>
      <c r="BG17" s="710"/>
      <c r="BH17" s="710"/>
      <c r="BI17" s="710"/>
      <c r="BJ17" s="710"/>
      <c r="BK17" s="710"/>
      <c r="BL17" s="710"/>
      <c r="BM17" s="710"/>
      <c r="BN17" s="710"/>
      <c r="BO17" s="710"/>
      <c r="BP17" s="710"/>
      <c r="BQ17" s="710"/>
      <c r="BR17" s="710"/>
      <c r="BS17" s="710"/>
      <c r="BT17" s="710"/>
      <c r="BU17" s="710"/>
      <c r="BV17" s="710"/>
      <c r="BW17" s="710"/>
      <c r="BX17" s="710"/>
      <c r="BY17" s="710"/>
      <c r="BZ17" s="710"/>
      <c r="CA17" s="710"/>
      <c r="CB17" s="711"/>
      <c r="CC17" s="705">
        <f>BB2</f>
        <v>45870</v>
      </c>
      <c r="CD17" s="706"/>
      <c r="CE17" s="706"/>
      <c r="CF17" s="706"/>
      <c r="CG17" s="706"/>
      <c r="CH17" s="706"/>
      <c r="CI17" s="706"/>
      <c r="CJ17" s="706"/>
      <c r="CK17" s="706"/>
      <c r="CL17" s="706"/>
      <c r="CM17" s="706"/>
      <c r="CN17" s="706"/>
      <c r="CO17" s="706"/>
      <c r="CP17" s="706"/>
      <c r="CQ17" s="706"/>
      <c r="CR17" s="706"/>
      <c r="CS17" s="648" t="s">
        <v>48</v>
      </c>
      <c r="CT17" s="648"/>
      <c r="CU17" s="648"/>
      <c r="CV17" s="648"/>
      <c r="CW17" s="702"/>
      <c r="CX17" s="66"/>
      <c r="CY17" s="66"/>
      <c r="CZ17" s="298"/>
      <c r="DD17" s="167"/>
      <c r="DE17" s="167"/>
      <c r="DF17" s="167"/>
    </row>
    <row r="18" spans="1:110" ht="27" customHeight="1" x14ac:dyDescent="0.15">
      <c r="A18" s="630"/>
      <c r="B18" s="631"/>
      <c r="C18" s="631"/>
      <c r="D18" s="632"/>
      <c r="E18" s="664"/>
      <c r="F18" s="665"/>
      <c r="G18" s="665"/>
      <c r="H18" s="665"/>
      <c r="I18" s="665"/>
      <c r="J18" s="665"/>
      <c r="K18" s="665"/>
      <c r="L18" s="665"/>
      <c r="M18" s="665"/>
      <c r="N18" s="665"/>
      <c r="O18" s="665"/>
      <c r="P18" s="665"/>
      <c r="Q18" s="665"/>
      <c r="R18" s="665"/>
      <c r="S18" s="665"/>
      <c r="T18" s="665"/>
      <c r="U18" s="665"/>
      <c r="V18" s="665"/>
      <c r="W18" s="665"/>
      <c r="X18" s="665"/>
      <c r="Y18" s="665"/>
      <c r="Z18" s="665"/>
      <c r="AA18" s="665"/>
      <c r="AB18" s="665"/>
      <c r="AC18" s="665"/>
      <c r="AD18" s="665"/>
      <c r="AE18" s="665"/>
      <c r="AF18" s="665"/>
      <c r="AG18" s="665"/>
      <c r="AH18" s="665"/>
      <c r="AI18" s="665"/>
      <c r="AJ18" s="665"/>
      <c r="AK18" s="665"/>
      <c r="AL18" s="665"/>
      <c r="AM18" s="665"/>
      <c r="AN18" s="666"/>
      <c r="AO18" s="65"/>
      <c r="AP18" s="712"/>
      <c r="AQ18" s="713"/>
      <c r="AR18" s="713"/>
      <c r="AS18" s="713"/>
      <c r="AT18" s="713"/>
      <c r="AU18" s="713"/>
      <c r="AV18" s="713"/>
      <c r="AW18" s="713"/>
      <c r="AX18" s="713"/>
      <c r="AY18" s="713"/>
      <c r="AZ18" s="713"/>
      <c r="BA18" s="713"/>
      <c r="BB18" s="713"/>
      <c r="BC18" s="713"/>
      <c r="BD18" s="713"/>
      <c r="BE18" s="713"/>
      <c r="BF18" s="713"/>
      <c r="BG18" s="713"/>
      <c r="BH18" s="713"/>
      <c r="BI18" s="713"/>
      <c r="BJ18" s="713"/>
      <c r="BK18" s="713"/>
      <c r="BL18" s="713"/>
      <c r="BM18" s="713"/>
      <c r="BN18" s="713"/>
      <c r="BO18" s="713"/>
      <c r="BP18" s="713"/>
      <c r="BQ18" s="713"/>
      <c r="BR18" s="713"/>
      <c r="BS18" s="713"/>
      <c r="BT18" s="713"/>
      <c r="BU18" s="713"/>
      <c r="BV18" s="713"/>
      <c r="BW18" s="713"/>
      <c r="BX18" s="713"/>
      <c r="BY18" s="713"/>
      <c r="BZ18" s="713"/>
      <c r="CA18" s="713"/>
      <c r="CB18" s="714"/>
      <c r="CC18" s="707">
        <f>DATE(YEAR(BB2)+3,MONTH(BB2),DAY(BB2))-1</f>
        <v>46965</v>
      </c>
      <c r="CD18" s="708"/>
      <c r="CE18" s="708"/>
      <c r="CF18" s="708"/>
      <c r="CG18" s="708"/>
      <c r="CH18" s="708"/>
      <c r="CI18" s="708"/>
      <c r="CJ18" s="708"/>
      <c r="CK18" s="708"/>
      <c r="CL18" s="708"/>
      <c r="CM18" s="708"/>
      <c r="CN18" s="708"/>
      <c r="CO18" s="708"/>
      <c r="CP18" s="708"/>
      <c r="CQ18" s="708"/>
      <c r="CR18" s="708"/>
      <c r="CS18" s="703" t="s">
        <v>49</v>
      </c>
      <c r="CT18" s="703"/>
      <c r="CU18" s="703"/>
      <c r="CV18" s="703"/>
      <c r="CW18" s="704"/>
      <c r="CX18" s="67"/>
      <c r="CY18" s="67"/>
      <c r="CZ18" s="296"/>
    </row>
    <row r="19" spans="1:110" ht="30.75" customHeight="1" x14ac:dyDescent="0.15">
      <c r="A19" s="630"/>
      <c r="B19" s="631"/>
      <c r="C19" s="631"/>
      <c r="D19" s="632"/>
      <c r="E19" s="664"/>
      <c r="F19" s="665"/>
      <c r="G19" s="665"/>
      <c r="H19" s="665"/>
      <c r="I19" s="665"/>
      <c r="J19" s="665"/>
      <c r="K19" s="665"/>
      <c r="L19" s="665"/>
      <c r="M19" s="665"/>
      <c r="N19" s="665"/>
      <c r="O19" s="665"/>
      <c r="P19" s="665"/>
      <c r="Q19" s="665"/>
      <c r="R19" s="665"/>
      <c r="S19" s="665"/>
      <c r="T19" s="665"/>
      <c r="U19" s="665"/>
      <c r="V19" s="665"/>
      <c r="W19" s="665"/>
      <c r="X19" s="665"/>
      <c r="Y19" s="665"/>
      <c r="Z19" s="665"/>
      <c r="AA19" s="665"/>
      <c r="AB19" s="665"/>
      <c r="AC19" s="665"/>
      <c r="AD19" s="665"/>
      <c r="AE19" s="665"/>
      <c r="AF19" s="665"/>
      <c r="AG19" s="665"/>
      <c r="AH19" s="665"/>
      <c r="AI19" s="665"/>
      <c r="AJ19" s="665"/>
      <c r="AK19" s="665"/>
      <c r="AL19" s="665"/>
      <c r="AM19" s="665"/>
      <c r="AN19" s="666"/>
      <c r="AO19" s="65"/>
      <c r="AP19" s="740" t="s">
        <v>77</v>
      </c>
      <c r="AQ19" s="741"/>
      <c r="AR19" s="741"/>
      <c r="AS19" s="741"/>
      <c r="AT19" s="741"/>
      <c r="AU19" s="741"/>
      <c r="AV19" s="741"/>
      <c r="AW19" s="741"/>
      <c r="AX19" s="741"/>
      <c r="AY19" s="741"/>
      <c r="AZ19" s="741"/>
      <c r="BA19" s="741"/>
      <c r="BB19" s="741"/>
      <c r="BC19" s="741"/>
      <c r="BD19" s="741"/>
      <c r="BE19" s="741"/>
      <c r="BF19" s="741"/>
      <c r="BG19" s="741"/>
      <c r="BH19" s="741"/>
      <c r="BI19" s="741"/>
      <c r="BJ19" s="741"/>
      <c r="BK19" s="741"/>
      <c r="BL19" s="741"/>
      <c r="BM19" s="741"/>
      <c r="BN19" s="741"/>
      <c r="BO19" s="741"/>
      <c r="BP19" s="741"/>
      <c r="BQ19" s="741"/>
      <c r="BR19" s="741"/>
      <c r="BS19" s="741"/>
      <c r="BT19" s="741"/>
      <c r="BU19" s="741"/>
      <c r="BV19" s="741"/>
      <c r="BW19" s="741"/>
      <c r="BX19" s="741"/>
      <c r="BY19" s="741"/>
      <c r="BZ19" s="741"/>
      <c r="CA19" s="741"/>
      <c r="CB19" s="741"/>
      <c r="CC19" s="655">
        <f>BB2</f>
        <v>45870</v>
      </c>
      <c r="CD19" s="643"/>
      <c r="CE19" s="643"/>
      <c r="CF19" s="643"/>
      <c r="CG19" s="643"/>
      <c r="CH19" s="643"/>
      <c r="CI19" s="643"/>
      <c r="CJ19" s="643"/>
      <c r="CK19" s="643"/>
      <c r="CL19" s="643"/>
      <c r="CM19" s="643"/>
      <c r="CN19" s="643"/>
      <c r="CO19" s="643"/>
      <c r="CP19" s="643"/>
      <c r="CQ19" s="643"/>
      <c r="CR19" s="643"/>
      <c r="CS19" s="643" t="s">
        <v>48</v>
      </c>
      <c r="CT19" s="643"/>
      <c r="CU19" s="643"/>
      <c r="CV19" s="643"/>
      <c r="CW19" s="680"/>
      <c r="CX19" s="66"/>
      <c r="CY19" s="66"/>
      <c r="CZ19" s="295">
        <f>CP7+56</f>
        <v>56</v>
      </c>
    </row>
    <row r="20" spans="1:110" ht="30.75" customHeight="1" x14ac:dyDescent="0.15">
      <c r="A20" s="299"/>
      <c r="B20" s="64"/>
      <c r="C20" s="64"/>
      <c r="D20" s="64"/>
      <c r="E20" s="667"/>
      <c r="F20" s="668"/>
      <c r="G20" s="668"/>
      <c r="H20" s="668"/>
      <c r="I20" s="668"/>
      <c r="J20" s="668"/>
      <c r="K20" s="668"/>
      <c r="L20" s="668"/>
      <c r="M20" s="668"/>
      <c r="N20" s="668"/>
      <c r="O20" s="668"/>
      <c r="P20" s="668"/>
      <c r="Q20" s="668"/>
      <c r="R20" s="668"/>
      <c r="S20" s="668"/>
      <c r="T20" s="668"/>
      <c r="U20" s="668"/>
      <c r="V20" s="668"/>
      <c r="W20" s="668"/>
      <c r="X20" s="668"/>
      <c r="Y20" s="668"/>
      <c r="Z20" s="668"/>
      <c r="AA20" s="668"/>
      <c r="AB20" s="668"/>
      <c r="AC20" s="668"/>
      <c r="AD20" s="668"/>
      <c r="AE20" s="668"/>
      <c r="AF20" s="668"/>
      <c r="AG20" s="668"/>
      <c r="AH20" s="668"/>
      <c r="AI20" s="668"/>
      <c r="AJ20" s="668"/>
      <c r="AK20" s="668"/>
      <c r="AL20" s="668"/>
      <c r="AM20" s="668"/>
      <c r="AN20" s="669"/>
      <c r="AO20" s="65"/>
      <c r="AP20" s="742"/>
      <c r="AQ20" s="743"/>
      <c r="AR20" s="743"/>
      <c r="AS20" s="743"/>
      <c r="AT20" s="743"/>
      <c r="AU20" s="743"/>
      <c r="AV20" s="743"/>
      <c r="AW20" s="743"/>
      <c r="AX20" s="743"/>
      <c r="AY20" s="743"/>
      <c r="AZ20" s="743"/>
      <c r="BA20" s="743"/>
      <c r="BB20" s="743"/>
      <c r="BC20" s="743"/>
      <c r="BD20" s="743"/>
      <c r="BE20" s="743"/>
      <c r="BF20" s="743"/>
      <c r="BG20" s="743"/>
      <c r="BH20" s="743"/>
      <c r="BI20" s="743"/>
      <c r="BJ20" s="743"/>
      <c r="BK20" s="743"/>
      <c r="BL20" s="743"/>
      <c r="BM20" s="743"/>
      <c r="BN20" s="743"/>
      <c r="BO20" s="743"/>
      <c r="BP20" s="743"/>
      <c r="BQ20" s="743"/>
      <c r="BR20" s="743"/>
      <c r="BS20" s="743"/>
      <c r="BT20" s="743"/>
      <c r="BU20" s="743"/>
      <c r="BV20" s="743"/>
      <c r="BW20" s="743"/>
      <c r="BX20" s="743"/>
      <c r="BY20" s="743"/>
      <c r="BZ20" s="743"/>
      <c r="CA20" s="743"/>
      <c r="CB20" s="743"/>
      <c r="CC20" s="662">
        <f>BB2+56</f>
        <v>45926</v>
      </c>
      <c r="CD20" s="663"/>
      <c r="CE20" s="663"/>
      <c r="CF20" s="663"/>
      <c r="CG20" s="663"/>
      <c r="CH20" s="663"/>
      <c r="CI20" s="663"/>
      <c r="CJ20" s="663"/>
      <c r="CK20" s="663"/>
      <c r="CL20" s="663"/>
      <c r="CM20" s="663"/>
      <c r="CN20" s="663"/>
      <c r="CO20" s="663"/>
      <c r="CP20" s="663"/>
      <c r="CQ20" s="663"/>
      <c r="CR20" s="663"/>
      <c r="CS20" s="738" t="s">
        <v>49</v>
      </c>
      <c r="CT20" s="738"/>
      <c r="CU20" s="738"/>
      <c r="CV20" s="738"/>
      <c r="CW20" s="739"/>
      <c r="CX20" s="68"/>
      <c r="CY20" s="68"/>
      <c r="CZ20" s="300"/>
    </row>
    <row r="21" spans="1:110" ht="21.95" customHeight="1" x14ac:dyDescent="0.15">
      <c r="A21" s="301"/>
      <c r="B21" s="302"/>
      <c r="C21" s="302"/>
      <c r="D21" s="302"/>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5"/>
      <c r="BV21" s="305"/>
      <c r="BW21" s="305"/>
      <c r="BX21" s="305"/>
      <c r="BY21" s="305"/>
      <c r="BZ21" s="305"/>
      <c r="CA21" s="305"/>
      <c r="CB21" s="306"/>
      <c r="CC21" s="306"/>
      <c r="CD21" s="306"/>
      <c r="CE21" s="306"/>
      <c r="CF21" s="306"/>
      <c r="CG21" s="306"/>
      <c r="CH21" s="306"/>
      <c r="CI21" s="306"/>
      <c r="CJ21" s="306"/>
      <c r="CK21" s="306"/>
      <c r="CL21" s="306"/>
      <c r="CM21" s="306"/>
      <c r="CN21" s="306"/>
      <c r="CO21" s="306"/>
      <c r="CP21" s="306"/>
      <c r="CQ21" s="306"/>
      <c r="CR21" s="306"/>
      <c r="CS21" s="306"/>
      <c r="CT21" s="306"/>
      <c r="CU21" s="306"/>
      <c r="CV21" s="306"/>
      <c r="CW21" s="306"/>
      <c r="CX21" s="306"/>
      <c r="CY21" s="306"/>
      <c r="CZ21" s="307"/>
    </row>
    <row r="22" spans="1:110" ht="21.95" customHeight="1" x14ac:dyDescent="0.15">
      <c r="A22" s="312"/>
      <c r="B22" s="313"/>
      <c r="C22" s="313"/>
      <c r="D22" s="313"/>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5"/>
      <c r="AP22" s="316" t="s">
        <v>213</v>
      </c>
      <c r="AQ22" s="317"/>
      <c r="AR22" s="317"/>
      <c r="AS22" s="317"/>
      <c r="AT22" s="317"/>
      <c r="AU22" s="317"/>
      <c r="AV22" s="317"/>
      <c r="AW22" s="317"/>
      <c r="AX22" s="317"/>
      <c r="AY22" s="317"/>
      <c r="AZ22" s="317"/>
      <c r="BA22" s="317"/>
      <c r="BB22" s="317"/>
      <c r="BC22" s="317"/>
      <c r="BD22" s="317"/>
      <c r="BE22" s="317"/>
      <c r="BF22" s="317"/>
      <c r="BG22" s="317"/>
      <c r="BH22" s="317"/>
      <c r="BI22" s="317"/>
      <c r="BJ22" s="317"/>
      <c r="BK22" s="317"/>
      <c r="BL22" s="317"/>
      <c r="BM22" s="317"/>
      <c r="BN22" s="317"/>
      <c r="BO22" s="317"/>
      <c r="BP22" s="317"/>
      <c r="BQ22" s="317"/>
      <c r="BR22" s="317"/>
      <c r="BS22" s="317"/>
      <c r="BT22" s="317"/>
      <c r="BU22" s="317"/>
      <c r="BV22" s="317"/>
      <c r="BW22" s="317"/>
      <c r="BX22" s="317"/>
      <c r="BY22" s="317"/>
      <c r="BZ22" s="317"/>
      <c r="CA22" s="317"/>
      <c r="CB22" s="317"/>
      <c r="CC22" s="318"/>
      <c r="CD22" s="318"/>
      <c r="CE22" s="318"/>
      <c r="CF22" s="318"/>
      <c r="CG22" s="318"/>
      <c r="CH22" s="318"/>
      <c r="CI22" s="318"/>
      <c r="CJ22" s="318"/>
      <c r="CK22" s="318"/>
      <c r="CL22" s="318"/>
      <c r="CM22" s="318"/>
      <c r="CN22" s="318"/>
      <c r="CO22" s="318"/>
      <c r="CP22" s="318"/>
      <c r="CQ22" s="318"/>
      <c r="CR22" s="318"/>
      <c r="CS22" s="318"/>
      <c r="CT22" s="318"/>
      <c r="CU22" s="318"/>
      <c r="CV22" s="318"/>
      <c r="CW22" s="318"/>
      <c r="CX22" s="315"/>
      <c r="CY22" s="315"/>
      <c r="CZ22" s="319"/>
    </row>
    <row r="23" spans="1:110" ht="25.5" customHeight="1" x14ac:dyDescent="0.15">
      <c r="A23" s="599" t="s">
        <v>13</v>
      </c>
      <c r="B23" s="600"/>
      <c r="C23" s="600"/>
      <c r="D23" s="600"/>
      <c r="E23" s="626" t="s">
        <v>211</v>
      </c>
      <c r="F23" s="626"/>
      <c r="G23" s="626"/>
      <c r="H23" s="626"/>
      <c r="I23" s="626"/>
      <c r="J23" s="626"/>
      <c r="K23" s="626"/>
      <c r="L23" s="626"/>
      <c r="M23" s="626"/>
      <c r="N23" s="626"/>
      <c r="O23" s="626"/>
      <c r="P23" s="626"/>
      <c r="Q23" s="626"/>
      <c r="R23" s="626"/>
      <c r="S23" s="626"/>
      <c r="T23" s="626"/>
      <c r="U23" s="626"/>
      <c r="V23" s="626"/>
      <c r="W23" s="623" t="s">
        <v>212</v>
      </c>
      <c r="X23" s="624"/>
      <c r="Y23" s="624"/>
      <c r="Z23" s="624"/>
      <c r="AA23" s="624"/>
      <c r="AB23" s="624"/>
      <c r="AC23" s="624"/>
      <c r="AD23" s="624"/>
      <c r="AE23" s="624"/>
      <c r="AF23" s="624"/>
      <c r="AG23" s="624"/>
      <c r="AH23" s="624"/>
      <c r="AI23" s="624"/>
      <c r="AJ23" s="624"/>
      <c r="AK23" s="624"/>
      <c r="AL23" s="624"/>
      <c r="AM23" s="624"/>
      <c r="AN23" s="625"/>
      <c r="AO23" s="273"/>
      <c r="AP23" s="674" t="s">
        <v>76</v>
      </c>
      <c r="AQ23" s="675"/>
      <c r="AR23" s="675"/>
      <c r="AS23" s="675"/>
      <c r="AT23" s="675"/>
      <c r="AU23" s="675"/>
      <c r="AV23" s="675"/>
      <c r="AW23" s="675"/>
      <c r="AX23" s="675"/>
      <c r="AY23" s="675"/>
      <c r="AZ23" s="675"/>
      <c r="BA23" s="675"/>
      <c r="BB23" s="675"/>
      <c r="BC23" s="675"/>
      <c r="BD23" s="675"/>
      <c r="BE23" s="675"/>
      <c r="BF23" s="675"/>
      <c r="BG23" s="675"/>
      <c r="BH23" s="675"/>
      <c r="BI23" s="675"/>
      <c r="BJ23" s="675"/>
      <c r="BK23" s="675"/>
      <c r="BL23" s="675"/>
      <c r="BM23" s="675"/>
      <c r="BN23" s="675"/>
      <c r="BO23" s="675"/>
      <c r="BP23" s="675"/>
      <c r="BQ23" s="675"/>
      <c r="BR23" s="675"/>
      <c r="BS23" s="675"/>
      <c r="BT23" s="675"/>
      <c r="BU23" s="675"/>
      <c r="BV23" s="675"/>
      <c r="BW23" s="675"/>
      <c r="BX23" s="675"/>
      <c r="BY23" s="675"/>
      <c r="BZ23" s="675"/>
      <c r="CA23" s="675"/>
      <c r="CB23" s="676"/>
      <c r="CC23" s="717">
        <f>BB2</f>
        <v>45870</v>
      </c>
      <c r="CD23" s="718"/>
      <c r="CE23" s="718"/>
      <c r="CF23" s="718"/>
      <c r="CG23" s="718"/>
      <c r="CH23" s="718"/>
      <c r="CI23" s="718"/>
      <c r="CJ23" s="718"/>
      <c r="CK23" s="718"/>
      <c r="CL23" s="718"/>
      <c r="CM23" s="718"/>
      <c r="CN23" s="718"/>
      <c r="CO23" s="718"/>
      <c r="CP23" s="718"/>
      <c r="CQ23" s="718"/>
      <c r="CR23" s="718"/>
      <c r="CS23" s="648" t="s">
        <v>48</v>
      </c>
      <c r="CT23" s="648"/>
      <c r="CU23" s="648"/>
      <c r="CV23" s="648"/>
      <c r="CW23" s="649"/>
      <c r="CX23" s="25"/>
      <c r="CY23" s="25"/>
      <c r="CZ23" s="320"/>
    </row>
    <row r="24" spans="1:110" ht="25.5" customHeight="1" x14ac:dyDescent="0.15">
      <c r="A24" s="599"/>
      <c r="B24" s="600"/>
      <c r="C24" s="600"/>
      <c r="D24" s="600"/>
      <c r="E24" s="15"/>
      <c r="F24" s="15"/>
      <c r="G24" s="15"/>
      <c r="H24" s="15"/>
      <c r="I24" s="15"/>
      <c r="J24" s="15"/>
      <c r="K24" s="15"/>
      <c r="L24" s="15"/>
      <c r="M24" s="15"/>
      <c r="N24" s="15"/>
      <c r="O24" s="15"/>
      <c r="P24" s="15"/>
      <c r="Q24" s="15"/>
      <c r="R24" s="15"/>
      <c r="S24" s="15"/>
      <c r="T24" s="15"/>
      <c r="U24" s="15"/>
      <c r="V24" s="16"/>
      <c r="W24" s="15"/>
      <c r="X24" s="15"/>
      <c r="Y24" s="15"/>
      <c r="Z24" s="15"/>
      <c r="AA24" s="15"/>
      <c r="AB24" s="15"/>
      <c r="AC24" s="15"/>
      <c r="AD24" s="15"/>
      <c r="AE24" s="15"/>
      <c r="AF24" s="15"/>
      <c r="AG24" s="15"/>
      <c r="AH24" s="15"/>
      <c r="AI24" s="15"/>
      <c r="AJ24" s="15"/>
      <c r="AK24" s="15"/>
      <c r="AL24" s="15"/>
      <c r="AM24" s="15"/>
      <c r="AN24" s="15"/>
      <c r="AO24" s="273"/>
      <c r="AP24" s="677"/>
      <c r="AQ24" s="678"/>
      <c r="AR24" s="678"/>
      <c r="AS24" s="678"/>
      <c r="AT24" s="678"/>
      <c r="AU24" s="678"/>
      <c r="AV24" s="678"/>
      <c r="AW24" s="678"/>
      <c r="AX24" s="678"/>
      <c r="AY24" s="678"/>
      <c r="AZ24" s="678"/>
      <c r="BA24" s="678"/>
      <c r="BB24" s="678"/>
      <c r="BC24" s="678"/>
      <c r="BD24" s="678"/>
      <c r="BE24" s="678"/>
      <c r="BF24" s="678"/>
      <c r="BG24" s="678"/>
      <c r="BH24" s="678"/>
      <c r="BI24" s="678"/>
      <c r="BJ24" s="678"/>
      <c r="BK24" s="678"/>
      <c r="BL24" s="678"/>
      <c r="BM24" s="678"/>
      <c r="BN24" s="678"/>
      <c r="BO24" s="678"/>
      <c r="BP24" s="678"/>
      <c r="BQ24" s="678"/>
      <c r="BR24" s="678"/>
      <c r="BS24" s="678"/>
      <c r="BT24" s="678"/>
      <c r="BU24" s="678"/>
      <c r="BV24" s="678"/>
      <c r="BW24" s="678"/>
      <c r="BX24" s="678"/>
      <c r="BY24" s="678"/>
      <c r="BZ24" s="678"/>
      <c r="CA24" s="678"/>
      <c r="CB24" s="679"/>
      <c r="CC24" s="715">
        <f>DATE(YEAR(BB2)+1,MONTH(BB2)+6,DAY(BB2))-1</f>
        <v>46418</v>
      </c>
      <c r="CD24" s="716"/>
      <c r="CE24" s="716"/>
      <c r="CF24" s="716"/>
      <c r="CG24" s="716"/>
      <c r="CH24" s="716"/>
      <c r="CI24" s="716"/>
      <c r="CJ24" s="716"/>
      <c r="CK24" s="716"/>
      <c r="CL24" s="716"/>
      <c r="CM24" s="716"/>
      <c r="CN24" s="716"/>
      <c r="CO24" s="716"/>
      <c r="CP24" s="716"/>
      <c r="CQ24" s="716"/>
      <c r="CR24" s="24"/>
      <c r="CS24" s="650" t="s">
        <v>49</v>
      </c>
      <c r="CT24" s="650"/>
      <c r="CU24" s="650"/>
      <c r="CV24" s="650"/>
      <c r="CW24" s="651"/>
      <c r="CX24" s="26"/>
      <c r="CY24" s="26"/>
      <c r="CZ24" s="321"/>
    </row>
    <row r="25" spans="1:110" ht="25.5" customHeight="1" x14ac:dyDescent="0.15">
      <c r="A25" s="599"/>
      <c r="B25" s="600"/>
      <c r="C25" s="600"/>
      <c r="D25" s="600"/>
      <c r="E25" s="670" t="s">
        <v>53</v>
      </c>
      <c r="F25" s="633"/>
      <c r="G25" s="633"/>
      <c r="H25" s="633"/>
      <c r="I25" s="633"/>
      <c r="J25" s="633"/>
      <c r="K25" s="633"/>
      <c r="L25" s="633"/>
      <c r="M25" s="633"/>
      <c r="N25" s="633"/>
      <c r="O25" s="633"/>
      <c r="P25" s="633"/>
      <c r="Q25" s="633"/>
      <c r="R25" s="633"/>
      <c r="S25" s="633"/>
      <c r="T25" s="633"/>
      <c r="U25" s="633"/>
      <c r="V25" s="671"/>
      <c r="W25" s="672" t="s">
        <v>52</v>
      </c>
      <c r="X25" s="633"/>
      <c r="Y25" s="633"/>
      <c r="Z25" s="633"/>
      <c r="AA25" s="633"/>
      <c r="AB25" s="633"/>
      <c r="AC25" s="633"/>
      <c r="AD25" s="633"/>
      <c r="AE25" s="633"/>
      <c r="AF25" s="633"/>
      <c r="AG25" s="633"/>
      <c r="AH25" s="633"/>
      <c r="AI25" s="633"/>
      <c r="AJ25" s="633"/>
      <c r="AK25" s="633"/>
      <c r="AL25" s="633"/>
      <c r="AM25" s="633"/>
      <c r="AN25" s="633"/>
      <c r="AO25" s="21"/>
      <c r="AP25" s="723" t="s">
        <v>202</v>
      </c>
      <c r="AQ25" s="724"/>
      <c r="AR25" s="724"/>
      <c r="AS25" s="724"/>
      <c r="AT25" s="724"/>
      <c r="AU25" s="724"/>
      <c r="AV25" s="724"/>
      <c r="AW25" s="724"/>
      <c r="AX25" s="724"/>
      <c r="AY25" s="724"/>
      <c r="AZ25" s="724"/>
      <c r="BA25" s="724"/>
      <c r="BB25" s="724"/>
      <c r="BC25" s="724"/>
      <c r="BD25" s="724"/>
      <c r="BE25" s="724"/>
      <c r="BF25" s="724"/>
      <c r="BG25" s="724"/>
      <c r="BH25" s="724"/>
      <c r="BI25" s="724"/>
      <c r="BJ25" s="724"/>
      <c r="BK25" s="724"/>
      <c r="BL25" s="724"/>
      <c r="BM25" s="724"/>
      <c r="BN25" s="724"/>
      <c r="BO25" s="724"/>
      <c r="BP25" s="724"/>
      <c r="BQ25" s="724"/>
      <c r="BR25" s="724"/>
      <c r="BS25" s="724"/>
      <c r="BT25" s="724"/>
      <c r="BU25" s="724"/>
      <c r="BV25" s="724"/>
      <c r="BW25" s="724"/>
      <c r="BX25" s="724"/>
      <c r="BY25" s="724"/>
      <c r="BZ25" s="724"/>
      <c r="CA25" s="724"/>
      <c r="CB25" s="725"/>
      <c r="CC25" s="654">
        <f>BB2</f>
        <v>45870</v>
      </c>
      <c r="CD25" s="641"/>
      <c r="CE25" s="641"/>
      <c r="CF25" s="641"/>
      <c r="CG25" s="641"/>
      <c r="CH25" s="641"/>
      <c r="CI25" s="641"/>
      <c r="CJ25" s="641"/>
      <c r="CK25" s="641"/>
      <c r="CL25" s="641"/>
      <c r="CM25" s="641"/>
      <c r="CN25" s="641"/>
      <c r="CO25" s="641"/>
      <c r="CP25" s="641"/>
      <c r="CQ25" s="641"/>
      <c r="CR25" s="641"/>
      <c r="CS25" s="641" t="s">
        <v>48</v>
      </c>
      <c r="CT25" s="641"/>
      <c r="CU25" s="641"/>
      <c r="CV25" s="641"/>
      <c r="CW25" s="642"/>
      <c r="CX25" s="25"/>
      <c r="CY25" s="25"/>
      <c r="CZ25" s="320">
        <f>DATE(IF(OR(MONTH(CO12)&lt;3,AND(MONTH(CO12)=4,DAY(CO12)=1)),YEAR(CO12)+6,YEAR(CO12)+7),4,1)-1</f>
        <v>2282</v>
      </c>
    </row>
    <row r="26" spans="1:110" ht="13.5" customHeight="1" x14ac:dyDescent="0.15">
      <c r="A26" s="599"/>
      <c r="B26" s="600"/>
      <c r="C26" s="600"/>
      <c r="D26" s="600"/>
      <c r="E26" s="670"/>
      <c r="F26" s="633"/>
      <c r="G26" s="633"/>
      <c r="H26" s="633"/>
      <c r="I26" s="633"/>
      <c r="J26" s="633"/>
      <c r="K26" s="633"/>
      <c r="L26" s="633"/>
      <c r="M26" s="633"/>
      <c r="N26" s="633"/>
      <c r="O26" s="633"/>
      <c r="P26" s="633"/>
      <c r="Q26" s="633"/>
      <c r="R26" s="633"/>
      <c r="S26" s="633"/>
      <c r="T26" s="633"/>
      <c r="U26" s="633"/>
      <c r="V26" s="671"/>
      <c r="W26" s="672"/>
      <c r="X26" s="633"/>
      <c r="Y26" s="633"/>
      <c r="Z26" s="633"/>
      <c r="AA26" s="633"/>
      <c r="AB26" s="633"/>
      <c r="AC26" s="633"/>
      <c r="AD26" s="633"/>
      <c r="AE26" s="633"/>
      <c r="AF26" s="633"/>
      <c r="AG26" s="633"/>
      <c r="AH26" s="633"/>
      <c r="AI26" s="633"/>
      <c r="AJ26" s="633"/>
      <c r="AK26" s="633"/>
      <c r="AL26" s="633"/>
      <c r="AM26" s="633"/>
      <c r="AN26" s="633"/>
      <c r="AO26" s="21"/>
      <c r="AP26" s="726"/>
      <c r="AQ26" s="727"/>
      <c r="AR26" s="727"/>
      <c r="AS26" s="727"/>
      <c r="AT26" s="727"/>
      <c r="AU26" s="727"/>
      <c r="AV26" s="727"/>
      <c r="AW26" s="727"/>
      <c r="AX26" s="727"/>
      <c r="AY26" s="727"/>
      <c r="AZ26" s="727"/>
      <c r="BA26" s="727"/>
      <c r="BB26" s="727"/>
      <c r="BC26" s="727"/>
      <c r="BD26" s="727"/>
      <c r="BE26" s="727"/>
      <c r="BF26" s="727"/>
      <c r="BG26" s="727"/>
      <c r="BH26" s="727"/>
      <c r="BI26" s="727"/>
      <c r="BJ26" s="727"/>
      <c r="BK26" s="727"/>
      <c r="BL26" s="727"/>
      <c r="BM26" s="727"/>
      <c r="BN26" s="727"/>
      <c r="BO26" s="727"/>
      <c r="BP26" s="727"/>
      <c r="BQ26" s="727"/>
      <c r="BR26" s="727"/>
      <c r="BS26" s="727"/>
      <c r="BT26" s="727"/>
      <c r="BU26" s="727"/>
      <c r="BV26" s="727"/>
      <c r="BW26" s="727"/>
      <c r="BX26" s="727"/>
      <c r="BY26" s="727"/>
      <c r="BZ26" s="727"/>
      <c r="CA26" s="727"/>
      <c r="CB26" s="728"/>
      <c r="CC26" s="655"/>
      <c r="CD26" s="643"/>
      <c r="CE26" s="643"/>
      <c r="CF26" s="643"/>
      <c r="CG26" s="643"/>
      <c r="CH26" s="643"/>
      <c r="CI26" s="643"/>
      <c r="CJ26" s="643"/>
      <c r="CK26" s="643"/>
      <c r="CL26" s="643"/>
      <c r="CM26" s="643"/>
      <c r="CN26" s="643"/>
      <c r="CO26" s="643"/>
      <c r="CP26" s="643"/>
      <c r="CQ26" s="643"/>
      <c r="CR26" s="643"/>
      <c r="CS26" s="643"/>
      <c r="CT26" s="643"/>
      <c r="CU26" s="643"/>
      <c r="CV26" s="643"/>
      <c r="CW26" s="644"/>
      <c r="CX26" s="25"/>
      <c r="CY26" s="25"/>
      <c r="CZ26" s="320"/>
    </row>
    <row r="27" spans="1:110" ht="40.5" customHeight="1" x14ac:dyDescent="0.15">
      <c r="A27" s="599"/>
      <c r="B27" s="600"/>
      <c r="C27" s="600"/>
      <c r="D27" s="600"/>
      <c r="E27" s="670"/>
      <c r="F27" s="633"/>
      <c r="G27" s="633"/>
      <c r="H27" s="633"/>
      <c r="I27" s="633"/>
      <c r="J27" s="633"/>
      <c r="K27" s="633"/>
      <c r="L27" s="633"/>
      <c r="M27" s="633"/>
      <c r="N27" s="633"/>
      <c r="O27" s="633"/>
      <c r="P27" s="633"/>
      <c r="Q27" s="633"/>
      <c r="R27" s="633"/>
      <c r="S27" s="633"/>
      <c r="T27" s="633"/>
      <c r="U27" s="633"/>
      <c r="V27" s="671"/>
      <c r="W27" s="672"/>
      <c r="X27" s="633"/>
      <c r="Y27" s="633"/>
      <c r="Z27" s="633"/>
      <c r="AA27" s="633"/>
      <c r="AB27" s="633"/>
      <c r="AC27" s="633"/>
      <c r="AD27" s="633"/>
      <c r="AE27" s="633"/>
      <c r="AF27" s="633"/>
      <c r="AG27" s="633"/>
      <c r="AH27" s="633"/>
      <c r="AI27" s="633"/>
      <c r="AJ27" s="633"/>
      <c r="AK27" s="633"/>
      <c r="AL27" s="633"/>
      <c r="AM27" s="633"/>
      <c r="AN27" s="633"/>
      <c r="AO27" s="21"/>
      <c r="AP27" s="252"/>
      <c r="AQ27" s="254"/>
      <c r="AR27" s="645" t="s">
        <v>203</v>
      </c>
      <c r="AS27" s="646"/>
      <c r="AT27" s="646"/>
      <c r="AU27" s="646"/>
      <c r="AV27" s="646"/>
      <c r="AW27" s="646"/>
      <c r="AX27" s="646"/>
      <c r="AY27" s="646"/>
      <c r="AZ27" s="646"/>
      <c r="BA27" s="646"/>
      <c r="BB27" s="646"/>
      <c r="BC27" s="646"/>
      <c r="BD27" s="646"/>
      <c r="BE27" s="646"/>
      <c r="BF27" s="646"/>
      <c r="BG27" s="646"/>
      <c r="BH27" s="646"/>
      <c r="BI27" s="646"/>
      <c r="BJ27" s="646"/>
      <c r="BK27" s="646"/>
      <c r="BL27" s="646"/>
      <c r="BM27" s="646"/>
      <c r="BN27" s="646"/>
      <c r="BO27" s="646"/>
      <c r="BP27" s="646"/>
      <c r="BQ27" s="646"/>
      <c r="BR27" s="646"/>
      <c r="BS27" s="646"/>
      <c r="BT27" s="646"/>
      <c r="BU27" s="646"/>
      <c r="BV27" s="646"/>
      <c r="BW27" s="646"/>
      <c r="BX27" s="646"/>
      <c r="BY27" s="646"/>
      <c r="BZ27" s="646"/>
      <c r="CA27" s="646"/>
      <c r="CB27" s="647"/>
      <c r="CC27" s="656">
        <f>DATE(IF(OR(MONTH(BB2)&lt;3,AND(MONTH(BB2)=4,DAY(BB2)=1)),YEAR(BB2)+6,YEAR(BB2)+7),4,1)-1</f>
        <v>48304</v>
      </c>
      <c r="CD27" s="657"/>
      <c r="CE27" s="657"/>
      <c r="CF27" s="657"/>
      <c r="CG27" s="657"/>
      <c r="CH27" s="657"/>
      <c r="CI27" s="657"/>
      <c r="CJ27" s="657"/>
      <c r="CK27" s="657"/>
      <c r="CL27" s="657"/>
      <c r="CM27" s="657"/>
      <c r="CN27" s="657"/>
      <c r="CO27" s="657"/>
      <c r="CP27" s="657"/>
      <c r="CQ27" s="657"/>
      <c r="CR27" s="657"/>
      <c r="CS27" s="634" t="s">
        <v>49</v>
      </c>
      <c r="CT27" s="634"/>
      <c r="CU27" s="634"/>
      <c r="CV27" s="634"/>
      <c r="CW27" s="635"/>
      <c r="CX27" s="25"/>
      <c r="CY27" s="25"/>
      <c r="CZ27" s="320"/>
    </row>
    <row r="28" spans="1:110" ht="24" customHeight="1" x14ac:dyDescent="0.15">
      <c r="A28" s="599"/>
      <c r="B28" s="600"/>
      <c r="C28" s="600"/>
      <c r="D28" s="600"/>
      <c r="E28" s="633"/>
      <c r="F28" s="633"/>
      <c r="G28" s="633"/>
      <c r="H28" s="633"/>
      <c r="I28" s="633"/>
      <c r="J28" s="633"/>
      <c r="K28" s="633"/>
      <c r="L28" s="633"/>
      <c r="M28" s="633"/>
      <c r="N28" s="633"/>
      <c r="O28" s="633"/>
      <c r="P28" s="633"/>
      <c r="Q28" s="633"/>
      <c r="R28" s="633"/>
      <c r="S28" s="633"/>
      <c r="T28" s="633"/>
      <c r="U28" s="633"/>
      <c r="V28" s="671"/>
      <c r="W28" s="673"/>
      <c r="X28" s="633"/>
      <c r="Y28" s="633"/>
      <c r="Z28" s="633"/>
      <c r="AA28" s="633"/>
      <c r="AB28" s="633"/>
      <c r="AC28" s="633"/>
      <c r="AD28" s="633"/>
      <c r="AE28" s="633"/>
      <c r="AF28" s="633"/>
      <c r="AG28" s="633"/>
      <c r="AH28" s="633"/>
      <c r="AI28" s="633"/>
      <c r="AJ28" s="633"/>
      <c r="AK28" s="633"/>
      <c r="AL28" s="633"/>
      <c r="AM28" s="633"/>
      <c r="AN28" s="633"/>
      <c r="AO28" s="21"/>
      <c r="AP28" s="250"/>
      <c r="AQ28" s="251"/>
      <c r="AR28" s="638" t="s">
        <v>210</v>
      </c>
      <c r="AS28" s="639"/>
      <c r="AT28" s="639"/>
      <c r="AU28" s="639"/>
      <c r="AV28" s="639"/>
      <c r="AW28" s="639"/>
      <c r="AX28" s="639"/>
      <c r="AY28" s="639"/>
      <c r="AZ28" s="639"/>
      <c r="BA28" s="639"/>
      <c r="BB28" s="639"/>
      <c r="BC28" s="639"/>
      <c r="BD28" s="639"/>
      <c r="BE28" s="639"/>
      <c r="BF28" s="639"/>
      <c r="BG28" s="639"/>
      <c r="BH28" s="639"/>
      <c r="BI28" s="639"/>
      <c r="BJ28" s="639"/>
      <c r="BK28" s="639"/>
      <c r="BL28" s="639"/>
      <c r="BM28" s="639"/>
      <c r="BN28" s="639"/>
      <c r="BO28" s="639"/>
      <c r="BP28" s="639"/>
      <c r="BQ28" s="639"/>
      <c r="BR28" s="639"/>
      <c r="BS28" s="639"/>
      <c r="BT28" s="639"/>
      <c r="BU28" s="639"/>
      <c r="BV28" s="639"/>
      <c r="BW28" s="639"/>
      <c r="BX28" s="639"/>
      <c r="BY28" s="639"/>
      <c r="BZ28" s="639"/>
      <c r="CA28" s="639"/>
      <c r="CB28" s="640"/>
      <c r="CC28" s="658"/>
      <c r="CD28" s="659"/>
      <c r="CE28" s="659"/>
      <c r="CF28" s="659"/>
      <c r="CG28" s="659"/>
      <c r="CH28" s="659"/>
      <c r="CI28" s="659"/>
      <c r="CJ28" s="659"/>
      <c r="CK28" s="659"/>
      <c r="CL28" s="659"/>
      <c r="CM28" s="659"/>
      <c r="CN28" s="659"/>
      <c r="CO28" s="659"/>
      <c r="CP28" s="659"/>
      <c r="CQ28" s="659"/>
      <c r="CR28" s="659"/>
      <c r="CS28" s="636"/>
      <c r="CT28" s="636"/>
      <c r="CU28" s="636"/>
      <c r="CV28" s="636"/>
      <c r="CW28" s="637"/>
      <c r="CX28" s="27"/>
      <c r="CY28" s="27"/>
      <c r="CZ28" s="322"/>
    </row>
    <row r="29" spans="1:110" ht="25.5" customHeight="1" x14ac:dyDescent="0.15">
      <c r="A29" s="599"/>
      <c r="B29" s="600"/>
      <c r="C29" s="600"/>
      <c r="D29" s="600"/>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21"/>
      <c r="AP29" s="674" t="s">
        <v>74</v>
      </c>
      <c r="AQ29" s="675"/>
      <c r="AR29" s="675"/>
      <c r="AS29" s="675"/>
      <c r="AT29" s="675"/>
      <c r="AU29" s="675"/>
      <c r="AV29" s="675"/>
      <c r="AW29" s="675"/>
      <c r="AX29" s="675"/>
      <c r="AY29" s="675"/>
      <c r="AZ29" s="675"/>
      <c r="BA29" s="675"/>
      <c r="BB29" s="675"/>
      <c r="BC29" s="675"/>
      <c r="BD29" s="675"/>
      <c r="BE29" s="675"/>
      <c r="BF29" s="675"/>
      <c r="BG29" s="675"/>
      <c r="BH29" s="675"/>
      <c r="BI29" s="675"/>
      <c r="BJ29" s="675"/>
      <c r="BK29" s="675"/>
      <c r="BL29" s="675"/>
      <c r="BM29" s="675"/>
      <c r="BN29" s="675"/>
      <c r="BO29" s="675"/>
      <c r="BP29" s="675"/>
      <c r="BQ29" s="675"/>
      <c r="BR29" s="675"/>
      <c r="BS29" s="675"/>
      <c r="BT29" s="675"/>
      <c r="BU29" s="675"/>
      <c r="BV29" s="675"/>
      <c r="BW29" s="675"/>
      <c r="BX29" s="675"/>
      <c r="BY29" s="675"/>
      <c r="BZ29" s="675"/>
      <c r="CA29" s="675"/>
      <c r="CB29" s="676"/>
      <c r="CC29" s="696">
        <f>BB2</f>
        <v>45870</v>
      </c>
      <c r="CD29" s="648"/>
      <c r="CE29" s="648"/>
      <c r="CF29" s="648"/>
      <c r="CG29" s="648"/>
      <c r="CH29" s="648"/>
      <c r="CI29" s="648"/>
      <c r="CJ29" s="648"/>
      <c r="CK29" s="648"/>
      <c r="CL29" s="648"/>
      <c r="CM29" s="648"/>
      <c r="CN29" s="648"/>
      <c r="CO29" s="648"/>
      <c r="CP29" s="648"/>
      <c r="CQ29" s="648"/>
      <c r="CR29" s="648"/>
      <c r="CS29" s="648" t="s">
        <v>48</v>
      </c>
      <c r="CT29" s="648"/>
      <c r="CU29" s="648"/>
      <c r="CV29" s="648"/>
      <c r="CW29" s="649"/>
      <c r="CX29" s="25"/>
      <c r="CY29" s="25"/>
      <c r="CZ29" s="320">
        <f>DATE(IF(OR(MONTH(CO12)&lt;3,AND(MONTH(CO12)=4,DAY(CO12)=1)),YEAR(CO12)+6,YEAR(CO12)+7),4,1)-1</f>
        <v>2282</v>
      </c>
    </row>
    <row r="30" spans="1:110" ht="25.5" customHeight="1" x14ac:dyDescent="0.15">
      <c r="A30" s="599"/>
      <c r="B30" s="600"/>
      <c r="C30" s="600"/>
      <c r="D30" s="600"/>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21"/>
      <c r="AP30" s="677"/>
      <c r="AQ30" s="678"/>
      <c r="AR30" s="678"/>
      <c r="AS30" s="678"/>
      <c r="AT30" s="678"/>
      <c r="AU30" s="678"/>
      <c r="AV30" s="678"/>
      <c r="AW30" s="678"/>
      <c r="AX30" s="678"/>
      <c r="AY30" s="678"/>
      <c r="AZ30" s="678"/>
      <c r="BA30" s="678"/>
      <c r="BB30" s="678"/>
      <c r="BC30" s="678"/>
      <c r="BD30" s="678"/>
      <c r="BE30" s="678"/>
      <c r="BF30" s="678"/>
      <c r="BG30" s="678"/>
      <c r="BH30" s="678"/>
      <c r="BI30" s="678"/>
      <c r="BJ30" s="678"/>
      <c r="BK30" s="678"/>
      <c r="BL30" s="678"/>
      <c r="BM30" s="678"/>
      <c r="BN30" s="678"/>
      <c r="BO30" s="678"/>
      <c r="BP30" s="678"/>
      <c r="BQ30" s="678"/>
      <c r="BR30" s="678"/>
      <c r="BS30" s="678"/>
      <c r="BT30" s="678"/>
      <c r="BU30" s="678"/>
      <c r="BV30" s="678"/>
      <c r="BW30" s="678"/>
      <c r="BX30" s="678"/>
      <c r="BY30" s="678"/>
      <c r="BZ30" s="678"/>
      <c r="CA30" s="678"/>
      <c r="CB30" s="679"/>
      <c r="CC30" s="697">
        <f>DATE(IF(OR(MONTH(BB2)&lt;3,AND(MONTH(BB2)=4,DAY(BB2)=1)),YEAR(BB2)+11,YEAR(BB2)+13),4,1)-1</f>
        <v>50495</v>
      </c>
      <c r="CD30" s="698"/>
      <c r="CE30" s="698"/>
      <c r="CF30" s="698"/>
      <c r="CG30" s="698"/>
      <c r="CH30" s="698"/>
      <c r="CI30" s="698"/>
      <c r="CJ30" s="698"/>
      <c r="CK30" s="698"/>
      <c r="CL30" s="698"/>
      <c r="CM30" s="698"/>
      <c r="CN30" s="698"/>
      <c r="CO30" s="698"/>
      <c r="CP30" s="698"/>
      <c r="CQ30" s="698"/>
      <c r="CR30" s="698"/>
      <c r="CS30" s="636" t="s">
        <v>49</v>
      </c>
      <c r="CT30" s="636"/>
      <c r="CU30" s="636"/>
      <c r="CV30" s="636"/>
      <c r="CW30" s="637"/>
      <c r="CX30" s="27"/>
      <c r="CY30" s="27"/>
      <c r="CZ30" s="322"/>
    </row>
    <row r="31" spans="1:110" ht="25.5" customHeight="1" x14ac:dyDescent="0.15">
      <c r="A31" s="599"/>
      <c r="B31" s="600"/>
      <c r="C31" s="600"/>
      <c r="D31" s="600"/>
      <c r="E31" s="633"/>
      <c r="F31" s="633"/>
      <c r="G31" s="633"/>
      <c r="H31" s="633"/>
      <c r="I31" s="633"/>
      <c r="J31" s="633"/>
      <c r="K31" s="633"/>
      <c r="L31" s="633"/>
      <c r="M31" s="633"/>
      <c r="N31" s="633"/>
      <c r="O31" s="633"/>
      <c r="P31" s="633"/>
      <c r="Q31" s="633"/>
      <c r="R31" s="633"/>
      <c r="S31" s="633"/>
      <c r="T31" s="633"/>
      <c r="U31" s="633"/>
      <c r="V31" s="633"/>
      <c r="W31" s="633"/>
      <c r="X31" s="633"/>
      <c r="Y31" s="633"/>
      <c r="Z31" s="633"/>
      <c r="AA31" s="633"/>
      <c r="AB31" s="633"/>
      <c r="AC31" s="633"/>
      <c r="AD31" s="633"/>
      <c r="AE31" s="633"/>
      <c r="AF31" s="633"/>
      <c r="AG31" s="633"/>
      <c r="AH31" s="633"/>
      <c r="AI31" s="633"/>
      <c r="AJ31" s="633"/>
      <c r="AK31" s="633"/>
      <c r="AL31" s="633"/>
      <c r="AM31" s="633"/>
      <c r="AN31" s="633"/>
      <c r="AO31" s="21"/>
      <c r="AP31" s="674" t="s">
        <v>195</v>
      </c>
      <c r="AQ31" s="675"/>
      <c r="AR31" s="675"/>
      <c r="AS31" s="675"/>
      <c r="AT31" s="675"/>
      <c r="AU31" s="675"/>
      <c r="AV31" s="675"/>
      <c r="AW31" s="675"/>
      <c r="AX31" s="675"/>
      <c r="AY31" s="675"/>
      <c r="AZ31" s="675"/>
      <c r="BA31" s="675"/>
      <c r="BB31" s="675"/>
      <c r="BC31" s="675"/>
      <c r="BD31" s="675"/>
      <c r="BE31" s="675"/>
      <c r="BF31" s="675"/>
      <c r="BG31" s="675"/>
      <c r="BH31" s="675"/>
      <c r="BI31" s="675"/>
      <c r="BJ31" s="675"/>
      <c r="BK31" s="675"/>
      <c r="BL31" s="675"/>
      <c r="BM31" s="675"/>
      <c r="BN31" s="675"/>
      <c r="BO31" s="675"/>
      <c r="BP31" s="675"/>
      <c r="BQ31" s="675"/>
      <c r="BR31" s="675"/>
      <c r="BS31" s="675"/>
      <c r="BT31" s="675"/>
      <c r="BU31" s="675"/>
      <c r="BV31" s="675"/>
      <c r="BW31" s="675"/>
      <c r="BX31" s="675"/>
      <c r="BY31" s="675"/>
      <c r="BZ31" s="675"/>
      <c r="CA31" s="675"/>
      <c r="CB31" s="676"/>
      <c r="CC31" s="717">
        <f>BB2</f>
        <v>45870</v>
      </c>
      <c r="CD31" s="718"/>
      <c r="CE31" s="718"/>
      <c r="CF31" s="718"/>
      <c r="CG31" s="718"/>
      <c r="CH31" s="718"/>
      <c r="CI31" s="718"/>
      <c r="CJ31" s="718"/>
      <c r="CK31" s="718"/>
      <c r="CL31" s="718"/>
      <c r="CM31" s="718"/>
      <c r="CN31" s="718"/>
      <c r="CO31" s="718"/>
      <c r="CP31" s="718"/>
      <c r="CQ31" s="718"/>
      <c r="CR31" s="718"/>
      <c r="CS31" s="643" t="s">
        <v>48</v>
      </c>
      <c r="CT31" s="643"/>
      <c r="CU31" s="643"/>
      <c r="CV31" s="643"/>
      <c r="CW31" s="644"/>
      <c r="CX31" s="25"/>
      <c r="CY31" s="25"/>
      <c r="CZ31" s="320">
        <f>DATE(IF(OR(MONTH(CO12)&lt;3,AND(MONTH(CO12)=4,DAY(CO12)=1)),YEAR(CO12)+12,YEAR(CO12)+7),4,1)-1</f>
        <v>4474</v>
      </c>
    </row>
    <row r="32" spans="1:110" ht="25.5" customHeight="1" x14ac:dyDescent="0.15">
      <c r="A32" s="599"/>
      <c r="B32" s="600"/>
      <c r="C32" s="600"/>
      <c r="D32" s="600"/>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3"/>
      <c r="AG32" s="633"/>
      <c r="AH32" s="633"/>
      <c r="AI32" s="633"/>
      <c r="AJ32" s="633"/>
      <c r="AK32" s="633"/>
      <c r="AL32" s="633"/>
      <c r="AM32" s="633"/>
      <c r="AN32" s="633"/>
      <c r="AO32" s="21"/>
      <c r="AP32" s="677"/>
      <c r="AQ32" s="678"/>
      <c r="AR32" s="678"/>
      <c r="AS32" s="678"/>
      <c r="AT32" s="678"/>
      <c r="AU32" s="678"/>
      <c r="AV32" s="678"/>
      <c r="AW32" s="678"/>
      <c r="AX32" s="678"/>
      <c r="AY32" s="678"/>
      <c r="AZ32" s="678"/>
      <c r="BA32" s="678"/>
      <c r="BB32" s="678"/>
      <c r="BC32" s="678"/>
      <c r="BD32" s="678"/>
      <c r="BE32" s="678"/>
      <c r="BF32" s="678"/>
      <c r="BG32" s="678"/>
      <c r="BH32" s="678"/>
      <c r="BI32" s="678"/>
      <c r="BJ32" s="678"/>
      <c r="BK32" s="678"/>
      <c r="BL32" s="678"/>
      <c r="BM32" s="678"/>
      <c r="BN32" s="678"/>
      <c r="BO32" s="678"/>
      <c r="BP32" s="678"/>
      <c r="BQ32" s="678"/>
      <c r="BR32" s="678"/>
      <c r="BS32" s="678"/>
      <c r="BT32" s="678"/>
      <c r="BU32" s="678"/>
      <c r="BV32" s="678"/>
      <c r="BW32" s="678"/>
      <c r="BX32" s="678"/>
      <c r="BY32" s="678"/>
      <c r="BZ32" s="678"/>
      <c r="CA32" s="678"/>
      <c r="CB32" s="679"/>
      <c r="CC32" s="660">
        <f>DATE(IF(OR(MONTH(BB2)&lt;3,AND(MONTH(BB2)=4,DAY(BB2)=1)),YEAR(BB2)+12,YEAR(BB2)+7),4,1)-1</f>
        <v>48304</v>
      </c>
      <c r="CD32" s="661"/>
      <c r="CE32" s="661"/>
      <c r="CF32" s="661"/>
      <c r="CG32" s="661"/>
      <c r="CH32" s="661"/>
      <c r="CI32" s="661"/>
      <c r="CJ32" s="661"/>
      <c r="CK32" s="661"/>
      <c r="CL32" s="661"/>
      <c r="CM32" s="661"/>
      <c r="CN32" s="661"/>
      <c r="CO32" s="661"/>
      <c r="CP32" s="661"/>
      <c r="CQ32" s="661"/>
      <c r="CR32" s="661"/>
      <c r="CS32" s="650" t="s">
        <v>49</v>
      </c>
      <c r="CT32" s="650"/>
      <c r="CU32" s="650"/>
      <c r="CV32" s="650"/>
      <c r="CW32" s="651"/>
      <c r="CX32" s="28"/>
      <c r="CY32" s="28"/>
      <c r="CZ32" s="323"/>
    </row>
    <row r="33" spans="1:124" ht="25.5" customHeight="1" x14ac:dyDescent="0.15">
      <c r="A33" s="599"/>
      <c r="B33" s="600"/>
      <c r="C33" s="600"/>
      <c r="D33" s="600"/>
      <c r="E33" s="633"/>
      <c r="F33" s="633"/>
      <c r="G33" s="633"/>
      <c r="H33" s="633"/>
      <c r="I33" s="633"/>
      <c r="J33" s="633"/>
      <c r="K33" s="633"/>
      <c r="L33" s="633"/>
      <c r="M33" s="633"/>
      <c r="N33" s="633"/>
      <c r="O33" s="633"/>
      <c r="P33" s="633"/>
      <c r="Q33" s="633"/>
      <c r="R33" s="633"/>
      <c r="S33" s="633"/>
      <c r="T33" s="633"/>
      <c r="U33" s="633"/>
      <c r="V33" s="633"/>
      <c r="W33" s="633"/>
      <c r="X33" s="633"/>
      <c r="Y33" s="633"/>
      <c r="Z33" s="633"/>
      <c r="AA33" s="633"/>
      <c r="AB33" s="633"/>
      <c r="AC33" s="633"/>
      <c r="AD33" s="633"/>
      <c r="AE33" s="633"/>
      <c r="AF33" s="633"/>
      <c r="AG33" s="633"/>
      <c r="AH33" s="633"/>
      <c r="AI33" s="633"/>
      <c r="AJ33" s="633"/>
      <c r="AK33" s="633"/>
      <c r="AL33" s="633"/>
      <c r="AM33" s="633"/>
      <c r="AN33" s="633"/>
      <c r="AO33" s="21"/>
      <c r="AP33" s="674" t="s">
        <v>75</v>
      </c>
      <c r="AQ33" s="675"/>
      <c r="AR33" s="675"/>
      <c r="AS33" s="675"/>
      <c r="AT33" s="675"/>
      <c r="AU33" s="675"/>
      <c r="AV33" s="675"/>
      <c r="AW33" s="675"/>
      <c r="AX33" s="675"/>
      <c r="AY33" s="675"/>
      <c r="AZ33" s="675"/>
      <c r="BA33" s="675"/>
      <c r="BB33" s="675"/>
      <c r="BC33" s="675"/>
      <c r="BD33" s="675"/>
      <c r="BE33" s="675"/>
      <c r="BF33" s="675"/>
      <c r="BG33" s="675"/>
      <c r="BH33" s="675"/>
      <c r="BI33" s="675"/>
      <c r="BJ33" s="675"/>
      <c r="BK33" s="675"/>
      <c r="BL33" s="675"/>
      <c r="BM33" s="675"/>
      <c r="BN33" s="675"/>
      <c r="BO33" s="675"/>
      <c r="BP33" s="675"/>
      <c r="BQ33" s="675"/>
      <c r="BR33" s="675"/>
      <c r="BS33" s="675"/>
      <c r="BT33" s="675"/>
      <c r="BU33" s="675"/>
      <c r="BV33" s="675"/>
      <c r="BW33" s="675"/>
      <c r="BX33" s="675"/>
      <c r="BY33" s="675"/>
      <c r="BZ33" s="675"/>
      <c r="CA33" s="675"/>
      <c r="CB33" s="676"/>
      <c r="CC33" s="717">
        <f>BB2</f>
        <v>45870</v>
      </c>
      <c r="CD33" s="718"/>
      <c r="CE33" s="718"/>
      <c r="CF33" s="718"/>
      <c r="CG33" s="718"/>
      <c r="CH33" s="718"/>
      <c r="CI33" s="718"/>
      <c r="CJ33" s="718"/>
      <c r="CK33" s="718"/>
      <c r="CL33" s="718"/>
      <c r="CM33" s="718"/>
      <c r="CN33" s="718"/>
      <c r="CO33" s="718"/>
      <c r="CP33" s="718"/>
      <c r="CQ33" s="718"/>
      <c r="CR33" s="718"/>
      <c r="CS33" s="643" t="s">
        <v>48</v>
      </c>
      <c r="CT33" s="643"/>
      <c r="CU33" s="643"/>
      <c r="CV33" s="643"/>
      <c r="CW33" s="644"/>
      <c r="CX33" s="25"/>
      <c r="CY33" s="25"/>
      <c r="CZ33" s="320">
        <f>DATE(IF(OR(MONTH(CO12)&lt;3,AND(MONTH(CO12)=4,DAY(CO12)=1)),YEAR(CO12)+6,YEAR(CO12)+7),4,1)-1</f>
        <v>2282</v>
      </c>
    </row>
    <row r="34" spans="1:124" ht="25.5" customHeight="1" x14ac:dyDescent="0.15">
      <c r="A34" s="599"/>
      <c r="B34" s="600"/>
      <c r="C34" s="600"/>
      <c r="D34" s="600"/>
      <c r="E34" s="633"/>
      <c r="F34" s="633"/>
      <c r="G34" s="633"/>
      <c r="H34" s="633"/>
      <c r="I34" s="633"/>
      <c r="J34" s="633"/>
      <c r="K34" s="633"/>
      <c r="L34" s="633"/>
      <c r="M34" s="633"/>
      <c r="N34" s="633"/>
      <c r="O34" s="633"/>
      <c r="P34" s="633"/>
      <c r="Q34" s="633"/>
      <c r="R34" s="633"/>
      <c r="S34" s="633"/>
      <c r="T34" s="633"/>
      <c r="U34" s="633"/>
      <c r="V34" s="633"/>
      <c r="W34" s="633"/>
      <c r="X34" s="633"/>
      <c r="Y34" s="633"/>
      <c r="Z34" s="633"/>
      <c r="AA34" s="633"/>
      <c r="AB34" s="633"/>
      <c r="AC34" s="633"/>
      <c r="AD34" s="633"/>
      <c r="AE34" s="633"/>
      <c r="AF34" s="633"/>
      <c r="AG34" s="633"/>
      <c r="AH34" s="633"/>
      <c r="AI34" s="633"/>
      <c r="AJ34" s="633"/>
      <c r="AK34" s="633"/>
      <c r="AL34" s="633"/>
      <c r="AM34" s="633"/>
      <c r="AN34" s="633"/>
      <c r="AO34" s="21"/>
      <c r="AP34" s="677"/>
      <c r="AQ34" s="678"/>
      <c r="AR34" s="678"/>
      <c r="AS34" s="678"/>
      <c r="AT34" s="678"/>
      <c r="AU34" s="678"/>
      <c r="AV34" s="678"/>
      <c r="AW34" s="678"/>
      <c r="AX34" s="678"/>
      <c r="AY34" s="678"/>
      <c r="AZ34" s="678"/>
      <c r="BA34" s="678"/>
      <c r="BB34" s="678"/>
      <c r="BC34" s="678"/>
      <c r="BD34" s="678"/>
      <c r="BE34" s="678"/>
      <c r="BF34" s="678"/>
      <c r="BG34" s="678"/>
      <c r="BH34" s="678"/>
      <c r="BI34" s="678"/>
      <c r="BJ34" s="678"/>
      <c r="BK34" s="678"/>
      <c r="BL34" s="678"/>
      <c r="BM34" s="678"/>
      <c r="BN34" s="678"/>
      <c r="BO34" s="678"/>
      <c r="BP34" s="678"/>
      <c r="BQ34" s="678"/>
      <c r="BR34" s="678"/>
      <c r="BS34" s="678"/>
      <c r="BT34" s="678"/>
      <c r="BU34" s="678"/>
      <c r="BV34" s="678"/>
      <c r="BW34" s="678"/>
      <c r="BX34" s="678"/>
      <c r="BY34" s="678"/>
      <c r="BZ34" s="678"/>
      <c r="CA34" s="678"/>
      <c r="CB34" s="679"/>
      <c r="CC34" s="660">
        <f>DATE(IF(OR(MONTH(BB2)&lt;3,AND(MONTH(BB2)=4,DAY(BB2)=1)),YEAR(BB2)+6,YEAR(BB2)+7),4,1)-1</f>
        <v>48304</v>
      </c>
      <c r="CD34" s="661"/>
      <c r="CE34" s="661"/>
      <c r="CF34" s="661"/>
      <c r="CG34" s="661"/>
      <c r="CH34" s="661"/>
      <c r="CI34" s="661"/>
      <c r="CJ34" s="661"/>
      <c r="CK34" s="661"/>
      <c r="CL34" s="661"/>
      <c r="CM34" s="661"/>
      <c r="CN34" s="661"/>
      <c r="CO34" s="661"/>
      <c r="CP34" s="661"/>
      <c r="CQ34" s="661"/>
      <c r="CR34" s="661"/>
      <c r="CS34" s="650" t="s">
        <v>49</v>
      </c>
      <c r="CT34" s="650"/>
      <c r="CU34" s="650"/>
      <c r="CV34" s="650"/>
      <c r="CW34" s="651"/>
      <c r="CX34" s="29"/>
      <c r="CY34" s="29"/>
      <c r="CZ34" s="324"/>
    </row>
    <row r="35" spans="1:124" ht="23.25" customHeight="1" x14ac:dyDescent="0.15">
      <c r="A35" s="325"/>
      <c r="B35" s="326"/>
      <c r="C35" s="326"/>
      <c r="D35" s="326"/>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8"/>
      <c r="AP35" s="328"/>
      <c r="AQ35" s="328"/>
      <c r="AR35" s="328"/>
      <c r="AS35" s="328"/>
      <c r="AT35" s="328"/>
      <c r="AU35" s="328"/>
      <c r="AV35" s="328"/>
      <c r="AW35" s="328"/>
      <c r="AX35" s="328"/>
      <c r="AY35" s="328"/>
      <c r="AZ35" s="328"/>
      <c r="BA35" s="328"/>
      <c r="BB35" s="328"/>
      <c r="BC35" s="328"/>
      <c r="BD35" s="328"/>
      <c r="BE35" s="328"/>
      <c r="BF35" s="328"/>
      <c r="BG35" s="328"/>
      <c r="BH35" s="328"/>
      <c r="BI35" s="328"/>
      <c r="BJ35" s="328"/>
      <c r="BK35" s="328"/>
      <c r="BL35" s="328"/>
      <c r="BM35" s="328"/>
      <c r="BN35" s="328"/>
      <c r="BO35" s="328"/>
      <c r="BP35" s="328"/>
      <c r="BQ35" s="328"/>
      <c r="BR35" s="328"/>
      <c r="BS35" s="328"/>
      <c r="BT35" s="328"/>
      <c r="BU35" s="328"/>
      <c r="BV35" s="328"/>
      <c r="BW35" s="328"/>
      <c r="BX35" s="328"/>
      <c r="BY35" s="328"/>
      <c r="BZ35" s="328"/>
      <c r="CA35" s="328"/>
      <c r="CB35" s="329"/>
      <c r="CC35" s="330"/>
      <c r="CD35" s="330"/>
      <c r="CE35" s="330"/>
      <c r="CF35" s="330"/>
      <c r="CG35" s="330"/>
      <c r="CH35" s="330"/>
      <c r="CI35" s="330"/>
      <c r="CJ35" s="330"/>
      <c r="CK35" s="330"/>
      <c r="CL35" s="330"/>
      <c r="CM35" s="330"/>
      <c r="CN35" s="330"/>
      <c r="CO35" s="330"/>
      <c r="CP35" s="330"/>
      <c r="CQ35" s="330"/>
      <c r="CR35" s="330"/>
      <c r="CS35" s="330"/>
      <c r="CT35" s="330"/>
      <c r="CU35" s="330"/>
      <c r="CV35" s="330"/>
      <c r="CW35" s="330"/>
      <c r="CX35" s="330"/>
      <c r="CY35" s="330"/>
      <c r="CZ35" s="331"/>
    </row>
    <row r="36" spans="1:124" s="279" customFormat="1" ht="6" customHeight="1" thickBot="1" x14ac:dyDescent="0.2">
      <c r="A36" s="308"/>
      <c r="B36" s="308"/>
      <c r="C36" s="308"/>
      <c r="D36" s="308"/>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0"/>
      <c r="BU36" s="310"/>
      <c r="BV36" s="310"/>
      <c r="BW36" s="310"/>
      <c r="BX36" s="310"/>
      <c r="BY36" s="310"/>
      <c r="BZ36" s="310"/>
      <c r="CA36" s="310"/>
      <c r="CB36" s="311"/>
      <c r="CC36" s="311"/>
      <c r="CD36" s="311"/>
      <c r="CE36" s="311"/>
      <c r="CF36" s="311"/>
      <c r="CG36" s="311"/>
      <c r="CH36" s="311"/>
      <c r="CI36" s="311"/>
      <c r="CJ36" s="311"/>
      <c r="CK36" s="311"/>
      <c r="CL36" s="311"/>
      <c r="CM36" s="311"/>
      <c r="CN36" s="311"/>
      <c r="CO36" s="311"/>
      <c r="CP36" s="311"/>
      <c r="CQ36" s="311"/>
      <c r="CR36" s="311"/>
      <c r="CS36" s="311"/>
      <c r="CT36" s="311"/>
      <c r="CU36" s="311"/>
      <c r="CV36" s="311"/>
      <c r="CW36" s="311"/>
      <c r="CX36" s="311"/>
      <c r="CY36" s="311"/>
      <c r="CZ36" s="311"/>
    </row>
    <row r="37" spans="1:124" ht="9" customHeight="1" thickTop="1" x14ac:dyDescent="0.15">
      <c r="A37" s="719" t="s">
        <v>214</v>
      </c>
      <c r="B37" s="720"/>
      <c r="C37" s="720"/>
      <c r="D37" s="720"/>
      <c r="E37" s="720"/>
      <c r="F37" s="720"/>
      <c r="G37" s="720"/>
      <c r="H37" s="720"/>
      <c r="I37" s="720"/>
      <c r="J37" s="720"/>
      <c r="K37" s="720"/>
      <c r="L37" s="720"/>
      <c r="M37" s="720"/>
      <c r="N37" s="720"/>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4"/>
      <c r="BR37" s="334"/>
      <c r="BS37" s="334"/>
      <c r="BT37" s="334"/>
      <c r="BU37" s="334"/>
      <c r="BV37" s="334"/>
      <c r="BW37" s="334"/>
      <c r="BX37" s="334"/>
      <c r="BY37" s="334"/>
      <c r="BZ37" s="334"/>
      <c r="CA37" s="334"/>
      <c r="CB37" s="333"/>
      <c r="CC37" s="333"/>
      <c r="CD37" s="333"/>
      <c r="CE37" s="333"/>
      <c r="CF37" s="333"/>
      <c r="CG37" s="333"/>
      <c r="CH37" s="333"/>
      <c r="CI37" s="333"/>
      <c r="CJ37" s="333"/>
      <c r="CK37" s="333"/>
      <c r="CL37" s="333"/>
      <c r="CM37" s="333"/>
      <c r="CN37" s="333"/>
      <c r="CO37" s="333"/>
      <c r="CP37" s="333"/>
      <c r="CQ37" s="333"/>
      <c r="CR37" s="333"/>
      <c r="CS37" s="333"/>
      <c r="CT37" s="333"/>
      <c r="CU37" s="333"/>
      <c r="CV37" s="333"/>
      <c r="CW37" s="333"/>
      <c r="CX37" s="333"/>
      <c r="CY37" s="335"/>
      <c r="CZ37" s="336"/>
    </row>
    <row r="38" spans="1:124" x14ac:dyDescent="0.15">
      <c r="A38" s="721"/>
      <c r="B38" s="722"/>
      <c r="C38" s="722"/>
      <c r="D38" s="722"/>
      <c r="E38" s="722"/>
      <c r="F38" s="722"/>
      <c r="G38" s="722"/>
      <c r="H38" s="722"/>
      <c r="I38" s="722"/>
      <c r="J38" s="722"/>
      <c r="K38" s="722"/>
      <c r="L38" s="722"/>
      <c r="M38" s="722"/>
      <c r="N38" s="722"/>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6"/>
      <c r="BR38" s="276"/>
      <c r="BS38" s="276"/>
      <c r="BT38" s="276"/>
      <c r="BU38" s="276"/>
      <c r="BV38" s="276"/>
      <c r="BW38" s="276"/>
      <c r="BX38" s="276"/>
      <c r="BY38" s="276"/>
      <c r="BZ38" s="276"/>
      <c r="CA38" s="276"/>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332"/>
      <c r="CZ38" s="337"/>
    </row>
    <row r="39" spans="1:124" x14ac:dyDescent="0.15">
      <c r="A39" s="338"/>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6"/>
      <c r="BR39" s="276"/>
      <c r="BS39" s="276"/>
      <c r="BT39" s="276"/>
      <c r="BU39" s="276"/>
      <c r="BV39" s="276"/>
      <c r="BW39" s="276"/>
      <c r="BX39" s="276"/>
      <c r="BY39" s="276"/>
      <c r="BZ39" s="276"/>
      <c r="CA39" s="276"/>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332"/>
      <c r="CZ39" s="337"/>
    </row>
    <row r="40" spans="1:124" x14ac:dyDescent="0.15">
      <c r="A40" s="338"/>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6"/>
      <c r="BR40" s="276"/>
      <c r="BS40" s="276"/>
      <c r="BT40" s="276"/>
      <c r="BU40" s="276"/>
      <c r="BV40" s="276"/>
      <c r="BW40" s="276"/>
      <c r="BX40" s="276"/>
      <c r="BY40" s="276"/>
      <c r="BZ40" s="276"/>
      <c r="CA40" s="276"/>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332"/>
      <c r="CZ40" s="337"/>
    </row>
    <row r="41" spans="1:124" x14ac:dyDescent="0.15">
      <c r="A41" s="338"/>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6"/>
      <c r="BR41" s="276"/>
      <c r="BS41" s="276"/>
      <c r="BT41" s="276"/>
      <c r="BU41" s="276"/>
      <c r="BV41" s="276"/>
      <c r="BW41" s="276"/>
      <c r="BX41" s="276"/>
      <c r="BY41" s="276"/>
      <c r="BZ41" s="276"/>
      <c r="CA41" s="276"/>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332"/>
      <c r="CZ41" s="337"/>
    </row>
    <row r="42" spans="1:124" x14ac:dyDescent="0.15">
      <c r="A42" s="338"/>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c r="BU42" s="276"/>
      <c r="BV42" s="276"/>
      <c r="BW42" s="276"/>
      <c r="BX42" s="276"/>
      <c r="BY42" s="276"/>
      <c r="BZ42" s="276"/>
      <c r="CA42" s="276"/>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332"/>
      <c r="CZ42" s="337"/>
      <c r="DT42" s="278"/>
    </row>
    <row r="43" spans="1:124" x14ac:dyDescent="0.15">
      <c r="A43" s="338"/>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6"/>
      <c r="BR43" s="276"/>
      <c r="BS43" s="276"/>
      <c r="BT43" s="276"/>
      <c r="BU43" s="276"/>
      <c r="BV43" s="276"/>
      <c r="BW43" s="276"/>
      <c r="BX43" s="276"/>
      <c r="BY43" s="276"/>
      <c r="BZ43" s="276"/>
      <c r="CA43" s="276"/>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332"/>
      <c r="CZ43" s="337"/>
    </row>
    <row r="44" spans="1:124" ht="6" customHeight="1" x14ac:dyDescent="0.15">
      <c r="A44" s="338"/>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6"/>
      <c r="BR44" s="276"/>
      <c r="BS44" s="276"/>
      <c r="BT44" s="276"/>
      <c r="BU44" s="276"/>
      <c r="BV44" s="276"/>
      <c r="BW44" s="276"/>
      <c r="BX44" s="276"/>
      <c r="BY44" s="276"/>
      <c r="BZ44" s="276"/>
      <c r="CA44" s="276"/>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332"/>
      <c r="CZ44" s="337"/>
    </row>
    <row r="45" spans="1:124" ht="6" customHeight="1" x14ac:dyDescent="0.15">
      <c r="A45" s="338"/>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6"/>
      <c r="BR45" s="276"/>
      <c r="BS45" s="276"/>
      <c r="BT45" s="276"/>
      <c r="BU45" s="276"/>
      <c r="BV45" s="276"/>
      <c r="BW45" s="276"/>
      <c r="BX45" s="276"/>
      <c r="BY45" s="276"/>
      <c r="BZ45" s="276"/>
      <c r="CA45" s="276"/>
      <c r="CB45" s="167"/>
      <c r="CC45" s="167"/>
      <c r="CD45" s="167"/>
      <c r="CE45" s="167"/>
      <c r="CF45" s="167"/>
      <c r="CG45" s="167"/>
      <c r="CH45" s="167"/>
      <c r="CI45" s="167"/>
      <c r="CJ45" s="167"/>
      <c r="CK45" s="167"/>
      <c r="CL45" s="167"/>
      <c r="CM45" s="167"/>
      <c r="CN45" s="167"/>
      <c r="CO45" s="167"/>
      <c r="CP45" s="167"/>
      <c r="CQ45" s="167"/>
      <c r="CR45" s="167"/>
      <c r="CS45" s="167"/>
      <c r="CT45" s="167"/>
      <c r="CU45" s="167"/>
      <c r="CV45" s="167"/>
      <c r="CW45" s="167"/>
      <c r="CX45" s="167"/>
      <c r="CY45" s="332"/>
      <c r="CZ45" s="337"/>
    </row>
    <row r="46" spans="1:124" x14ac:dyDescent="0.15">
      <c r="A46" s="338"/>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6"/>
      <c r="BR46" s="276"/>
      <c r="BS46" s="276"/>
      <c r="BT46" s="276"/>
      <c r="BU46" s="276"/>
      <c r="BV46" s="276"/>
      <c r="BW46" s="276"/>
      <c r="BX46" s="276"/>
      <c r="BY46" s="276"/>
      <c r="BZ46" s="276"/>
      <c r="CA46" s="276"/>
      <c r="CB46" s="167"/>
      <c r="CC46" s="167"/>
      <c r="CD46" s="167"/>
      <c r="CE46" s="167"/>
      <c r="CF46" s="167"/>
      <c r="CG46" s="167"/>
      <c r="CH46" s="167"/>
      <c r="CI46" s="167"/>
      <c r="CJ46" s="167"/>
      <c r="CK46" s="167"/>
      <c r="CL46" s="167"/>
      <c r="CM46" s="167"/>
      <c r="CN46" s="167"/>
      <c r="CO46" s="167"/>
      <c r="CP46" s="167"/>
      <c r="CQ46" s="167"/>
      <c r="CR46" s="167"/>
      <c r="CS46" s="167"/>
      <c r="CT46" s="167"/>
      <c r="CU46" s="167"/>
      <c r="CV46" s="167"/>
      <c r="CW46" s="167"/>
      <c r="CX46" s="167"/>
      <c r="CY46" s="332"/>
      <c r="CZ46" s="337"/>
    </row>
    <row r="47" spans="1:124" x14ac:dyDescent="0.15">
      <c r="A47" s="338"/>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6"/>
      <c r="BR47" s="276"/>
      <c r="BS47" s="276"/>
      <c r="BT47" s="276"/>
      <c r="BU47" s="276"/>
      <c r="BV47" s="276"/>
      <c r="BW47" s="276"/>
      <c r="BX47" s="276"/>
      <c r="BY47" s="276"/>
      <c r="BZ47" s="276"/>
      <c r="CA47" s="276"/>
      <c r="CB47" s="167"/>
      <c r="CC47" s="167"/>
      <c r="CD47" s="167"/>
      <c r="CE47" s="167"/>
      <c r="CF47" s="167"/>
      <c r="CG47" s="167"/>
      <c r="CH47" s="167"/>
      <c r="CI47" s="167"/>
      <c r="CJ47" s="167"/>
      <c r="CK47" s="167"/>
      <c r="CL47" s="167"/>
      <c r="CM47" s="167"/>
      <c r="CN47" s="167"/>
      <c r="CO47" s="167"/>
      <c r="CP47" s="167"/>
      <c r="CQ47" s="167"/>
      <c r="CR47" s="167"/>
      <c r="CS47" s="167"/>
      <c r="CT47" s="167"/>
      <c r="CU47" s="167"/>
      <c r="CV47" s="167"/>
      <c r="CW47" s="167"/>
      <c r="CX47" s="167"/>
      <c r="CY47" s="332"/>
      <c r="CZ47" s="337"/>
    </row>
    <row r="48" spans="1:124" x14ac:dyDescent="0.15">
      <c r="A48" s="338"/>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6"/>
      <c r="BR48" s="276"/>
      <c r="BS48" s="276"/>
      <c r="BT48" s="276"/>
      <c r="BU48" s="276"/>
      <c r="BV48" s="276"/>
      <c r="BW48" s="276"/>
      <c r="BX48" s="276"/>
      <c r="BY48" s="276"/>
      <c r="BZ48" s="276"/>
      <c r="CA48" s="276"/>
      <c r="CB48" s="167"/>
      <c r="CC48" s="167"/>
      <c r="CD48" s="167"/>
      <c r="CE48" s="167"/>
      <c r="CF48" s="167"/>
      <c r="CG48" s="167"/>
      <c r="CH48" s="167"/>
      <c r="CI48" s="167"/>
      <c r="CJ48" s="167"/>
      <c r="CK48" s="167"/>
      <c r="CL48" s="167"/>
      <c r="CM48" s="167"/>
      <c r="CN48" s="167"/>
      <c r="CO48" s="167"/>
      <c r="CP48" s="167"/>
      <c r="CQ48" s="167"/>
      <c r="CR48" s="167"/>
      <c r="CS48" s="167"/>
      <c r="CT48" s="167"/>
      <c r="CU48" s="167"/>
      <c r="CV48" s="167"/>
      <c r="CW48" s="167"/>
      <c r="CX48" s="167"/>
      <c r="CY48" s="332"/>
      <c r="CZ48" s="337"/>
    </row>
    <row r="49" spans="1:104" x14ac:dyDescent="0.15">
      <c r="A49" s="338"/>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6"/>
      <c r="BR49" s="276"/>
      <c r="BS49" s="276"/>
      <c r="BT49" s="276"/>
      <c r="BU49" s="276"/>
      <c r="BV49" s="276"/>
      <c r="BW49" s="276"/>
      <c r="BX49" s="276"/>
      <c r="BY49" s="276"/>
      <c r="BZ49" s="276"/>
      <c r="CA49" s="276"/>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332"/>
      <c r="CZ49" s="337"/>
    </row>
    <row r="50" spans="1:104" x14ac:dyDescent="0.15">
      <c r="A50" s="338"/>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6"/>
      <c r="BR50" s="276"/>
      <c r="BS50" s="276"/>
      <c r="BT50" s="276"/>
      <c r="BU50" s="276"/>
      <c r="BV50" s="276"/>
      <c r="BW50" s="276"/>
      <c r="BX50" s="276"/>
      <c r="BY50" s="276"/>
      <c r="BZ50" s="276"/>
      <c r="CA50" s="276"/>
      <c r="CB50" s="167"/>
      <c r="CC50" s="167"/>
      <c r="CD50" s="167"/>
      <c r="CE50" s="167"/>
      <c r="CF50" s="167"/>
      <c r="CG50" s="167"/>
      <c r="CH50" s="167"/>
      <c r="CI50" s="167"/>
      <c r="CJ50" s="167"/>
      <c r="CK50" s="167"/>
      <c r="CL50" s="167"/>
      <c r="CM50" s="167"/>
      <c r="CN50" s="167"/>
      <c r="CO50" s="167"/>
      <c r="CP50" s="167"/>
      <c r="CQ50" s="167"/>
      <c r="CR50" s="167"/>
      <c r="CS50" s="167"/>
      <c r="CT50" s="167"/>
      <c r="CU50" s="167"/>
      <c r="CV50" s="167"/>
      <c r="CW50" s="167"/>
      <c r="CX50" s="167"/>
      <c r="CY50" s="332"/>
      <c r="CZ50" s="337"/>
    </row>
    <row r="51" spans="1:104" ht="18" customHeight="1" x14ac:dyDescent="0.15">
      <c r="A51" s="338"/>
      <c r="B51" s="167"/>
      <c r="C51" s="167"/>
      <c r="D51" s="167"/>
      <c r="E51" s="167"/>
      <c r="F51" s="167"/>
      <c r="G51" s="167"/>
      <c r="H51" s="167"/>
      <c r="I51" s="167"/>
      <c r="J51" s="167"/>
      <c r="K51" s="167"/>
      <c r="L51" s="167"/>
      <c r="M51" s="167"/>
      <c r="N51" s="167"/>
      <c r="O51" s="167"/>
      <c r="P51" s="167"/>
      <c r="Q51" s="167"/>
      <c r="R51" s="167"/>
      <c r="S51" s="167"/>
      <c r="T51" s="345" t="s">
        <v>215</v>
      </c>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32"/>
      <c r="CZ51" s="337"/>
    </row>
    <row r="52" spans="1:104" ht="18" customHeight="1" x14ac:dyDescent="0.15">
      <c r="A52" s="338"/>
      <c r="B52" s="167"/>
      <c r="C52" s="167"/>
      <c r="D52" s="167"/>
      <c r="E52" s="167"/>
      <c r="F52" s="167"/>
      <c r="G52" s="167"/>
      <c r="H52" s="167"/>
      <c r="I52" s="167"/>
      <c r="J52" s="167"/>
      <c r="K52" s="167"/>
      <c r="L52" s="167"/>
      <c r="M52" s="167"/>
      <c r="N52" s="167"/>
      <c r="O52" s="167"/>
      <c r="P52" s="167"/>
      <c r="Q52" s="167"/>
      <c r="R52" s="167"/>
      <c r="S52" s="167"/>
      <c r="T52" s="345" t="s">
        <v>216</v>
      </c>
      <c r="U52" s="343"/>
      <c r="V52" s="343"/>
      <c r="W52" s="343"/>
      <c r="X52" s="343"/>
      <c r="Y52" s="343"/>
      <c r="Z52" s="343"/>
      <c r="AA52" s="343"/>
      <c r="AB52" s="343"/>
      <c r="AC52" s="343"/>
      <c r="AD52" s="343"/>
      <c r="AE52" s="343"/>
      <c r="AF52" s="343"/>
      <c r="AG52" s="343"/>
      <c r="AH52" s="343"/>
      <c r="AI52" s="343"/>
      <c r="AJ52" s="343"/>
      <c r="AK52" s="343"/>
      <c r="AL52" s="343"/>
      <c r="AM52" s="343"/>
      <c r="AN52" s="343"/>
      <c r="AO52" s="343"/>
      <c r="AP52" s="343"/>
      <c r="AQ52" s="343"/>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c r="BO52" s="343"/>
      <c r="BP52" s="343"/>
      <c r="BQ52" s="343"/>
      <c r="BR52" s="343"/>
      <c r="BS52" s="343"/>
      <c r="BT52" s="343"/>
      <c r="BU52" s="343"/>
      <c r="BV52" s="343"/>
      <c r="BW52" s="343"/>
      <c r="BX52" s="343"/>
      <c r="BY52" s="343"/>
      <c r="BZ52" s="343"/>
      <c r="CA52" s="343"/>
      <c r="CB52" s="343"/>
      <c r="CC52" s="343"/>
      <c r="CD52" s="343"/>
      <c r="CE52" s="343"/>
      <c r="CF52" s="343"/>
      <c r="CG52" s="343"/>
      <c r="CH52" s="343"/>
      <c r="CI52" s="343"/>
      <c r="CJ52" s="343"/>
      <c r="CK52" s="343"/>
      <c r="CL52" s="343"/>
      <c r="CM52" s="343"/>
      <c r="CN52" s="343"/>
      <c r="CO52" s="343"/>
      <c r="CP52" s="343"/>
      <c r="CQ52" s="343"/>
      <c r="CR52" s="343"/>
      <c r="CS52" s="343"/>
      <c r="CT52" s="343"/>
      <c r="CU52" s="343"/>
      <c r="CV52" s="343"/>
      <c r="CW52" s="343"/>
      <c r="CX52" s="343"/>
      <c r="CY52" s="332"/>
      <c r="CZ52" s="337"/>
    </row>
    <row r="53" spans="1:104" ht="14.25" thickBot="1" x14ac:dyDescent="0.2">
      <c r="A53" s="339"/>
      <c r="B53" s="340"/>
      <c r="C53" s="340"/>
      <c r="D53" s="340"/>
      <c r="E53" s="340"/>
      <c r="F53" s="340"/>
      <c r="G53" s="340"/>
      <c r="H53" s="340"/>
      <c r="I53" s="340"/>
      <c r="J53" s="340"/>
      <c r="K53" s="340"/>
      <c r="L53" s="340"/>
      <c r="M53" s="340"/>
      <c r="N53" s="340"/>
      <c r="O53" s="340"/>
      <c r="P53" s="340"/>
      <c r="Q53" s="340"/>
      <c r="R53" s="340"/>
      <c r="S53" s="340"/>
      <c r="T53" s="344"/>
      <c r="U53" s="344"/>
      <c r="V53" s="344"/>
      <c r="W53" s="344"/>
      <c r="X53" s="344"/>
      <c r="Y53" s="344"/>
      <c r="Z53" s="344"/>
      <c r="AA53" s="344"/>
      <c r="AB53" s="344"/>
      <c r="AC53" s="344"/>
      <c r="AD53" s="344"/>
      <c r="AE53" s="344"/>
      <c r="AF53" s="344"/>
      <c r="AG53" s="344"/>
      <c r="AH53" s="344"/>
      <c r="AI53" s="344"/>
      <c r="AJ53" s="344"/>
      <c r="AK53" s="344"/>
      <c r="AL53" s="344"/>
      <c r="AM53" s="344"/>
      <c r="AN53" s="344"/>
      <c r="AO53" s="344"/>
      <c r="AP53" s="344"/>
      <c r="AQ53" s="344"/>
      <c r="AR53" s="344"/>
      <c r="AS53" s="344"/>
      <c r="AT53" s="344"/>
      <c r="AU53" s="344"/>
      <c r="AV53" s="344"/>
      <c r="AW53" s="344"/>
      <c r="AX53" s="344"/>
      <c r="AY53" s="344"/>
      <c r="AZ53" s="344"/>
      <c r="BA53" s="344"/>
      <c r="BB53" s="344"/>
      <c r="BC53" s="344"/>
      <c r="BD53" s="344"/>
      <c r="BE53" s="344"/>
      <c r="BF53" s="344"/>
      <c r="BG53" s="344"/>
      <c r="BH53" s="344"/>
      <c r="BI53" s="344"/>
      <c r="BJ53" s="344"/>
      <c r="BK53" s="344"/>
      <c r="BL53" s="344"/>
      <c r="BM53" s="344"/>
      <c r="BN53" s="344"/>
      <c r="BO53" s="344"/>
      <c r="BP53" s="344"/>
      <c r="BQ53" s="344"/>
      <c r="BR53" s="344"/>
      <c r="BS53" s="344"/>
      <c r="BT53" s="344"/>
      <c r="BU53" s="344"/>
      <c r="BV53" s="344"/>
      <c r="BW53" s="344"/>
      <c r="BX53" s="344"/>
      <c r="BY53" s="344"/>
      <c r="BZ53" s="344"/>
      <c r="CA53" s="344"/>
      <c r="CB53" s="344"/>
      <c r="CC53" s="344"/>
      <c r="CD53" s="344"/>
      <c r="CE53" s="344"/>
      <c r="CF53" s="344"/>
      <c r="CG53" s="344"/>
      <c r="CH53" s="344"/>
      <c r="CI53" s="344"/>
      <c r="CJ53" s="344"/>
      <c r="CK53" s="344"/>
      <c r="CL53" s="344"/>
      <c r="CM53" s="344"/>
      <c r="CN53" s="344"/>
      <c r="CO53" s="344"/>
      <c r="CP53" s="344"/>
      <c r="CQ53" s="344"/>
      <c r="CR53" s="344"/>
      <c r="CS53" s="344"/>
      <c r="CT53" s="344"/>
      <c r="CU53" s="344"/>
      <c r="CV53" s="344"/>
      <c r="CW53" s="344"/>
      <c r="CX53" s="344"/>
      <c r="CY53" s="341"/>
      <c r="CZ53" s="342"/>
    </row>
    <row r="54" spans="1:104" ht="17.25" customHeight="1" thickTop="1" x14ac:dyDescent="0.15">
      <c r="AO54" s="2"/>
      <c r="AP54" s="2"/>
      <c r="CB54" s="1"/>
      <c r="CC54" s="1"/>
    </row>
  </sheetData>
  <sheetProtection password="DD6B" sheet="1" objects="1" scenarios="1"/>
  <mergeCells count="77">
    <mergeCell ref="A37:N38"/>
    <mergeCell ref="AP31:CB32"/>
    <mergeCell ref="AP33:CB34"/>
    <mergeCell ref="AP25:CB26"/>
    <mergeCell ref="E8:V8"/>
    <mergeCell ref="W8:AN8"/>
    <mergeCell ref="E23:V23"/>
    <mergeCell ref="W23:AN23"/>
    <mergeCell ref="CB12:CV12"/>
    <mergeCell ref="CS14:CW14"/>
    <mergeCell ref="CS15:CW15"/>
    <mergeCell ref="CS13:CW13"/>
    <mergeCell ref="CS16:CW16"/>
    <mergeCell ref="CS20:CW20"/>
    <mergeCell ref="AP19:CB20"/>
    <mergeCell ref="CC23:CR23"/>
    <mergeCell ref="CS33:CW33"/>
    <mergeCell ref="CS34:CW34"/>
    <mergeCell ref="CC29:CR29"/>
    <mergeCell ref="CC30:CR30"/>
    <mergeCell ref="CS29:CW29"/>
    <mergeCell ref="CS30:CW30"/>
    <mergeCell ref="CC31:CR31"/>
    <mergeCell ref="CC32:CR32"/>
    <mergeCell ref="CS31:CW31"/>
    <mergeCell ref="CS32:CW32"/>
    <mergeCell ref="CC33:CR33"/>
    <mergeCell ref="CS19:CW19"/>
    <mergeCell ref="AP23:CB24"/>
    <mergeCell ref="AO2:BA2"/>
    <mergeCell ref="AP13:CB14"/>
    <mergeCell ref="AP15:CB16"/>
    <mergeCell ref="CC15:CR15"/>
    <mergeCell ref="CC14:CR14"/>
    <mergeCell ref="BB2:BN2"/>
    <mergeCell ref="CC16:CR16"/>
    <mergeCell ref="AP5:CW7"/>
    <mergeCell ref="CS17:CW17"/>
    <mergeCell ref="CS18:CW18"/>
    <mergeCell ref="CC17:CR17"/>
    <mergeCell ref="CC18:CR18"/>
    <mergeCell ref="AP17:CB18"/>
    <mergeCell ref="CC24:CQ24"/>
    <mergeCell ref="E34:V34"/>
    <mergeCell ref="E17:AN20"/>
    <mergeCell ref="E25:V28"/>
    <mergeCell ref="W25:AN28"/>
    <mergeCell ref="AP29:CB30"/>
    <mergeCell ref="CC13:CR13"/>
    <mergeCell ref="CC25:CR26"/>
    <mergeCell ref="CC27:CR28"/>
    <mergeCell ref="W31:AN34"/>
    <mergeCell ref="CC19:CR19"/>
    <mergeCell ref="CC34:CR34"/>
    <mergeCell ref="CC20:CR20"/>
    <mergeCell ref="CS27:CW28"/>
    <mergeCell ref="AR28:CB28"/>
    <mergeCell ref="CS25:CW26"/>
    <mergeCell ref="AR27:CB27"/>
    <mergeCell ref="CS23:CW23"/>
    <mergeCell ref="CS24:CW24"/>
    <mergeCell ref="A23:D34"/>
    <mergeCell ref="A4:D11"/>
    <mergeCell ref="E4:V4"/>
    <mergeCell ref="W4:AN4"/>
    <mergeCell ref="E6:V6"/>
    <mergeCell ref="W6:AN6"/>
    <mergeCell ref="E10:V10"/>
    <mergeCell ref="W10:AN10"/>
    <mergeCell ref="E9:V9"/>
    <mergeCell ref="W9:AN9"/>
    <mergeCell ref="W5:AN5"/>
    <mergeCell ref="E5:V5"/>
    <mergeCell ref="A13:D19"/>
    <mergeCell ref="E31:V31"/>
    <mergeCell ref="E32:V32"/>
    <mergeCell ref="E33:V33"/>
  </mergeCells>
  <phoneticPr fontId="7"/>
  <pageMargins left="0.39370078740157483" right="0.39370078740157483" top="0.35433070866141736" bottom="0.35433070866141736" header="0.11811023622047245" footer="0.11811023622047245"/>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A130"/>
  <sheetViews>
    <sheetView showGridLines="0" view="pageBreakPreview" zoomScale="90" zoomScaleNormal="90" zoomScaleSheetLayoutView="90" workbookViewId="0">
      <selection activeCell="O18" sqref="O18"/>
    </sheetView>
  </sheetViews>
  <sheetFormatPr defaultColWidth="9" defaultRowHeight="12" outlineLevelRow="1" x14ac:dyDescent="0.15"/>
  <cols>
    <col min="1" max="1" width="1.125" style="181" customWidth="1"/>
    <col min="2" max="3" width="10.875" style="169" customWidth="1"/>
    <col min="4" max="15" width="9.125" style="169" customWidth="1"/>
    <col min="16" max="16" width="1.125" style="181" customWidth="1"/>
    <col min="17" max="19" width="9" style="169"/>
    <col min="20" max="20" width="12.625" style="169" customWidth="1"/>
    <col min="21" max="27" width="10.625" style="169" customWidth="1"/>
    <col min="28" max="16384" width="9" style="169"/>
  </cols>
  <sheetData>
    <row r="1" spans="2:18" ht="22.5" customHeight="1" x14ac:dyDescent="0.15">
      <c r="B1" s="748" t="s">
        <v>199</v>
      </c>
      <c r="C1" s="748"/>
      <c r="D1" s="748"/>
      <c r="E1" s="748"/>
      <c r="F1" s="748"/>
      <c r="G1" s="748"/>
      <c r="H1" s="748"/>
      <c r="I1" s="748"/>
      <c r="J1" s="748"/>
      <c r="K1" s="748"/>
      <c r="L1" s="748"/>
      <c r="M1" s="748"/>
      <c r="N1" s="748"/>
      <c r="O1" s="748"/>
      <c r="P1" s="168"/>
    </row>
    <row r="2" spans="2:18" ht="9.9499999999999993" customHeight="1" x14ac:dyDescent="0.15">
      <c r="B2" s="170"/>
      <c r="C2" s="170"/>
      <c r="D2" s="170"/>
      <c r="E2" s="170"/>
      <c r="F2" s="170"/>
      <c r="G2" s="170"/>
      <c r="H2" s="170"/>
      <c r="I2" s="170"/>
      <c r="J2" s="170"/>
      <c r="K2" s="170"/>
      <c r="L2" s="170"/>
      <c r="M2" s="170"/>
      <c r="N2" s="219"/>
      <c r="O2" s="221" t="s">
        <v>196</v>
      </c>
      <c r="P2" s="170"/>
    </row>
    <row r="3" spans="2:18" ht="16.5" customHeight="1" x14ac:dyDescent="0.15">
      <c r="B3" s="749" t="s">
        <v>201</v>
      </c>
      <c r="C3" s="750"/>
      <c r="D3" s="750"/>
      <c r="E3" s="750"/>
      <c r="F3" s="750"/>
      <c r="G3" s="750"/>
      <c r="H3" s="750"/>
      <c r="I3" s="750"/>
      <c r="J3" s="750"/>
      <c r="K3" s="750"/>
      <c r="L3" s="750"/>
      <c r="M3" s="750"/>
      <c r="N3" s="750"/>
      <c r="O3" s="751"/>
      <c r="P3" s="171"/>
    </row>
    <row r="4" spans="2:18" ht="16.5" customHeight="1" x14ac:dyDescent="0.15">
      <c r="B4" s="752"/>
      <c r="C4" s="753"/>
      <c r="D4" s="753"/>
      <c r="E4" s="753"/>
      <c r="F4" s="753"/>
      <c r="G4" s="753"/>
      <c r="H4" s="753"/>
      <c r="I4" s="753"/>
      <c r="J4" s="753"/>
      <c r="K4" s="753"/>
      <c r="L4" s="753"/>
      <c r="M4" s="753"/>
      <c r="N4" s="753"/>
      <c r="O4" s="754"/>
      <c r="P4" s="171"/>
    </row>
    <row r="5" spans="2:18" ht="16.5" customHeight="1" x14ac:dyDescent="0.15">
      <c r="B5" s="752"/>
      <c r="C5" s="753"/>
      <c r="D5" s="753"/>
      <c r="E5" s="753"/>
      <c r="F5" s="753"/>
      <c r="G5" s="753"/>
      <c r="H5" s="753"/>
      <c r="I5" s="753"/>
      <c r="J5" s="753"/>
      <c r="K5" s="753"/>
      <c r="L5" s="753"/>
      <c r="M5" s="753"/>
      <c r="N5" s="753"/>
      <c r="O5" s="754"/>
      <c r="P5" s="171"/>
    </row>
    <row r="6" spans="2:18" ht="16.5" customHeight="1" x14ac:dyDescent="0.15">
      <c r="B6" s="752"/>
      <c r="C6" s="753"/>
      <c r="D6" s="753"/>
      <c r="E6" s="753"/>
      <c r="F6" s="753"/>
      <c r="G6" s="753"/>
      <c r="H6" s="753"/>
      <c r="I6" s="753"/>
      <c r="J6" s="753"/>
      <c r="K6" s="753"/>
      <c r="L6" s="753"/>
      <c r="M6" s="753"/>
      <c r="N6" s="753"/>
      <c r="O6" s="754"/>
      <c r="P6" s="171"/>
    </row>
    <row r="7" spans="2:18" ht="16.5" customHeight="1" x14ac:dyDescent="0.15">
      <c r="B7" s="752"/>
      <c r="C7" s="753"/>
      <c r="D7" s="753"/>
      <c r="E7" s="753"/>
      <c r="F7" s="753"/>
      <c r="G7" s="753"/>
      <c r="H7" s="753"/>
      <c r="I7" s="753"/>
      <c r="J7" s="753"/>
      <c r="K7" s="753"/>
      <c r="L7" s="753"/>
      <c r="M7" s="753"/>
      <c r="N7" s="753"/>
      <c r="O7" s="754"/>
      <c r="P7" s="171"/>
    </row>
    <row r="8" spans="2:18" ht="16.5" customHeight="1" x14ac:dyDescent="0.15">
      <c r="B8" s="752"/>
      <c r="C8" s="753"/>
      <c r="D8" s="753"/>
      <c r="E8" s="753"/>
      <c r="F8" s="753"/>
      <c r="G8" s="753"/>
      <c r="H8" s="753"/>
      <c r="I8" s="753"/>
      <c r="J8" s="753"/>
      <c r="K8" s="753"/>
      <c r="L8" s="753"/>
      <c r="M8" s="753"/>
      <c r="N8" s="753"/>
      <c r="O8" s="754"/>
      <c r="P8" s="171"/>
    </row>
    <row r="9" spans="2:18" ht="16.5" customHeight="1" x14ac:dyDescent="0.15">
      <c r="B9" s="752"/>
      <c r="C9" s="753"/>
      <c r="D9" s="753"/>
      <c r="E9" s="753"/>
      <c r="F9" s="753"/>
      <c r="G9" s="753"/>
      <c r="H9" s="753"/>
      <c r="I9" s="753"/>
      <c r="J9" s="753"/>
      <c r="K9" s="753"/>
      <c r="L9" s="753"/>
      <c r="M9" s="753"/>
      <c r="N9" s="753"/>
      <c r="O9" s="754"/>
      <c r="P9" s="171"/>
    </row>
    <row r="10" spans="2:18" ht="16.5" customHeight="1" x14ac:dyDescent="0.15">
      <c r="B10" s="752"/>
      <c r="C10" s="753"/>
      <c r="D10" s="753"/>
      <c r="E10" s="753"/>
      <c r="F10" s="753"/>
      <c r="G10" s="753"/>
      <c r="H10" s="753"/>
      <c r="I10" s="753"/>
      <c r="J10" s="753"/>
      <c r="K10" s="753"/>
      <c r="L10" s="753"/>
      <c r="M10" s="753"/>
      <c r="N10" s="753"/>
      <c r="O10" s="754"/>
      <c r="P10" s="171"/>
    </row>
    <row r="11" spans="2:18" ht="16.5" customHeight="1" x14ac:dyDescent="0.15">
      <c r="B11" s="752"/>
      <c r="C11" s="753"/>
      <c r="D11" s="753"/>
      <c r="E11" s="753"/>
      <c r="F11" s="753"/>
      <c r="G11" s="753"/>
      <c r="H11" s="753"/>
      <c r="I11" s="753"/>
      <c r="J11" s="753"/>
      <c r="K11" s="753"/>
      <c r="L11" s="753"/>
      <c r="M11" s="753"/>
      <c r="N11" s="753"/>
      <c r="O11" s="754"/>
      <c r="P11" s="171"/>
    </row>
    <row r="12" spans="2:18" ht="16.5" customHeight="1" x14ac:dyDescent="0.15">
      <c r="B12" s="755"/>
      <c r="C12" s="756"/>
      <c r="D12" s="756"/>
      <c r="E12" s="756"/>
      <c r="F12" s="756"/>
      <c r="G12" s="756"/>
      <c r="H12" s="756"/>
      <c r="I12" s="756"/>
      <c r="J12" s="756"/>
      <c r="K12" s="756"/>
      <c r="L12" s="756"/>
      <c r="M12" s="756"/>
      <c r="N12" s="756"/>
      <c r="O12" s="757"/>
      <c r="P12" s="171"/>
    </row>
    <row r="13" spans="2:18" ht="9.9499999999999993" customHeight="1" x14ac:dyDescent="0.15">
      <c r="B13" s="172"/>
      <c r="C13" s="172"/>
      <c r="D13" s="172"/>
      <c r="E13" s="172"/>
      <c r="F13" s="172"/>
      <c r="G13" s="172"/>
      <c r="H13" s="173"/>
      <c r="I13" s="171"/>
      <c r="J13" s="171"/>
      <c r="K13" s="171"/>
      <c r="L13" s="174"/>
      <c r="M13" s="174"/>
      <c r="N13" s="174"/>
      <c r="O13" s="174"/>
      <c r="P13" s="171"/>
    </row>
    <row r="14" spans="2:18" ht="24" customHeight="1" x14ac:dyDescent="0.15">
      <c r="B14" s="175" t="s">
        <v>94</v>
      </c>
      <c r="C14" s="176"/>
      <c r="D14" s="177"/>
      <c r="E14" s="178" t="s">
        <v>179</v>
      </c>
      <c r="F14" s="176"/>
      <c r="G14" s="176"/>
      <c r="H14" s="176"/>
      <c r="I14" s="176"/>
      <c r="J14" s="176"/>
      <c r="K14" s="176"/>
      <c r="L14" s="176"/>
      <c r="M14" s="176"/>
      <c r="N14" s="176"/>
      <c r="O14" s="176"/>
      <c r="P14" s="179"/>
    </row>
    <row r="15" spans="2:18" s="181" customFormat="1" ht="9.9499999999999993" customHeight="1" thickBot="1" x14ac:dyDescent="0.2">
      <c r="B15" s="180"/>
      <c r="C15" s="179"/>
      <c r="D15" s="179"/>
      <c r="E15" s="179"/>
      <c r="F15" s="179"/>
      <c r="G15" s="179"/>
      <c r="H15" s="179"/>
      <c r="I15" s="179"/>
      <c r="J15" s="179"/>
      <c r="K15" s="179"/>
      <c r="L15" s="179"/>
      <c r="M15" s="179"/>
      <c r="N15" s="179"/>
      <c r="O15" s="179"/>
      <c r="P15" s="179"/>
      <c r="Q15" s="171"/>
      <c r="R15" s="171"/>
    </row>
    <row r="16" spans="2:18" ht="33" customHeight="1" thickBot="1" x14ac:dyDescent="0.2">
      <c r="B16" s="758" t="s">
        <v>95</v>
      </c>
      <c r="C16" s="759"/>
      <c r="D16" s="401">
        <v>45870</v>
      </c>
      <c r="E16" s="760" t="s">
        <v>96</v>
      </c>
      <c r="F16" s="760"/>
      <c r="G16" s="401">
        <v>45882</v>
      </c>
      <c r="H16" s="760" t="s">
        <v>97</v>
      </c>
      <c r="I16" s="760"/>
      <c r="J16" s="401">
        <v>46081</v>
      </c>
      <c r="K16" s="182"/>
      <c r="L16" s="182"/>
      <c r="M16" s="182"/>
      <c r="N16" s="182"/>
      <c r="O16" s="182"/>
      <c r="P16" s="182"/>
      <c r="Q16" s="183"/>
      <c r="R16" s="183"/>
    </row>
    <row r="17" spans="2:20" ht="33" customHeight="1" thickBot="1" x14ac:dyDescent="0.2">
      <c r="B17" s="744" t="s">
        <v>180</v>
      </c>
      <c r="C17" s="745"/>
      <c r="D17" s="402">
        <v>250000</v>
      </c>
      <c r="E17" s="746" t="s">
        <v>98</v>
      </c>
      <c r="F17" s="746"/>
      <c r="G17" s="402">
        <v>12000</v>
      </c>
      <c r="H17" s="747" t="s">
        <v>99</v>
      </c>
      <c r="I17" s="747"/>
      <c r="J17" s="402">
        <v>45000</v>
      </c>
      <c r="K17" s="747" t="s">
        <v>100</v>
      </c>
      <c r="L17" s="747"/>
      <c r="M17" s="402">
        <v>54476</v>
      </c>
      <c r="N17" s="182"/>
      <c r="O17" s="184"/>
      <c r="P17" s="182"/>
      <c r="Q17" s="183"/>
      <c r="R17" s="183"/>
    </row>
    <row r="18" spans="2:20" ht="33" customHeight="1" thickBot="1" x14ac:dyDescent="0.2">
      <c r="B18" s="744" t="s">
        <v>101</v>
      </c>
      <c r="C18" s="745"/>
      <c r="D18" s="403">
        <v>355000</v>
      </c>
      <c r="E18" s="747" t="s">
        <v>102</v>
      </c>
      <c r="F18" s="747"/>
      <c r="G18" s="404">
        <v>280000</v>
      </c>
      <c r="H18" s="747" t="s">
        <v>103</v>
      </c>
      <c r="I18" s="747"/>
      <c r="J18" s="404">
        <v>90000</v>
      </c>
      <c r="K18" s="182"/>
      <c r="L18" s="184"/>
      <c r="M18" s="184"/>
      <c r="N18" s="184"/>
      <c r="O18" s="184"/>
      <c r="P18" s="182"/>
      <c r="Q18" s="171"/>
      <c r="R18" s="171"/>
    </row>
    <row r="19" spans="2:20" ht="33" customHeight="1" thickBot="1" x14ac:dyDescent="0.2">
      <c r="B19" s="744" t="s">
        <v>104</v>
      </c>
      <c r="C19" s="745"/>
      <c r="D19" s="402">
        <v>410000</v>
      </c>
      <c r="E19" s="184"/>
      <c r="F19" s="182"/>
      <c r="G19" s="182"/>
      <c r="H19" s="182"/>
      <c r="I19" s="182"/>
      <c r="J19" s="182"/>
      <c r="K19" s="182"/>
      <c r="L19" s="182"/>
      <c r="M19" s="182"/>
      <c r="N19" s="182"/>
      <c r="O19" s="182"/>
      <c r="P19" s="182"/>
    </row>
    <row r="20" spans="2:20" s="181" customFormat="1" ht="13.5" customHeight="1" outlineLevel="1" x14ac:dyDescent="0.15">
      <c r="B20" s="185"/>
      <c r="C20" s="185"/>
      <c r="D20" s="186"/>
      <c r="E20" s="182"/>
      <c r="F20" s="182"/>
      <c r="G20" s="182"/>
      <c r="H20" s="182"/>
      <c r="I20" s="182"/>
      <c r="J20" s="182"/>
      <c r="K20" s="182"/>
      <c r="L20" s="182"/>
      <c r="M20" s="182"/>
      <c r="N20" s="182"/>
      <c r="O20" s="182"/>
      <c r="P20" s="182"/>
    </row>
    <row r="21" spans="2:20" s="356" customFormat="1" ht="13.5" hidden="1" customHeight="1" outlineLevel="1" x14ac:dyDescent="0.15">
      <c r="B21" s="357"/>
      <c r="C21" s="357"/>
      <c r="D21" s="358"/>
      <c r="E21" s="359"/>
      <c r="F21" s="359"/>
      <c r="G21" s="359"/>
      <c r="H21" s="359"/>
      <c r="I21" s="359"/>
      <c r="J21" s="359"/>
      <c r="K21" s="359"/>
      <c r="L21" s="359"/>
      <c r="M21" s="359"/>
      <c r="N21" s="359"/>
      <c r="O21" s="359"/>
      <c r="P21" s="359"/>
    </row>
    <row r="22" spans="2:20" s="356" customFormat="1" ht="13.5" hidden="1" customHeight="1" outlineLevel="1" x14ac:dyDescent="0.15">
      <c r="B22" s="359"/>
      <c r="C22" s="359"/>
      <c r="D22" s="359"/>
      <c r="E22" s="761" t="s">
        <v>105</v>
      </c>
      <c r="F22" s="762"/>
      <c r="G22" s="360">
        <f>D19</f>
        <v>410000</v>
      </c>
      <c r="H22" s="761" t="s">
        <v>106</v>
      </c>
      <c r="I22" s="762"/>
      <c r="J22" s="361">
        <f>ROUND(G22/22,-1)</f>
        <v>18640</v>
      </c>
      <c r="K22" s="359"/>
      <c r="L22" s="359"/>
      <c r="M22" s="359"/>
      <c r="N22" s="359"/>
      <c r="O22" s="359"/>
      <c r="P22" s="359"/>
      <c r="T22" s="362"/>
    </row>
    <row r="23" spans="2:20" s="356" customFormat="1" ht="13.5" hidden="1" customHeight="1" outlineLevel="1" x14ac:dyDescent="0.15">
      <c r="B23" s="359"/>
      <c r="C23" s="359"/>
      <c r="D23" s="359"/>
      <c r="E23" s="761" t="s">
        <v>107</v>
      </c>
      <c r="F23" s="762"/>
      <c r="G23" s="360">
        <f>IF(ROUNDDOWN(J22*67/100,0)&gt;=G24,G24,ROUNDDOWN(J22*67/100,0))</f>
        <v>12488</v>
      </c>
      <c r="H23" s="761" t="s">
        <v>108</v>
      </c>
      <c r="I23" s="762"/>
      <c r="J23" s="360">
        <f>IF(ROUNDDOWN(J22*50/100,0)&gt;=J24,J24,ROUNDDOWN(J22*50/100,0))</f>
        <v>9320</v>
      </c>
      <c r="K23" s="359"/>
      <c r="L23" s="359"/>
      <c r="M23" s="359"/>
      <c r="N23" s="359"/>
      <c r="O23" s="359"/>
      <c r="P23" s="359"/>
      <c r="T23" s="362"/>
    </row>
    <row r="24" spans="2:20" s="356" customFormat="1" ht="13.5" hidden="1" customHeight="1" outlineLevel="1" x14ac:dyDescent="0.15">
      <c r="B24" s="359"/>
      <c r="C24" s="359"/>
      <c r="D24" s="359"/>
      <c r="E24" s="761" t="s">
        <v>109</v>
      </c>
      <c r="F24" s="762"/>
      <c r="G24" s="363">
        <v>14718</v>
      </c>
      <c r="H24" s="761" t="s">
        <v>110</v>
      </c>
      <c r="I24" s="762"/>
      <c r="J24" s="364">
        <v>10984</v>
      </c>
      <c r="K24" s="365" t="s">
        <v>186</v>
      </c>
      <c r="L24" s="359"/>
      <c r="M24" s="359"/>
      <c r="N24" s="359"/>
      <c r="O24" s="359"/>
      <c r="P24" s="359"/>
    </row>
    <row r="25" spans="2:20" s="356" customFormat="1" ht="13.5" hidden="1" customHeight="1" outlineLevel="1" x14ac:dyDescent="0.15">
      <c r="B25" s="359"/>
      <c r="C25" s="359"/>
      <c r="D25" s="359"/>
      <c r="E25" s="761" t="s">
        <v>111</v>
      </c>
      <c r="F25" s="762"/>
      <c r="G25" s="366">
        <f>G16+180-1</f>
        <v>46061</v>
      </c>
      <c r="H25" s="365" t="s">
        <v>229</v>
      </c>
      <c r="I25" s="359"/>
      <c r="J25" s="367"/>
      <c r="K25" s="359"/>
      <c r="L25" s="359"/>
      <c r="M25" s="359"/>
      <c r="N25" s="359"/>
      <c r="O25" s="359"/>
      <c r="P25" s="359"/>
      <c r="T25" s="362"/>
    </row>
    <row r="26" spans="2:20" s="356" customFormat="1" ht="13.5" hidden="1" customHeight="1" outlineLevel="1" x14ac:dyDescent="0.15">
      <c r="B26" s="359"/>
      <c r="C26" s="359"/>
      <c r="D26" s="359"/>
      <c r="E26" s="761" t="s">
        <v>112</v>
      </c>
      <c r="F26" s="762"/>
      <c r="G26" s="366">
        <f>G16+56-1</f>
        <v>45937</v>
      </c>
      <c r="H26" s="359"/>
      <c r="I26" s="359"/>
      <c r="J26" s="367"/>
      <c r="K26" s="359"/>
      <c r="L26" s="359"/>
      <c r="M26" s="359"/>
      <c r="N26" s="359"/>
      <c r="O26" s="359"/>
      <c r="P26" s="359"/>
      <c r="T26" s="362"/>
    </row>
    <row r="27" spans="2:20" s="356" customFormat="1" ht="13.5" hidden="1" customHeight="1" outlineLevel="1" x14ac:dyDescent="0.15">
      <c r="B27" s="359"/>
      <c r="C27" s="359"/>
      <c r="D27" s="359"/>
      <c r="E27" s="765" t="s">
        <v>227</v>
      </c>
      <c r="F27" s="762"/>
      <c r="G27" s="366">
        <f>EDATE(D16,12)</f>
        <v>46235</v>
      </c>
      <c r="H27" s="365" t="s">
        <v>230</v>
      </c>
      <c r="I27" s="359"/>
      <c r="J27" s="367"/>
      <c r="K27" s="359"/>
      <c r="L27" s="359"/>
      <c r="M27" s="359"/>
      <c r="N27" s="359"/>
      <c r="O27" s="359"/>
      <c r="P27" s="359"/>
      <c r="T27" s="362"/>
    </row>
    <row r="28" spans="2:20" s="356" customFormat="1" ht="13.5" hidden="1" customHeight="1" outlineLevel="1" x14ac:dyDescent="0.15">
      <c r="B28" s="359"/>
      <c r="C28" s="359"/>
      <c r="D28" s="359"/>
      <c r="E28" s="765" t="s">
        <v>231</v>
      </c>
      <c r="F28" s="762"/>
      <c r="G28" s="366">
        <f>EOMONTH(G16,-1)+1</f>
        <v>45870</v>
      </c>
      <c r="H28" s="765" t="s">
        <v>232</v>
      </c>
      <c r="I28" s="762"/>
      <c r="J28" s="366">
        <f>EOMONTH(EDATE(J16+1,-1),-1)+1</f>
        <v>46054</v>
      </c>
      <c r="K28" s="359"/>
      <c r="L28" s="359"/>
      <c r="M28" s="359"/>
      <c r="N28" s="359"/>
      <c r="O28" s="359"/>
      <c r="P28" s="359"/>
      <c r="T28" s="362"/>
    </row>
    <row r="29" spans="2:20" s="356" customFormat="1" ht="13.5" hidden="1" customHeight="1" outlineLevel="1" x14ac:dyDescent="0.15">
      <c r="B29" s="359"/>
      <c r="C29" s="359"/>
      <c r="D29" s="359"/>
      <c r="E29" s="765" t="s">
        <v>228</v>
      </c>
      <c r="F29" s="762"/>
      <c r="G29" s="366">
        <f>EDATE(D16,36)</f>
        <v>46966</v>
      </c>
      <c r="H29" s="359"/>
      <c r="I29" s="359"/>
      <c r="J29" s="359"/>
      <c r="K29" s="359"/>
      <c r="L29" s="359"/>
      <c r="M29" s="359"/>
      <c r="N29" s="359"/>
      <c r="O29" s="359"/>
      <c r="P29" s="359"/>
      <c r="T29" s="362"/>
    </row>
    <row r="30" spans="2:20" s="356" customFormat="1" ht="13.5" hidden="1" customHeight="1" outlineLevel="1" x14ac:dyDescent="0.15">
      <c r="B30" s="359"/>
      <c r="C30" s="359"/>
      <c r="D30" s="359"/>
      <c r="E30" s="368"/>
      <c r="F30" s="368"/>
      <c r="G30" s="369"/>
      <c r="H30" s="359"/>
      <c r="I30" s="359"/>
      <c r="J30" s="359"/>
      <c r="K30" s="359"/>
      <c r="L30" s="359"/>
      <c r="M30" s="359"/>
      <c r="N30" s="359"/>
      <c r="O30" s="359"/>
      <c r="P30" s="359"/>
      <c r="T30" s="362"/>
    </row>
    <row r="31" spans="2:20" s="356" customFormat="1" ht="13.5" hidden="1" customHeight="1" outlineLevel="1" x14ac:dyDescent="0.15">
      <c r="B31" s="359"/>
      <c r="C31" s="359"/>
      <c r="D31" s="359"/>
      <c r="E31" s="368"/>
      <c r="F31" s="368"/>
      <c r="G31" s="369"/>
      <c r="H31" s="359"/>
      <c r="I31" s="359"/>
      <c r="J31" s="359"/>
      <c r="K31" s="359"/>
      <c r="L31" s="359"/>
      <c r="M31" s="359"/>
      <c r="N31" s="359"/>
      <c r="O31" s="359"/>
      <c r="P31" s="359"/>
      <c r="T31" s="362"/>
    </row>
    <row r="32" spans="2:20" s="356" customFormat="1" ht="13.5" hidden="1" customHeight="1" outlineLevel="1" x14ac:dyDescent="0.15">
      <c r="B32" s="359"/>
      <c r="C32" s="370" t="s">
        <v>184</v>
      </c>
      <c r="D32" s="370"/>
      <c r="E32" s="370"/>
      <c r="F32" s="370"/>
      <c r="G32" s="370"/>
      <c r="H32" s="370"/>
      <c r="I32" s="370"/>
      <c r="J32" s="370"/>
      <c r="K32" s="359"/>
      <c r="L32" s="359"/>
      <c r="M32" s="359"/>
      <c r="N32" s="359"/>
      <c r="O32" s="359"/>
      <c r="P32" s="359"/>
      <c r="T32" s="362"/>
    </row>
    <row r="33" spans="2:20" s="356" customFormat="1" ht="13.5" hidden="1" customHeight="1" outlineLevel="1" x14ac:dyDescent="0.15">
      <c r="B33" s="359"/>
      <c r="C33" s="371" t="s">
        <v>222</v>
      </c>
      <c r="D33" s="372"/>
      <c r="E33" s="372"/>
      <c r="F33" s="372"/>
      <c r="G33" s="372"/>
      <c r="H33" s="372"/>
      <c r="I33" s="372"/>
      <c r="J33" s="373">
        <f>MAX(出産日)</f>
        <v>45870</v>
      </c>
      <c r="K33" s="374" t="s">
        <v>28</v>
      </c>
      <c r="L33" s="375">
        <f>出産日+56</f>
        <v>45926</v>
      </c>
      <c r="M33" s="359"/>
      <c r="N33" s="359"/>
      <c r="O33" s="359"/>
      <c r="P33" s="359"/>
      <c r="T33" s="362"/>
    </row>
    <row r="34" spans="2:20" s="356" customFormat="1" ht="13.5" hidden="1" customHeight="1" outlineLevel="1" x14ac:dyDescent="0.15">
      <c r="B34" s="359"/>
      <c r="C34" s="371" t="s">
        <v>223</v>
      </c>
      <c r="D34" s="376"/>
      <c r="E34" s="376"/>
      <c r="F34" s="376"/>
      <c r="G34" s="376"/>
      <c r="H34" s="372"/>
      <c r="I34" s="372"/>
      <c r="J34" s="376">
        <f>IF(OR(G16="",J16=""),0,MAX(MIN(J16,L33)-MAX(G16,J33)+1,0))</f>
        <v>45</v>
      </c>
      <c r="K34" s="376" t="s">
        <v>181</v>
      </c>
      <c r="L34" s="377" t="str">
        <f>IF(J34&gt;=14,"OK","NG")</f>
        <v>OK</v>
      </c>
      <c r="M34" s="359"/>
      <c r="N34" s="359"/>
      <c r="O34" s="359"/>
      <c r="P34" s="359"/>
      <c r="T34" s="362"/>
    </row>
    <row r="35" spans="2:20" s="356" customFormat="1" ht="13.5" hidden="1" customHeight="1" outlineLevel="1" x14ac:dyDescent="0.15">
      <c r="B35" s="359"/>
      <c r="C35" s="371" t="s">
        <v>224</v>
      </c>
      <c r="D35" s="376"/>
      <c r="E35" s="372"/>
      <c r="F35" s="373">
        <f>IF(AND(J34&gt;=14),MAX(J33,G16),"対象外")</f>
        <v>45882</v>
      </c>
      <c r="G35" s="374" t="s">
        <v>28</v>
      </c>
      <c r="H35" s="373">
        <f>IF(AND(J34&gt;=14),MIN(J16,L33,MAX(G16+27,J33+27)),"")</f>
        <v>45909</v>
      </c>
      <c r="I35" s="376" t="s">
        <v>197</v>
      </c>
      <c r="J35" s="376"/>
      <c r="K35" s="372"/>
      <c r="L35" s="378" t="str">
        <f>IFERROR(NETWORKDAYS(F35,H35)&amp;"日","")</f>
        <v>20日</v>
      </c>
      <c r="O35" s="359"/>
      <c r="P35" s="359"/>
      <c r="T35" s="362"/>
    </row>
    <row r="36" spans="2:20" s="356" customFormat="1" ht="13.5" hidden="1" customHeight="1" outlineLevel="1" x14ac:dyDescent="0.15">
      <c r="B36" s="359"/>
      <c r="C36" s="371" t="s">
        <v>198</v>
      </c>
      <c r="D36" s="372"/>
      <c r="E36" s="372"/>
      <c r="F36" s="372"/>
      <c r="G36" s="372"/>
      <c r="H36" s="379">
        <f>IF(ROUNDDOWN(J22*0.13,0)&gt;=F37,F37,ROUNDDOWN(J22*0.13,0))</f>
        <v>2423</v>
      </c>
      <c r="I36" s="376" t="s">
        <v>183</v>
      </c>
      <c r="J36" s="376"/>
      <c r="K36" s="380"/>
      <c r="L36" s="381"/>
      <c r="M36" s="359"/>
      <c r="N36" s="359"/>
      <c r="O36" s="359"/>
      <c r="P36" s="359"/>
      <c r="T36" s="362"/>
    </row>
    <row r="37" spans="2:20" s="356" customFormat="1" ht="13.5" hidden="1" customHeight="1" outlineLevel="1" x14ac:dyDescent="0.15">
      <c r="B37" s="359"/>
      <c r="C37" s="371" t="s">
        <v>226</v>
      </c>
      <c r="D37" s="372"/>
      <c r="F37" s="382">
        <v>2855</v>
      </c>
      <c r="G37" s="376" t="s">
        <v>182</v>
      </c>
      <c r="H37" s="376"/>
      <c r="I37" s="376"/>
      <c r="J37" s="376"/>
      <c r="K37" s="380"/>
      <c r="L37" s="381"/>
      <c r="M37" s="359"/>
      <c r="N37" s="359"/>
      <c r="O37" s="359"/>
      <c r="P37" s="359"/>
      <c r="T37" s="362"/>
    </row>
    <row r="38" spans="2:20" s="356" customFormat="1" ht="13.5" hidden="1" customHeight="1" outlineLevel="1" x14ac:dyDescent="0.15">
      <c r="B38" s="359"/>
      <c r="C38" s="371" t="s">
        <v>221</v>
      </c>
      <c r="D38" s="372"/>
      <c r="E38" s="372"/>
      <c r="F38" s="376">
        <f>IFERROR(NETWORKDAYS(F35,H35),"対象外")</f>
        <v>20</v>
      </c>
      <c r="G38" s="376" t="s">
        <v>181</v>
      </c>
      <c r="H38" s="376"/>
      <c r="I38" s="376"/>
      <c r="J38" s="376"/>
      <c r="K38" s="380"/>
      <c r="L38" s="381"/>
      <c r="M38" s="359"/>
      <c r="N38" s="359"/>
      <c r="O38" s="359"/>
      <c r="P38" s="359"/>
      <c r="T38" s="362"/>
    </row>
    <row r="39" spans="2:20" s="356" customFormat="1" ht="13.5" hidden="1" customHeight="1" outlineLevel="1" x14ac:dyDescent="0.15">
      <c r="B39" s="359"/>
      <c r="C39" s="371" t="s">
        <v>225</v>
      </c>
      <c r="D39" s="372"/>
      <c r="E39" s="372"/>
      <c r="F39" s="379">
        <f>IFERROR(H36*F38,"対象外")</f>
        <v>48460</v>
      </c>
      <c r="G39" s="376" t="s">
        <v>183</v>
      </c>
      <c r="H39" s="376"/>
      <c r="I39" s="376"/>
      <c r="J39" s="376"/>
      <c r="K39" s="380"/>
      <c r="L39" s="381"/>
      <c r="M39" s="359"/>
      <c r="N39" s="359"/>
      <c r="O39" s="359"/>
      <c r="P39" s="359"/>
      <c r="T39" s="362"/>
    </row>
    <row r="40" spans="2:20" s="356" customFormat="1" ht="13.5" hidden="1" customHeight="1" outlineLevel="1" x14ac:dyDescent="0.15">
      <c r="B40" s="359"/>
      <c r="C40" s="359"/>
      <c r="D40" s="359"/>
      <c r="E40" s="368"/>
      <c r="F40" s="368"/>
      <c r="G40" s="369"/>
      <c r="H40" s="359"/>
      <c r="I40" s="359"/>
      <c r="J40" s="359"/>
      <c r="K40" s="359"/>
      <c r="L40" s="359"/>
      <c r="M40" s="359"/>
      <c r="N40" s="359"/>
      <c r="O40" s="359"/>
      <c r="P40" s="359"/>
      <c r="T40" s="362"/>
    </row>
    <row r="41" spans="2:20" s="181" customFormat="1" ht="9.9499999999999993" customHeight="1" collapsed="1" x14ac:dyDescent="0.15">
      <c r="B41" s="187"/>
      <c r="C41" s="188"/>
      <c r="D41" s="189"/>
      <c r="E41" s="190"/>
      <c r="F41" s="171"/>
      <c r="G41" s="171"/>
      <c r="H41" s="191"/>
      <c r="I41" s="171"/>
      <c r="J41" s="171"/>
      <c r="K41" s="171"/>
      <c r="L41" s="171"/>
      <c r="M41" s="171"/>
      <c r="N41" s="171"/>
      <c r="O41" s="171"/>
      <c r="P41" s="171"/>
    </row>
    <row r="42" spans="2:20" ht="24" customHeight="1" x14ac:dyDescent="0.15">
      <c r="B42" s="192" t="s">
        <v>113</v>
      </c>
      <c r="C42" s="193"/>
      <c r="D42" s="176"/>
      <c r="E42" s="176"/>
      <c r="F42" s="176"/>
      <c r="G42" s="176"/>
      <c r="H42" s="176"/>
      <c r="I42" s="176"/>
      <c r="J42" s="176"/>
      <c r="K42" s="176"/>
      <c r="L42" s="176"/>
      <c r="M42" s="176"/>
      <c r="N42" s="176"/>
      <c r="O42" s="176"/>
      <c r="P42" s="179"/>
    </row>
    <row r="43" spans="2:20" s="356" customFormat="1" ht="9.9499999999999993" hidden="1" customHeight="1" x14ac:dyDescent="0.15">
      <c r="B43" s="393"/>
      <c r="C43" s="394"/>
      <c r="D43" s="395"/>
      <c r="E43" s="395"/>
      <c r="F43" s="395"/>
      <c r="G43" s="395"/>
      <c r="H43" s="395"/>
      <c r="I43" s="395"/>
      <c r="J43" s="395"/>
      <c r="K43" s="395"/>
      <c r="L43" s="395"/>
      <c r="M43" s="395"/>
      <c r="N43" s="395"/>
      <c r="O43" s="395"/>
      <c r="P43" s="395"/>
    </row>
    <row r="44" spans="2:20" s="356" customFormat="1" ht="13.5" hidden="1" outlineLevel="1" x14ac:dyDescent="0.15">
      <c r="B44" s="396"/>
      <c r="C44" s="397"/>
      <c r="D44" s="398" t="str">
        <f t="shared" ref="D44:O44" si="0">IF(MONTH(D45)=6,"６月基準日",IF(MONTH(D45)=12,"１２月基準日",""))</f>
        <v/>
      </c>
      <c r="E44" s="399" t="str">
        <f t="shared" si="0"/>
        <v/>
      </c>
      <c r="F44" s="399" t="str">
        <f t="shared" si="0"/>
        <v/>
      </c>
      <c r="G44" s="399" t="str">
        <f t="shared" si="0"/>
        <v/>
      </c>
      <c r="H44" s="399" t="str">
        <f t="shared" si="0"/>
        <v>１２月基準日</v>
      </c>
      <c r="I44" s="399" t="str">
        <f t="shared" si="0"/>
        <v/>
      </c>
      <c r="J44" s="399" t="str">
        <f t="shared" si="0"/>
        <v/>
      </c>
      <c r="K44" s="399" t="str">
        <f t="shared" si="0"/>
        <v/>
      </c>
      <c r="L44" s="399" t="str">
        <f t="shared" si="0"/>
        <v/>
      </c>
      <c r="M44" s="399" t="str">
        <f t="shared" si="0"/>
        <v/>
      </c>
      <c r="N44" s="399" t="str">
        <f t="shared" si="0"/>
        <v>６月基準日</v>
      </c>
      <c r="O44" s="399" t="str">
        <f t="shared" si="0"/>
        <v/>
      </c>
      <c r="P44" s="400"/>
    </row>
    <row r="45" spans="2:20" ht="27" customHeight="1" collapsed="1" x14ac:dyDescent="0.15">
      <c r="B45" s="758" t="s">
        <v>114</v>
      </c>
      <c r="C45" s="758"/>
      <c r="D45" s="194">
        <f>G16</f>
        <v>45882</v>
      </c>
      <c r="E45" s="195">
        <f t="shared" ref="E45:O45" si="1">EDATE(D45,1)</f>
        <v>45913</v>
      </c>
      <c r="F45" s="195">
        <f t="shared" si="1"/>
        <v>45943</v>
      </c>
      <c r="G45" s="195">
        <f t="shared" si="1"/>
        <v>45974</v>
      </c>
      <c r="H45" s="195">
        <f t="shared" si="1"/>
        <v>46004</v>
      </c>
      <c r="I45" s="195">
        <f t="shared" si="1"/>
        <v>46035</v>
      </c>
      <c r="J45" s="195">
        <f t="shared" si="1"/>
        <v>46066</v>
      </c>
      <c r="K45" s="195">
        <f t="shared" si="1"/>
        <v>46094</v>
      </c>
      <c r="L45" s="195">
        <f t="shared" si="1"/>
        <v>46125</v>
      </c>
      <c r="M45" s="195">
        <f t="shared" si="1"/>
        <v>46155</v>
      </c>
      <c r="N45" s="195">
        <f t="shared" si="1"/>
        <v>46186</v>
      </c>
      <c r="O45" s="195">
        <f t="shared" si="1"/>
        <v>46216</v>
      </c>
      <c r="P45" s="171"/>
    </row>
    <row r="46" spans="2:20" s="356" customFormat="1" ht="13.5" hidden="1" outlineLevel="1" x14ac:dyDescent="0.15">
      <c r="B46" s="763" t="s">
        <v>115</v>
      </c>
      <c r="C46" s="764"/>
      <c r="D46" s="383">
        <f t="shared" ref="D46:O46" si="2">EOMONTH(D45,-1)+1</f>
        <v>45870</v>
      </c>
      <c r="E46" s="384">
        <f t="shared" si="2"/>
        <v>45901</v>
      </c>
      <c r="F46" s="384">
        <f t="shared" si="2"/>
        <v>45931</v>
      </c>
      <c r="G46" s="384">
        <f t="shared" si="2"/>
        <v>45962</v>
      </c>
      <c r="H46" s="384">
        <f t="shared" si="2"/>
        <v>45992</v>
      </c>
      <c r="I46" s="384">
        <f t="shared" si="2"/>
        <v>46023</v>
      </c>
      <c r="J46" s="384">
        <f t="shared" si="2"/>
        <v>46054</v>
      </c>
      <c r="K46" s="384">
        <f t="shared" si="2"/>
        <v>46082</v>
      </c>
      <c r="L46" s="384">
        <f t="shared" si="2"/>
        <v>46113</v>
      </c>
      <c r="M46" s="384">
        <f t="shared" si="2"/>
        <v>46143</v>
      </c>
      <c r="N46" s="384">
        <f t="shared" si="2"/>
        <v>46174</v>
      </c>
      <c r="O46" s="384">
        <f t="shared" si="2"/>
        <v>46204</v>
      </c>
      <c r="P46" s="362"/>
    </row>
    <row r="47" spans="2:20" s="356" customFormat="1" ht="13.5" hidden="1" outlineLevel="1" x14ac:dyDescent="0.15">
      <c r="B47" s="768" t="s">
        <v>116</v>
      </c>
      <c r="C47" s="769"/>
      <c r="D47" s="385">
        <f t="shared" ref="D47:O47" si="3">EOMONTH(D45,0)</f>
        <v>45900</v>
      </c>
      <c r="E47" s="386">
        <f t="shared" si="3"/>
        <v>45930</v>
      </c>
      <c r="F47" s="386">
        <f t="shared" si="3"/>
        <v>45961</v>
      </c>
      <c r="G47" s="386">
        <f t="shared" si="3"/>
        <v>45991</v>
      </c>
      <c r="H47" s="386">
        <f t="shared" si="3"/>
        <v>46022</v>
      </c>
      <c r="I47" s="386">
        <f t="shared" si="3"/>
        <v>46053</v>
      </c>
      <c r="J47" s="386">
        <f t="shared" si="3"/>
        <v>46081</v>
      </c>
      <c r="K47" s="386">
        <f t="shared" si="3"/>
        <v>46112</v>
      </c>
      <c r="L47" s="386">
        <f t="shared" si="3"/>
        <v>46142</v>
      </c>
      <c r="M47" s="386">
        <f t="shared" si="3"/>
        <v>46173</v>
      </c>
      <c r="N47" s="386">
        <f t="shared" si="3"/>
        <v>46203</v>
      </c>
      <c r="O47" s="386">
        <f t="shared" si="3"/>
        <v>46234</v>
      </c>
      <c r="P47" s="362"/>
    </row>
    <row r="48" spans="2:20" s="356" customFormat="1" ht="27" hidden="1" customHeight="1" outlineLevel="1" x14ac:dyDescent="0.15">
      <c r="B48" s="768" t="s">
        <v>117</v>
      </c>
      <c r="C48" s="769"/>
      <c r="D48" s="387">
        <f t="shared" ref="D48:O48" si="4">NETWORKDAYS(D46,D47)</f>
        <v>21</v>
      </c>
      <c r="E48" s="388">
        <f t="shared" si="4"/>
        <v>22</v>
      </c>
      <c r="F48" s="388">
        <f t="shared" si="4"/>
        <v>23</v>
      </c>
      <c r="G48" s="388">
        <f t="shared" si="4"/>
        <v>20</v>
      </c>
      <c r="H48" s="388">
        <f t="shared" si="4"/>
        <v>23</v>
      </c>
      <c r="I48" s="388">
        <f t="shared" si="4"/>
        <v>22</v>
      </c>
      <c r="J48" s="388">
        <f t="shared" si="4"/>
        <v>20</v>
      </c>
      <c r="K48" s="388">
        <f t="shared" si="4"/>
        <v>22</v>
      </c>
      <c r="L48" s="388">
        <f t="shared" si="4"/>
        <v>22</v>
      </c>
      <c r="M48" s="388">
        <f t="shared" si="4"/>
        <v>21</v>
      </c>
      <c r="N48" s="388">
        <f t="shared" si="4"/>
        <v>22</v>
      </c>
      <c r="O48" s="388">
        <f t="shared" si="4"/>
        <v>23</v>
      </c>
      <c r="P48" s="362"/>
    </row>
    <row r="49" spans="2:27" s="356" customFormat="1" ht="13.5" hidden="1" customHeight="1" outlineLevel="1" x14ac:dyDescent="0.15">
      <c r="B49" s="768" t="s">
        <v>118</v>
      </c>
      <c r="C49" s="769"/>
      <c r="D49" s="387">
        <f t="shared" ref="D49:O49" si="5">MAX(NETWORKDAYS(MAX(D46,育休開始日),MIN(D47,育休終了日)),0)</f>
        <v>13</v>
      </c>
      <c r="E49" s="388">
        <f t="shared" si="5"/>
        <v>22</v>
      </c>
      <c r="F49" s="388">
        <f t="shared" si="5"/>
        <v>23</v>
      </c>
      <c r="G49" s="388">
        <f t="shared" si="5"/>
        <v>20</v>
      </c>
      <c r="H49" s="388">
        <f t="shared" si="5"/>
        <v>23</v>
      </c>
      <c r="I49" s="388">
        <f t="shared" si="5"/>
        <v>22</v>
      </c>
      <c r="J49" s="388">
        <f t="shared" si="5"/>
        <v>20</v>
      </c>
      <c r="K49" s="388">
        <f t="shared" si="5"/>
        <v>0</v>
      </c>
      <c r="L49" s="388">
        <f t="shared" si="5"/>
        <v>0</v>
      </c>
      <c r="M49" s="388">
        <f t="shared" si="5"/>
        <v>0</v>
      </c>
      <c r="N49" s="388">
        <f t="shared" si="5"/>
        <v>0</v>
      </c>
      <c r="O49" s="388">
        <f t="shared" si="5"/>
        <v>0</v>
      </c>
      <c r="P49" s="362"/>
    </row>
    <row r="50" spans="2:27" s="356" customFormat="1" ht="27" hidden="1" customHeight="1" outlineLevel="1" x14ac:dyDescent="0.15">
      <c r="B50" s="768" t="s">
        <v>119</v>
      </c>
      <c r="C50" s="769"/>
      <c r="D50" s="387">
        <f t="shared" ref="D50:O50" si="6">IF(D49=0,"休業なし",D48-D49)</f>
        <v>8</v>
      </c>
      <c r="E50" s="388">
        <f t="shared" si="6"/>
        <v>0</v>
      </c>
      <c r="F50" s="388">
        <f t="shared" si="6"/>
        <v>0</v>
      </c>
      <c r="G50" s="388">
        <f t="shared" si="6"/>
        <v>0</v>
      </c>
      <c r="H50" s="388">
        <f t="shared" si="6"/>
        <v>0</v>
      </c>
      <c r="I50" s="388">
        <f t="shared" si="6"/>
        <v>0</v>
      </c>
      <c r="J50" s="388">
        <f t="shared" si="6"/>
        <v>0</v>
      </c>
      <c r="K50" s="388" t="str">
        <f t="shared" si="6"/>
        <v>休業なし</v>
      </c>
      <c r="L50" s="388" t="str">
        <f t="shared" si="6"/>
        <v>休業なし</v>
      </c>
      <c r="M50" s="388" t="str">
        <f t="shared" si="6"/>
        <v>休業なし</v>
      </c>
      <c r="N50" s="388" t="str">
        <f t="shared" si="6"/>
        <v>休業なし</v>
      </c>
      <c r="O50" s="388" t="str">
        <f t="shared" si="6"/>
        <v>休業なし</v>
      </c>
      <c r="P50" s="362"/>
    </row>
    <row r="51" spans="2:27" ht="33" customHeight="1" collapsed="1" x14ac:dyDescent="0.15">
      <c r="B51" s="766" t="s">
        <v>120</v>
      </c>
      <c r="C51" s="767"/>
      <c r="D51" s="196">
        <f t="shared" ref="D51:O51" si="7">IF(D50="休業なし",給料月額,ROUNDDOWN(給料月額*D50/D48,0))</f>
        <v>95238</v>
      </c>
      <c r="E51" s="197">
        <f t="shared" si="7"/>
        <v>0</v>
      </c>
      <c r="F51" s="197">
        <f t="shared" si="7"/>
        <v>0</v>
      </c>
      <c r="G51" s="197">
        <f t="shared" si="7"/>
        <v>0</v>
      </c>
      <c r="H51" s="197">
        <f t="shared" si="7"/>
        <v>0</v>
      </c>
      <c r="I51" s="197">
        <f t="shared" si="7"/>
        <v>0</v>
      </c>
      <c r="J51" s="197">
        <f t="shared" si="7"/>
        <v>0</v>
      </c>
      <c r="K51" s="197">
        <f t="shared" si="7"/>
        <v>250000</v>
      </c>
      <c r="L51" s="197">
        <f t="shared" si="7"/>
        <v>250000</v>
      </c>
      <c r="M51" s="197">
        <f t="shared" si="7"/>
        <v>250000</v>
      </c>
      <c r="N51" s="197">
        <f t="shared" si="7"/>
        <v>250000</v>
      </c>
      <c r="O51" s="197">
        <f t="shared" si="7"/>
        <v>250000</v>
      </c>
      <c r="P51" s="171"/>
    </row>
    <row r="52" spans="2:27" ht="33" customHeight="1" x14ac:dyDescent="0.15">
      <c r="B52" s="745" t="s">
        <v>121</v>
      </c>
      <c r="C52" s="770"/>
      <c r="D52" s="196">
        <f t="shared" ref="D52:O52" si="8">IF(D50="休業なし",地域手当,ROUNDDOWN(地域手当*D50/D48,0))</f>
        <v>4571</v>
      </c>
      <c r="E52" s="197">
        <f t="shared" si="8"/>
        <v>0</v>
      </c>
      <c r="F52" s="197">
        <f t="shared" si="8"/>
        <v>0</v>
      </c>
      <c r="G52" s="197">
        <f t="shared" si="8"/>
        <v>0</v>
      </c>
      <c r="H52" s="197">
        <f t="shared" si="8"/>
        <v>0</v>
      </c>
      <c r="I52" s="197">
        <f t="shared" si="8"/>
        <v>0</v>
      </c>
      <c r="J52" s="197">
        <f t="shared" si="8"/>
        <v>0</v>
      </c>
      <c r="K52" s="197">
        <f t="shared" si="8"/>
        <v>12000</v>
      </c>
      <c r="L52" s="197">
        <f t="shared" si="8"/>
        <v>12000</v>
      </c>
      <c r="M52" s="197">
        <f t="shared" si="8"/>
        <v>12000</v>
      </c>
      <c r="N52" s="197">
        <f t="shared" si="8"/>
        <v>12000</v>
      </c>
      <c r="O52" s="197">
        <f t="shared" si="8"/>
        <v>12000</v>
      </c>
      <c r="P52" s="171"/>
    </row>
    <row r="53" spans="2:27" ht="33" customHeight="1" x14ac:dyDescent="0.15">
      <c r="B53" s="771" t="s">
        <v>122</v>
      </c>
      <c r="C53" s="772"/>
      <c r="D53" s="196">
        <f t="shared" ref="D53:O53" si="9">IF(D50="休業なし",その他手当,ROUNDDOWN(その他手当*D50/D48,0))</f>
        <v>17142</v>
      </c>
      <c r="E53" s="197">
        <f t="shared" si="9"/>
        <v>0</v>
      </c>
      <c r="F53" s="197">
        <f t="shared" si="9"/>
        <v>0</v>
      </c>
      <c r="G53" s="197">
        <f t="shared" si="9"/>
        <v>0</v>
      </c>
      <c r="H53" s="197">
        <f t="shared" si="9"/>
        <v>0</v>
      </c>
      <c r="I53" s="197">
        <f t="shared" si="9"/>
        <v>0</v>
      </c>
      <c r="J53" s="197">
        <f t="shared" si="9"/>
        <v>0</v>
      </c>
      <c r="K53" s="197">
        <f t="shared" si="9"/>
        <v>45000</v>
      </c>
      <c r="L53" s="197">
        <f t="shared" si="9"/>
        <v>45000</v>
      </c>
      <c r="M53" s="197">
        <f t="shared" si="9"/>
        <v>45000</v>
      </c>
      <c r="N53" s="197">
        <f t="shared" si="9"/>
        <v>45000</v>
      </c>
      <c r="O53" s="197">
        <f t="shared" si="9"/>
        <v>45000</v>
      </c>
      <c r="P53" s="171"/>
    </row>
    <row r="54" spans="2:27" ht="13.5" customHeight="1" x14ac:dyDescent="0.15">
      <c r="B54" s="773" t="s">
        <v>123</v>
      </c>
      <c r="C54" s="774"/>
      <c r="D54" s="198">
        <f t="shared" ref="D54:O54" si="10">IFERROR(IF(D44="６月基準日",期末手当*期末期間率6月,IF(D44="１２月基準日",期末手当*期末期間率１２月,0)),0)</f>
        <v>0</v>
      </c>
      <c r="E54" s="199">
        <f t="shared" si="10"/>
        <v>0</v>
      </c>
      <c r="F54" s="199">
        <f t="shared" si="10"/>
        <v>0</v>
      </c>
      <c r="G54" s="199">
        <f t="shared" si="10"/>
        <v>0</v>
      </c>
      <c r="H54" s="199">
        <f t="shared" si="10"/>
        <v>213000</v>
      </c>
      <c r="I54" s="199">
        <f t="shared" si="10"/>
        <v>0</v>
      </c>
      <c r="J54" s="199">
        <f t="shared" si="10"/>
        <v>0</v>
      </c>
      <c r="K54" s="199">
        <f t="shared" si="10"/>
        <v>0</v>
      </c>
      <c r="L54" s="199">
        <f t="shared" si="10"/>
        <v>0</v>
      </c>
      <c r="M54" s="199">
        <f t="shared" si="10"/>
        <v>0</v>
      </c>
      <c r="N54" s="199">
        <f t="shared" si="10"/>
        <v>213000</v>
      </c>
      <c r="O54" s="199">
        <f t="shared" si="10"/>
        <v>0</v>
      </c>
      <c r="P54" s="171"/>
    </row>
    <row r="55" spans="2:27" ht="13.5" x14ac:dyDescent="0.15">
      <c r="B55" s="775" t="s">
        <v>124</v>
      </c>
      <c r="C55" s="776"/>
      <c r="D55" s="200">
        <f t="shared" ref="D55:O55" si="11">IFERROR(IF(D44="６月基準日",勤勉手当*勤勉期間率６月,IF(D44="１２月基準日",勤勉手当*勤勉期間率１２月,0)),0)</f>
        <v>0</v>
      </c>
      <c r="E55" s="201">
        <f t="shared" si="11"/>
        <v>0</v>
      </c>
      <c r="F55" s="201">
        <f t="shared" si="11"/>
        <v>0</v>
      </c>
      <c r="G55" s="201">
        <f t="shared" si="11"/>
        <v>0</v>
      </c>
      <c r="H55" s="201">
        <f t="shared" si="11"/>
        <v>84000</v>
      </c>
      <c r="I55" s="201">
        <f t="shared" si="11"/>
        <v>0</v>
      </c>
      <c r="J55" s="201">
        <f t="shared" si="11"/>
        <v>0</v>
      </c>
      <c r="K55" s="201">
        <f t="shared" si="11"/>
        <v>0</v>
      </c>
      <c r="L55" s="201">
        <f t="shared" si="11"/>
        <v>0</v>
      </c>
      <c r="M55" s="201">
        <f t="shared" si="11"/>
        <v>0</v>
      </c>
      <c r="N55" s="201">
        <f t="shared" si="11"/>
        <v>140000</v>
      </c>
      <c r="O55" s="201">
        <f t="shared" si="11"/>
        <v>0</v>
      </c>
      <c r="P55" s="171"/>
    </row>
    <row r="56" spans="2:27" s="356" customFormat="1" ht="27" hidden="1" customHeight="1" outlineLevel="1" x14ac:dyDescent="0.15">
      <c r="B56" s="777" t="s">
        <v>125</v>
      </c>
      <c r="C56" s="778"/>
      <c r="D56" s="389">
        <f>IF(NETWORKDAYS(MAX(D46,育休開始日),MIN(D47,育休終了日,育休後180日,子1歳日-1))&gt;0,NETWORKDAYS(MAX(D46,育休開始日),MIN(D47,育休終了日,育休後180日,子1歳日-1)),0)</f>
        <v>13</v>
      </c>
      <c r="E56" s="390">
        <f t="shared" ref="E56:O56" si="12">IF(NETWORKDAYS(MAX(E46,育休開始日),MIN(E47,育休終了日,育休後180日,子1歳日-1))&gt;0,NETWORKDAYS(MAX(E46,育休開始日),MIN(E47,育休終了日,育休後180日,子1歳日-1)),0)</f>
        <v>22</v>
      </c>
      <c r="F56" s="390">
        <f t="shared" si="12"/>
        <v>23</v>
      </c>
      <c r="G56" s="390">
        <f t="shared" si="12"/>
        <v>20</v>
      </c>
      <c r="H56" s="390">
        <f t="shared" si="12"/>
        <v>23</v>
      </c>
      <c r="I56" s="390">
        <f t="shared" si="12"/>
        <v>22</v>
      </c>
      <c r="J56" s="390">
        <f t="shared" si="12"/>
        <v>5</v>
      </c>
      <c r="K56" s="390">
        <f t="shared" si="12"/>
        <v>0</v>
      </c>
      <c r="L56" s="390">
        <f t="shared" si="12"/>
        <v>0</v>
      </c>
      <c r="M56" s="390">
        <f t="shared" si="12"/>
        <v>0</v>
      </c>
      <c r="N56" s="390">
        <f t="shared" si="12"/>
        <v>0</v>
      </c>
      <c r="O56" s="390">
        <f t="shared" si="12"/>
        <v>0</v>
      </c>
      <c r="P56" s="362"/>
      <c r="T56" s="391"/>
      <c r="U56" s="392"/>
      <c r="V56" s="391"/>
      <c r="W56" s="391"/>
      <c r="X56" s="391"/>
      <c r="Y56" s="391"/>
      <c r="Z56" s="391"/>
      <c r="AA56" s="391"/>
    </row>
    <row r="57" spans="2:27" s="356" customFormat="1" ht="27" hidden="1" customHeight="1" outlineLevel="1" x14ac:dyDescent="0.15">
      <c r="B57" s="779" t="s">
        <v>126</v>
      </c>
      <c r="C57" s="780"/>
      <c r="D57" s="389">
        <f t="shared" ref="D57:O57" si="13">IF(NETWORKDAYS(MAX(D46,育休開始日,育休後180日+1),MIN(D47,育休終了日,子1歳日-1))&gt;0,NETWORKDAYS(MAX(D46,育休開始日,育休後180日+1),MIN(D47,育休終了日,子1歳日-1)),0)</f>
        <v>0</v>
      </c>
      <c r="E57" s="390">
        <f t="shared" si="13"/>
        <v>0</v>
      </c>
      <c r="F57" s="390">
        <f t="shared" si="13"/>
        <v>0</v>
      </c>
      <c r="G57" s="390">
        <f t="shared" si="13"/>
        <v>0</v>
      </c>
      <c r="H57" s="390">
        <f t="shared" si="13"/>
        <v>0</v>
      </c>
      <c r="I57" s="390">
        <f t="shared" si="13"/>
        <v>0</v>
      </c>
      <c r="J57" s="390">
        <f t="shared" si="13"/>
        <v>15</v>
      </c>
      <c r="K57" s="390">
        <f t="shared" si="13"/>
        <v>0</v>
      </c>
      <c r="L57" s="390">
        <f t="shared" si="13"/>
        <v>0</v>
      </c>
      <c r="M57" s="390">
        <f t="shared" si="13"/>
        <v>0</v>
      </c>
      <c r="N57" s="390">
        <f t="shared" si="13"/>
        <v>0</v>
      </c>
      <c r="O57" s="390">
        <f t="shared" si="13"/>
        <v>0</v>
      </c>
      <c r="P57" s="362"/>
      <c r="T57" s="391"/>
      <c r="U57" s="392"/>
      <c r="V57" s="391"/>
      <c r="W57" s="391"/>
      <c r="X57" s="391"/>
      <c r="Y57" s="391"/>
      <c r="Z57" s="391"/>
      <c r="AA57" s="391"/>
    </row>
    <row r="58" spans="2:27" ht="33" customHeight="1" collapsed="1" x14ac:dyDescent="0.15">
      <c r="B58" s="766" t="s">
        <v>127</v>
      </c>
      <c r="C58" s="767"/>
      <c r="D58" s="202">
        <f>D56*手当日額180日+D57*手当日額181日</f>
        <v>162344</v>
      </c>
      <c r="E58" s="203">
        <f t="shared" ref="E58:O58" si="14">E56*手当日額180日+E57*手当日額181日</f>
        <v>274736</v>
      </c>
      <c r="F58" s="203">
        <f t="shared" si="14"/>
        <v>287224</v>
      </c>
      <c r="G58" s="203">
        <f t="shared" si="14"/>
        <v>249760</v>
      </c>
      <c r="H58" s="203">
        <f t="shared" si="14"/>
        <v>287224</v>
      </c>
      <c r="I58" s="203">
        <f t="shared" si="14"/>
        <v>274736</v>
      </c>
      <c r="J58" s="203">
        <f t="shared" si="14"/>
        <v>202240</v>
      </c>
      <c r="K58" s="203">
        <f t="shared" si="14"/>
        <v>0</v>
      </c>
      <c r="L58" s="203">
        <f t="shared" si="14"/>
        <v>0</v>
      </c>
      <c r="M58" s="203">
        <f t="shared" si="14"/>
        <v>0</v>
      </c>
      <c r="N58" s="203">
        <f t="shared" si="14"/>
        <v>0</v>
      </c>
      <c r="O58" s="203">
        <f t="shared" si="14"/>
        <v>0</v>
      </c>
      <c r="P58" s="171"/>
    </row>
    <row r="59" spans="2:27" ht="27" customHeight="1" outlineLevel="1" x14ac:dyDescent="0.15">
      <c r="B59" s="781" t="s">
        <v>185</v>
      </c>
      <c r="C59" s="767"/>
      <c r="D59" s="202">
        <f>F39</f>
        <v>48460</v>
      </c>
      <c r="E59" s="203">
        <v>0</v>
      </c>
      <c r="F59" s="203">
        <v>0</v>
      </c>
      <c r="G59" s="203">
        <v>0</v>
      </c>
      <c r="H59" s="203">
        <v>0</v>
      </c>
      <c r="I59" s="203">
        <v>0</v>
      </c>
      <c r="J59" s="203">
        <v>0</v>
      </c>
      <c r="K59" s="203">
        <v>0</v>
      </c>
      <c r="L59" s="203">
        <v>0</v>
      </c>
      <c r="M59" s="203">
        <v>0</v>
      </c>
      <c r="N59" s="203">
        <v>0</v>
      </c>
      <c r="O59" s="203">
        <v>0</v>
      </c>
      <c r="P59" s="171"/>
    </row>
    <row r="60" spans="2:27" ht="33" customHeight="1" x14ac:dyDescent="0.15">
      <c r="B60" s="744" t="s">
        <v>128</v>
      </c>
      <c r="C60" s="204" t="s">
        <v>129</v>
      </c>
      <c r="D60" s="205">
        <f t="shared" ref="D60:O60" si="15">IF(AND(D46&gt;=社保免除始期,D46&lt;=社保免除終期),-社保+社保,-社保)</f>
        <v>0</v>
      </c>
      <c r="E60" s="206">
        <f t="shared" si="15"/>
        <v>0</v>
      </c>
      <c r="F60" s="206">
        <f t="shared" si="15"/>
        <v>0</v>
      </c>
      <c r="G60" s="206">
        <f t="shared" si="15"/>
        <v>0</v>
      </c>
      <c r="H60" s="206">
        <f t="shared" si="15"/>
        <v>0</v>
      </c>
      <c r="I60" s="206">
        <f t="shared" si="15"/>
        <v>0</v>
      </c>
      <c r="J60" s="206">
        <f>IF(AND(J46&gt;=社保免除始期,J46&lt;=社保免除終期),-社保+社保,-社保)</f>
        <v>0</v>
      </c>
      <c r="K60" s="206">
        <f t="shared" si="15"/>
        <v>-54476</v>
      </c>
      <c r="L60" s="206">
        <f t="shared" si="15"/>
        <v>-54476</v>
      </c>
      <c r="M60" s="206">
        <f t="shared" si="15"/>
        <v>-54476</v>
      </c>
      <c r="N60" s="206">
        <f>IF(AND(N46&gt;=社保免除始期,N46&lt;=社保免除終期),-社保+社保,-社保)</f>
        <v>-54476</v>
      </c>
      <c r="O60" s="206">
        <f t="shared" si="15"/>
        <v>-54476</v>
      </c>
      <c r="P60" s="171"/>
    </row>
    <row r="61" spans="2:27" ht="16.5" customHeight="1" thickBot="1" x14ac:dyDescent="0.2">
      <c r="B61" s="782"/>
      <c r="C61" s="207" t="s">
        <v>130</v>
      </c>
      <c r="D61" s="208">
        <f t="shared" ref="D61:O61" si="16">IF(OR(AND(D44="６月基準日",D47&gt;=育休開始日,D47&lt;=育休終了日,子３歳日&gt;D47),AND(D44="１２月基準日",D47&gt;=育休開始日,D47&lt;=育休終了日,子３歳日&gt;D47)),-社保期末勤勉+社保期末勤勉,IF(OR(D44="６月基準日",D44="１２月基準日"),-社保期末勤勉,0))</f>
        <v>0</v>
      </c>
      <c r="E61" s="209">
        <f t="shared" si="16"/>
        <v>0</v>
      </c>
      <c r="F61" s="209">
        <f t="shared" si="16"/>
        <v>0</v>
      </c>
      <c r="G61" s="209">
        <f t="shared" si="16"/>
        <v>0</v>
      </c>
      <c r="H61" s="209">
        <f t="shared" si="16"/>
        <v>0</v>
      </c>
      <c r="I61" s="209">
        <f t="shared" si="16"/>
        <v>0</v>
      </c>
      <c r="J61" s="209">
        <f t="shared" si="16"/>
        <v>0</v>
      </c>
      <c r="K61" s="209">
        <f t="shared" si="16"/>
        <v>0</v>
      </c>
      <c r="L61" s="209">
        <f t="shared" si="16"/>
        <v>0</v>
      </c>
      <c r="M61" s="209">
        <f t="shared" si="16"/>
        <v>0</v>
      </c>
      <c r="N61" s="209">
        <f t="shared" si="16"/>
        <v>-90000</v>
      </c>
      <c r="O61" s="209">
        <f t="shared" si="16"/>
        <v>0</v>
      </c>
      <c r="P61" s="171"/>
    </row>
    <row r="62" spans="2:27" ht="16.5" customHeight="1" thickTop="1" x14ac:dyDescent="0.15">
      <c r="B62" s="783" t="s">
        <v>131</v>
      </c>
      <c r="C62" s="783"/>
      <c r="D62" s="211">
        <f t="shared" ref="D62:N62" si="17">IF(D50="休業なし",D63,D51+D52+D53+D54+D55+D58+D59+D60+D61)</f>
        <v>327755</v>
      </c>
      <c r="E62" s="211">
        <f t="shared" si="17"/>
        <v>274736</v>
      </c>
      <c r="F62" s="211">
        <f t="shared" si="17"/>
        <v>287224</v>
      </c>
      <c r="G62" s="211">
        <f t="shared" si="17"/>
        <v>249760</v>
      </c>
      <c r="H62" s="211">
        <f>IF(H50="休業なし",H63,H51+H52+H53+H54+H55+H58+H59+H60+H61)</f>
        <v>584224</v>
      </c>
      <c r="I62" s="211">
        <f t="shared" si="17"/>
        <v>274736</v>
      </c>
      <c r="J62" s="211">
        <f t="shared" si="17"/>
        <v>202240</v>
      </c>
      <c r="K62" s="211">
        <f t="shared" si="17"/>
        <v>252524</v>
      </c>
      <c r="L62" s="211">
        <f t="shared" si="17"/>
        <v>252524</v>
      </c>
      <c r="M62" s="211">
        <f t="shared" si="17"/>
        <v>252524</v>
      </c>
      <c r="N62" s="211">
        <f t="shared" si="17"/>
        <v>797524</v>
      </c>
      <c r="O62" s="211">
        <f>IF(O50="休業なし",O63,O51+O52+O53+O54+O55+O58+O59+O60+O61)</f>
        <v>252524</v>
      </c>
      <c r="P62" s="171"/>
    </row>
    <row r="63" spans="2:27" ht="27" customHeight="1" x14ac:dyDescent="0.15">
      <c r="B63" s="784" t="s">
        <v>132</v>
      </c>
      <c r="C63" s="785"/>
      <c r="D63" s="210">
        <f>IF(OR(D44="６月基準日",D44="１２月基準日"),給料月額+地域手当+その他手当+期末手当+勤勉手当-社保-社保期末勤勉,給料月額+地域手当+その他手当-社保)</f>
        <v>252524</v>
      </c>
      <c r="E63" s="211">
        <f t="shared" ref="E63:O63" si="18">IF(OR(E44="６月基準日",E44="１２月基準日"),給料月額+地域手当+その他手当+期末手当+勤勉手当-社保-社保期末勤勉,給料月額+地域手当+その他手当-社保)</f>
        <v>252524</v>
      </c>
      <c r="F63" s="211">
        <f t="shared" si="18"/>
        <v>252524</v>
      </c>
      <c r="G63" s="211">
        <f t="shared" si="18"/>
        <v>252524</v>
      </c>
      <c r="H63" s="211">
        <f>IF(OR(H44="６月基準日",H44="１２月基準日"),給料月額+地域手当+その他手当+期末手当+勤勉手当-社保-社保期末勤勉,給料月額+地域手当+その他手当-社保)</f>
        <v>797524</v>
      </c>
      <c r="I63" s="211">
        <f t="shared" si="18"/>
        <v>252524</v>
      </c>
      <c r="J63" s="211">
        <f t="shared" si="18"/>
        <v>252524</v>
      </c>
      <c r="K63" s="211">
        <f>IF(OR(K44="６月基準日",K44="１２月基準日"),給料月額+地域手当+その他手当+期末手当+勤勉手当-社保-社保期末勤勉,給料月額+地域手当+その他手当-社保)</f>
        <v>252524</v>
      </c>
      <c r="L63" s="211">
        <f t="shared" si="18"/>
        <v>252524</v>
      </c>
      <c r="M63" s="211">
        <f>IF(OR(M44="６月基準日",M44="１２月基準日"),給料月額+地域手当+その他手当+期末手当+勤勉手当-社保-社保期末勤勉,給料月額+地域手当+その他手当-社保)</f>
        <v>252524</v>
      </c>
      <c r="N63" s="211">
        <f>IF(OR(N44="６月基準日",N44="１２月基準日"),給料月額+地域手当+その他手当+期末手当+勤勉手当-社保-社保期末勤勉,給料月額+地域手当+その他手当-社保)</f>
        <v>797524</v>
      </c>
      <c r="O63" s="211">
        <f t="shared" si="18"/>
        <v>252524</v>
      </c>
      <c r="P63" s="171"/>
    </row>
    <row r="64" spans="2:27" ht="27" customHeight="1" x14ac:dyDescent="0.15">
      <c r="B64" s="212"/>
      <c r="C64" s="212"/>
      <c r="D64" s="213"/>
      <c r="E64" s="213"/>
      <c r="F64" s="213"/>
      <c r="G64" s="213"/>
      <c r="H64" s="213"/>
      <c r="I64" s="213"/>
      <c r="J64" s="213"/>
      <c r="K64" s="213"/>
      <c r="L64" s="213"/>
      <c r="M64" s="213"/>
      <c r="N64" s="213"/>
      <c r="O64" s="213"/>
      <c r="P64" s="171"/>
    </row>
    <row r="65" spans="2:27" ht="13.5" x14ac:dyDescent="0.15">
      <c r="B65" s="212"/>
      <c r="C65" s="212"/>
      <c r="D65" s="213"/>
      <c r="E65" s="213"/>
      <c r="F65" s="213"/>
      <c r="G65" s="213"/>
      <c r="H65" s="213"/>
      <c r="I65" s="213"/>
      <c r="J65" s="213"/>
      <c r="K65" s="213"/>
      <c r="L65" s="213"/>
      <c r="M65" s="213"/>
      <c r="N65" s="213"/>
      <c r="O65" s="213"/>
      <c r="P65" s="171"/>
    </row>
    <row r="66" spans="2:27" ht="13.5" x14ac:dyDescent="0.15">
      <c r="B66" s="212"/>
      <c r="C66" s="212"/>
      <c r="D66" s="213"/>
      <c r="E66" s="213"/>
      <c r="F66" s="213"/>
      <c r="G66" s="213"/>
      <c r="H66" s="213"/>
      <c r="I66" s="213"/>
      <c r="J66" s="213"/>
      <c r="K66" s="213"/>
      <c r="L66" s="213"/>
      <c r="M66" s="213"/>
      <c r="N66" s="213"/>
      <c r="O66" s="213"/>
      <c r="P66" s="171"/>
    </row>
    <row r="67" spans="2:27" ht="14.25" x14ac:dyDescent="0.15">
      <c r="B67" s="212"/>
      <c r="C67" s="212"/>
      <c r="D67" s="213"/>
      <c r="E67" s="213"/>
      <c r="F67" s="213"/>
      <c r="G67" s="213"/>
      <c r="H67" s="213"/>
      <c r="I67" s="213"/>
      <c r="J67" s="213"/>
      <c r="K67" s="213"/>
      <c r="L67" s="213"/>
      <c r="M67" s="213"/>
      <c r="N67" s="213"/>
      <c r="O67" s="213"/>
      <c r="P67" s="171"/>
      <c r="T67" s="218"/>
      <c r="U67" s="218"/>
      <c r="V67" s="218"/>
      <c r="W67" s="218"/>
      <c r="X67" s="218"/>
      <c r="Y67" s="218"/>
      <c r="Z67" s="218"/>
      <c r="AA67" s="218"/>
    </row>
    <row r="68" spans="2:27" ht="30.75" customHeight="1" x14ac:dyDescent="0.15">
      <c r="B68" s="212"/>
      <c r="C68" s="212"/>
      <c r="D68" s="213"/>
      <c r="E68" s="213"/>
      <c r="F68" s="213"/>
      <c r="G68" s="213"/>
      <c r="H68" s="213"/>
      <c r="I68" s="213"/>
      <c r="J68" s="213"/>
      <c r="K68" s="213"/>
      <c r="L68" s="213"/>
      <c r="M68" s="213"/>
      <c r="N68" s="213"/>
      <c r="O68" s="213"/>
      <c r="P68" s="171"/>
      <c r="T68" s="218"/>
      <c r="U68" s="218"/>
      <c r="V68" s="218"/>
      <c r="W68" s="218"/>
      <c r="X68" s="218"/>
      <c r="Y68" s="218"/>
      <c r="Z68" s="218"/>
      <c r="AA68" s="218"/>
    </row>
    <row r="69" spans="2:27" ht="14.25" x14ac:dyDescent="0.15">
      <c r="B69" s="212"/>
      <c r="C69" s="212"/>
      <c r="D69" s="213"/>
      <c r="E69" s="213"/>
      <c r="F69" s="213"/>
      <c r="G69" s="213"/>
      <c r="H69" s="213"/>
      <c r="I69" s="213"/>
      <c r="J69" s="213"/>
      <c r="K69" s="213"/>
      <c r="L69" s="213"/>
      <c r="M69" s="213"/>
      <c r="N69" s="213"/>
      <c r="O69" s="213"/>
      <c r="P69" s="171"/>
      <c r="T69" s="218"/>
      <c r="U69" s="218"/>
      <c r="V69" s="218"/>
      <c r="W69" s="218"/>
      <c r="X69" s="218"/>
      <c r="Y69" s="218"/>
      <c r="Z69" s="218"/>
      <c r="AA69" s="218"/>
    </row>
    <row r="70" spans="2:27" ht="14.25" x14ac:dyDescent="0.15">
      <c r="B70" s="212"/>
      <c r="C70" s="212"/>
      <c r="D70" s="213"/>
      <c r="E70" s="213"/>
      <c r="F70" s="213"/>
      <c r="G70" s="213"/>
      <c r="H70" s="213"/>
      <c r="I70" s="213"/>
      <c r="J70" s="213"/>
      <c r="K70" s="213"/>
      <c r="L70" s="213"/>
      <c r="M70" s="213"/>
      <c r="N70" s="213"/>
      <c r="O70" s="213"/>
      <c r="P70" s="171"/>
      <c r="T70" s="218"/>
      <c r="U70" s="218"/>
      <c r="V70" s="218"/>
      <c r="W70" s="218"/>
      <c r="X70" s="218"/>
      <c r="Y70" s="218"/>
      <c r="Z70" s="218"/>
      <c r="AA70" s="218"/>
    </row>
    <row r="71" spans="2:27" ht="13.5" x14ac:dyDescent="0.15">
      <c r="B71" s="212"/>
      <c r="C71" s="212"/>
      <c r="D71" s="213"/>
      <c r="E71" s="213"/>
      <c r="F71" s="213"/>
      <c r="G71" s="213"/>
      <c r="H71" s="213"/>
      <c r="I71" s="213"/>
      <c r="J71" s="213"/>
      <c r="K71" s="213"/>
      <c r="L71" s="213"/>
      <c r="M71" s="213"/>
      <c r="N71" s="213"/>
      <c r="O71" s="213"/>
      <c r="P71" s="171"/>
    </row>
    <row r="72" spans="2:27" ht="13.5" x14ac:dyDescent="0.15">
      <c r="B72" s="212"/>
      <c r="C72" s="212"/>
      <c r="D72" s="213"/>
      <c r="E72" s="213"/>
      <c r="F72" s="213"/>
      <c r="G72" s="213"/>
      <c r="H72" s="213"/>
      <c r="I72" s="213"/>
      <c r="J72" s="213"/>
      <c r="K72" s="213"/>
      <c r="L72" s="213"/>
      <c r="M72" s="213"/>
      <c r="N72" s="213"/>
      <c r="O72" s="213"/>
      <c r="P72" s="171"/>
    </row>
    <row r="73" spans="2:27" ht="13.5" x14ac:dyDescent="0.15">
      <c r="B73" s="212"/>
      <c r="C73" s="212"/>
      <c r="D73" s="213"/>
      <c r="E73" s="213"/>
      <c r="F73" s="213"/>
      <c r="G73" s="213"/>
      <c r="H73" s="213"/>
      <c r="I73" s="213"/>
      <c r="J73" s="213"/>
      <c r="K73" s="213"/>
      <c r="L73" s="213"/>
      <c r="M73" s="213"/>
      <c r="N73" s="213"/>
      <c r="O73" s="213"/>
      <c r="P73" s="171"/>
    </row>
    <row r="74" spans="2:27" ht="13.5" x14ac:dyDescent="0.15">
      <c r="B74" s="212"/>
      <c r="C74" s="212"/>
      <c r="D74" s="213"/>
      <c r="E74" s="213"/>
      <c r="F74" s="213"/>
      <c r="G74" s="213"/>
      <c r="H74" s="213"/>
      <c r="I74" s="213"/>
      <c r="J74" s="213"/>
      <c r="K74" s="213"/>
      <c r="L74" s="213"/>
      <c r="M74" s="213"/>
      <c r="N74" s="213"/>
      <c r="O74" s="213"/>
      <c r="P74" s="171"/>
    </row>
    <row r="75" spans="2:27" ht="13.5" x14ac:dyDescent="0.15">
      <c r="B75" s="212"/>
      <c r="C75" s="212"/>
      <c r="D75" s="213"/>
      <c r="E75" s="213"/>
      <c r="F75" s="213"/>
      <c r="G75" s="213"/>
      <c r="H75" s="213"/>
      <c r="I75" s="213"/>
      <c r="J75" s="213"/>
      <c r="K75" s="213"/>
      <c r="L75" s="213"/>
      <c r="M75" s="213"/>
      <c r="N75" s="213"/>
      <c r="O75" s="213"/>
      <c r="P75" s="171"/>
    </row>
    <row r="76" spans="2:27" ht="13.5" x14ac:dyDescent="0.15">
      <c r="B76" s="212"/>
      <c r="C76" s="212"/>
      <c r="D76" s="213"/>
      <c r="E76" s="213"/>
      <c r="F76" s="213"/>
      <c r="G76" s="213"/>
      <c r="H76" s="213"/>
      <c r="I76" s="213"/>
      <c r="J76" s="213"/>
      <c r="K76" s="213"/>
      <c r="L76" s="213"/>
      <c r="M76" s="213"/>
      <c r="N76" s="213"/>
      <c r="O76" s="213"/>
      <c r="P76" s="171"/>
    </row>
    <row r="77" spans="2:27" ht="13.5" x14ac:dyDescent="0.15">
      <c r="B77" s="212"/>
      <c r="C77" s="212"/>
      <c r="D77" s="213"/>
      <c r="E77" s="213"/>
      <c r="F77" s="213"/>
      <c r="G77" s="213"/>
      <c r="H77" s="213"/>
      <c r="I77" s="213"/>
      <c r="J77" s="213"/>
      <c r="K77" s="213"/>
      <c r="L77" s="213"/>
      <c r="M77" s="213"/>
      <c r="N77" s="213"/>
      <c r="O77" s="213"/>
      <c r="P77" s="171"/>
    </row>
    <row r="78" spans="2:27" ht="13.5" x14ac:dyDescent="0.15">
      <c r="B78" s="212"/>
      <c r="C78" s="212"/>
      <c r="D78" s="213"/>
      <c r="E78" s="213"/>
      <c r="F78" s="213"/>
      <c r="G78" s="213"/>
      <c r="H78" s="213"/>
      <c r="I78" s="213"/>
      <c r="J78" s="213"/>
      <c r="K78" s="213"/>
      <c r="L78" s="213"/>
      <c r="M78" s="213"/>
      <c r="N78" s="213"/>
      <c r="O78" s="213"/>
      <c r="P78" s="171"/>
    </row>
    <row r="79" spans="2:27" ht="13.5" x14ac:dyDescent="0.15">
      <c r="B79" s="212"/>
      <c r="C79" s="212"/>
      <c r="D79" s="213"/>
      <c r="E79" s="213"/>
      <c r="F79" s="213"/>
      <c r="G79" s="213"/>
      <c r="H79" s="213"/>
      <c r="I79" s="213"/>
      <c r="J79" s="213"/>
      <c r="K79" s="213"/>
      <c r="L79" s="213"/>
      <c r="M79" s="213"/>
      <c r="N79" s="213"/>
      <c r="O79" s="213"/>
      <c r="P79" s="171"/>
    </row>
    <row r="80" spans="2:27" x14ac:dyDescent="0.15">
      <c r="B80" s="171"/>
      <c r="C80" s="171"/>
      <c r="D80" s="171"/>
      <c r="E80" s="171"/>
      <c r="F80" s="171"/>
      <c r="G80" s="171"/>
      <c r="H80" s="171"/>
      <c r="I80" s="171"/>
      <c r="J80" s="171"/>
      <c r="K80" s="171"/>
      <c r="L80" s="171"/>
      <c r="M80" s="171"/>
      <c r="N80" s="171"/>
      <c r="O80" s="171"/>
      <c r="P80" s="171"/>
    </row>
    <row r="81" spans="2:16" s="222" customFormat="1" ht="13.5" hidden="1" outlineLevel="1" x14ac:dyDescent="0.15">
      <c r="B81" s="223" t="s">
        <v>133</v>
      </c>
      <c r="C81" s="223"/>
      <c r="D81" s="223"/>
      <c r="E81" s="223"/>
      <c r="F81" s="223"/>
      <c r="G81" s="223"/>
      <c r="H81" s="223"/>
      <c r="I81" s="223"/>
      <c r="J81" s="223"/>
      <c r="K81" s="223"/>
      <c r="L81" s="223"/>
      <c r="M81" s="223"/>
      <c r="N81" s="223"/>
      <c r="O81" s="223"/>
      <c r="P81" s="224"/>
    </row>
    <row r="82" spans="2:16" s="222" customFormat="1" ht="13.5" hidden="1" outlineLevel="1" x14ac:dyDescent="0.15">
      <c r="B82" s="223"/>
      <c r="C82" s="225"/>
      <c r="D82" s="786" t="s">
        <v>134</v>
      </c>
      <c r="E82" s="787"/>
      <c r="F82" s="786" t="s">
        <v>135</v>
      </c>
      <c r="G82" s="787"/>
      <c r="H82" s="223"/>
      <c r="I82" s="226" t="s">
        <v>136</v>
      </c>
      <c r="J82" s="226" t="s">
        <v>137</v>
      </c>
      <c r="K82" s="226" t="s">
        <v>138</v>
      </c>
      <c r="L82" s="227" t="s">
        <v>139</v>
      </c>
      <c r="M82" s="223"/>
      <c r="N82" s="226" t="s">
        <v>140</v>
      </c>
      <c r="O82" s="226" t="s">
        <v>141</v>
      </c>
      <c r="P82" s="223"/>
    </row>
    <row r="83" spans="2:16" s="222" customFormat="1" ht="13.5" hidden="1" outlineLevel="1" x14ac:dyDescent="0.15">
      <c r="B83" s="224"/>
      <c r="C83" s="228" t="s">
        <v>142</v>
      </c>
      <c r="D83" s="220">
        <f>EOMONTH(E83,-7)+2</f>
        <v>45993</v>
      </c>
      <c r="E83" s="220">
        <f>HLOOKUP("６月基準日",$D$44:$O$46,3,FALSE)</f>
        <v>46174</v>
      </c>
      <c r="F83" s="220">
        <f>IF($G$16&gt;=D83,$G$16,D83)</f>
        <v>45993</v>
      </c>
      <c r="G83" s="220">
        <f>IF($J$16&gt;=E83,E83,$J$16)</f>
        <v>46081</v>
      </c>
      <c r="H83" s="229" t="s">
        <v>143</v>
      </c>
      <c r="I83" s="230">
        <f>M89</f>
        <v>2</v>
      </c>
      <c r="J83" s="230">
        <f>IFERROR(M90,0)</f>
        <v>27</v>
      </c>
      <c r="K83" s="231">
        <f>I83+J83/30</f>
        <v>2.9</v>
      </c>
      <c r="L83" s="231">
        <f>K83/2</f>
        <v>1.45</v>
      </c>
      <c r="M83" s="229" t="s">
        <v>143</v>
      </c>
      <c r="N83" s="231">
        <f>IF(L83&gt;=6,0,6-L83)</f>
        <v>4.55</v>
      </c>
      <c r="O83" s="231">
        <f>IF(K83&lt;=1,1,IF(K83=6,0,VLOOKUP(N83,$B$105:$C$109,2,TRUE)))</f>
        <v>0.6</v>
      </c>
      <c r="P83" s="223"/>
    </row>
    <row r="84" spans="2:16" s="222" customFormat="1" ht="13.5" hidden="1" outlineLevel="1" x14ac:dyDescent="0.15">
      <c r="B84" s="224"/>
      <c r="C84" s="232" t="s">
        <v>144</v>
      </c>
      <c r="D84" s="233" t="s">
        <v>145</v>
      </c>
      <c r="E84" s="233" t="s">
        <v>145</v>
      </c>
      <c r="F84" s="233" t="s">
        <v>145</v>
      </c>
      <c r="G84" s="233" t="s">
        <v>145</v>
      </c>
      <c r="H84" s="229" t="s">
        <v>143</v>
      </c>
      <c r="I84" s="234" t="s">
        <v>145</v>
      </c>
      <c r="J84" s="234" t="s">
        <v>145</v>
      </c>
      <c r="K84" s="231">
        <f>I83+J83/30</f>
        <v>2.9</v>
      </c>
      <c r="L84" s="235"/>
      <c r="M84" s="229" t="s">
        <v>143</v>
      </c>
      <c r="N84" s="231">
        <f>IF(K84&gt;=6,0,6-K84)</f>
        <v>3.1</v>
      </c>
      <c r="O84" s="231">
        <f>IF(K84&lt;=1,1,VLOOKUP(N84,$E$105:$F$118,2,TRUE))</f>
        <v>0.5</v>
      </c>
      <c r="P84" s="223"/>
    </row>
    <row r="85" spans="2:16" s="222" customFormat="1" ht="13.5" hidden="1" outlineLevel="1" x14ac:dyDescent="0.15">
      <c r="B85" s="223"/>
      <c r="C85" s="223"/>
      <c r="D85" s="236"/>
      <c r="E85" s="236"/>
      <c r="F85" s="223"/>
      <c r="G85" s="236"/>
      <c r="H85" s="236"/>
      <c r="I85" s="232"/>
      <c r="J85" s="237"/>
      <c r="K85" s="237"/>
      <c r="L85" s="238"/>
      <c r="M85" s="239"/>
      <c r="N85" s="232"/>
      <c r="O85" s="238"/>
      <c r="P85" s="223"/>
    </row>
    <row r="86" spans="2:16" s="222" customFormat="1" ht="13.5" hidden="1" outlineLevel="1" x14ac:dyDescent="0.15">
      <c r="B86" s="223"/>
      <c r="C86" s="223"/>
      <c r="D86" s="236"/>
      <c r="E86" s="223"/>
      <c r="F86" s="225" t="s">
        <v>146</v>
      </c>
      <c r="G86" s="225"/>
      <c r="H86" s="225"/>
      <c r="I86" s="225"/>
      <c r="J86" s="225"/>
      <c r="K86" s="225"/>
      <c r="L86" s="225"/>
      <c r="M86" s="225"/>
      <c r="N86" s="223"/>
      <c r="O86" s="238"/>
      <c r="P86" s="238"/>
    </row>
    <row r="87" spans="2:16" s="222" customFormat="1" ht="13.5" hidden="1" outlineLevel="1" x14ac:dyDescent="0.15">
      <c r="B87" s="223"/>
      <c r="C87" s="223"/>
      <c r="D87" s="239" t="s">
        <v>147</v>
      </c>
      <c r="E87" s="240">
        <f>F83</f>
        <v>45993</v>
      </c>
      <c r="F87" s="241"/>
      <c r="G87" s="226" t="s">
        <v>148</v>
      </c>
      <c r="H87" s="226" t="s">
        <v>149</v>
      </c>
      <c r="I87" s="226" t="s">
        <v>150</v>
      </c>
      <c r="J87" s="226" t="s">
        <v>151</v>
      </c>
      <c r="K87" s="226" t="s">
        <v>152</v>
      </c>
      <c r="L87" s="226" t="s">
        <v>153</v>
      </c>
      <c r="M87" s="226" t="s">
        <v>138</v>
      </c>
      <c r="N87" s="223"/>
      <c r="O87" s="238"/>
      <c r="P87" s="238"/>
    </row>
    <row r="88" spans="2:16" s="222" customFormat="1" ht="13.5" hidden="1" outlineLevel="1" x14ac:dyDescent="0.15">
      <c r="B88" s="223"/>
      <c r="C88" s="223"/>
      <c r="D88" s="236"/>
      <c r="E88" s="223"/>
      <c r="F88" s="242" t="s">
        <v>154</v>
      </c>
      <c r="G88" s="220">
        <f>EDATE($E$87,1)-1</f>
        <v>46023</v>
      </c>
      <c r="H88" s="220">
        <f>EDATE($E$87,2)-1</f>
        <v>46054</v>
      </c>
      <c r="I88" s="220">
        <f>EDATE($E$87,3)-1</f>
        <v>46082</v>
      </c>
      <c r="J88" s="220">
        <f>EDATE($E$87,4)-1</f>
        <v>46113</v>
      </c>
      <c r="K88" s="220">
        <f>EDATE($E$87,5)-1</f>
        <v>46143</v>
      </c>
      <c r="L88" s="220">
        <f>EDATE($E$87,6)-1</f>
        <v>46174</v>
      </c>
      <c r="M88" s="243"/>
      <c r="N88" s="223"/>
      <c r="O88" s="238"/>
      <c r="P88" s="238"/>
    </row>
    <row r="89" spans="2:16" s="222" customFormat="1" ht="13.5" hidden="1" outlineLevel="1" x14ac:dyDescent="0.15">
      <c r="B89" s="223"/>
      <c r="C89" s="223"/>
      <c r="D89" s="236"/>
      <c r="E89" s="223"/>
      <c r="F89" s="226" t="s">
        <v>155</v>
      </c>
      <c r="G89" s="231">
        <f t="shared" ref="G89:L89" si="19">IF($G$83&gt;=G88,1,0)</f>
        <v>1</v>
      </c>
      <c r="H89" s="231">
        <f t="shared" si="19"/>
        <v>1</v>
      </c>
      <c r="I89" s="231">
        <f t="shared" si="19"/>
        <v>0</v>
      </c>
      <c r="J89" s="231">
        <f t="shared" si="19"/>
        <v>0</v>
      </c>
      <c r="K89" s="231">
        <f t="shared" si="19"/>
        <v>0</v>
      </c>
      <c r="L89" s="231">
        <f t="shared" si="19"/>
        <v>0</v>
      </c>
      <c r="M89" s="231">
        <f>SUM(G89:L89)</f>
        <v>2</v>
      </c>
      <c r="N89" s="223"/>
      <c r="O89" s="238"/>
      <c r="P89" s="238"/>
    </row>
    <row r="90" spans="2:16" s="222" customFormat="1" ht="13.5" hidden="1" outlineLevel="1" x14ac:dyDescent="0.15">
      <c r="B90" s="223"/>
      <c r="C90" s="223"/>
      <c r="D90" s="236"/>
      <c r="E90" s="223"/>
      <c r="F90" s="226" t="s">
        <v>137</v>
      </c>
      <c r="G90" s="244"/>
      <c r="H90" s="244"/>
      <c r="I90" s="244"/>
      <c r="J90" s="244"/>
      <c r="K90" s="244"/>
      <c r="L90" s="245"/>
      <c r="M90" s="246">
        <f>DATEDIF(EDATE(E87,M89),G83,"d")+1</f>
        <v>27</v>
      </c>
      <c r="N90" s="223"/>
      <c r="O90" s="238"/>
      <c r="P90" s="238"/>
    </row>
    <row r="91" spans="2:16" s="222" customFormat="1" ht="13.5" hidden="1" outlineLevel="1" x14ac:dyDescent="0.15">
      <c r="B91" s="223"/>
      <c r="C91" s="223"/>
      <c r="D91" s="223"/>
      <c r="E91" s="223"/>
      <c r="F91" s="223"/>
      <c r="G91" s="223"/>
      <c r="H91" s="223"/>
      <c r="I91" s="223"/>
      <c r="J91" s="223"/>
      <c r="K91" s="223"/>
      <c r="L91" s="223"/>
      <c r="M91" s="223"/>
      <c r="N91" s="223"/>
      <c r="O91" s="223"/>
      <c r="P91" s="238"/>
    </row>
    <row r="92" spans="2:16" s="222" customFormat="1" ht="13.5" hidden="1" outlineLevel="1" x14ac:dyDescent="0.15">
      <c r="B92" s="223" t="s">
        <v>156</v>
      </c>
      <c r="C92" s="223"/>
      <c r="D92" s="223"/>
      <c r="E92" s="223"/>
      <c r="F92" s="223"/>
      <c r="G92" s="223"/>
      <c r="H92" s="223"/>
      <c r="I92" s="223"/>
      <c r="J92" s="223"/>
      <c r="K92" s="223"/>
      <c r="L92" s="223"/>
      <c r="M92" s="223"/>
      <c r="N92" s="223"/>
      <c r="O92" s="223"/>
      <c r="P92" s="223"/>
    </row>
    <row r="93" spans="2:16" s="222" customFormat="1" ht="13.5" hidden="1" outlineLevel="1" x14ac:dyDescent="0.15">
      <c r="B93" s="223"/>
      <c r="C93" s="225"/>
      <c r="D93" s="786" t="s">
        <v>157</v>
      </c>
      <c r="E93" s="787"/>
      <c r="F93" s="786" t="s">
        <v>135</v>
      </c>
      <c r="G93" s="787"/>
      <c r="H93" s="223"/>
      <c r="I93" s="226" t="s">
        <v>158</v>
      </c>
      <c r="J93" s="226" t="s">
        <v>159</v>
      </c>
      <c r="K93" s="226" t="s">
        <v>138</v>
      </c>
      <c r="L93" s="227" t="s">
        <v>139</v>
      </c>
      <c r="M93" s="223"/>
      <c r="N93" s="226" t="s">
        <v>140</v>
      </c>
      <c r="O93" s="226" t="s">
        <v>141</v>
      </c>
      <c r="P93" s="223"/>
    </row>
    <row r="94" spans="2:16" s="222" customFormat="1" ht="13.5" hidden="1" outlineLevel="1" x14ac:dyDescent="0.15">
      <c r="B94" s="224"/>
      <c r="C94" s="228" t="s">
        <v>142</v>
      </c>
      <c r="D94" s="220">
        <f>EOMONTH(E94,-7)+2</f>
        <v>45810</v>
      </c>
      <c r="E94" s="220">
        <f>HLOOKUP("１２月基準日",$D$44:$O$46,3,FALSE)</f>
        <v>45992</v>
      </c>
      <c r="F94" s="220">
        <f>IF($G$16&gt;=D94,$G$16,D94)</f>
        <v>45882</v>
      </c>
      <c r="G94" s="220">
        <f>IF($J$16&gt;=E94,E94,$J$16)</f>
        <v>45992</v>
      </c>
      <c r="H94" s="232" t="s">
        <v>160</v>
      </c>
      <c r="I94" s="230">
        <f>M100</f>
        <v>3</v>
      </c>
      <c r="J94" s="230">
        <f>IFERROR(M101,0)</f>
        <v>19</v>
      </c>
      <c r="K94" s="231">
        <f>I94+J94/30</f>
        <v>3.6333333333333333</v>
      </c>
      <c r="L94" s="231">
        <f>K94/2</f>
        <v>1.8166666666666667</v>
      </c>
      <c r="M94" s="232" t="s">
        <v>160</v>
      </c>
      <c r="N94" s="231">
        <f>IF(L94&gt;=6,0,6-L94)</f>
        <v>4.1833333333333336</v>
      </c>
      <c r="O94" s="231">
        <f>IF(K94&lt;=1,1,IF(K94=6,0,VLOOKUP(N94,$B$105:$C$109,2,TRUE)))</f>
        <v>0.6</v>
      </c>
      <c r="P94" s="223"/>
    </row>
    <row r="95" spans="2:16" s="222" customFormat="1" ht="13.5" hidden="1" outlineLevel="1" x14ac:dyDescent="0.15">
      <c r="B95" s="224"/>
      <c r="C95" s="228" t="s">
        <v>144</v>
      </c>
      <c r="D95" s="233" t="s">
        <v>145</v>
      </c>
      <c r="E95" s="233" t="s">
        <v>145</v>
      </c>
      <c r="F95" s="233" t="s">
        <v>145</v>
      </c>
      <c r="G95" s="233" t="s">
        <v>145</v>
      </c>
      <c r="H95" s="232" t="s">
        <v>160</v>
      </c>
      <c r="I95" s="234" t="s">
        <v>145</v>
      </c>
      <c r="J95" s="234" t="s">
        <v>145</v>
      </c>
      <c r="K95" s="231">
        <f>I94+J94/30</f>
        <v>3.6333333333333333</v>
      </c>
      <c r="L95" s="235"/>
      <c r="M95" s="232" t="s">
        <v>160</v>
      </c>
      <c r="N95" s="231">
        <f>IF(K95&gt;=6,0,6-K95)</f>
        <v>2.3666666666666667</v>
      </c>
      <c r="O95" s="231">
        <f>IF(K95&lt;=1,1,VLOOKUP(N95,$E$105:$F$118,2,TRUE))</f>
        <v>0.3</v>
      </c>
      <c r="P95" s="223"/>
    </row>
    <row r="96" spans="2:16" s="222" customFormat="1" ht="13.5" hidden="1" outlineLevel="1" x14ac:dyDescent="0.15">
      <c r="B96" s="223"/>
      <c r="C96" s="223"/>
      <c r="D96" s="223"/>
      <c r="E96" s="223"/>
      <c r="F96" s="223"/>
      <c r="G96" s="223"/>
      <c r="H96" s="223"/>
      <c r="I96" s="223"/>
      <c r="J96" s="223"/>
      <c r="K96" s="223"/>
      <c r="L96" s="223"/>
      <c r="M96" s="223"/>
      <c r="N96" s="223"/>
      <c r="O96" s="223"/>
      <c r="P96" s="223"/>
    </row>
    <row r="97" spans="2:16" s="222" customFormat="1" ht="13.5" hidden="1" outlineLevel="1" x14ac:dyDescent="0.15">
      <c r="B97" s="223"/>
      <c r="C97" s="223"/>
      <c r="D97" s="247"/>
      <c r="E97" s="223"/>
      <c r="F97" s="225" t="s">
        <v>161</v>
      </c>
      <c r="G97" s="225"/>
      <c r="H97" s="225"/>
      <c r="I97" s="225"/>
      <c r="J97" s="225"/>
      <c r="K97" s="225"/>
      <c r="L97" s="225"/>
      <c r="M97" s="225"/>
      <c r="N97" s="223"/>
      <c r="O97" s="223"/>
      <c r="P97" s="223"/>
    </row>
    <row r="98" spans="2:16" s="222" customFormat="1" ht="13.5" hidden="1" outlineLevel="1" x14ac:dyDescent="0.15">
      <c r="B98" s="223"/>
      <c r="C98" s="223"/>
      <c r="D98" s="239" t="s">
        <v>147</v>
      </c>
      <c r="E98" s="240">
        <f>F94</f>
        <v>45882</v>
      </c>
      <c r="F98" s="241"/>
      <c r="G98" s="226" t="s">
        <v>148</v>
      </c>
      <c r="H98" s="226" t="s">
        <v>149</v>
      </c>
      <c r="I98" s="226" t="s">
        <v>150</v>
      </c>
      <c r="J98" s="226" t="s">
        <v>151</v>
      </c>
      <c r="K98" s="226" t="s">
        <v>152</v>
      </c>
      <c r="L98" s="226" t="s">
        <v>153</v>
      </c>
      <c r="M98" s="226" t="s">
        <v>138</v>
      </c>
      <c r="N98" s="223"/>
      <c r="O98" s="223"/>
      <c r="P98" s="223"/>
    </row>
    <row r="99" spans="2:16" s="222" customFormat="1" ht="13.5" hidden="1" outlineLevel="1" x14ac:dyDescent="0.15">
      <c r="B99" s="223"/>
      <c r="C99" s="223"/>
      <c r="D99" s="223"/>
      <c r="E99" s="223"/>
      <c r="F99" s="242" t="s">
        <v>154</v>
      </c>
      <c r="G99" s="220">
        <f>EDATE($E$98,1)-1</f>
        <v>45912</v>
      </c>
      <c r="H99" s="220">
        <f>EDATE($E$98,2)-1</f>
        <v>45942</v>
      </c>
      <c r="I99" s="220">
        <f>EDATE($E$98,3)-1</f>
        <v>45973</v>
      </c>
      <c r="J99" s="220">
        <f>EDATE($E$98,4)-1</f>
        <v>46003</v>
      </c>
      <c r="K99" s="220">
        <f>EDATE($E$98,5)-1</f>
        <v>46034</v>
      </c>
      <c r="L99" s="220">
        <f>EDATE($E$98,6)-1</f>
        <v>46065</v>
      </c>
      <c r="M99" s="248"/>
      <c r="N99" s="223"/>
      <c r="O99" s="223"/>
      <c r="P99" s="223"/>
    </row>
    <row r="100" spans="2:16" s="222" customFormat="1" ht="13.5" hidden="1" outlineLevel="1" x14ac:dyDescent="0.15">
      <c r="B100" s="223"/>
      <c r="C100" s="223"/>
      <c r="D100" s="223"/>
      <c r="E100" s="223"/>
      <c r="F100" s="226" t="s">
        <v>155</v>
      </c>
      <c r="G100" s="231">
        <f t="shared" ref="G100:L100" si="20">IF($G$94&gt;=G99,1,0)</f>
        <v>1</v>
      </c>
      <c r="H100" s="231">
        <f t="shared" si="20"/>
        <v>1</v>
      </c>
      <c r="I100" s="231">
        <f t="shared" si="20"/>
        <v>1</v>
      </c>
      <c r="J100" s="231">
        <f t="shared" si="20"/>
        <v>0</v>
      </c>
      <c r="K100" s="231">
        <f t="shared" si="20"/>
        <v>0</v>
      </c>
      <c r="L100" s="231">
        <f t="shared" si="20"/>
        <v>0</v>
      </c>
      <c r="M100" s="231">
        <f>SUM(G100:L100)</f>
        <v>3</v>
      </c>
      <c r="N100" s="223"/>
      <c r="O100" s="223"/>
      <c r="P100" s="223"/>
    </row>
    <row r="101" spans="2:16" s="222" customFormat="1" ht="13.5" hidden="1" outlineLevel="1" x14ac:dyDescent="0.15">
      <c r="B101" s="223"/>
      <c r="C101" s="223"/>
      <c r="D101" s="223"/>
      <c r="E101" s="223"/>
      <c r="F101" s="226" t="s">
        <v>137</v>
      </c>
      <c r="G101" s="244"/>
      <c r="H101" s="244"/>
      <c r="I101" s="244"/>
      <c r="J101" s="244"/>
      <c r="K101" s="244"/>
      <c r="L101" s="245"/>
      <c r="M101" s="230">
        <f>DATEDIF(EDATE(E98,M100),G94,"d")+1</f>
        <v>19</v>
      </c>
      <c r="N101" s="223"/>
      <c r="O101" s="223"/>
      <c r="P101" s="223"/>
    </row>
    <row r="102" spans="2:16" s="222" customFormat="1" ht="13.5" hidden="1" outlineLevel="1" x14ac:dyDescent="0.15">
      <c r="B102" s="223"/>
      <c r="C102" s="223"/>
      <c r="D102" s="223"/>
      <c r="E102" s="223"/>
      <c r="F102" s="223"/>
      <c r="G102" s="223"/>
      <c r="H102" s="223"/>
      <c r="I102" s="223"/>
      <c r="J102" s="223"/>
      <c r="K102" s="223"/>
      <c r="L102" s="223"/>
      <c r="M102" s="223"/>
      <c r="N102" s="223"/>
      <c r="O102" s="223"/>
      <c r="P102" s="223"/>
    </row>
    <row r="103" spans="2:16" s="222" customFormat="1" ht="13.5" hidden="1" outlineLevel="1" x14ac:dyDescent="0.15">
      <c r="B103" s="225" t="s">
        <v>162</v>
      </c>
      <c r="C103" s="225"/>
      <c r="D103" s="223"/>
      <c r="E103" s="225" t="s">
        <v>163</v>
      </c>
      <c r="F103" s="225"/>
      <c r="G103" s="223"/>
      <c r="H103" s="223"/>
      <c r="I103" s="223"/>
      <c r="J103" s="223"/>
      <c r="K103" s="223"/>
      <c r="L103" s="223"/>
      <c r="M103" s="223"/>
      <c r="N103" s="223"/>
      <c r="O103" s="223"/>
      <c r="P103" s="223"/>
    </row>
    <row r="104" spans="2:16" s="222" customFormat="1" ht="13.5" hidden="1" outlineLevel="1" x14ac:dyDescent="0.15">
      <c r="B104" s="226" t="s">
        <v>164</v>
      </c>
      <c r="C104" s="226" t="s">
        <v>165</v>
      </c>
      <c r="D104" s="223"/>
      <c r="E104" s="226" t="s">
        <v>140</v>
      </c>
      <c r="F104" s="226" t="s">
        <v>141</v>
      </c>
      <c r="G104" s="223"/>
      <c r="H104" s="223"/>
      <c r="I104" s="223"/>
      <c r="J104" s="223"/>
      <c r="K104" s="223"/>
      <c r="L104" s="223"/>
      <c r="M104" s="223"/>
      <c r="N104" s="223"/>
      <c r="O104" s="223"/>
      <c r="P104" s="223"/>
    </row>
    <row r="105" spans="2:16" s="222" customFormat="1" ht="13.5" hidden="1" outlineLevel="1" x14ac:dyDescent="0.15">
      <c r="B105" s="241">
        <v>0</v>
      </c>
      <c r="C105" s="241">
        <v>0</v>
      </c>
      <c r="D105" s="223"/>
      <c r="E105" s="241">
        <v>0</v>
      </c>
      <c r="F105" s="241">
        <v>0</v>
      </c>
      <c r="G105" s="223"/>
      <c r="H105" s="223"/>
      <c r="I105" s="223"/>
      <c r="J105" s="223"/>
      <c r="K105" s="223"/>
      <c r="L105" s="223"/>
      <c r="M105" s="223"/>
      <c r="N105" s="223"/>
      <c r="O105" s="223"/>
      <c r="P105" s="223"/>
    </row>
    <row r="106" spans="2:16" s="222" customFormat="1" ht="13.5" hidden="1" outlineLevel="1" x14ac:dyDescent="0.15">
      <c r="B106" s="241">
        <v>1E-4</v>
      </c>
      <c r="C106" s="241">
        <v>0.3</v>
      </c>
      <c r="D106" s="223"/>
      <c r="E106" s="241">
        <v>1E-4</v>
      </c>
      <c r="F106" s="241">
        <v>0.05</v>
      </c>
      <c r="G106" s="223"/>
      <c r="H106" s="223"/>
      <c r="I106" s="223"/>
      <c r="J106" s="223"/>
      <c r="K106" s="223"/>
      <c r="L106" s="223"/>
      <c r="M106" s="223"/>
      <c r="N106" s="223"/>
      <c r="O106" s="223"/>
      <c r="P106" s="223"/>
    </row>
    <row r="107" spans="2:16" s="222" customFormat="1" ht="13.5" hidden="1" outlineLevel="1" x14ac:dyDescent="0.15">
      <c r="B107" s="241">
        <v>3</v>
      </c>
      <c r="C107" s="241">
        <v>0.6</v>
      </c>
      <c r="D107" s="223"/>
      <c r="E107" s="241">
        <v>0.5</v>
      </c>
      <c r="F107" s="241">
        <v>0.1</v>
      </c>
      <c r="G107" s="223"/>
      <c r="H107" s="223"/>
      <c r="I107" s="223"/>
      <c r="J107" s="223"/>
      <c r="K107" s="223"/>
      <c r="L107" s="223"/>
      <c r="M107" s="223"/>
      <c r="N107" s="223"/>
      <c r="O107" s="223"/>
      <c r="P107" s="223"/>
    </row>
    <row r="108" spans="2:16" s="222" customFormat="1" ht="13.5" hidden="1" outlineLevel="1" x14ac:dyDescent="0.15">
      <c r="B108" s="241">
        <v>5</v>
      </c>
      <c r="C108" s="241">
        <v>0.8</v>
      </c>
      <c r="D108" s="223"/>
      <c r="E108" s="241">
        <v>1</v>
      </c>
      <c r="F108" s="241">
        <v>0.15</v>
      </c>
      <c r="G108" s="223"/>
      <c r="H108" s="223"/>
      <c r="I108" s="223"/>
      <c r="J108" s="223"/>
      <c r="K108" s="223"/>
      <c r="L108" s="223"/>
      <c r="M108" s="223"/>
      <c r="N108" s="223"/>
      <c r="O108" s="223"/>
      <c r="P108" s="223"/>
    </row>
    <row r="109" spans="2:16" s="222" customFormat="1" ht="13.5" hidden="1" outlineLevel="1" x14ac:dyDescent="0.15">
      <c r="B109" s="241">
        <v>6</v>
      </c>
      <c r="C109" s="241">
        <v>1</v>
      </c>
      <c r="D109" s="223"/>
      <c r="E109" s="241">
        <v>1.5</v>
      </c>
      <c r="F109" s="241">
        <v>0.2</v>
      </c>
      <c r="G109" s="223"/>
      <c r="H109" s="223"/>
      <c r="I109" s="223"/>
      <c r="J109" s="223"/>
      <c r="K109" s="223"/>
      <c r="L109" s="223"/>
      <c r="M109" s="223"/>
      <c r="N109" s="223"/>
      <c r="O109" s="223"/>
      <c r="P109" s="223"/>
    </row>
    <row r="110" spans="2:16" s="222" customFormat="1" ht="13.5" hidden="1" outlineLevel="1" x14ac:dyDescent="0.15">
      <c r="B110" s="223"/>
      <c r="C110" s="223"/>
      <c r="D110" s="223"/>
      <c r="E110" s="241">
        <v>2</v>
      </c>
      <c r="F110" s="241">
        <v>0.3</v>
      </c>
      <c r="G110" s="223"/>
      <c r="H110" s="223"/>
      <c r="I110" s="223"/>
      <c r="J110" s="223"/>
      <c r="K110" s="223"/>
      <c r="L110" s="223"/>
      <c r="M110" s="223"/>
      <c r="N110" s="223"/>
      <c r="O110" s="223"/>
      <c r="P110" s="223"/>
    </row>
    <row r="111" spans="2:16" s="222" customFormat="1" ht="13.5" hidden="1" outlineLevel="1" x14ac:dyDescent="0.15">
      <c r="B111" s="223"/>
      <c r="C111" s="223"/>
      <c r="D111" s="223"/>
      <c r="E111" s="241">
        <v>2.5</v>
      </c>
      <c r="F111" s="241">
        <v>0.4</v>
      </c>
      <c r="G111" s="223"/>
      <c r="H111" s="223"/>
      <c r="I111" s="223"/>
      <c r="J111" s="223"/>
      <c r="K111" s="223"/>
      <c r="L111" s="223"/>
      <c r="M111" s="223"/>
      <c r="N111" s="223"/>
      <c r="O111" s="223"/>
      <c r="P111" s="223"/>
    </row>
    <row r="112" spans="2:16" s="222" customFormat="1" ht="13.5" hidden="1" outlineLevel="1" x14ac:dyDescent="0.15">
      <c r="B112" s="223"/>
      <c r="C112" s="223"/>
      <c r="D112" s="223"/>
      <c r="E112" s="241">
        <v>3</v>
      </c>
      <c r="F112" s="241">
        <v>0.5</v>
      </c>
      <c r="G112" s="223"/>
      <c r="H112" s="223"/>
      <c r="I112" s="223"/>
      <c r="J112" s="223"/>
      <c r="K112" s="223"/>
      <c r="L112" s="223"/>
      <c r="M112" s="223"/>
      <c r="N112" s="223"/>
      <c r="O112" s="223"/>
      <c r="P112" s="223"/>
    </row>
    <row r="113" spans="2:17" s="222" customFormat="1" ht="13.5" hidden="1" outlineLevel="1" x14ac:dyDescent="0.15">
      <c r="B113" s="223"/>
      <c r="C113" s="223"/>
      <c r="D113" s="223"/>
      <c r="E113" s="241">
        <v>3.5</v>
      </c>
      <c r="F113" s="241">
        <v>0.6</v>
      </c>
      <c r="G113" s="223"/>
      <c r="H113" s="223"/>
      <c r="I113" s="223"/>
      <c r="J113" s="223"/>
      <c r="K113" s="223"/>
      <c r="L113" s="223"/>
      <c r="M113" s="223"/>
      <c r="N113" s="223"/>
      <c r="O113" s="223"/>
      <c r="P113" s="223"/>
    </row>
    <row r="114" spans="2:17" s="222" customFormat="1" ht="13.5" hidden="1" outlineLevel="1" x14ac:dyDescent="0.15">
      <c r="B114" s="223"/>
      <c r="C114" s="223"/>
      <c r="D114" s="223"/>
      <c r="E114" s="241">
        <v>4</v>
      </c>
      <c r="F114" s="241">
        <v>0.7</v>
      </c>
      <c r="G114" s="223"/>
      <c r="H114" s="223"/>
      <c r="I114" s="223"/>
      <c r="J114" s="223"/>
      <c r="K114" s="223"/>
      <c r="L114" s="223"/>
      <c r="M114" s="223"/>
      <c r="N114" s="223"/>
      <c r="O114" s="223"/>
      <c r="P114" s="223"/>
    </row>
    <row r="115" spans="2:17" s="222" customFormat="1" ht="13.5" hidden="1" outlineLevel="1" x14ac:dyDescent="0.15">
      <c r="B115" s="223"/>
      <c r="C115" s="223"/>
      <c r="D115" s="223"/>
      <c r="E115" s="241">
        <v>4.5</v>
      </c>
      <c r="F115" s="241">
        <v>0.8</v>
      </c>
      <c r="G115" s="223"/>
      <c r="H115" s="223"/>
      <c r="I115" s="223"/>
      <c r="J115" s="223"/>
      <c r="K115" s="223"/>
      <c r="L115" s="223"/>
      <c r="M115" s="223"/>
      <c r="N115" s="223"/>
      <c r="O115" s="223"/>
      <c r="P115" s="223"/>
    </row>
    <row r="116" spans="2:17" s="222" customFormat="1" ht="13.5" hidden="1" outlineLevel="1" x14ac:dyDescent="0.15">
      <c r="B116" s="223"/>
      <c r="C116" s="223"/>
      <c r="D116" s="223"/>
      <c r="E116" s="241">
        <v>5</v>
      </c>
      <c r="F116" s="241">
        <v>0.9</v>
      </c>
      <c r="G116" s="223"/>
      <c r="H116" s="223"/>
      <c r="I116" s="223"/>
      <c r="J116" s="223"/>
      <c r="K116" s="223"/>
      <c r="L116" s="223"/>
      <c r="M116" s="223"/>
      <c r="N116" s="223"/>
      <c r="O116" s="223"/>
      <c r="P116" s="223"/>
    </row>
    <row r="117" spans="2:17" s="222" customFormat="1" ht="13.5" hidden="1" outlineLevel="1" x14ac:dyDescent="0.15">
      <c r="B117" s="223"/>
      <c r="C117" s="223"/>
      <c r="D117" s="223"/>
      <c r="E117" s="241">
        <v>5.5</v>
      </c>
      <c r="F117" s="241">
        <v>0.95</v>
      </c>
      <c r="G117" s="223"/>
      <c r="H117" s="223"/>
      <c r="I117" s="223"/>
      <c r="J117" s="223"/>
      <c r="K117" s="223"/>
      <c r="L117" s="223"/>
      <c r="M117" s="223"/>
      <c r="N117" s="223"/>
      <c r="O117" s="223"/>
      <c r="P117" s="223"/>
    </row>
    <row r="118" spans="2:17" s="222" customFormat="1" ht="13.5" hidden="1" outlineLevel="1" x14ac:dyDescent="0.15">
      <c r="B118" s="223"/>
      <c r="C118" s="223"/>
      <c r="D118" s="223"/>
      <c r="E118" s="241">
        <v>6</v>
      </c>
      <c r="F118" s="241">
        <v>1</v>
      </c>
      <c r="G118" s="223"/>
      <c r="H118" s="223"/>
      <c r="I118" s="223"/>
      <c r="J118" s="223"/>
      <c r="K118" s="223"/>
      <c r="L118" s="223"/>
      <c r="M118" s="223"/>
      <c r="N118" s="223"/>
      <c r="O118" s="223"/>
      <c r="P118" s="223"/>
    </row>
    <row r="119" spans="2:17" ht="13.5" outlineLevel="1" x14ac:dyDescent="0.15">
      <c r="B119" s="171"/>
      <c r="C119" s="171"/>
      <c r="D119" s="171"/>
      <c r="E119" s="171"/>
      <c r="F119" s="171"/>
      <c r="G119" s="171"/>
      <c r="H119" s="171"/>
      <c r="I119" s="171"/>
      <c r="J119" s="171"/>
      <c r="K119" s="171"/>
      <c r="L119" s="171"/>
      <c r="M119" s="171"/>
      <c r="N119" s="171"/>
      <c r="O119" s="171"/>
      <c r="P119" s="182"/>
    </row>
    <row r="120" spans="2:17" ht="19.5" customHeight="1" x14ac:dyDescent="0.15">
      <c r="B120" s="214" t="s">
        <v>166</v>
      </c>
      <c r="C120" s="215"/>
      <c r="D120" s="215"/>
      <c r="E120" s="215"/>
      <c r="F120" s="215"/>
      <c r="G120" s="215"/>
      <c r="H120" s="215"/>
      <c r="I120" s="215"/>
      <c r="J120" s="215"/>
      <c r="K120" s="215"/>
      <c r="L120" s="215"/>
      <c r="M120" s="215"/>
      <c r="N120" s="215"/>
      <c r="O120" s="215"/>
      <c r="P120" s="171"/>
    </row>
    <row r="121" spans="2:17" ht="24" customHeight="1" x14ac:dyDescent="0.15">
      <c r="B121" s="171"/>
      <c r="C121" s="171"/>
      <c r="D121" s="171"/>
      <c r="E121" s="171"/>
      <c r="F121" s="171"/>
      <c r="G121" s="171"/>
      <c r="H121" s="171"/>
      <c r="I121" s="171"/>
      <c r="J121" s="171"/>
      <c r="K121" s="171"/>
      <c r="L121" s="171"/>
      <c r="M121" s="171"/>
      <c r="N121" s="171"/>
      <c r="O121" s="171"/>
      <c r="P121" s="216"/>
    </row>
    <row r="122" spans="2:17" ht="24" customHeight="1" x14ac:dyDescent="0.15">
      <c r="B122" s="744" t="s">
        <v>167</v>
      </c>
      <c r="C122" s="758"/>
      <c r="D122" s="744" t="s">
        <v>168</v>
      </c>
      <c r="E122" s="744"/>
      <c r="F122" s="744"/>
      <c r="G122" s="744"/>
      <c r="H122" s="744"/>
      <c r="I122" s="747" t="s">
        <v>169</v>
      </c>
      <c r="J122" s="747"/>
      <c r="K122" s="747"/>
      <c r="L122" s="747"/>
      <c r="M122" s="747"/>
      <c r="N122" s="747"/>
      <c r="O122" s="770"/>
      <c r="P122" s="171"/>
    </row>
    <row r="123" spans="2:17" ht="63.75" customHeight="1" x14ac:dyDescent="0.15">
      <c r="B123" s="788" t="s">
        <v>170</v>
      </c>
      <c r="C123" s="789"/>
      <c r="D123" s="790" t="s">
        <v>175</v>
      </c>
      <c r="E123" s="790"/>
      <c r="F123" s="790"/>
      <c r="G123" s="790"/>
      <c r="H123" s="790"/>
      <c r="I123" s="791" t="s">
        <v>176</v>
      </c>
      <c r="J123" s="791"/>
      <c r="K123" s="791"/>
      <c r="L123" s="791"/>
      <c r="M123" s="791"/>
      <c r="N123" s="791"/>
      <c r="O123" s="792"/>
      <c r="P123" s="171"/>
    </row>
    <row r="124" spans="2:17" ht="59.25" customHeight="1" x14ac:dyDescent="0.15">
      <c r="B124" s="793" t="s">
        <v>171</v>
      </c>
      <c r="C124" s="794"/>
      <c r="D124" s="795" t="s">
        <v>190</v>
      </c>
      <c r="E124" s="796"/>
      <c r="F124" s="796"/>
      <c r="G124" s="796"/>
      <c r="H124" s="797"/>
      <c r="I124" s="801" t="s">
        <v>177</v>
      </c>
      <c r="J124" s="801"/>
      <c r="K124" s="801"/>
      <c r="L124" s="801"/>
      <c r="M124" s="801"/>
      <c r="N124" s="801"/>
      <c r="O124" s="802"/>
      <c r="P124" s="171"/>
    </row>
    <row r="125" spans="2:17" ht="59.25" customHeight="1" x14ac:dyDescent="0.15">
      <c r="B125" s="793" t="s">
        <v>172</v>
      </c>
      <c r="C125" s="794"/>
      <c r="D125" s="798"/>
      <c r="E125" s="799"/>
      <c r="F125" s="799"/>
      <c r="G125" s="799"/>
      <c r="H125" s="800"/>
      <c r="I125" s="791" t="s">
        <v>193</v>
      </c>
      <c r="J125" s="791"/>
      <c r="K125" s="791"/>
      <c r="L125" s="791"/>
      <c r="M125" s="791"/>
      <c r="N125" s="791"/>
      <c r="O125" s="792"/>
      <c r="P125" s="171"/>
    </row>
    <row r="126" spans="2:17" ht="118.5" customHeight="1" x14ac:dyDescent="0.15">
      <c r="B126" s="793" t="s">
        <v>173</v>
      </c>
      <c r="C126" s="794"/>
      <c r="D126" s="790" t="s">
        <v>178</v>
      </c>
      <c r="E126" s="790"/>
      <c r="F126" s="790"/>
      <c r="G126" s="790"/>
      <c r="H126" s="790"/>
      <c r="I126" s="791" t="s">
        <v>191</v>
      </c>
      <c r="J126" s="791"/>
      <c r="K126" s="791"/>
      <c r="L126" s="791"/>
      <c r="M126" s="791"/>
      <c r="N126" s="791"/>
      <c r="O126" s="792"/>
      <c r="P126" s="171"/>
      <c r="Q126" s="217" t="s">
        <v>187</v>
      </c>
    </row>
    <row r="127" spans="2:17" ht="79.5" customHeight="1" x14ac:dyDescent="0.15">
      <c r="B127" s="793" t="s">
        <v>188</v>
      </c>
      <c r="C127" s="794"/>
      <c r="D127" s="790" t="s">
        <v>200</v>
      </c>
      <c r="E127" s="790"/>
      <c r="F127" s="790"/>
      <c r="G127" s="790"/>
      <c r="H127" s="790"/>
      <c r="I127" s="791" t="s">
        <v>192</v>
      </c>
      <c r="J127" s="791"/>
      <c r="K127" s="791"/>
      <c r="L127" s="791"/>
      <c r="M127" s="791"/>
      <c r="N127" s="791"/>
      <c r="O127" s="792"/>
      <c r="P127" s="171"/>
      <c r="Q127" s="217" t="s">
        <v>187</v>
      </c>
    </row>
    <row r="128" spans="2:17" ht="130.5" customHeight="1" x14ac:dyDescent="0.15">
      <c r="B128" s="793" t="s">
        <v>174</v>
      </c>
      <c r="C128" s="794"/>
      <c r="D128" s="790" t="s">
        <v>189</v>
      </c>
      <c r="E128" s="790"/>
      <c r="F128" s="790"/>
      <c r="G128" s="790"/>
      <c r="H128" s="790"/>
      <c r="I128" s="803" t="s">
        <v>233</v>
      </c>
      <c r="J128" s="791"/>
      <c r="K128" s="791"/>
      <c r="L128" s="791"/>
      <c r="M128" s="791"/>
      <c r="N128" s="791"/>
      <c r="O128" s="792"/>
      <c r="P128" s="171"/>
    </row>
    <row r="129" spans="2:16" ht="96" customHeight="1" x14ac:dyDescent="0.15">
      <c r="B129" s="183"/>
      <c r="C129" s="183"/>
      <c r="D129" s="183"/>
      <c r="E129" s="183"/>
      <c r="F129" s="183"/>
      <c r="G129" s="183"/>
      <c r="H129" s="183"/>
      <c r="I129" s="183"/>
      <c r="J129" s="183"/>
      <c r="K129" s="183"/>
      <c r="L129" s="183"/>
      <c r="M129" s="183"/>
      <c r="N129" s="183"/>
      <c r="O129" s="183"/>
      <c r="P129" s="171"/>
    </row>
    <row r="130" spans="2:16" ht="9.9499999999999993" customHeight="1" x14ac:dyDescent="0.15">
      <c r="P130" s="171"/>
    </row>
  </sheetData>
  <sheetProtection password="DD6B" sheet="1" objects="1" scenarios="1"/>
  <mergeCells count="67">
    <mergeCell ref="B128:C128"/>
    <mergeCell ref="D128:H128"/>
    <mergeCell ref="I128:O128"/>
    <mergeCell ref="B126:C126"/>
    <mergeCell ref="D126:H126"/>
    <mergeCell ref="I126:O126"/>
    <mergeCell ref="B127:C127"/>
    <mergeCell ref="D127:H127"/>
    <mergeCell ref="I127:O127"/>
    <mergeCell ref="B123:C123"/>
    <mergeCell ref="D123:H123"/>
    <mergeCell ref="I123:O123"/>
    <mergeCell ref="B124:C124"/>
    <mergeCell ref="D124:H125"/>
    <mergeCell ref="I124:O124"/>
    <mergeCell ref="B125:C125"/>
    <mergeCell ref="I125:O125"/>
    <mergeCell ref="I122:O122"/>
    <mergeCell ref="B59:C59"/>
    <mergeCell ref="B60:B61"/>
    <mergeCell ref="B62:C62"/>
    <mergeCell ref="B63:C63"/>
    <mergeCell ref="D82:E82"/>
    <mergeCell ref="F82:G82"/>
    <mergeCell ref="D93:E93"/>
    <mergeCell ref="F93:G93"/>
    <mergeCell ref="B122:C122"/>
    <mergeCell ref="D122:H122"/>
    <mergeCell ref="B58:C58"/>
    <mergeCell ref="B47:C47"/>
    <mergeCell ref="B48:C48"/>
    <mergeCell ref="B49:C49"/>
    <mergeCell ref="B50:C50"/>
    <mergeCell ref="B51:C51"/>
    <mergeCell ref="B52:C52"/>
    <mergeCell ref="B53:C53"/>
    <mergeCell ref="B54:C54"/>
    <mergeCell ref="B55:C55"/>
    <mergeCell ref="B56:C56"/>
    <mergeCell ref="B57:C57"/>
    <mergeCell ref="B46:C46"/>
    <mergeCell ref="E23:F23"/>
    <mergeCell ref="H23:I23"/>
    <mergeCell ref="E24:F24"/>
    <mergeCell ref="H24:I24"/>
    <mergeCell ref="E25:F25"/>
    <mergeCell ref="E26:F26"/>
    <mergeCell ref="E27:F27"/>
    <mergeCell ref="E28:F28"/>
    <mergeCell ref="H28:I28"/>
    <mergeCell ref="E29:F29"/>
    <mergeCell ref="B45:C45"/>
    <mergeCell ref="B18:C18"/>
    <mergeCell ref="E18:F18"/>
    <mergeCell ref="H18:I18"/>
    <mergeCell ref="B19:C19"/>
    <mergeCell ref="E22:F22"/>
    <mergeCell ref="H22:I22"/>
    <mergeCell ref="B17:C17"/>
    <mergeCell ref="E17:F17"/>
    <mergeCell ref="H17:I17"/>
    <mergeCell ref="K17:L17"/>
    <mergeCell ref="B1:O1"/>
    <mergeCell ref="B3:O12"/>
    <mergeCell ref="B16:C16"/>
    <mergeCell ref="E16:F16"/>
    <mergeCell ref="H16:I16"/>
  </mergeCells>
  <phoneticPr fontId="7"/>
  <dataValidations count="11">
    <dataValidation allowBlank="1" showInputMessage="1" showErrorMessage="1" promptTitle="標準報酬月額（短期）" prompt="標準報酬決定通知書又は給与支給明細書の右上標準報酬欄を参照すること" sqref="D19"/>
    <dataValidation allowBlank="1" showInputMessage="1" showErrorMessage="1" promptTitle="勤勉手当（共済掛金控除前）" prompt="直近の勤勉手当に係る給与支給明細等を参照すること" sqref="G18"/>
    <dataValidation allowBlank="1" showInputMessage="1" showErrorMessage="1" promptTitle="期末手当（共済掛金控除前）" prompt="直近の期末手当に係る給与支給明細等を参照すること" sqref="D18"/>
    <dataValidation allowBlank="1" showInputMessage="1" showErrorMessage="1" promptTitle="地域手当月額" prompt="直近の給与支給明細等を参照すること" sqref="G17"/>
    <dataValidation allowBlank="1" showInputMessage="1" showErrorMessage="1" promptTitle="給料月額（調整額含む）" prompt="直近の給与支給明細等を参照すること" sqref="D17"/>
    <dataValidation allowBlank="1" showInputMessage="1" showErrorMessage="1" promptTitle="育児休業開始日" prompt="予定日を入力すること" sqref="G16"/>
    <dataValidation allowBlank="1" showInputMessage="1" showErrorMessage="1" promptTitle="出産日" prompt="予定日を入力すること" sqref="D16"/>
    <dataValidation allowBlank="1" showInputMessage="1" showErrorMessage="1" promptTitle="共済掛金（期末・勤勉手当分）" prompt="・直近の期末・勤勉手当に係る給与支給明細等を参照すること_x000a_・短期掛金、共済厚生年金掛金、介護掛金、退職等年金掛金の合計額を入力すること" sqref="J18"/>
    <dataValidation allowBlank="1" showInputMessage="1" showErrorMessage="1" promptTitle="共済掛金" prompt="・直近の給与支給明細等を参照すること_x000a_・短期掛金、共済厚生年金掛金、介護掛金、退職等年金掛金の合計額を入力すること" sqref="M17"/>
    <dataValidation allowBlank="1" showInputMessage="1" showErrorMessage="1" promptTitle="その他手当月額（通勤手当除く）" prompt="・直近の給与支給明細等を参照すること_x000a_・実績給（実績に応じて支給されるもの）を除く各手当等の合計額を入力すること_x000a_（対象手当の例）_x000a_　○教職調整額　○扶養手当　　　　_x000a_　○住居手当　○単身赴任手当_x000a_　○義務教育等教員特別手当_x000a_　○定時制通信教育手当_x000a_　○管理職手当　等" sqref="J17"/>
    <dataValidation type="date" allowBlank="1" showInputMessage="1" showErrorMessage="1" promptTitle="育児休業終了日" prompt="・予定日を入力すること_x000a_・育児休業開始日から1年以内の日付を入力すること" sqref="J16">
      <formula1>G16</formula1>
      <formula2>EDATE(G16,12)-1</formula2>
    </dataValidation>
  </dataValidations>
  <pageMargins left="0.31496062992125984" right="0.31496062992125984" top="0.55118110236220474" bottom="0.15748031496062992" header="0.31496062992125984" footer="0.31496062992125984"/>
  <pageSetup paperSize="9" scale="74" fitToHeight="0" orientation="portrait" cellComments="asDisplayed" r:id="rId1"/>
  <rowBreaks count="1" manualBreakCount="1">
    <brk id="80"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I9"/>
  <sheetViews>
    <sheetView zoomScale="90" zoomScaleNormal="90" workbookViewId="0">
      <pane xSplit="2" ySplit="1" topLeftCell="C2" activePane="bottomRight" state="frozen"/>
      <selection activeCell="CC15" sqref="CC15"/>
      <selection pane="topRight" activeCell="CC15" sqref="CC15"/>
      <selection pane="bottomLeft" activeCell="CC15" sqref="CC15"/>
      <selection pane="bottomRight" sqref="A1:B1"/>
    </sheetView>
  </sheetViews>
  <sheetFormatPr defaultRowHeight="16.5" x14ac:dyDescent="0.15"/>
  <cols>
    <col min="1" max="1" width="3.75" style="4" customWidth="1"/>
    <col min="2" max="2" width="7.5" style="4" customWidth="1"/>
    <col min="3" max="4" width="73.25" style="4" customWidth="1"/>
    <col min="5" max="5" width="4" style="1" customWidth="1"/>
    <col min="6" max="6" width="31.625" style="1" customWidth="1"/>
    <col min="7" max="7" width="20.125" style="1" customWidth="1"/>
    <col min="8" max="8" width="28.125" style="1" customWidth="1"/>
    <col min="9" max="16384" width="9" style="1"/>
  </cols>
  <sheetData>
    <row r="1" spans="1:9" ht="57" customHeight="1" thickBot="1" x14ac:dyDescent="0.2">
      <c r="A1" s="805"/>
      <c r="B1" s="806"/>
      <c r="C1" s="52"/>
      <c r="D1" s="52"/>
      <c r="E1" s="17"/>
    </row>
    <row r="2" spans="1:9" s="8" customFormat="1" ht="30" customHeight="1" thickBot="1" x14ac:dyDescent="0.2">
      <c r="A2" s="53"/>
      <c r="B2" s="80"/>
      <c r="C2" s="86" t="s">
        <v>37</v>
      </c>
      <c r="D2" s="104" t="s">
        <v>38</v>
      </c>
      <c r="E2" s="61"/>
      <c r="H2" s="9"/>
    </row>
    <row r="3" spans="1:9" s="3" customFormat="1" ht="264" customHeight="1" x14ac:dyDescent="0.15">
      <c r="A3" s="804"/>
      <c r="B3" s="81" t="s">
        <v>16</v>
      </c>
      <c r="C3" s="89" t="s">
        <v>55</v>
      </c>
      <c r="D3" s="111" t="s">
        <v>79</v>
      </c>
      <c r="E3" s="57"/>
      <c r="F3" s="5"/>
      <c r="G3" s="5"/>
      <c r="H3" s="5"/>
      <c r="I3" s="5"/>
    </row>
    <row r="4" spans="1:9" s="3" customFormat="1" ht="381" customHeight="1" thickBot="1" x14ac:dyDescent="0.2">
      <c r="A4" s="804"/>
      <c r="B4" s="82" t="s">
        <v>17</v>
      </c>
      <c r="C4" s="83" t="s">
        <v>80</v>
      </c>
      <c r="D4" s="112" t="s">
        <v>56</v>
      </c>
      <c r="E4" s="57"/>
      <c r="F4" s="5"/>
      <c r="G4" s="5"/>
      <c r="H4" s="5"/>
      <c r="I4" s="5"/>
    </row>
    <row r="5" spans="1:9" s="3" customFormat="1" ht="23.25" customHeight="1" thickBot="1" x14ac:dyDescent="0.2">
      <c r="A5" s="54"/>
      <c r="B5" s="84"/>
      <c r="C5" s="106"/>
      <c r="D5" s="107"/>
      <c r="E5" s="57"/>
      <c r="F5" s="5"/>
      <c r="G5" s="5"/>
      <c r="H5" s="5"/>
      <c r="I5" s="5"/>
    </row>
    <row r="6" spans="1:9" s="10" customFormat="1" ht="30" customHeight="1" thickBot="1" x14ac:dyDescent="0.2">
      <c r="A6" s="55"/>
      <c r="B6" s="85"/>
      <c r="C6" s="86" t="s">
        <v>39</v>
      </c>
      <c r="D6" s="86" t="s">
        <v>40</v>
      </c>
      <c r="E6" s="58"/>
      <c r="H6" s="11"/>
    </row>
    <row r="7" spans="1:9" s="7" customFormat="1" ht="312.75" customHeight="1" x14ac:dyDescent="0.15">
      <c r="A7" s="807"/>
      <c r="B7" s="81" t="s">
        <v>41</v>
      </c>
      <c r="C7" s="90" t="s">
        <v>81</v>
      </c>
      <c r="D7" s="113" t="s">
        <v>82</v>
      </c>
      <c r="E7" s="59"/>
      <c r="F7" s="6"/>
      <c r="G7" s="6"/>
      <c r="H7" s="6"/>
      <c r="I7" s="6"/>
    </row>
    <row r="8" spans="1:9" s="7" customFormat="1" ht="277.5" customHeight="1" thickBot="1" x14ac:dyDescent="0.2">
      <c r="A8" s="807"/>
      <c r="B8" s="82" t="s">
        <v>18</v>
      </c>
      <c r="C8" s="91" t="s">
        <v>83</v>
      </c>
      <c r="D8" s="112" t="s">
        <v>84</v>
      </c>
      <c r="E8" s="59"/>
      <c r="F8" s="6"/>
      <c r="G8" s="6"/>
      <c r="H8" s="6"/>
      <c r="I8" s="6"/>
    </row>
    <row r="9" spans="1:9" ht="22.5" customHeight="1" x14ac:dyDescent="0.15">
      <c r="A9" s="56"/>
      <c r="B9" s="60"/>
      <c r="C9" s="60"/>
      <c r="D9" s="60"/>
      <c r="E9" s="18"/>
    </row>
  </sheetData>
  <sheetProtection password="DD6B" sheet="1" objects="1" scenarios="1"/>
  <mergeCells count="3">
    <mergeCell ref="A3:A4"/>
    <mergeCell ref="A1:B1"/>
    <mergeCell ref="A7:A8"/>
  </mergeCells>
  <phoneticPr fontId="7"/>
  <pageMargins left="0.47244094488188981" right="0.43307086614173229" top="0.35433070866141736" bottom="0.35433070866141736" header="0.11811023622047245" footer="0.11811023622047245"/>
  <pageSetup paperSize="9"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F9FD"/>
    <pageSetUpPr fitToPage="1"/>
  </sheetPr>
  <dimension ref="A1:I9"/>
  <sheetViews>
    <sheetView zoomScale="90" zoomScaleNormal="90" workbookViewId="0">
      <pane xSplit="2" ySplit="1" topLeftCell="C2" activePane="bottomRight" state="frozen"/>
      <selection activeCell="CC15" sqref="CC15"/>
      <selection pane="topRight" activeCell="CC15" sqref="CC15"/>
      <selection pane="bottomLeft" activeCell="CC15" sqref="CC15"/>
      <selection pane="bottomRight" sqref="A1:B1"/>
    </sheetView>
  </sheetViews>
  <sheetFormatPr defaultRowHeight="16.5" x14ac:dyDescent="0.15"/>
  <cols>
    <col min="1" max="1" width="2.25" style="4" customWidth="1"/>
    <col min="2" max="2" width="8" style="4" customWidth="1"/>
    <col min="3" max="4" width="76.375" style="4" customWidth="1"/>
    <col min="5" max="5" width="4" style="1" customWidth="1"/>
    <col min="6" max="6" width="31.625" style="1" customWidth="1"/>
    <col min="7" max="7" width="20.125" style="1" customWidth="1"/>
    <col min="8" max="8" width="85.375" style="1" customWidth="1"/>
    <col min="9" max="16384" width="9" style="1"/>
  </cols>
  <sheetData>
    <row r="1" spans="1:9" ht="47.25" customHeight="1" thickBot="1" x14ac:dyDescent="0.2">
      <c r="A1" s="808"/>
      <c r="B1" s="809"/>
      <c r="C1" s="62"/>
      <c r="D1" s="62"/>
      <c r="E1" s="63"/>
    </row>
    <row r="2" spans="1:9" s="8" customFormat="1" ht="30" customHeight="1" thickBot="1" x14ac:dyDescent="0.2">
      <c r="A2" s="69"/>
      <c r="B2" s="80"/>
      <c r="C2" s="86" t="s">
        <v>37</v>
      </c>
      <c r="D2" s="88" t="s">
        <v>42</v>
      </c>
      <c r="E2" s="76"/>
      <c r="H2" s="9"/>
    </row>
    <row r="3" spans="1:9" s="3" customFormat="1" ht="367.5" customHeight="1" x14ac:dyDescent="0.15">
      <c r="A3" s="810"/>
      <c r="B3" s="81" t="s">
        <v>19</v>
      </c>
      <c r="C3" s="92" t="s">
        <v>57</v>
      </c>
      <c r="D3" s="93" t="s">
        <v>58</v>
      </c>
      <c r="E3" s="77"/>
      <c r="F3" s="5"/>
      <c r="G3" s="5"/>
      <c r="H3" s="5"/>
      <c r="I3" s="5"/>
    </row>
    <row r="4" spans="1:9" s="3" customFormat="1" ht="409.6" customHeight="1" x14ac:dyDescent="0.15">
      <c r="A4" s="810"/>
      <c r="B4" s="815" t="s">
        <v>20</v>
      </c>
      <c r="C4" s="811" t="s">
        <v>85</v>
      </c>
      <c r="D4" s="813" t="s">
        <v>86</v>
      </c>
      <c r="E4" s="77"/>
      <c r="F4" s="5"/>
      <c r="G4" s="5"/>
      <c r="H4" s="5"/>
      <c r="I4" s="5"/>
    </row>
    <row r="5" spans="1:9" s="3" customFormat="1" ht="198.75" customHeight="1" thickBot="1" x14ac:dyDescent="0.2">
      <c r="A5" s="70"/>
      <c r="B5" s="816"/>
      <c r="C5" s="812"/>
      <c r="D5" s="814"/>
      <c r="E5" s="77"/>
      <c r="F5" s="5"/>
      <c r="G5" s="5"/>
      <c r="H5" s="5"/>
      <c r="I5" s="5"/>
    </row>
    <row r="6" spans="1:9" s="3" customFormat="1" ht="19.5" customHeight="1" thickBot="1" x14ac:dyDescent="0.2">
      <c r="A6" s="70"/>
      <c r="B6" s="108"/>
      <c r="C6" s="109"/>
      <c r="D6" s="110"/>
      <c r="E6" s="77"/>
      <c r="F6" s="5"/>
      <c r="G6" s="5"/>
      <c r="H6" s="5"/>
      <c r="I6" s="5"/>
    </row>
    <row r="7" spans="1:9" s="10" customFormat="1" ht="30" customHeight="1" thickBot="1" x14ac:dyDescent="0.2">
      <c r="A7" s="71"/>
      <c r="B7" s="80"/>
      <c r="C7" s="86" t="s">
        <v>43</v>
      </c>
      <c r="D7" s="104" t="s">
        <v>40</v>
      </c>
      <c r="E7" s="78"/>
      <c r="H7" s="11"/>
    </row>
    <row r="8" spans="1:9" s="7" customFormat="1" ht="301.5" customHeight="1" thickBot="1" x14ac:dyDescent="0.2">
      <c r="A8" s="72"/>
      <c r="B8" s="87" t="s">
        <v>21</v>
      </c>
      <c r="C8" s="94" t="s">
        <v>87</v>
      </c>
      <c r="D8" s="101" t="s">
        <v>88</v>
      </c>
      <c r="E8" s="79"/>
      <c r="F8" s="6"/>
      <c r="G8" s="6"/>
      <c r="H8" s="95"/>
      <c r="I8" s="6"/>
    </row>
    <row r="9" spans="1:9" ht="22.5" customHeight="1" x14ac:dyDescent="0.15">
      <c r="A9" s="73"/>
      <c r="B9" s="74"/>
      <c r="C9" s="74"/>
      <c r="D9" s="74"/>
      <c r="E9" s="75"/>
    </row>
  </sheetData>
  <sheetProtection password="DD6B" sheet="1" objects="1" scenarios="1"/>
  <mergeCells count="5">
    <mergeCell ref="A1:B1"/>
    <mergeCell ref="A3:A4"/>
    <mergeCell ref="C4:C5"/>
    <mergeCell ref="D4:D5"/>
    <mergeCell ref="B4:B5"/>
  </mergeCells>
  <phoneticPr fontId="7"/>
  <pageMargins left="0.47244094488188981" right="0.43307086614173229" top="0.35433070866141736" bottom="0.35433070866141736" header="0.11811023622047245" footer="0.11811023622047245"/>
  <pageSetup paperSize="9" scale="5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1FE8A"/>
    <pageSetUpPr fitToPage="1"/>
  </sheetPr>
  <dimension ref="A1:I7"/>
  <sheetViews>
    <sheetView zoomScale="90" zoomScaleNormal="90" workbookViewId="0">
      <pane xSplit="2" ySplit="1" topLeftCell="C2" activePane="bottomRight" state="frozen"/>
      <selection activeCell="CC15" sqref="CC15"/>
      <selection pane="topRight" activeCell="CC15" sqref="CC15"/>
      <selection pane="bottomLeft" activeCell="CC15" sqref="CC15"/>
      <selection pane="bottomRight" activeCell="C3" sqref="C3"/>
    </sheetView>
  </sheetViews>
  <sheetFormatPr defaultRowHeight="16.5" x14ac:dyDescent="0.15"/>
  <cols>
    <col min="1" max="1" width="4.5" style="4" customWidth="1"/>
    <col min="2" max="2" width="6.875" style="4" customWidth="1"/>
    <col min="3" max="4" width="78.75" style="4" customWidth="1"/>
    <col min="5" max="5" width="4" style="1" customWidth="1"/>
    <col min="6" max="6" width="31.625" style="1" customWidth="1"/>
    <col min="7" max="7" width="20.125" style="1" customWidth="1"/>
    <col min="8" max="8" width="28.125" style="1" customWidth="1"/>
    <col min="9" max="16384" width="9" style="1"/>
  </cols>
  <sheetData>
    <row r="1" spans="1:9" ht="47.25" customHeight="1" thickBot="1" x14ac:dyDescent="0.2">
      <c r="A1" s="817"/>
      <c r="B1" s="818"/>
      <c r="C1" s="31"/>
      <c r="D1" s="31"/>
      <c r="E1" s="19"/>
    </row>
    <row r="2" spans="1:9" s="8" customFormat="1" ht="30" customHeight="1" thickBot="1" x14ac:dyDescent="0.2">
      <c r="A2" s="45"/>
      <c r="B2" s="80"/>
      <c r="C2" s="86" t="s">
        <v>37</v>
      </c>
      <c r="D2" s="104" t="s">
        <v>42</v>
      </c>
      <c r="E2" s="50"/>
      <c r="H2" s="9"/>
    </row>
    <row r="3" spans="1:9" s="3" customFormat="1" ht="360" customHeight="1" thickBot="1" x14ac:dyDescent="0.2">
      <c r="A3" s="46"/>
      <c r="B3" s="87" t="s">
        <v>44</v>
      </c>
      <c r="C3" s="99" t="s">
        <v>60</v>
      </c>
      <c r="D3" s="101" t="s">
        <v>59</v>
      </c>
      <c r="E3" s="51"/>
      <c r="F3" s="5"/>
      <c r="G3" s="5"/>
      <c r="H3" s="5"/>
      <c r="I3" s="5"/>
    </row>
    <row r="4" spans="1:9" ht="23.25" customHeight="1" thickBot="1" x14ac:dyDescent="0.2">
      <c r="A4" s="47"/>
      <c r="B4" s="96"/>
      <c r="C4" s="97"/>
      <c r="D4" s="97"/>
      <c r="E4" s="21"/>
    </row>
    <row r="5" spans="1:9" s="8" customFormat="1" ht="30" customHeight="1" thickBot="1" x14ac:dyDescent="0.2">
      <c r="A5" s="45"/>
      <c r="B5" s="98"/>
      <c r="C5" s="86" t="s">
        <v>43</v>
      </c>
      <c r="D5" s="88" t="s">
        <v>40</v>
      </c>
      <c r="E5" s="50"/>
      <c r="H5" s="9"/>
    </row>
    <row r="6" spans="1:9" s="3" customFormat="1" ht="231.75" customHeight="1" thickBot="1" x14ac:dyDescent="0.2">
      <c r="A6" s="46"/>
      <c r="B6" s="87" t="s">
        <v>45</v>
      </c>
      <c r="C6" s="100" t="s">
        <v>89</v>
      </c>
      <c r="D6" s="101" t="s">
        <v>90</v>
      </c>
      <c r="E6" s="51"/>
      <c r="F6" s="5"/>
      <c r="G6" s="5"/>
      <c r="H6" s="5"/>
      <c r="I6" s="5"/>
    </row>
    <row r="7" spans="1:9" ht="21.75" customHeight="1" x14ac:dyDescent="0.15">
      <c r="A7" s="48"/>
      <c r="B7" s="49"/>
      <c r="C7" s="49"/>
      <c r="D7" s="49"/>
      <c r="E7" s="20"/>
    </row>
  </sheetData>
  <sheetProtection password="DD6B" sheet="1" objects="1" scenarios="1"/>
  <mergeCells count="1">
    <mergeCell ref="A1:B1"/>
  </mergeCells>
  <phoneticPr fontId="7"/>
  <pageMargins left="0.47244094488188981" right="0.43307086614173229" top="0.35433070866141736" bottom="0.35433070866141736" header="0.11811023622047245" footer="0.11811023622047245"/>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DDE"/>
    <pageSetUpPr fitToPage="1"/>
  </sheetPr>
  <dimension ref="A1:I8"/>
  <sheetViews>
    <sheetView zoomScale="90" zoomScaleNormal="90" workbookViewId="0">
      <pane xSplit="2" ySplit="2" topLeftCell="C3" activePane="bottomRight" state="frozen"/>
      <selection activeCell="CC15" sqref="CC15"/>
      <selection pane="topRight" activeCell="CC15" sqref="CC15"/>
      <selection pane="bottomLeft" activeCell="CC15" sqref="CC15"/>
      <selection pane="bottomRight" activeCell="C3" sqref="C3:C4"/>
    </sheetView>
  </sheetViews>
  <sheetFormatPr defaultRowHeight="16.5" x14ac:dyDescent="0.15"/>
  <cols>
    <col min="1" max="1" width="4.5" style="4" customWidth="1"/>
    <col min="2" max="2" width="6.875" style="4" customWidth="1"/>
    <col min="3" max="4" width="78.75" style="4" customWidth="1"/>
    <col min="5" max="5" width="4" style="1" customWidth="1"/>
    <col min="6" max="6" width="31.625" style="1" customWidth="1"/>
    <col min="7" max="7" width="20.125" style="1" customWidth="1"/>
    <col min="8" max="8" width="28.125" style="1" customWidth="1"/>
    <col min="9" max="16384" width="9" style="1"/>
  </cols>
  <sheetData>
    <row r="1" spans="1:9" ht="47.25" customHeight="1" thickBot="1" x14ac:dyDescent="0.2">
      <c r="A1" s="32"/>
      <c r="B1" s="33"/>
      <c r="C1" s="34"/>
      <c r="D1" s="34"/>
      <c r="E1" s="35"/>
    </row>
    <row r="2" spans="1:9" s="8" customFormat="1" ht="30" customHeight="1" thickBot="1" x14ac:dyDescent="0.2">
      <c r="A2" s="36"/>
      <c r="B2" s="80"/>
      <c r="C2" s="86" t="s">
        <v>37</v>
      </c>
      <c r="D2" s="88" t="s">
        <v>42</v>
      </c>
      <c r="E2" s="42"/>
      <c r="H2" s="9"/>
    </row>
    <row r="3" spans="1:9" s="3" customFormat="1" ht="409.6" customHeight="1" x14ac:dyDescent="0.15">
      <c r="A3" s="37"/>
      <c r="B3" s="823" t="s">
        <v>22</v>
      </c>
      <c r="C3" s="819" t="s">
        <v>91</v>
      </c>
      <c r="D3" s="821" t="s">
        <v>92</v>
      </c>
      <c r="E3" s="43"/>
      <c r="F3" s="5"/>
      <c r="G3" s="5"/>
      <c r="H3" s="5"/>
      <c r="I3" s="5"/>
    </row>
    <row r="4" spans="1:9" s="3" customFormat="1" ht="75" customHeight="1" thickBot="1" x14ac:dyDescent="0.2">
      <c r="A4" s="37"/>
      <c r="B4" s="816"/>
      <c r="C4" s="820"/>
      <c r="D4" s="822"/>
      <c r="E4" s="43"/>
      <c r="F4" s="5"/>
      <c r="G4" s="5"/>
      <c r="H4" s="5"/>
      <c r="I4" s="5"/>
    </row>
    <row r="5" spans="1:9" ht="23.25" customHeight="1" thickBot="1" x14ac:dyDescent="0.2">
      <c r="A5" s="38"/>
      <c r="B5" s="102"/>
      <c r="C5" s="103"/>
      <c r="D5" s="103"/>
      <c r="E5" s="44"/>
    </row>
    <row r="6" spans="1:9" s="8" customFormat="1" ht="30" customHeight="1" thickBot="1" x14ac:dyDescent="0.2">
      <c r="A6" s="36"/>
      <c r="B6" s="98"/>
      <c r="C6" s="86" t="s">
        <v>43</v>
      </c>
      <c r="D6" s="104" t="s">
        <v>40</v>
      </c>
      <c r="E6" s="42"/>
      <c r="H6" s="9"/>
    </row>
    <row r="7" spans="1:9" s="3" customFormat="1" ht="407.25" customHeight="1" thickBot="1" x14ac:dyDescent="0.2">
      <c r="A7" s="37"/>
      <c r="B7" s="87" t="s">
        <v>23</v>
      </c>
      <c r="C7" s="105" t="s">
        <v>93</v>
      </c>
      <c r="D7" s="101" t="s">
        <v>61</v>
      </c>
      <c r="E7" s="43"/>
      <c r="F7" s="5"/>
      <c r="G7" s="5"/>
      <c r="H7" s="5"/>
      <c r="I7" s="5"/>
    </row>
    <row r="8" spans="1:9" ht="21.75" customHeight="1" x14ac:dyDescent="0.15">
      <c r="A8" s="40"/>
      <c r="B8" s="39"/>
      <c r="C8" s="39"/>
      <c r="D8" s="39"/>
      <c r="E8" s="41"/>
    </row>
  </sheetData>
  <sheetProtection password="DD6B" sheet="1" objects="1" scenarios="1"/>
  <mergeCells count="3">
    <mergeCell ref="C3:C4"/>
    <mergeCell ref="D3:D4"/>
    <mergeCell ref="B3:B4"/>
  </mergeCells>
  <phoneticPr fontId="7"/>
  <pageMargins left="0.47244094488188981" right="0.43307086614173229" top="0.35433070866141736" bottom="0.35433070866141736" header="0.11811023622047245" footer="0.11811023622047245"/>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29</vt:i4>
      </vt:variant>
    </vt:vector>
  </HeadingPairs>
  <TitlesOfParts>
    <vt:vector size="37" baseType="lpstr">
      <vt:lpstr>イクメン計画書</vt:lpstr>
      <vt:lpstr>記入例</vt:lpstr>
      <vt:lpstr>スケジュール及び各休暇・休業制度</vt:lpstr>
      <vt:lpstr>【収入試算】</vt:lpstr>
      <vt:lpstr>【準備】</vt:lpstr>
      <vt:lpstr>【育児休業等】</vt:lpstr>
      <vt:lpstr>【職務復帰】</vt:lpstr>
      <vt:lpstr>【メッセージ】</vt:lpstr>
      <vt:lpstr>【育児休業等】!Print_Area</vt:lpstr>
      <vt:lpstr>【収入試算】!Print_Area</vt:lpstr>
      <vt:lpstr>【準備】!Print_Area</vt:lpstr>
      <vt:lpstr>【職務復帰】!Print_Area</vt:lpstr>
      <vt:lpstr>イクメン計画書!Print_Area</vt:lpstr>
      <vt:lpstr>スケジュール及び各休暇・休業制度!Print_Area</vt:lpstr>
      <vt:lpstr>記入例!Print_Area</vt:lpstr>
      <vt:lpstr>【収入試算】!その他手当</vt:lpstr>
      <vt:lpstr>【収入試算】!育休開始日</vt:lpstr>
      <vt:lpstr>【収入試算】!育休後180日</vt:lpstr>
      <vt:lpstr>【収入試算】!育休後8週</vt:lpstr>
      <vt:lpstr>【収入試算】!育休終了日</vt:lpstr>
      <vt:lpstr>【収入試算】!期末期間率１２月</vt:lpstr>
      <vt:lpstr>【収入試算】!期末期間率6月</vt:lpstr>
      <vt:lpstr>【収入試算】!期末手当</vt:lpstr>
      <vt:lpstr>【収入試算】!給料月額</vt:lpstr>
      <vt:lpstr>【収入試算】!勤勉期間率１２月</vt:lpstr>
      <vt:lpstr>【収入試算】!勤勉期間率６月</vt:lpstr>
      <vt:lpstr>【収入試算】!勤勉手当</vt:lpstr>
      <vt:lpstr>【収入試算】!子1歳日</vt:lpstr>
      <vt:lpstr>【収入試算】!子３歳日</vt:lpstr>
      <vt:lpstr>【収入試算】!社保</vt:lpstr>
      <vt:lpstr>【収入試算】!社保期末勤勉</vt:lpstr>
      <vt:lpstr>【収入試算】!社保免除始期</vt:lpstr>
      <vt:lpstr>【収入試算】!社保免除終期</vt:lpstr>
      <vt:lpstr>【収入試算】!手当日額180日</vt:lpstr>
      <vt:lpstr>【収入試算】!手当日額181日</vt:lpstr>
      <vt:lpstr>【収入試算】!出産日</vt:lpstr>
      <vt:lpstr>【収入試算】!地域手当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2025-08-31T03:46:47Z</dcterms:created>
  <dcterms:modified xsi:type="dcterms:W3CDTF">2025-09-25T23:21:52Z</dcterms:modified>
</cp:coreProperties>
</file>