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1875" windowWidth="18240" windowHeight="5070"/>
  </bookViews>
  <sheets>
    <sheet name="総括表" sheetId="13" r:id="rId1"/>
    <sheet name="１月" sheetId="1" r:id="rId2"/>
    <sheet name="２月" sheetId="2" r:id="rId3"/>
    <sheet name="３月" sheetId="3" r:id="rId4"/>
    <sheet name="４月" sheetId="4" r:id="rId5"/>
    <sheet name="５月" sheetId="5" r:id="rId6"/>
    <sheet name="６月" sheetId="6" r:id="rId7"/>
    <sheet name="７月" sheetId="7" r:id="rId8"/>
    <sheet name="８月" sheetId="8" r:id="rId9"/>
    <sheet name="９月" sheetId="9" r:id="rId10"/>
    <sheet name="１０月" sheetId="10" r:id="rId11"/>
    <sheet name="１１月" sheetId="11" r:id="rId12"/>
    <sheet name="１２月" sheetId="12" r:id="rId13"/>
  </sheets>
  <calcPr calcId="145621"/>
</workbook>
</file>

<file path=xl/calcChain.xml><?xml version="1.0" encoding="utf-8"?>
<calcChain xmlns="http://schemas.openxmlformats.org/spreadsheetml/2006/main">
  <c r="D142" i="1" l="1"/>
  <c r="D140" i="1"/>
  <c r="F140" i="1" s="1"/>
  <c r="E142" i="1"/>
  <c r="E140" i="1"/>
  <c r="D140" i="13"/>
  <c r="D142" i="13" l="1"/>
  <c r="P142" i="12"/>
  <c r="P140" i="12"/>
  <c r="P140" i="11"/>
  <c r="P140" i="10"/>
  <c r="P140" i="8"/>
  <c r="P140" i="6"/>
  <c r="P140" i="4"/>
  <c r="P140" i="3"/>
  <c r="P140" i="2"/>
  <c r="O142" i="12"/>
  <c r="O140" i="12"/>
  <c r="O142" i="11"/>
  <c r="O140" i="11"/>
  <c r="O142" i="10"/>
  <c r="O140" i="10"/>
  <c r="O142" i="8"/>
  <c r="O140" i="8"/>
  <c r="O142" i="7"/>
  <c r="O140" i="7"/>
  <c r="O142" i="6"/>
  <c r="O142" i="5"/>
  <c r="O140" i="5"/>
  <c r="O142" i="4"/>
  <c r="O140" i="4"/>
  <c r="O142" i="3"/>
  <c r="O140" i="3"/>
  <c r="O142" i="2"/>
  <c r="O140" i="2"/>
  <c r="O142" i="1"/>
  <c r="O140" i="1"/>
  <c r="N142" i="12"/>
  <c r="N142" i="9"/>
  <c r="N140" i="9"/>
  <c r="N142" i="8"/>
  <c r="N140" i="8"/>
  <c r="N142" i="7"/>
  <c r="N140" i="7"/>
  <c r="N142" i="6"/>
  <c r="N140" i="6"/>
  <c r="N142" i="5"/>
  <c r="N140" i="5"/>
  <c r="N142" i="4"/>
  <c r="N140" i="4"/>
  <c r="N142" i="2"/>
  <c r="N140" i="2"/>
  <c r="N142" i="1"/>
  <c r="M140" i="12"/>
  <c r="M140" i="11"/>
  <c r="M140" i="10"/>
  <c r="M142" i="8"/>
  <c r="M140" i="8"/>
  <c r="M140" i="7"/>
  <c r="M140" i="6"/>
  <c r="M140" i="5"/>
  <c r="M140" i="4"/>
  <c r="M140" i="3"/>
  <c r="L142" i="12"/>
  <c r="L140" i="12"/>
  <c r="L142" i="11"/>
  <c r="L140" i="11"/>
  <c r="L142" i="9"/>
  <c r="L140" i="9"/>
  <c r="L142" i="7"/>
  <c r="L140" i="7"/>
  <c r="L140" i="6"/>
  <c r="L142" i="6"/>
  <c r="K140" i="12"/>
  <c r="K142" i="12"/>
  <c r="K142" i="10"/>
  <c r="K140" i="10"/>
  <c r="K142" i="9"/>
  <c r="K142" i="8"/>
  <c r="K140" i="8"/>
  <c r="K140" i="7"/>
  <c r="K142" i="7"/>
  <c r="K142" i="5"/>
  <c r="K140" i="5"/>
  <c r="K140" i="4"/>
  <c r="K142" i="4"/>
  <c r="K140" i="3"/>
  <c r="K142" i="3"/>
  <c r="G142" i="10"/>
  <c r="G140" i="10"/>
  <c r="E140" i="12"/>
  <c r="E142" i="12"/>
  <c r="E140" i="11"/>
  <c r="E142" i="11"/>
  <c r="E140" i="9"/>
  <c r="E142" i="9"/>
  <c r="F6" i="6"/>
  <c r="E140" i="5"/>
  <c r="E142" i="4"/>
  <c r="E140" i="4"/>
  <c r="P140" i="9" l="1"/>
  <c r="P142" i="8"/>
  <c r="P142" i="4"/>
  <c r="M142" i="10"/>
  <c r="M142" i="9"/>
  <c r="M142" i="5"/>
  <c r="M142" i="2"/>
  <c r="K140" i="9"/>
  <c r="H142" i="6"/>
  <c r="H140" i="6"/>
  <c r="G142" i="12"/>
  <c r="G140" i="12"/>
  <c r="G142" i="8"/>
  <c r="G140" i="8"/>
  <c r="G142" i="7"/>
  <c r="G140" i="7"/>
  <c r="G142" i="6"/>
  <c r="G140" i="6"/>
  <c r="G142" i="4"/>
  <c r="E140" i="2"/>
  <c r="E142" i="2"/>
  <c r="H142" i="1"/>
  <c r="L142" i="1"/>
  <c r="M142" i="1"/>
  <c r="P142" i="1"/>
  <c r="G140" i="1"/>
  <c r="K140" i="1"/>
  <c r="L140" i="1"/>
  <c r="M140" i="1"/>
  <c r="N140" i="1"/>
  <c r="P142" i="11"/>
  <c r="P142" i="10"/>
  <c r="P142" i="9"/>
  <c r="P142" i="7"/>
  <c r="P140" i="7"/>
  <c r="P142" i="6"/>
  <c r="P142" i="5"/>
  <c r="P140" i="5"/>
  <c r="P142" i="3"/>
  <c r="P142" i="2"/>
  <c r="P140" i="1"/>
  <c r="O140" i="9"/>
  <c r="O142" i="9"/>
  <c r="O140" i="6"/>
  <c r="N140" i="12"/>
  <c r="N140" i="11"/>
  <c r="N142" i="11"/>
  <c r="N140" i="10"/>
  <c r="N142" i="10"/>
  <c r="N140" i="3"/>
  <c r="N142" i="3"/>
  <c r="M142" i="12"/>
  <c r="M142" i="11"/>
  <c r="M140" i="9"/>
  <c r="M142" i="7"/>
  <c r="M142" i="6"/>
  <c r="M142" i="4"/>
  <c r="M142" i="3"/>
  <c r="M140" i="2"/>
  <c r="L140" i="10"/>
  <c r="L142" i="10"/>
  <c r="L140" i="8"/>
  <c r="L142" i="8"/>
  <c r="L140" i="5"/>
  <c r="L142" i="5"/>
  <c r="L140" i="4"/>
  <c r="L142" i="4"/>
  <c r="L140" i="3"/>
  <c r="L142" i="3"/>
  <c r="L140" i="2"/>
  <c r="L142" i="2"/>
  <c r="K140" i="11"/>
  <c r="K142" i="11"/>
  <c r="K140" i="6"/>
  <c r="K142" i="6"/>
  <c r="K140" i="2"/>
  <c r="K142" i="2"/>
  <c r="K142" i="1"/>
  <c r="H140" i="12"/>
  <c r="H142" i="12"/>
  <c r="H140" i="11"/>
  <c r="H142" i="11"/>
  <c r="H140" i="10"/>
  <c r="H142" i="10"/>
  <c r="H140" i="9"/>
  <c r="H142" i="9"/>
  <c r="H140" i="8"/>
  <c r="H142" i="8"/>
  <c r="H140" i="7"/>
  <c r="H142" i="7"/>
  <c r="H140" i="5"/>
  <c r="H142" i="5"/>
  <c r="H140" i="4"/>
  <c r="H142" i="4"/>
  <c r="H140" i="3"/>
  <c r="H142" i="3"/>
  <c r="H140" i="2"/>
  <c r="H142" i="2"/>
  <c r="H140" i="1"/>
  <c r="G140" i="11"/>
  <c r="G142" i="11"/>
  <c r="G140" i="9"/>
  <c r="G142" i="9"/>
  <c r="G140" i="5"/>
  <c r="G142" i="5"/>
  <c r="G140" i="4"/>
  <c r="G140" i="3"/>
  <c r="G142" i="3"/>
  <c r="G140" i="2"/>
  <c r="G142" i="2"/>
  <c r="G142" i="1"/>
  <c r="E140" i="10"/>
  <c r="E142" i="10"/>
  <c r="E140" i="8"/>
  <c r="E142" i="8"/>
  <c r="E140" i="7"/>
  <c r="E142" i="7"/>
  <c r="E140" i="6"/>
  <c r="E142" i="6"/>
  <c r="E142" i="5"/>
  <c r="E140" i="3"/>
  <c r="E142" i="3"/>
  <c r="P99" i="13" l="1"/>
  <c r="O99" i="13"/>
  <c r="N99" i="13"/>
  <c r="M99" i="13"/>
  <c r="L99" i="13"/>
  <c r="K99" i="13"/>
  <c r="I99" i="13"/>
  <c r="H99" i="13"/>
  <c r="G99" i="13"/>
  <c r="E99" i="13"/>
  <c r="P98" i="13"/>
  <c r="O98" i="13"/>
  <c r="N98" i="13"/>
  <c r="M98" i="13"/>
  <c r="L98" i="13"/>
  <c r="K98" i="13"/>
  <c r="I98" i="13"/>
  <c r="H98" i="13"/>
  <c r="G98" i="13"/>
  <c r="E98" i="13"/>
  <c r="P46" i="13"/>
  <c r="O46" i="13"/>
  <c r="N46" i="13"/>
  <c r="M46" i="13"/>
  <c r="L46" i="13"/>
  <c r="K46" i="13"/>
  <c r="I46" i="13"/>
  <c r="H46" i="13"/>
  <c r="G46" i="13"/>
  <c r="E46" i="13"/>
  <c r="P45" i="13"/>
  <c r="O45" i="13"/>
  <c r="N45" i="13"/>
  <c r="M45" i="13"/>
  <c r="L45" i="13"/>
  <c r="K45" i="13"/>
  <c r="I45" i="13"/>
  <c r="H45" i="13"/>
  <c r="G45" i="13"/>
  <c r="E45" i="13"/>
  <c r="E134" i="13"/>
  <c r="G134" i="13"/>
  <c r="H134" i="13"/>
  <c r="I134" i="13"/>
  <c r="K134" i="13"/>
  <c r="L134" i="13"/>
  <c r="M134" i="13"/>
  <c r="N134" i="13"/>
  <c r="O134" i="13"/>
  <c r="P134" i="13"/>
  <c r="P117" i="13"/>
  <c r="O117" i="13"/>
  <c r="N117" i="13"/>
  <c r="M117" i="13"/>
  <c r="L117" i="13"/>
  <c r="K117" i="13"/>
  <c r="I117" i="13"/>
  <c r="H117" i="13"/>
  <c r="G117" i="13"/>
  <c r="E117" i="13"/>
  <c r="P116" i="13"/>
  <c r="O116" i="13"/>
  <c r="N116" i="13"/>
  <c r="M116" i="13"/>
  <c r="L116" i="13"/>
  <c r="K116" i="13"/>
  <c r="I116" i="13"/>
  <c r="H116" i="13"/>
  <c r="G116" i="13"/>
  <c r="E116" i="13"/>
  <c r="P107" i="13"/>
  <c r="O107" i="13"/>
  <c r="N107" i="13"/>
  <c r="M107" i="13"/>
  <c r="L107" i="13"/>
  <c r="K107" i="13"/>
  <c r="I107" i="13"/>
  <c r="H107" i="13"/>
  <c r="G107" i="13"/>
  <c r="E107" i="13"/>
  <c r="P106" i="13"/>
  <c r="O106" i="13"/>
  <c r="N106" i="13"/>
  <c r="M106" i="13"/>
  <c r="L106" i="13"/>
  <c r="K106" i="13"/>
  <c r="I106" i="13"/>
  <c r="H106" i="13"/>
  <c r="G106" i="13"/>
  <c r="E106" i="13"/>
  <c r="P101" i="13"/>
  <c r="O101" i="13"/>
  <c r="N101" i="13"/>
  <c r="M101" i="13"/>
  <c r="L101" i="13"/>
  <c r="K101" i="13"/>
  <c r="I101" i="13"/>
  <c r="H101" i="13"/>
  <c r="G101" i="13"/>
  <c r="E101" i="13"/>
  <c r="P100" i="13"/>
  <c r="O100" i="13"/>
  <c r="N100" i="13"/>
  <c r="M100" i="13"/>
  <c r="L100" i="13"/>
  <c r="K100" i="13"/>
  <c r="I100" i="13"/>
  <c r="H100" i="13"/>
  <c r="G100" i="13"/>
  <c r="E100" i="13"/>
  <c r="P93" i="13"/>
  <c r="O93" i="13"/>
  <c r="N93" i="13"/>
  <c r="M93" i="13"/>
  <c r="L93" i="13"/>
  <c r="K93" i="13"/>
  <c r="I93" i="13"/>
  <c r="H93" i="13"/>
  <c r="G93" i="13"/>
  <c r="E93" i="13"/>
  <c r="P92" i="13"/>
  <c r="O92" i="13"/>
  <c r="N92" i="13"/>
  <c r="M92" i="13"/>
  <c r="L92" i="13"/>
  <c r="K92" i="13"/>
  <c r="I92" i="13"/>
  <c r="H92" i="13"/>
  <c r="G92" i="13"/>
  <c r="E92" i="13"/>
  <c r="P85" i="13"/>
  <c r="O85" i="13"/>
  <c r="N85" i="13"/>
  <c r="M85" i="13"/>
  <c r="L85" i="13"/>
  <c r="K85" i="13"/>
  <c r="I85" i="13"/>
  <c r="H85" i="13"/>
  <c r="G85" i="13"/>
  <c r="E85" i="13"/>
  <c r="P84" i="13"/>
  <c r="O84" i="13"/>
  <c r="N84" i="13"/>
  <c r="M84" i="13"/>
  <c r="L84" i="13"/>
  <c r="K84" i="13"/>
  <c r="I84" i="13"/>
  <c r="H84" i="13"/>
  <c r="G84" i="13"/>
  <c r="E84" i="13"/>
  <c r="P83" i="13"/>
  <c r="O83" i="13"/>
  <c r="N83" i="13"/>
  <c r="M83" i="13"/>
  <c r="L83" i="13"/>
  <c r="K83" i="13"/>
  <c r="I83" i="13"/>
  <c r="H83" i="13"/>
  <c r="G83" i="13"/>
  <c r="E83" i="13"/>
  <c r="P82" i="13"/>
  <c r="O82" i="13"/>
  <c r="N82" i="13"/>
  <c r="M82" i="13"/>
  <c r="L82" i="13"/>
  <c r="K82" i="13"/>
  <c r="I82" i="13"/>
  <c r="H82" i="13"/>
  <c r="G82" i="13"/>
  <c r="E82" i="13"/>
  <c r="P81" i="13"/>
  <c r="O81" i="13"/>
  <c r="N81" i="13"/>
  <c r="M81" i="13"/>
  <c r="L81" i="13"/>
  <c r="K81" i="13"/>
  <c r="I81" i="13"/>
  <c r="H81" i="13"/>
  <c r="G81" i="13"/>
  <c r="E81" i="13"/>
  <c r="P80" i="13"/>
  <c r="O80" i="13"/>
  <c r="N80" i="13"/>
  <c r="M80" i="13"/>
  <c r="L80" i="13"/>
  <c r="K80" i="13"/>
  <c r="I80" i="13"/>
  <c r="H80" i="13"/>
  <c r="G80" i="13"/>
  <c r="E80" i="13"/>
  <c r="P44" i="13"/>
  <c r="O44" i="13"/>
  <c r="N44" i="13"/>
  <c r="M44" i="13"/>
  <c r="L44" i="13"/>
  <c r="K44" i="13"/>
  <c r="I44" i="13"/>
  <c r="H44" i="13"/>
  <c r="G44" i="13"/>
  <c r="E44" i="13"/>
  <c r="P43" i="13"/>
  <c r="O43" i="13"/>
  <c r="N43" i="13"/>
  <c r="M43" i="13"/>
  <c r="L43" i="13"/>
  <c r="K43" i="13"/>
  <c r="I43" i="13"/>
  <c r="H43" i="13"/>
  <c r="G43" i="13"/>
  <c r="E43" i="13"/>
  <c r="P36" i="13"/>
  <c r="O36" i="13"/>
  <c r="N36" i="13"/>
  <c r="M36" i="13"/>
  <c r="L36" i="13"/>
  <c r="K36" i="13"/>
  <c r="I36" i="13"/>
  <c r="H36" i="13"/>
  <c r="G36" i="13"/>
  <c r="E36" i="13"/>
  <c r="P35" i="13"/>
  <c r="O35" i="13"/>
  <c r="N35" i="13"/>
  <c r="M35" i="13"/>
  <c r="L35" i="13"/>
  <c r="K35" i="13"/>
  <c r="I35" i="13"/>
  <c r="H35" i="13"/>
  <c r="G35" i="13"/>
  <c r="E35" i="13"/>
  <c r="L130" i="13"/>
  <c r="M130" i="13"/>
  <c r="N130" i="13"/>
  <c r="L131" i="13"/>
  <c r="M131" i="13"/>
  <c r="N131" i="13"/>
  <c r="Q141" i="13"/>
  <c r="Q138" i="13"/>
  <c r="Q135" i="13"/>
  <c r="J29" i="1"/>
  <c r="J5" i="1"/>
  <c r="J141" i="1"/>
  <c r="J139" i="1"/>
  <c r="J138" i="1"/>
  <c r="J136" i="1"/>
  <c r="J135" i="1"/>
  <c r="J134" i="1"/>
  <c r="J133" i="1"/>
  <c r="J132" i="1"/>
  <c r="J131" i="1"/>
  <c r="J130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7" i="1"/>
  <c r="J86" i="1"/>
  <c r="J85" i="1"/>
  <c r="J84" i="1"/>
  <c r="J83" i="1"/>
  <c r="J82" i="1"/>
  <c r="J81" i="1"/>
  <c r="J80" i="1"/>
  <c r="J79" i="1"/>
  <c r="J78" i="1"/>
  <c r="J68" i="1"/>
  <c r="J67" i="1"/>
  <c r="J66" i="1"/>
  <c r="J65" i="1"/>
  <c r="J64" i="1"/>
  <c r="J63" i="1"/>
  <c r="J62" i="1"/>
  <c r="J61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6" i="1"/>
  <c r="J35" i="1"/>
  <c r="J34" i="1"/>
  <c r="J33" i="1"/>
  <c r="J32" i="1"/>
  <c r="J31" i="1"/>
  <c r="J30" i="1"/>
  <c r="J28" i="1"/>
  <c r="J27" i="1"/>
  <c r="J26" i="1"/>
  <c r="J25" i="1"/>
  <c r="J22" i="1"/>
  <c r="J21" i="1"/>
  <c r="J20" i="1"/>
  <c r="J19" i="1"/>
  <c r="J18" i="1"/>
  <c r="J17" i="1"/>
  <c r="J16" i="1"/>
  <c r="J15" i="1"/>
  <c r="J14" i="1"/>
  <c r="J13" i="1"/>
  <c r="J12" i="1"/>
  <c r="J11" i="1"/>
  <c r="J8" i="1"/>
  <c r="J7" i="1"/>
  <c r="J6" i="1"/>
  <c r="J141" i="3"/>
  <c r="J138" i="3"/>
  <c r="J136" i="3"/>
  <c r="J135" i="3"/>
  <c r="J134" i="3"/>
  <c r="J133" i="3"/>
  <c r="J132" i="3"/>
  <c r="J131" i="3"/>
  <c r="J130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7" i="3"/>
  <c r="J86" i="3"/>
  <c r="J85" i="3"/>
  <c r="J84" i="3"/>
  <c r="J83" i="3"/>
  <c r="J82" i="3"/>
  <c r="J81" i="3"/>
  <c r="J80" i="3"/>
  <c r="J79" i="3"/>
  <c r="J78" i="3"/>
  <c r="J68" i="3"/>
  <c r="J67" i="3"/>
  <c r="J66" i="3"/>
  <c r="J65" i="3"/>
  <c r="J64" i="3"/>
  <c r="J63" i="3"/>
  <c r="J62" i="3"/>
  <c r="J61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141" i="4"/>
  <c r="J138" i="4"/>
  <c r="J136" i="4"/>
  <c r="J135" i="4"/>
  <c r="J134" i="4"/>
  <c r="J133" i="4"/>
  <c r="J132" i="4"/>
  <c r="J131" i="4"/>
  <c r="J130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7" i="4"/>
  <c r="J86" i="4"/>
  <c r="J85" i="4"/>
  <c r="J84" i="4"/>
  <c r="J83" i="4"/>
  <c r="J82" i="4"/>
  <c r="J81" i="4"/>
  <c r="J80" i="4"/>
  <c r="J79" i="4"/>
  <c r="J78" i="4"/>
  <c r="J68" i="4"/>
  <c r="J67" i="4"/>
  <c r="J66" i="4"/>
  <c r="J65" i="4"/>
  <c r="J64" i="4"/>
  <c r="J63" i="4"/>
  <c r="J62" i="4"/>
  <c r="J61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8" i="4"/>
  <c r="J7" i="4"/>
  <c r="J6" i="4"/>
  <c r="J5" i="4"/>
  <c r="J141" i="5"/>
  <c r="J138" i="5"/>
  <c r="J136" i="5"/>
  <c r="J135" i="5"/>
  <c r="J134" i="5"/>
  <c r="J133" i="5"/>
  <c r="J132" i="5"/>
  <c r="J131" i="5"/>
  <c r="J130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7" i="5"/>
  <c r="J86" i="5"/>
  <c r="J85" i="5"/>
  <c r="J84" i="5"/>
  <c r="J83" i="5"/>
  <c r="J82" i="5"/>
  <c r="J81" i="5"/>
  <c r="J80" i="5"/>
  <c r="J79" i="5"/>
  <c r="J78" i="5"/>
  <c r="J68" i="5"/>
  <c r="J67" i="5"/>
  <c r="J66" i="5"/>
  <c r="J65" i="5"/>
  <c r="J64" i="5"/>
  <c r="J63" i="5"/>
  <c r="J62" i="5"/>
  <c r="J61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6" i="5"/>
  <c r="J35" i="5"/>
  <c r="J34" i="5"/>
  <c r="J33" i="5"/>
  <c r="J32" i="5"/>
  <c r="J31" i="5"/>
  <c r="J28" i="5"/>
  <c r="J27" i="5"/>
  <c r="J26" i="5"/>
  <c r="J25" i="5"/>
  <c r="J22" i="5"/>
  <c r="J21" i="5"/>
  <c r="J20" i="5"/>
  <c r="J19" i="5"/>
  <c r="J18" i="5"/>
  <c r="J17" i="5"/>
  <c r="J16" i="5"/>
  <c r="J15" i="5"/>
  <c r="J14" i="5"/>
  <c r="J13" i="5"/>
  <c r="J12" i="5"/>
  <c r="J11" i="5"/>
  <c r="J8" i="5"/>
  <c r="J7" i="5"/>
  <c r="J6" i="5"/>
  <c r="J5" i="5"/>
  <c r="J141" i="6"/>
  <c r="J138" i="6"/>
  <c r="J136" i="6"/>
  <c r="J135" i="6"/>
  <c r="J134" i="6"/>
  <c r="J133" i="6"/>
  <c r="J132" i="6"/>
  <c r="J131" i="6"/>
  <c r="J130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7" i="6"/>
  <c r="J86" i="6"/>
  <c r="J85" i="6"/>
  <c r="J84" i="6"/>
  <c r="J83" i="6"/>
  <c r="J82" i="6"/>
  <c r="J81" i="6"/>
  <c r="J80" i="6"/>
  <c r="J79" i="6"/>
  <c r="J78" i="6"/>
  <c r="J68" i="6"/>
  <c r="J67" i="6"/>
  <c r="J66" i="6"/>
  <c r="J65" i="6"/>
  <c r="J64" i="6"/>
  <c r="J63" i="6"/>
  <c r="J62" i="6"/>
  <c r="J61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6" i="6"/>
  <c r="J35" i="6"/>
  <c r="J34" i="6"/>
  <c r="J33" i="6"/>
  <c r="J32" i="6"/>
  <c r="J31" i="6"/>
  <c r="J30" i="6"/>
  <c r="J29" i="6"/>
  <c r="J28" i="6"/>
  <c r="J27" i="6"/>
  <c r="J26" i="6"/>
  <c r="J25" i="6"/>
  <c r="J22" i="6"/>
  <c r="J21" i="6"/>
  <c r="J20" i="6"/>
  <c r="J19" i="6"/>
  <c r="J18" i="6"/>
  <c r="J17" i="6"/>
  <c r="J16" i="6"/>
  <c r="J15" i="6"/>
  <c r="J14" i="6"/>
  <c r="J13" i="6"/>
  <c r="J12" i="6"/>
  <c r="J11" i="6"/>
  <c r="J8" i="6"/>
  <c r="J7" i="6"/>
  <c r="J6" i="6"/>
  <c r="Q6" i="6" s="1"/>
  <c r="J5" i="6"/>
  <c r="J141" i="7"/>
  <c r="J138" i="7"/>
  <c r="J136" i="7"/>
  <c r="J135" i="7"/>
  <c r="J134" i="7"/>
  <c r="J133" i="7"/>
  <c r="J132" i="7"/>
  <c r="J131" i="7"/>
  <c r="J130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7" i="7"/>
  <c r="J86" i="7"/>
  <c r="J85" i="7"/>
  <c r="J84" i="7"/>
  <c r="J83" i="7"/>
  <c r="J82" i="7"/>
  <c r="J81" i="7"/>
  <c r="J80" i="7"/>
  <c r="J79" i="7"/>
  <c r="J78" i="7"/>
  <c r="J68" i="7"/>
  <c r="J67" i="7"/>
  <c r="J66" i="7"/>
  <c r="J65" i="7"/>
  <c r="J64" i="7"/>
  <c r="J63" i="7"/>
  <c r="J62" i="7"/>
  <c r="J61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6" i="7"/>
  <c r="J35" i="7"/>
  <c r="J34" i="7"/>
  <c r="J33" i="7"/>
  <c r="J32" i="7"/>
  <c r="J31" i="7"/>
  <c r="J28" i="7"/>
  <c r="J27" i="7"/>
  <c r="J26" i="7"/>
  <c r="J25" i="7"/>
  <c r="J22" i="7"/>
  <c r="J21" i="7"/>
  <c r="J20" i="7"/>
  <c r="J19" i="7"/>
  <c r="J18" i="7"/>
  <c r="J17" i="7"/>
  <c r="J16" i="7"/>
  <c r="J15" i="7"/>
  <c r="J14" i="7"/>
  <c r="J13" i="7"/>
  <c r="J12" i="7"/>
  <c r="J11" i="7"/>
  <c r="J8" i="7"/>
  <c r="J7" i="7"/>
  <c r="J6" i="7"/>
  <c r="J5" i="7"/>
  <c r="J141" i="8"/>
  <c r="J138" i="8"/>
  <c r="J136" i="8"/>
  <c r="J135" i="8"/>
  <c r="J134" i="8"/>
  <c r="J133" i="8"/>
  <c r="J132" i="8"/>
  <c r="J131" i="8"/>
  <c r="J130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7" i="8"/>
  <c r="J86" i="8"/>
  <c r="J85" i="8"/>
  <c r="J84" i="8"/>
  <c r="J83" i="8"/>
  <c r="J82" i="8"/>
  <c r="J81" i="8"/>
  <c r="J80" i="8"/>
  <c r="J79" i="8"/>
  <c r="J78" i="8"/>
  <c r="J68" i="8"/>
  <c r="J67" i="8"/>
  <c r="J66" i="8"/>
  <c r="J65" i="8"/>
  <c r="J64" i="8"/>
  <c r="J63" i="8"/>
  <c r="J62" i="8"/>
  <c r="J61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6" i="8"/>
  <c r="J35" i="8"/>
  <c r="J34" i="8"/>
  <c r="J33" i="8"/>
  <c r="J32" i="8"/>
  <c r="J31" i="8"/>
  <c r="J28" i="8"/>
  <c r="J27" i="8"/>
  <c r="J26" i="8"/>
  <c r="J25" i="8"/>
  <c r="J22" i="8"/>
  <c r="J21" i="8"/>
  <c r="J20" i="8"/>
  <c r="J19" i="8"/>
  <c r="J18" i="8"/>
  <c r="J17" i="8"/>
  <c r="J16" i="8"/>
  <c r="J15" i="8"/>
  <c r="J14" i="8"/>
  <c r="J13" i="8"/>
  <c r="J12" i="8"/>
  <c r="J11" i="8"/>
  <c r="J8" i="8"/>
  <c r="J7" i="8"/>
  <c r="J6" i="8"/>
  <c r="J5" i="8"/>
  <c r="J141" i="9"/>
  <c r="J139" i="9"/>
  <c r="J138" i="9"/>
  <c r="J136" i="9"/>
  <c r="J135" i="9"/>
  <c r="J134" i="9"/>
  <c r="J133" i="9"/>
  <c r="J132" i="9"/>
  <c r="J131" i="9"/>
  <c r="J130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7" i="9"/>
  <c r="J86" i="9"/>
  <c r="J85" i="9"/>
  <c r="J84" i="9"/>
  <c r="J83" i="9"/>
  <c r="J82" i="9"/>
  <c r="J81" i="9"/>
  <c r="J80" i="9"/>
  <c r="J79" i="9"/>
  <c r="J78" i="9"/>
  <c r="J68" i="9"/>
  <c r="J67" i="9"/>
  <c r="J66" i="9"/>
  <c r="J65" i="9"/>
  <c r="J64" i="9"/>
  <c r="J63" i="9"/>
  <c r="J62" i="9"/>
  <c r="J61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6" i="9"/>
  <c r="J35" i="9"/>
  <c r="J34" i="9"/>
  <c r="J33" i="9"/>
  <c r="J32" i="9"/>
  <c r="J31" i="9"/>
  <c r="J28" i="9"/>
  <c r="J27" i="9"/>
  <c r="J26" i="9"/>
  <c r="J25" i="9"/>
  <c r="J24" i="9"/>
  <c r="J22" i="9"/>
  <c r="J21" i="9"/>
  <c r="J20" i="9"/>
  <c r="J19" i="9"/>
  <c r="J18" i="9"/>
  <c r="J17" i="9"/>
  <c r="J16" i="9"/>
  <c r="J15" i="9"/>
  <c r="J14" i="9"/>
  <c r="J13" i="9"/>
  <c r="J12" i="9"/>
  <c r="J11" i="9"/>
  <c r="J8" i="9"/>
  <c r="J7" i="9"/>
  <c r="J6" i="9"/>
  <c r="J5" i="9"/>
  <c r="J141" i="10"/>
  <c r="J138" i="10"/>
  <c r="J136" i="10"/>
  <c r="J135" i="10"/>
  <c r="J134" i="10"/>
  <c r="J133" i="10"/>
  <c r="J132" i="10"/>
  <c r="J131" i="10"/>
  <c r="J130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7" i="10"/>
  <c r="J86" i="10"/>
  <c r="J85" i="10"/>
  <c r="J84" i="10"/>
  <c r="J83" i="10"/>
  <c r="J82" i="10"/>
  <c r="J81" i="10"/>
  <c r="J80" i="10"/>
  <c r="J79" i="10"/>
  <c r="J78" i="10"/>
  <c r="J68" i="10"/>
  <c r="J67" i="10"/>
  <c r="J66" i="10"/>
  <c r="J65" i="10"/>
  <c r="J64" i="10"/>
  <c r="J63" i="10"/>
  <c r="J62" i="10"/>
  <c r="J61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8" i="10"/>
  <c r="J7" i="10"/>
  <c r="J6" i="10"/>
  <c r="J5" i="10"/>
  <c r="J141" i="11"/>
  <c r="J138" i="11"/>
  <c r="J136" i="11"/>
  <c r="J135" i="11"/>
  <c r="J134" i="11"/>
  <c r="J133" i="11"/>
  <c r="J132" i="11"/>
  <c r="J131" i="11"/>
  <c r="J130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7" i="11"/>
  <c r="J86" i="11"/>
  <c r="J85" i="11"/>
  <c r="J84" i="11"/>
  <c r="J83" i="11"/>
  <c r="J82" i="11"/>
  <c r="J81" i="11"/>
  <c r="J80" i="11"/>
  <c r="J79" i="11"/>
  <c r="J78" i="11"/>
  <c r="J68" i="11"/>
  <c r="J67" i="11"/>
  <c r="J66" i="11"/>
  <c r="J65" i="11"/>
  <c r="J64" i="11"/>
  <c r="J63" i="11"/>
  <c r="J62" i="11"/>
  <c r="J61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6" i="11"/>
  <c r="J35" i="11"/>
  <c r="J34" i="11"/>
  <c r="J33" i="11"/>
  <c r="J32" i="11"/>
  <c r="J31" i="11"/>
  <c r="J28" i="11"/>
  <c r="J27" i="11"/>
  <c r="J26" i="11"/>
  <c r="J25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8" i="11"/>
  <c r="J7" i="11"/>
  <c r="J6" i="11"/>
  <c r="J5" i="11"/>
  <c r="J141" i="12"/>
  <c r="J138" i="12"/>
  <c r="J136" i="12"/>
  <c r="J135" i="12"/>
  <c r="J134" i="12"/>
  <c r="J133" i="12"/>
  <c r="J132" i="12"/>
  <c r="J131" i="12"/>
  <c r="J130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7" i="12"/>
  <c r="J86" i="12"/>
  <c r="J85" i="12"/>
  <c r="J84" i="12"/>
  <c r="J83" i="12"/>
  <c r="J82" i="12"/>
  <c r="J81" i="12"/>
  <c r="J80" i="12"/>
  <c r="J79" i="12"/>
  <c r="J78" i="12"/>
  <c r="J68" i="12"/>
  <c r="J67" i="12"/>
  <c r="J66" i="12"/>
  <c r="J65" i="12"/>
  <c r="J64" i="12"/>
  <c r="J63" i="12"/>
  <c r="J62" i="12"/>
  <c r="J61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8" i="12"/>
  <c r="J7" i="12"/>
  <c r="J6" i="12"/>
  <c r="J5" i="12"/>
  <c r="J141" i="2"/>
  <c r="J138" i="2"/>
  <c r="J136" i="2"/>
  <c r="J135" i="2"/>
  <c r="J134" i="2"/>
  <c r="J133" i="2"/>
  <c r="J132" i="2"/>
  <c r="J131" i="2"/>
  <c r="J130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7" i="2"/>
  <c r="J86" i="2"/>
  <c r="J85" i="2"/>
  <c r="J84" i="2"/>
  <c r="J83" i="2"/>
  <c r="J82" i="2"/>
  <c r="J81" i="2"/>
  <c r="J80" i="2"/>
  <c r="J79" i="2"/>
  <c r="J78" i="2"/>
  <c r="J68" i="2"/>
  <c r="J67" i="2"/>
  <c r="J66" i="2"/>
  <c r="J65" i="2"/>
  <c r="J64" i="2"/>
  <c r="J63" i="2"/>
  <c r="J62" i="2"/>
  <c r="J61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8" i="2"/>
  <c r="J7" i="2"/>
  <c r="J6" i="2"/>
  <c r="J5" i="2"/>
  <c r="F141" i="12"/>
  <c r="Q141" i="12" s="1"/>
  <c r="F138" i="12"/>
  <c r="F136" i="12"/>
  <c r="F135" i="12"/>
  <c r="Q135" i="12" s="1"/>
  <c r="F134" i="12"/>
  <c r="Q134" i="12" s="1"/>
  <c r="F133" i="12"/>
  <c r="F132" i="12"/>
  <c r="F131" i="12"/>
  <c r="Q131" i="12" s="1"/>
  <c r="F130" i="12"/>
  <c r="Q130" i="12" s="1"/>
  <c r="F127" i="12"/>
  <c r="F126" i="12"/>
  <c r="F125" i="12"/>
  <c r="Q125" i="12" s="1"/>
  <c r="F124" i="12"/>
  <c r="Q124" i="12" s="1"/>
  <c r="F123" i="12"/>
  <c r="F122" i="12"/>
  <c r="F121" i="12"/>
  <c r="Q121" i="12" s="1"/>
  <c r="F120" i="12"/>
  <c r="Q120" i="12" s="1"/>
  <c r="F119" i="12"/>
  <c r="F118" i="12"/>
  <c r="F117" i="12"/>
  <c r="Q117" i="12" s="1"/>
  <c r="F116" i="12"/>
  <c r="Q116" i="12" s="1"/>
  <c r="F115" i="12"/>
  <c r="F114" i="12"/>
  <c r="F113" i="12"/>
  <c r="Q113" i="12" s="1"/>
  <c r="F112" i="12"/>
  <c r="Q112" i="12" s="1"/>
  <c r="F111" i="12"/>
  <c r="F110" i="12"/>
  <c r="F109" i="12"/>
  <c r="Q109" i="12" s="1"/>
  <c r="F108" i="12"/>
  <c r="Q108" i="12" s="1"/>
  <c r="F107" i="12"/>
  <c r="F106" i="12"/>
  <c r="F103" i="12"/>
  <c r="Q103" i="12" s="1"/>
  <c r="F102" i="12"/>
  <c r="Q102" i="12" s="1"/>
  <c r="F101" i="12"/>
  <c r="F100" i="12"/>
  <c r="F99" i="12"/>
  <c r="Q99" i="12" s="1"/>
  <c r="F98" i="12"/>
  <c r="Q98" i="12" s="1"/>
  <c r="F97" i="12"/>
  <c r="F96" i="12"/>
  <c r="F95" i="12"/>
  <c r="Q95" i="12" s="1"/>
  <c r="F94" i="12"/>
  <c r="Q94" i="12" s="1"/>
  <c r="F93" i="12"/>
  <c r="F92" i="12"/>
  <c r="F91" i="12"/>
  <c r="Q91" i="12" s="1"/>
  <c r="F90" i="12"/>
  <c r="Q90" i="12" s="1"/>
  <c r="F87" i="12"/>
  <c r="F86" i="12"/>
  <c r="F85" i="12"/>
  <c r="Q85" i="12" s="1"/>
  <c r="F84" i="12"/>
  <c r="Q84" i="12" s="1"/>
  <c r="F83" i="12"/>
  <c r="F82" i="12"/>
  <c r="F81" i="12"/>
  <c r="Q81" i="12" s="1"/>
  <c r="F80" i="12"/>
  <c r="Q80" i="12" s="1"/>
  <c r="F79" i="12"/>
  <c r="F78" i="12"/>
  <c r="F141" i="11"/>
  <c r="Q141" i="11" s="1"/>
  <c r="F139" i="11"/>
  <c r="Q139" i="11" s="1"/>
  <c r="F138" i="11"/>
  <c r="F137" i="11"/>
  <c r="F136" i="11"/>
  <c r="F135" i="11"/>
  <c r="F134" i="11"/>
  <c r="Q134" i="11" s="1"/>
  <c r="F133" i="11"/>
  <c r="F132" i="11"/>
  <c r="F131" i="11"/>
  <c r="F130" i="11"/>
  <c r="Q130" i="11" s="1"/>
  <c r="F127" i="11"/>
  <c r="F126" i="11"/>
  <c r="F125" i="11"/>
  <c r="F124" i="11"/>
  <c r="Q124" i="11" s="1"/>
  <c r="F123" i="11"/>
  <c r="F122" i="11"/>
  <c r="F121" i="11"/>
  <c r="F120" i="11"/>
  <c r="Q120" i="11" s="1"/>
  <c r="F119" i="11"/>
  <c r="F118" i="11"/>
  <c r="F117" i="11"/>
  <c r="F116" i="11"/>
  <c r="Q116" i="11" s="1"/>
  <c r="F115" i="11"/>
  <c r="F114" i="11"/>
  <c r="F113" i="11"/>
  <c r="F112" i="11"/>
  <c r="Q112" i="11" s="1"/>
  <c r="F111" i="11"/>
  <c r="F110" i="11"/>
  <c r="F109" i="11"/>
  <c r="F108" i="11"/>
  <c r="Q108" i="11" s="1"/>
  <c r="F107" i="11"/>
  <c r="F106" i="11"/>
  <c r="F103" i="11"/>
  <c r="F102" i="11"/>
  <c r="Q102" i="11" s="1"/>
  <c r="F101" i="11"/>
  <c r="F100" i="11"/>
  <c r="F99" i="11"/>
  <c r="F98" i="11"/>
  <c r="Q98" i="11" s="1"/>
  <c r="F97" i="11"/>
  <c r="F96" i="11"/>
  <c r="F95" i="11"/>
  <c r="F94" i="11"/>
  <c r="Q94" i="11" s="1"/>
  <c r="F93" i="11"/>
  <c r="F92" i="11"/>
  <c r="F91" i="11"/>
  <c r="F90" i="11"/>
  <c r="Q90" i="11" s="1"/>
  <c r="F87" i="11"/>
  <c r="F86" i="11"/>
  <c r="F85" i="11"/>
  <c r="F84" i="11"/>
  <c r="Q84" i="11" s="1"/>
  <c r="F83" i="11"/>
  <c r="F82" i="11"/>
  <c r="F81" i="11"/>
  <c r="F80" i="11"/>
  <c r="Q80" i="11" s="1"/>
  <c r="F79" i="11"/>
  <c r="F78" i="11"/>
  <c r="F141" i="10"/>
  <c r="Q141" i="10" s="1"/>
  <c r="F139" i="10"/>
  <c r="F138" i="10"/>
  <c r="F137" i="10"/>
  <c r="F136" i="10"/>
  <c r="F135" i="10"/>
  <c r="F134" i="10"/>
  <c r="F133" i="10"/>
  <c r="F132" i="10"/>
  <c r="F131" i="10"/>
  <c r="F130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7" i="10"/>
  <c r="F86" i="10"/>
  <c r="F85" i="10"/>
  <c r="F84" i="10"/>
  <c r="F83" i="10"/>
  <c r="F82" i="10"/>
  <c r="F81" i="10"/>
  <c r="F80" i="10"/>
  <c r="F79" i="10"/>
  <c r="F78" i="10"/>
  <c r="F141" i="9"/>
  <c r="Q141" i="9" s="1"/>
  <c r="F139" i="9"/>
  <c r="F138" i="9"/>
  <c r="Q138" i="9" s="1"/>
  <c r="F137" i="9"/>
  <c r="F136" i="9"/>
  <c r="F135" i="9"/>
  <c r="F134" i="9"/>
  <c r="F133" i="9"/>
  <c r="Q133" i="9" s="1"/>
  <c r="F132" i="9"/>
  <c r="F131" i="9"/>
  <c r="F130" i="9"/>
  <c r="F128" i="9"/>
  <c r="F127" i="9"/>
  <c r="Q127" i="9" s="1"/>
  <c r="F126" i="9"/>
  <c r="F125" i="9"/>
  <c r="F124" i="9"/>
  <c r="F123" i="9"/>
  <c r="Q123" i="9" s="1"/>
  <c r="F122" i="9"/>
  <c r="F121" i="9"/>
  <c r="F120" i="9"/>
  <c r="F119" i="9"/>
  <c r="Q119" i="9" s="1"/>
  <c r="F118" i="9"/>
  <c r="F117" i="9"/>
  <c r="F116" i="9"/>
  <c r="F115" i="9"/>
  <c r="Q115" i="9" s="1"/>
  <c r="F114" i="9"/>
  <c r="F113" i="9"/>
  <c r="F112" i="9"/>
  <c r="F111" i="9"/>
  <c r="Q111" i="9" s="1"/>
  <c r="F110" i="9"/>
  <c r="F109" i="9"/>
  <c r="F108" i="9"/>
  <c r="F107" i="9"/>
  <c r="Q107" i="9" s="1"/>
  <c r="F106" i="9"/>
  <c r="F103" i="9"/>
  <c r="F102" i="9"/>
  <c r="F101" i="9"/>
  <c r="Q101" i="9" s="1"/>
  <c r="F100" i="9"/>
  <c r="F99" i="9"/>
  <c r="F98" i="9"/>
  <c r="F97" i="9"/>
  <c r="Q97" i="9" s="1"/>
  <c r="F96" i="9"/>
  <c r="F95" i="9"/>
  <c r="F94" i="9"/>
  <c r="F93" i="9"/>
  <c r="Q93" i="9" s="1"/>
  <c r="F92" i="9"/>
  <c r="F91" i="9"/>
  <c r="F90" i="9"/>
  <c r="F87" i="9"/>
  <c r="Q87" i="9" s="1"/>
  <c r="F86" i="9"/>
  <c r="F85" i="9"/>
  <c r="F84" i="9"/>
  <c r="F83" i="9"/>
  <c r="Q83" i="9" s="1"/>
  <c r="F82" i="9"/>
  <c r="F81" i="9"/>
  <c r="F80" i="9"/>
  <c r="F79" i="9"/>
  <c r="Q79" i="9" s="1"/>
  <c r="F78" i="9"/>
  <c r="F141" i="8"/>
  <c r="Q141" i="8" s="1"/>
  <c r="F139" i="8"/>
  <c r="F138" i="8"/>
  <c r="F137" i="8"/>
  <c r="F136" i="8"/>
  <c r="F135" i="8"/>
  <c r="Q135" i="8" s="1"/>
  <c r="F134" i="8"/>
  <c r="F133" i="8"/>
  <c r="F132" i="8"/>
  <c r="F131" i="8"/>
  <c r="Q131" i="8" s="1"/>
  <c r="F130" i="8"/>
  <c r="F127" i="8"/>
  <c r="F126" i="8"/>
  <c r="F125" i="8"/>
  <c r="Q125" i="8" s="1"/>
  <c r="F124" i="8"/>
  <c r="F123" i="8"/>
  <c r="F122" i="8"/>
  <c r="F121" i="8"/>
  <c r="Q121" i="8" s="1"/>
  <c r="F120" i="8"/>
  <c r="F119" i="8"/>
  <c r="F118" i="8"/>
  <c r="F117" i="8"/>
  <c r="Q117" i="8" s="1"/>
  <c r="F116" i="8"/>
  <c r="F115" i="8"/>
  <c r="F114" i="8"/>
  <c r="F113" i="8"/>
  <c r="Q113" i="8" s="1"/>
  <c r="F112" i="8"/>
  <c r="F111" i="8"/>
  <c r="F110" i="8"/>
  <c r="F109" i="8"/>
  <c r="Q109" i="8" s="1"/>
  <c r="F108" i="8"/>
  <c r="F107" i="8"/>
  <c r="F106" i="8"/>
  <c r="F103" i="8"/>
  <c r="Q103" i="8" s="1"/>
  <c r="F102" i="8"/>
  <c r="F101" i="8"/>
  <c r="F100" i="8"/>
  <c r="F99" i="8"/>
  <c r="Q99" i="8" s="1"/>
  <c r="F98" i="8"/>
  <c r="F97" i="8"/>
  <c r="F96" i="8"/>
  <c r="F95" i="8"/>
  <c r="Q95" i="8" s="1"/>
  <c r="F94" i="8"/>
  <c r="F93" i="8"/>
  <c r="F92" i="8"/>
  <c r="F91" i="8"/>
  <c r="Q91" i="8" s="1"/>
  <c r="F90" i="8"/>
  <c r="F87" i="8"/>
  <c r="F86" i="8"/>
  <c r="F85" i="8"/>
  <c r="Q85" i="8" s="1"/>
  <c r="F84" i="8"/>
  <c r="F83" i="8"/>
  <c r="F82" i="8"/>
  <c r="F81" i="8"/>
  <c r="Q81" i="8" s="1"/>
  <c r="F80" i="8"/>
  <c r="F79" i="8"/>
  <c r="F78" i="8"/>
  <c r="F141" i="7"/>
  <c r="Q141" i="7" s="1"/>
  <c r="F139" i="7"/>
  <c r="F138" i="7"/>
  <c r="F137" i="7"/>
  <c r="F136" i="7"/>
  <c r="Q136" i="7" s="1"/>
  <c r="F135" i="7"/>
  <c r="Q135" i="7" s="1"/>
  <c r="F134" i="7"/>
  <c r="Q134" i="7" s="1"/>
  <c r="F133" i="7"/>
  <c r="Q133" i="7" s="1"/>
  <c r="F132" i="7"/>
  <c r="Q132" i="7" s="1"/>
  <c r="F131" i="7"/>
  <c r="Q131" i="7" s="1"/>
  <c r="F130" i="7"/>
  <c r="Q130" i="7" s="1"/>
  <c r="F127" i="7"/>
  <c r="Q127" i="7" s="1"/>
  <c r="F126" i="7"/>
  <c r="Q126" i="7" s="1"/>
  <c r="F125" i="7"/>
  <c r="Q125" i="7" s="1"/>
  <c r="F124" i="7"/>
  <c r="Q124" i="7" s="1"/>
  <c r="F123" i="7"/>
  <c r="Q123" i="7" s="1"/>
  <c r="F122" i="7"/>
  <c r="Q122" i="7" s="1"/>
  <c r="F121" i="7"/>
  <c r="Q121" i="7" s="1"/>
  <c r="F120" i="7"/>
  <c r="Q120" i="7" s="1"/>
  <c r="F119" i="7"/>
  <c r="Q119" i="7" s="1"/>
  <c r="F118" i="7"/>
  <c r="Q118" i="7" s="1"/>
  <c r="F117" i="7"/>
  <c r="Q117" i="7" s="1"/>
  <c r="F116" i="7"/>
  <c r="Q116" i="7" s="1"/>
  <c r="F115" i="7"/>
  <c r="Q115" i="7" s="1"/>
  <c r="F114" i="7"/>
  <c r="Q114" i="7" s="1"/>
  <c r="F113" i="7"/>
  <c r="Q113" i="7" s="1"/>
  <c r="F112" i="7"/>
  <c r="Q112" i="7" s="1"/>
  <c r="F111" i="7"/>
  <c r="Q111" i="7" s="1"/>
  <c r="F110" i="7"/>
  <c r="Q110" i="7" s="1"/>
  <c r="F109" i="7"/>
  <c r="Q109" i="7" s="1"/>
  <c r="F108" i="7"/>
  <c r="Q108" i="7" s="1"/>
  <c r="F107" i="7"/>
  <c r="Q107" i="7" s="1"/>
  <c r="F106" i="7"/>
  <c r="Q106" i="7" s="1"/>
  <c r="F103" i="7"/>
  <c r="Q103" i="7" s="1"/>
  <c r="F102" i="7"/>
  <c r="Q102" i="7" s="1"/>
  <c r="F101" i="7"/>
  <c r="Q101" i="7" s="1"/>
  <c r="F100" i="7"/>
  <c r="Q100" i="7" s="1"/>
  <c r="F99" i="7"/>
  <c r="Q99" i="7" s="1"/>
  <c r="F98" i="7"/>
  <c r="Q98" i="7" s="1"/>
  <c r="F97" i="7"/>
  <c r="Q97" i="7" s="1"/>
  <c r="F96" i="7"/>
  <c r="Q96" i="7" s="1"/>
  <c r="F95" i="7"/>
  <c r="Q95" i="7" s="1"/>
  <c r="F94" i="7"/>
  <c r="Q94" i="7" s="1"/>
  <c r="F93" i="7"/>
  <c r="Q93" i="7" s="1"/>
  <c r="F92" i="7"/>
  <c r="Q92" i="7" s="1"/>
  <c r="F91" i="7"/>
  <c r="Q91" i="7" s="1"/>
  <c r="F90" i="7"/>
  <c r="Q90" i="7" s="1"/>
  <c r="F87" i="7"/>
  <c r="Q87" i="7" s="1"/>
  <c r="F86" i="7"/>
  <c r="Q86" i="7" s="1"/>
  <c r="F85" i="7"/>
  <c r="Q85" i="7" s="1"/>
  <c r="F84" i="7"/>
  <c r="Q84" i="7" s="1"/>
  <c r="F83" i="7"/>
  <c r="Q83" i="7" s="1"/>
  <c r="F82" i="7"/>
  <c r="Q82" i="7" s="1"/>
  <c r="F81" i="7"/>
  <c r="Q81" i="7" s="1"/>
  <c r="F80" i="7"/>
  <c r="Q80" i="7" s="1"/>
  <c r="F79" i="7"/>
  <c r="Q79" i="7" s="1"/>
  <c r="F78" i="7"/>
  <c r="Q78" i="7" s="1"/>
  <c r="F77" i="7"/>
  <c r="F141" i="6"/>
  <c r="F138" i="6"/>
  <c r="F136" i="6"/>
  <c r="F135" i="6"/>
  <c r="Q135" i="6" s="1"/>
  <c r="F134" i="6"/>
  <c r="F133" i="6"/>
  <c r="F132" i="6"/>
  <c r="F131" i="6"/>
  <c r="Q131" i="6" s="1"/>
  <c r="F130" i="6"/>
  <c r="F127" i="6"/>
  <c r="F126" i="6"/>
  <c r="F125" i="6"/>
  <c r="Q125" i="6" s="1"/>
  <c r="F124" i="6"/>
  <c r="F123" i="6"/>
  <c r="F122" i="6"/>
  <c r="F121" i="6"/>
  <c r="Q121" i="6" s="1"/>
  <c r="F120" i="6"/>
  <c r="F119" i="6"/>
  <c r="F118" i="6"/>
  <c r="F117" i="6"/>
  <c r="Q117" i="6" s="1"/>
  <c r="F116" i="6"/>
  <c r="F115" i="6"/>
  <c r="F114" i="6"/>
  <c r="F113" i="6"/>
  <c r="Q113" i="6" s="1"/>
  <c r="F112" i="6"/>
  <c r="F111" i="6"/>
  <c r="F110" i="6"/>
  <c r="F109" i="6"/>
  <c r="Q109" i="6" s="1"/>
  <c r="F108" i="6"/>
  <c r="F107" i="6"/>
  <c r="F106" i="6"/>
  <c r="F103" i="6"/>
  <c r="Q103" i="6" s="1"/>
  <c r="F102" i="6"/>
  <c r="F101" i="6"/>
  <c r="F100" i="6"/>
  <c r="F99" i="6"/>
  <c r="Q99" i="6" s="1"/>
  <c r="F98" i="6"/>
  <c r="F97" i="6"/>
  <c r="F96" i="6"/>
  <c r="F95" i="6"/>
  <c r="Q95" i="6" s="1"/>
  <c r="F94" i="6"/>
  <c r="F93" i="6"/>
  <c r="F92" i="6"/>
  <c r="F91" i="6"/>
  <c r="Q91" i="6" s="1"/>
  <c r="F90" i="6"/>
  <c r="F87" i="6"/>
  <c r="F86" i="6"/>
  <c r="F85" i="6"/>
  <c r="Q85" i="6" s="1"/>
  <c r="F84" i="6"/>
  <c r="F83" i="6"/>
  <c r="F82" i="6"/>
  <c r="F81" i="6"/>
  <c r="Q81" i="6" s="1"/>
  <c r="F80" i="6"/>
  <c r="F79" i="6"/>
  <c r="F78" i="6"/>
  <c r="F141" i="5"/>
  <c r="Q141" i="5" s="1"/>
  <c r="F138" i="5"/>
  <c r="F137" i="5"/>
  <c r="F136" i="5"/>
  <c r="Q136" i="5" s="1"/>
  <c r="F135" i="5"/>
  <c r="Q135" i="5" s="1"/>
  <c r="F134" i="5"/>
  <c r="Q134" i="5" s="1"/>
  <c r="F133" i="5"/>
  <c r="Q133" i="5" s="1"/>
  <c r="F132" i="5"/>
  <c r="Q132" i="5" s="1"/>
  <c r="F131" i="5"/>
  <c r="Q131" i="5" s="1"/>
  <c r="F130" i="5"/>
  <c r="Q130" i="5" s="1"/>
  <c r="F127" i="5"/>
  <c r="Q127" i="5" s="1"/>
  <c r="F126" i="5"/>
  <c r="Q126" i="5" s="1"/>
  <c r="F125" i="5"/>
  <c r="Q125" i="5" s="1"/>
  <c r="F124" i="5"/>
  <c r="Q124" i="5" s="1"/>
  <c r="F123" i="5"/>
  <c r="Q123" i="5" s="1"/>
  <c r="F122" i="5"/>
  <c r="Q122" i="5" s="1"/>
  <c r="F121" i="5"/>
  <c r="Q121" i="5" s="1"/>
  <c r="F120" i="5"/>
  <c r="Q120" i="5" s="1"/>
  <c r="F119" i="5"/>
  <c r="Q119" i="5" s="1"/>
  <c r="F118" i="5"/>
  <c r="Q118" i="5" s="1"/>
  <c r="F117" i="5"/>
  <c r="Q117" i="5" s="1"/>
  <c r="F116" i="5"/>
  <c r="Q116" i="5" s="1"/>
  <c r="F115" i="5"/>
  <c r="Q115" i="5" s="1"/>
  <c r="F114" i="5"/>
  <c r="Q114" i="5" s="1"/>
  <c r="F113" i="5"/>
  <c r="Q113" i="5" s="1"/>
  <c r="F112" i="5"/>
  <c r="Q112" i="5" s="1"/>
  <c r="F111" i="5"/>
  <c r="Q111" i="5" s="1"/>
  <c r="F110" i="5"/>
  <c r="Q110" i="5" s="1"/>
  <c r="F109" i="5"/>
  <c r="Q109" i="5" s="1"/>
  <c r="F108" i="5"/>
  <c r="Q108" i="5" s="1"/>
  <c r="F107" i="5"/>
  <c r="Q107" i="5" s="1"/>
  <c r="F106" i="5"/>
  <c r="Q106" i="5" s="1"/>
  <c r="F103" i="5"/>
  <c r="Q103" i="5" s="1"/>
  <c r="F102" i="5"/>
  <c r="Q102" i="5" s="1"/>
  <c r="F101" i="5"/>
  <c r="Q101" i="5" s="1"/>
  <c r="F100" i="5"/>
  <c r="Q100" i="5" s="1"/>
  <c r="F99" i="5"/>
  <c r="Q99" i="5" s="1"/>
  <c r="F98" i="5"/>
  <c r="Q98" i="5" s="1"/>
  <c r="F97" i="5"/>
  <c r="Q97" i="5" s="1"/>
  <c r="F96" i="5"/>
  <c r="Q96" i="5" s="1"/>
  <c r="F95" i="5"/>
  <c r="Q95" i="5" s="1"/>
  <c r="F94" i="5"/>
  <c r="Q94" i="5" s="1"/>
  <c r="F93" i="5"/>
  <c r="Q93" i="5" s="1"/>
  <c r="F92" i="5"/>
  <c r="Q92" i="5" s="1"/>
  <c r="F91" i="5"/>
  <c r="Q91" i="5" s="1"/>
  <c r="F90" i="5"/>
  <c r="Q90" i="5" s="1"/>
  <c r="F89" i="5"/>
  <c r="F87" i="5"/>
  <c r="F86" i="5"/>
  <c r="F85" i="5"/>
  <c r="F84" i="5"/>
  <c r="Q84" i="5" s="1"/>
  <c r="F83" i="5"/>
  <c r="F82" i="5"/>
  <c r="F81" i="5"/>
  <c r="F80" i="5"/>
  <c r="Q80" i="5" s="1"/>
  <c r="F79" i="5"/>
  <c r="F78" i="5"/>
  <c r="F141" i="4"/>
  <c r="F139" i="4"/>
  <c r="F138" i="4"/>
  <c r="Q138" i="4" s="1"/>
  <c r="F136" i="4"/>
  <c r="Q136" i="4" s="1"/>
  <c r="F135" i="4"/>
  <c r="F134" i="4"/>
  <c r="F133" i="4"/>
  <c r="Q133" i="4" s="1"/>
  <c r="F132" i="4"/>
  <c r="Q132" i="4" s="1"/>
  <c r="F131" i="4"/>
  <c r="F130" i="4"/>
  <c r="F127" i="4"/>
  <c r="Q127" i="4" s="1"/>
  <c r="F126" i="4"/>
  <c r="Q126" i="4" s="1"/>
  <c r="F125" i="4"/>
  <c r="F124" i="4"/>
  <c r="F123" i="4"/>
  <c r="Q123" i="4" s="1"/>
  <c r="F122" i="4"/>
  <c r="Q122" i="4" s="1"/>
  <c r="F121" i="4"/>
  <c r="F120" i="4"/>
  <c r="F119" i="4"/>
  <c r="Q119" i="4" s="1"/>
  <c r="F118" i="4"/>
  <c r="Q118" i="4" s="1"/>
  <c r="F117" i="4"/>
  <c r="F116" i="4"/>
  <c r="F115" i="4"/>
  <c r="Q115" i="4" s="1"/>
  <c r="F114" i="4"/>
  <c r="Q114" i="4" s="1"/>
  <c r="F113" i="4"/>
  <c r="F112" i="4"/>
  <c r="F111" i="4"/>
  <c r="Q111" i="4" s="1"/>
  <c r="F110" i="4"/>
  <c r="Q110" i="4" s="1"/>
  <c r="F109" i="4"/>
  <c r="F108" i="4"/>
  <c r="F107" i="4"/>
  <c r="Q107" i="4" s="1"/>
  <c r="F106" i="4"/>
  <c r="Q106" i="4" s="1"/>
  <c r="F103" i="4"/>
  <c r="F102" i="4"/>
  <c r="F101" i="4"/>
  <c r="Q101" i="4" s="1"/>
  <c r="F100" i="4"/>
  <c r="Q100" i="4" s="1"/>
  <c r="F99" i="4"/>
  <c r="F98" i="4"/>
  <c r="F97" i="4"/>
  <c r="Q97" i="4" s="1"/>
  <c r="F96" i="4"/>
  <c r="Q96" i="4" s="1"/>
  <c r="F95" i="4"/>
  <c r="F94" i="4"/>
  <c r="F93" i="4"/>
  <c r="Q93" i="4" s="1"/>
  <c r="F92" i="4"/>
  <c r="Q92" i="4" s="1"/>
  <c r="F91" i="4"/>
  <c r="F90" i="4"/>
  <c r="F87" i="4"/>
  <c r="Q87" i="4" s="1"/>
  <c r="F86" i="4"/>
  <c r="Q86" i="4" s="1"/>
  <c r="F85" i="4"/>
  <c r="F84" i="4"/>
  <c r="F83" i="4"/>
  <c r="Q83" i="4" s="1"/>
  <c r="F82" i="4"/>
  <c r="Q82" i="4" s="1"/>
  <c r="F81" i="4"/>
  <c r="F80" i="4"/>
  <c r="F79" i="4"/>
  <c r="Q79" i="4" s="1"/>
  <c r="F78" i="4"/>
  <c r="Q78" i="4" s="1"/>
  <c r="F141" i="3"/>
  <c r="Q141" i="3" s="1"/>
  <c r="F138" i="3"/>
  <c r="Q138" i="3" s="1"/>
  <c r="F137" i="3"/>
  <c r="F136" i="3"/>
  <c r="Q136" i="3" s="1"/>
  <c r="F135" i="3"/>
  <c r="F134" i="3"/>
  <c r="F133" i="3"/>
  <c r="F132" i="3"/>
  <c r="Q132" i="3" s="1"/>
  <c r="F131" i="3"/>
  <c r="F130" i="3"/>
  <c r="F129" i="3"/>
  <c r="F127" i="3"/>
  <c r="Q127" i="3" s="1"/>
  <c r="F126" i="3"/>
  <c r="Q126" i="3" s="1"/>
  <c r="F125" i="3"/>
  <c r="Q125" i="3" s="1"/>
  <c r="F124" i="3"/>
  <c r="Q124" i="3" s="1"/>
  <c r="F123" i="3"/>
  <c r="Q123" i="3" s="1"/>
  <c r="F122" i="3"/>
  <c r="Q122" i="3" s="1"/>
  <c r="F121" i="3"/>
  <c r="Q121" i="3" s="1"/>
  <c r="F120" i="3"/>
  <c r="Q120" i="3" s="1"/>
  <c r="F119" i="3"/>
  <c r="Q119" i="3" s="1"/>
  <c r="F118" i="3"/>
  <c r="Q118" i="3" s="1"/>
  <c r="F117" i="3"/>
  <c r="Q117" i="3" s="1"/>
  <c r="F116" i="3"/>
  <c r="Q116" i="3" s="1"/>
  <c r="F115" i="3"/>
  <c r="Q115" i="3" s="1"/>
  <c r="F114" i="3"/>
  <c r="Q114" i="3" s="1"/>
  <c r="F113" i="3"/>
  <c r="Q113" i="3" s="1"/>
  <c r="F112" i="3"/>
  <c r="Q112" i="3" s="1"/>
  <c r="F111" i="3"/>
  <c r="Q111" i="3" s="1"/>
  <c r="F110" i="3"/>
  <c r="Q110" i="3" s="1"/>
  <c r="F109" i="3"/>
  <c r="Q109" i="3" s="1"/>
  <c r="F108" i="3"/>
  <c r="Q108" i="3" s="1"/>
  <c r="F107" i="3"/>
  <c r="Q107" i="3" s="1"/>
  <c r="F106" i="3"/>
  <c r="Q106" i="3" s="1"/>
  <c r="F103" i="3"/>
  <c r="Q103" i="3" s="1"/>
  <c r="F102" i="3"/>
  <c r="Q102" i="3" s="1"/>
  <c r="F101" i="3"/>
  <c r="Q101" i="3" s="1"/>
  <c r="F100" i="3"/>
  <c r="Q100" i="3" s="1"/>
  <c r="F99" i="3"/>
  <c r="Q99" i="3" s="1"/>
  <c r="F98" i="3"/>
  <c r="Q98" i="3" s="1"/>
  <c r="F97" i="3"/>
  <c r="Q97" i="3" s="1"/>
  <c r="F96" i="3"/>
  <c r="Q96" i="3" s="1"/>
  <c r="F95" i="3"/>
  <c r="Q95" i="3" s="1"/>
  <c r="F94" i="3"/>
  <c r="Q94" i="3" s="1"/>
  <c r="F93" i="3"/>
  <c r="Q93" i="3" s="1"/>
  <c r="F92" i="3"/>
  <c r="Q92" i="3" s="1"/>
  <c r="F91" i="3"/>
  <c r="Q91" i="3" s="1"/>
  <c r="F90" i="3"/>
  <c r="Q90" i="3" s="1"/>
  <c r="F87" i="3"/>
  <c r="Q87" i="3" s="1"/>
  <c r="F86" i="3"/>
  <c r="Q86" i="3" s="1"/>
  <c r="F85" i="3"/>
  <c r="Q85" i="3" s="1"/>
  <c r="F84" i="3"/>
  <c r="Q84" i="3" s="1"/>
  <c r="F83" i="3"/>
  <c r="Q83" i="3" s="1"/>
  <c r="F82" i="3"/>
  <c r="Q82" i="3" s="1"/>
  <c r="F81" i="3"/>
  <c r="Q81" i="3" s="1"/>
  <c r="F80" i="3"/>
  <c r="Q80" i="3" s="1"/>
  <c r="F79" i="3"/>
  <c r="Q79" i="3" s="1"/>
  <c r="F78" i="3"/>
  <c r="Q78" i="3" s="1"/>
  <c r="F141" i="2"/>
  <c r="Q141" i="2" s="1"/>
  <c r="F138" i="2"/>
  <c r="F136" i="2"/>
  <c r="F135" i="2"/>
  <c r="F134" i="2"/>
  <c r="Q134" i="2" s="1"/>
  <c r="F133" i="2"/>
  <c r="F132" i="2"/>
  <c r="F131" i="2"/>
  <c r="F130" i="2"/>
  <c r="Q130" i="2" s="1"/>
  <c r="F127" i="2"/>
  <c r="Q127" i="2" s="1"/>
  <c r="F126" i="2"/>
  <c r="Q126" i="2" s="1"/>
  <c r="F125" i="2"/>
  <c r="Q125" i="2" s="1"/>
  <c r="F124" i="2"/>
  <c r="Q124" i="2" s="1"/>
  <c r="F123" i="2"/>
  <c r="Q123" i="2" s="1"/>
  <c r="F122" i="2"/>
  <c r="Q122" i="2" s="1"/>
  <c r="F121" i="2"/>
  <c r="Q121" i="2" s="1"/>
  <c r="F120" i="2"/>
  <c r="Q120" i="2" s="1"/>
  <c r="F119" i="2"/>
  <c r="Q119" i="2" s="1"/>
  <c r="F118" i="2"/>
  <c r="Q118" i="2" s="1"/>
  <c r="F117" i="2"/>
  <c r="Q117" i="2" s="1"/>
  <c r="F116" i="2"/>
  <c r="Q116" i="2" s="1"/>
  <c r="F115" i="2"/>
  <c r="Q115" i="2" s="1"/>
  <c r="F114" i="2"/>
  <c r="Q114" i="2" s="1"/>
  <c r="F113" i="2"/>
  <c r="Q113" i="2" s="1"/>
  <c r="F112" i="2"/>
  <c r="Q112" i="2" s="1"/>
  <c r="F111" i="2"/>
  <c r="Q111" i="2" s="1"/>
  <c r="F110" i="2"/>
  <c r="Q110" i="2" s="1"/>
  <c r="F109" i="2"/>
  <c r="Q109" i="2" s="1"/>
  <c r="F108" i="2"/>
  <c r="Q108" i="2" s="1"/>
  <c r="F107" i="2"/>
  <c r="Q107" i="2" s="1"/>
  <c r="F106" i="2"/>
  <c r="Q106" i="2" s="1"/>
  <c r="F103" i="2"/>
  <c r="Q103" i="2" s="1"/>
  <c r="F102" i="2"/>
  <c r="Q102" i="2" s="1"/>
  <c r="F101" i="2"/>
  <c r="Q101" i="2" s="1"/>
  <c r="F100" i="2"/>
  <c r="Q100" i="2" s="1"/>
  <c r="F99" i="2"/>
  <c r="Q99" i="2" s="1"/>
  <c r="F98" i="2"/>
  <c r="Q98" i="2" s="1"/>
  <c r="F97" i="2"/>
  <c r="Q97" i="2" s="1"/>
  <c r="F96" i="2"/>
  <c r="Q96" i="2" s="1"/>
  <c r="F95" i="2"/>
  <c r="Q95" i="2" s="1"/>
  <c r="F94" i="2"/>
  <c r="Q94" i="2" s="1"/>
  <c r="F93" i="2"/>
  <c r="Q93" i="2" s="1"/>
  <c r="F92" i="2"/>
  <c r="Q92" i="2" s="1"/>
  <c r="F91" i="2"/>
  <c r="Q91" i="2" s="1"/>
  <c r="F90" i="2"/>
  <c r="Q90" i="2" s="1"/>
  <c r="F89" i="2"/>
  <c r="F87" i="2"/>
  <c r="F86" i="2"/>
  <c r="F85" i="2"/>
  <c r="Q85" i="2" s="1"/>
  <c r="F84" i="2"/>
  <c r="F83" i="2"/>
  <c r="F82" i="2"/>
  <c r="F81" i="2"/>
  <c r="Q81" i="2" s="1"/>
  <c r="F80" i="2"/>
  <c r="F79" i="2"/>
  <c r="F78" i="2"/>
  <c r="F68" i="12"/>
  <c r="Q68" i="12" s="1"/>
  <c r="F67" i="12"/>
  <c r="Q67" i="12" s="1"/>
  <c r="F66" i="12"/>
  <c r="Q66" i="12" s="1"/>
  <c r="F65" i="12"/>
  <c r="F64" i="12"/>
  <c r="Q64" i="12" s="1"/>
  <c r="F63" i="12"/>
  <c r="Q63" i="12" s="1"/>
  <c r="F62" i="12"/>
  <c r="Q62" i="12" s="1"/>
  <c r="F61" i="12"/>
  <c r="F58" i="12"/>
  <c r="Q58" i="12" s="1"/>
  <c r="F57" i="12"/>
  <c r="Q57" i="12" s="1"/>
  <c r="F56" i="12"/>
  <c r="Q56" i="12" s="1"/>
  <c r="F55" i="12"/>
  <c r="F54" i="12"/>
  <c r="Q54" i="12" s="1"/>
  <c r="F53" i="12"/>
  <c r="Q53" i="12" s="1"/>
  <c r="F52" i="12"/>
  <c r="Q52" i="12" s="1"/>
  <c r="F51" i="12"/>
  <c r="F50" i="12"/>
  <c r="Q50" i="12" s="1"/>
  <c r="F49" i="12"/>
  <c r="Q49" i="12" s="1"/>
  <c r="F48" i="12"/>
  <c r="Q48" i="12" s="1"/>
  <c r="F47" i="12"/>
  <c r="F46" i="12"/>
  <c r="Q46" i="12" s="1"/>
  <c r="F45" i="12"/>
  <c r="Q45" i="12" s="1"/>
  <c r="F44" i="12"/>
  <c r="Q44" i="12" s="1"/>
  <c r="F43" i="12"/>
  <c r="F42" i="12"/>
  <c r="Q42" i="12" s="1"/>
  <c r="F41" i="12"/>
  <c r="Q41" i="12" s="1"/>
  <c r="F40" i="12"/>
  <c r="Q40" i="12" s="1"/>
  <c r="F39" i="12"/>
  <c r="F36" i="12"/>
  <c r="Q36" i="12" s="1"/>
  <c r="F35" i="12"/>
  <c r="Q35" i="12" s="1"/>
  <c r="F34" i="12"/>
  <c r="Q34" i="12" s="1"/>
  <c r="F33" i="12"/>
  <c r="F32" i="12"/>
  <c r="Q32" i="12" s="1"/>
  <c r="F31" i="12"/>
  <c r="Q31" i="12" s="1"/>
  <c r="F28" i="12"/>
  <c r="Q28" i="12" s="1"/>
  <c r="F27" i="12"/>
  <c r="Q27" i="12" s="1"/>
  <c r="F26" i="12"/>
  <c r="F25" i="12"/>
  <c r="F22" i="12"/>
  <c r="Q22" i="12" s="1"/>
  <c r="F21" i="12"/>
  <c r="Q21" i="12" s="1"/>
  <c r="F20" i="12"/>
  <c r="F19" i="12"/>
  <c r="F18" i="12"/>
  <c r="Q18" i="12" s="1"/>
  <c r="F17" i="12"/>
  <c r="Q17" i="12" s="1"/>
  <c r="F16" i="12"/>
  <c r="F15" i="12"/>
  <c r="F14" i="12"/>
  <c r="Q14" i="12" s="1"/>
  <c r="F13" i="12"/>
  <c r="Q13" i="12" s="1"/>
  <c r="F12" i="12"/>
  <c r="F11" i="12"/>
  <c r="F10" i="12"/>
  <c r="F8" i="12"/>
  <c r="Q8" i="12" s="1"/>
  <c r="F7" i="12"/>
  <c r="Q7" i="12" s="1"/>
  <c r="F6" i="12"/>
  <c r="Q6" i="12" s="1"/>
  <c r="F5" i="12"/>
  <c r="Q5" i="12" s="1"/>
  <c r="F68" i="11"/>
  <c r="F67" i="11"/>
  <c r="Q67" i="11" s="1"/>
  <c r="F66" i="11"/>
  <c r="Q66" i="11" s="1"/>
  <c r="F65" i="11"/>
  <c r="F64" i="11"/>
  <c r="F63" i="11"/>
  <c r="Q63" i="11" s="1"/>
  <c r="F62" i="11"/>
  <c r="Q62" i="11" s="1"/>
  <c r="F61" i="11"/>
  <c r="F58" i="11"/>
  <c r="F57" i="11"/>
  <c r="Q57" i="11" s="1"/>
  <c r="F56" i="11"/>
  <c r="Q56" i="11" s="1"/>
  <c r="F55" i="11"/>
  <c r="F54" i="11"/>
  <c r="F53" i="11"/>
  <c r="Q53" i="11" s="1"/>
  <c r="F52" i="11"/>
  <c r="Q52" i="11" s="1"/>
  <c r="F51" i="11"/>
  <c r="F50" i="11"/>
  <c r="F49" i="11"/>
  <c r="Q49" i="11" s="1"/>
  <c r="F48" i="11"/>
  <c r="Q48" i="11" s="1"/>
  <c r="F47" i="11"/>
  <c r="F46" i="11"/>
  <c r="F45" i="11"/>
  <c r="Q45" i="11" s="1"/>
  <c r="F44" i="11"/>
  <c r="Q44" i="11" s="1"/>
  <c r="F43" i="11"/>
  <c r="F42" i="11"/>
  <c r="F41" i="11"/>
  <c r="Q41" i="11" s="1"/>
  <c r="F40" i="11"/>
  <c r="Q40" i="11" s="1"/>
  <c r="F39" i="11"/>
  <c r="F36" i="11"/>
  <c r="F35" i="11"/>
  <c r="Q35" i="11" s="1"/>
  <c r="F34" i="11"/>
  <c r="Q34" i="11" s="1"/>
  <c r="F33" i="11"/>
  <c r="F32" i="11"/>
  <c r="F31" i="11"/>
  <c r="Q31" i="11" s="1"/>
  <c r="F28" i="11"/>
  <c r="Q28" i="11" s="1"/>
  <c r="F27" i="11"/>
  <c r="F26" i="11"/>
  <c r="F25" i="11"/>
  <c r="Q25" i="11" s="1"/>
  <c r="F22" i="11"/>
  <c r="Q22" i="11" s="1"/>
  <c r="F21" i="11"/>
  <c r="F20" i="11"/>
  <c r="F19" i="11"/>
  <c r="Q19" i="11" s="1"/>
  <c r="F18" i="11"/>
  <c r="Q18" i="11" s="1"/>
  <c r="F17" i="11"/>
  <c r="F16" i="11"/>
  <c r="F15" i="11"/>
  <c r="Q15" i="11" s="1"/>
  <c r="F14" i="11"/>
  <c r="Q14" i="11" s="1"/>
  <c r="F13" i="11"/>
  <c r="F12" i="11"/>
  <c r="F11" i="11"/>
  <c r="Q11" i="11" s="1"/>
  <c r="F10" i="11"/>
  <c r="F8" i="11"/>
  <c r="F7" i="11"/>
  <c r="F6" i="11"/>
  <c r="F5" i="11"/>
  <c r="Q5" i="11" s="1"/>
  <c r="F68" i="10"/>
  <c r="F67" i="10"/>
  <c r="F66" i="10"/>
  <c r="F65" i="10"/>
  <c r="F64" i="10"/>
  <c r="F63" i="10"/>
  <c r="F62" i="10"/>
  <c r="F61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6" i="10"/>
  <c r="F35" i="10"/>
  <c r="F34" i="10"/>
  <c r="F33" i="10"/>
  <c r="F32" i="10"/>
  <c r="F31" i="10"/>
  <c r="F28" i="10"/>
  <c r="Q28" i="10" s="1"/>
  <c r="F27" i="10"/>
  <c r="Q27" i="10" s="1"/>
  <c r="F26" i="10"/>
  <c r="F25" i="10"/>
  <c r="F22" i="10"/>
  <c r="Q22" i="10" s="1"/>
  <c r="F21" i="10"/>
  <c r="Q21" i="10" s="1"/>
  <c r="F20" i="10"/>
  <c r="F19" i="10"/>
  <c r="F18" i="10"/>
  <c r="Q18" i="10" s="1"/>
  <c r="F17" i="10"/>
  <c r="Q17" i="10" s="1"/>
  <c r="F16" i="10"/>
  <c r="F15" i="10"/>
  <c r="F14" i="10"/>
  <c r="Q14" i="10" s="1"/>
  <c r="F13" i="10"/>
  <c r="Q13" i="10" s="1"/>
  <c r="F12" i="10"/>
  <c r="F11" i="10"/>
  <c r="F8" i="10"/>
  <c r="Q8" i="10" s="1"/>
  <c r="F7" i="10"/>
  <c r="Q7" i="10" s="1"/>
  <c r="F6" i="10"/>
  <c r="F5" i="10"/>
  <c r="F68" i="9"/>
  <c r="F67" i="9"/>
  <c r="F66" i="9"/>
  <c r="Q66" i="9" s="1"/>
  <c r="F65" i="9"/>
  <c r="F64" i="9"/>
  <c r="F63" i="9"/>
  <c r="F62" i="9"/>
  <c r="Q62" i="9" s="1"/>
  <c r="F61" i="9"/>
  <c r="F58" i="9"/>
  <c r="F57" i="9"/>
  <c r="F56" i="9"/>
  <c r="Q56" i="9" s="1"/>
  <c r="F55" i="9"/>
  <c r="F54" i="9"/>
  <c r="F53" i="9"/>
  <c r="F52" i="9"/>
  <c r="Q52" i="9" s="1"/>
  <c r="F51" i="9"/>
  <c r="F50" i="9"/>
  <c r="F49" i="9"/>
  <c r="F48" i="9"/>
  <c r="Q48" i="9" s="1"/>
  <c r="F47" i="9"/>
  <c r="F46" i="9"/>
  <c r="F45" i="9"/>
  <c r="F44" i="9"/>
  <c r="Q44" i="9" s="1"/>
  <c r="F43" i="9"/>
  <c r="F42" i="9"/>
  <c r="F41" i="9"/>
  <c r="F40" i="9"/>
  <c r="Q40" i="9" s="1"/>
  <c r="F39" i="9"/>
  <c r="F36" i="9"/>
  <c r="F35" i="9"/>
  <c r="F34" i="9"/>
  <c r="Q34" i="9" s="1"/>
  <c r="F33" i="9"/>
  <c r="F32" i="9"/>
  <c r="F31" i="9"/>
  <c r="F28" i="9"/>
  <c r="Q28" i="9" s="1"/>
  <c r="F27" i="9"/>
  <c r="F26" i="9"/>
  <c r="F25" i="9"/>
  <c r="F22" i="9"/>
  <c r="F21" i="9"/>
  <c r="F20" i="9"/>
  <c r="F19" i="9"/>
  <c r="Q19" i="9" s="1"/>
  <c r="F18" i="9"/>
  <c r="F17" i="9"/>
  <c r="F16" i="9"/>
  <c r="F15" i="9"/>
  <c r="Q15" i="9" s="1"/>
  <c r="F14" i="9"/>
  <c r="F13" i="9"/>
  <c r="F12" i="9"/>
  <c r="F11" i="9"/>
  <c r="Q11" i="9" s="1"/>
  <c r="F10" i="9"/>
  <c r="F9" i="9"/>
  <c r="F8" i="9"/>
  <c r="Q8" i="9" s="1"/>
  <c r="F7" i="9"/>
  <c r="Q7" i="9" s="1"/>
  <c r="F6" i="9"/>
  <c r="Q6" i="9" s="1"/>
  <c r="F5" i="9"/>
  <c r="Q5" i="9" s="1"/>
  <c r="F68" i="8"/>
  <c r="F67" i="8"/>
  <c r="Q67" i="8" s="1"/>
  <c r="F66" i="8"/>
  <c r="F65" i="8"/>
  <c r="F64" i="8"/>
  <c r="F63" i="8"/>
  <c r="Q63" i="8" s="1"/>
  <c r="F62" i="8"/>
  <c r="F61" i="8"/>
  <c r="F58" i="8"/>
  <c r="F57" i="8"/>
  <c r="Q57" i="8" s="1"/>
  <c r="F56" i="8"/>
  <c r="F55" i="8"/>
  <c r="F54" i="8"/>
  <c r="F53" i="8"/>
  <c r="Q53" i="8" s="1"/>
  <c r="F52" i="8"/>
  <c r="F51" i="8"/>
  <c r="F50" i="8"/>
  <c r="F49" i="8"/>
  <c r="Q49" i="8" s="1"/>
  <c r="F48" i="8"/>
  <c r="F47" i="8"/>
  <c r="F46" i="8"/>
  <c r="F45" i="8"/>
  <c r="Q45" i="8" s="1"/>
  <c r="F44" i="8"/>
  <c r="F43" i="8"/>
  <c r="F42" i="8"/>
  <c r="F41" i="8"/>
  <c r="Q41" i="8" s="1"/>
  <c r="F40" i="8"/>
  <c r="F39" i="8"/>
  <c r="F36" i="8"/>
  <c r="F35" i="8"/>
  <c r="Q35" i="8" s="1"/>
  <c r="F34" i="8"/>
  <c r="F33" i="8"/>
  <c r="F32" i="8"/>
  <c r="F31" i="8"/>
  <c r="Q31" i="8" s="1"/>
  <c r="F28" i="8"/>
  <c r="F27" i="8"/>
  <c r="F26" i="8"/>
  <c r="F25" i="8"/>
  <c r="Q25" i="8" s="1"/>
  <c r="F22" i="8"/>
  <c r="F21" i="8"/>
  <c r="F20" i="8"/>
  <c r="F19" i="8"/>
  <c r="Q19" i="8" s="1"/>
  <c r="F18" i="8"/>
  <c r="F17" i="8"/>
  <c r="F16" i="8"/>
  <c r="F15" i="8"/>
  <c r="Q15" i="8" s="1"/>
  <c r="F14" i="8"/>
  <c r="F13" i="8"/>
  <c r="F12" i="8"/>
  <c r="F11" i="8"/>
  <c r="Q11" i="8" s="1"/>
  <c r="F8" i="8"/>
  <c r="F7" i="8"/>
  <c r="F6" i="8"/>
  <c r="F5" i="8"/>
  <c r="Q5" i="8" s="1"/>
  <c r="F68" i="7"/>
  <c r="F67" i="7"/>
  <c r="Q67" i="7" s="1"/>
  <c r="F66" i="7"/>
  <c r="Q66" i="7" s="1"/>
  <c r="F65" i="7"/>
  <c r="Q65" i="7" s="1"/>
  <c r="F64" i="7"/>
  <c r="F63" i="7"/>
  <c r="Q63" i="7" s="1"/>
  <c r="F62" i="7"/>
  <c r="Q62" i="7" s="1"/>
  <c r="F61" i="7"/>
  <c r="Q61" i="7" s="1"/>
  <c r="F58" i="7"/>
  <c r="F57" i="7"/>
  <c r="Q57" i="7" s="1"/>
  <c r="F56" i="7"/>
  <c r="Q56" i="7" s="1"/>
  <c r="F55" i="7"/>
  <c r="Q55" i="7" s="1"/>
  <c r="F54" i="7"/>
  <c r="F53" i="7"/>
  <c r="Q53" i="7" s="1"/>
  <c r="F52" i="7"/>
  <c r="Q52" i="7" s="1"/>
  <c r="F51" i="7"/>
  <c r="Q51" i="7" s="1"/>
  <c r="F50" i="7"/>
  <c r="F49" i="7"/>
  <c r="Q49" i="7" s="1"/>
  <c r="F48" i="7"/>
  <c r="Q48" i="7" s="1"/>
  <c r="F47" i="7"/>
  <c r="Q47" i="7" s="1"/>
  <c r="F46" i="7"/>
  <c r="F45" i="7"/>
  <c r="Q45" i="7" s="1"/>
  <c r="F44" i="7"/>
  <c r="Q44" i="7" s="1"/>
  <c r="F43" i="7"/>
  <c r="Q43" i="7" s="1"/>
  <c r="F42" i="7"/>
  <c r="F41" i="7"/>
  <c r="Q41" i="7" s="1"/>
  <c r="F40" i="7"/>
  <c r="Q40" i="7" s="1"/>
  <c r="F39" i="7"/>
  <c r="Q39" i="7" s="1"/>
  <c r="F36" i="7"/>
  <c r="F35" i="7"/>
  <c r="Q35" i="7" s="1"/>
  <c r="F34" i="7"/>
  <c r="Q34" i="7" s="1"/>
  <c r="F33" i="7"/>
  <c r="Q33" i="7" s="1"/>
  <c r="F32" i="7"/>
  <c r="F31" i="7"/>
  <c r="Q31" i="7" s="1"/>
  <c r="F28" i="7"/>
  <c r="Q28" i="7" s="1"/>
  <c r="F27" i="7"/>
  <c r="Q27" i="7" s="1"/>
  <c r="F26" i="7"/>
  <c r="F25" i="7"/>
  <c r="Q25" i="7" s="1"/>
  <c r="F22" i="7"/>
  <c r="Q22" i="7" s="1"/>
  <c r="F21" i="7"/>
  <c r="Q21" i="7" s="1"/>
  <c r="F20" i="7"/>
  <c r="F19" i="7"/>
  <c r="Q19" i="7" s="1"/>
  <c r="F18" i="7"/>
  <c r="Q18" i="7" s="1"/>
  <c r="F17" i="7"/>
  <c r="Q17" i="7" s="1"/>
  <c r="F16" i="7"/>
  <c r="F15" i="7"/>
  <c r="Q15" i="7" s="1"/>
  <c r="F14" i="7"/>
  <c r="Q14" i="7" s="1"/>
  <c r="F13" i="7"/>
  <c r="Q13" i="7" s="1"/>
  <c r="F12" i="7"/>
  <c r="F11" i="7"/>
  <c r="Q11" i="7" s="1"/>
  <c r="F8" i="7"/>
  <c r="Q8" i="7" s="1"/>
  <c r="F7" i="7"/>
  <c r="Q7" i="7" s="1"/>
  <c r="F6" i="7"/>
  <c r="Q6" i="7" s="1"/>
  <c r="F5" i="7"/>
  <c r="Q5" i="7" s="1"/>
  <c r="F68" i="6"/>
  <c r="F67" i="6"/>
  <c r="F66" i="6"/>
  <c r="F65" i="6"/>
  <c r="F64" i="6"/>
  <c r="F63" i="6"/>
  <c r="F62" i="6"/>
  <c r="F61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6" i="6"/>
  <c r="F35" i="6"/>
  <c r="F34" i="6"/>
  <c r="F33" i="6"/>
  <c r="F32" i="6"/>
  <c r="F31" i="6"/>
  <c r="F28" i="6"/>
  <c r="F27" i="6"/>
  <c r="F26" i="6"/>
  <c r="F25" i="6"/>
  <c r="F22" i="6"/>
  <c r="F21" i="6"/>
  <c r="F20" i="6"/>
  <c r="F19" i="6"/>
  <c r="F18" i="6"/>
  <c r="F17" i="6"/>
  <c r="F16" i="6"/>
  <c r="F15" i="6"/>
  <c r="F14" i="6"/>
  <c r="F13" i="6"/>
  <c r="F12" i="6"/>
  <c r="F11" i="6"/>
  <c r="F8" i="6"/>
  <c r="F7" i="6"/>
  <c r="F5" i="6"/>
  <c r="F68" i="5"/>
  <c r="F67" i="5"/>
  <c r="Q67" i="5" s="1"/>
  <c r="F66" i="5"/>
  <c r="Q66" i="5" s="1"/>
  <c r="F65" i="5"/>
  <c r="Q65" i="5" s="1"/>
  <c r="F64" i="5"/>
  <c r="F63" i="5"/>
  <c r="Q63" i="5" s="1"/>
  <c r="F62" i="5"/>
  <c r="Q62" i="5" s="1"/>
  <c r="F61" i="5"/>
  <c r="Q61" i="5" s="1"/>
  <c r="F58" i="5"/>
  <c r="F57" i="5"/>
  <c r="Q57" i="5" s="1"/>
  <c r="F56" i="5"/>
  <c r="Q56" i="5" s="1"/>
  <c r="F55" i="5"/>
  <c r="Q55" i="5" s="1"/>
  <c r="F54" i="5"/>
  <c r="F53" i="5"/>
  <c r="Q53" i="5" s="1"/>
  <c r="F52" i="5"/>
  <c r="Q52" i="5" s="1"/>
  <c r="F51" i="5"/>
  <c r="Q51" i="5" s="1"/>
  <c r="F50" i="5"/>
  <c r="F49" i="5"/>
  <c r="Q49" i="5" s="1"/>
  <c r="F48" i="5"/>
  <c r="Q48" i="5" s="1"/>
  <c r="F47" i="5"/>
  <c r="Q47" i="5" s="1"/>
  <c r="F46" i="5"/>
  <c r="F45" i="5"/>
  <c r="Q45" i="5" s="1"/>
  <c r="F44" i="5"/>
  <c r="Q44" i="5" s="1"/>
  <c r="F43" i="5"/>
  <c r="Q43" i="5" s="1"/>
  <c r="F42" i="5"/>
  <c r="F41" i="5"/>
  <c r="Q41" i="5" s="1"/>
  <c r="F40" i="5"/>
  <c r="Q40" i="5" s="1"/>
  <c r="F39" i="5"/>
  <c r="Q39" i="5" s="1"/>
  <c r="F36" i="5"/>
  <c r="F35" i="5"/>
  <c r="Q35" i="5" s="1"/>
  <c r="F34" i="5"/>
  <c r="Q34" i="5" s="1"/>
  <c r="F33" i="5"/>
  <c r="Q33" i="5" s="1"/>
  <c r="F32" i="5"/>
  <c r="F31" i="5"/>
  <c r="Q31" i="5" s="1"/>
  <c r="F28" i="5"/>
  <c r="Q28" i="5" s="1"/>
  <c r="F27" i="5"/>
  <c r="Q27" i="5" s="1"/>
  <c r="F26" i="5"/>
  <c r="F25" i="5"/>
  <c r="Q25" i="5" s="1"/>
  <c r="F22" i="5"/>
  <c r="Q22" i="5" s="1"/>
  <c r="F21" i="5"/>
  <c r="Q21" i="5" s="1"/>
  <c r="F20" i="5"/>
  <c r="F19" i="5"/>
  <c r="Q19" i="5" s="1"/>
  <c r="F18" i="5"/>
  <c r="Q18" i="5" s="1"/>
  <c r="F17" i="5"/>
  <c r="Q17" i="5" s="1"/>
  <c r="F16" i="5"/>
  <c r="F15" i="5"/>
  <c r="Q15" i="5" s="1"/>
  <c r="F14" i="5"/>
  <c r="Q14" i="5" s="1"/>
  <c r="F13" i="5"/>
  <c r="Q13" i="5" s="1"/>
  <c r="F12" i="5"/>
  <c r="F11" i="5"/>
  <c r="Q11" i="5" s="1"/>
  <c r="F8" i="5"/>
  <c r="Q8" i="5" s="1"/>
  <c r="F7" i="5"/>
  <c r="Q7" i="5" s="1"/>
  <c r="F6" i="5"/>
  <c r="Q6" i="5" s="1"/>
  <c r="F5" i="5"/>
  <c r="Q5" i="5" s="1"/>
  <c r="F68" i="4"/>
  <c r="F67" i="4"/>
  <c r="F66" i="4"/>
  <c r="F65" i="4"/>
  <c r="Q65" i="4" s="1"/>
  <c r="F64" i="4"/>
  <c r="F63" i="4"/>
  <c r="F62" i="4"/>
  <c r="F61" i="4"/>
  <c r="Q61" i="4" s="1"/>
  <c r="F58" i="4"/>
  <c r="F57" i="4"/>
  <c r="F56" i="4"/>
  <c r="F55" i="4"/>
  <c r="Q55" i="4" s="1"/>
  <c r="F54" i="4"/>
  <c r="F53" i="4"/>
  <c r="F52" i="4"/>
  <c r="F51" i="4"/>
  <c r="Q51" i="4" s="1"/>
  <c r="F50" i="4"/>
  <c r="F49" i="4"/>
  <c r="F48" i="4"/>
  <c r="F47" i="4"/>
  <c r="Q47" i="4" s="1"/>
  <c r="F46" i="4"/>
  <c r="F45" i="4"/>
  <c r="F44" i="4"/>
  <c r="F43" i="4"/>
  <c r="Q43" i="4" s="1"/>
  <c r="F42" i="4"/>
  <c r="F41" i="4"/>
  <c r="F40" i="4"/>
  <c r="F39" i="4"/>
  <c r="Q39" i="4" s="1"/>
  <c r="F36" i="4"/>
  <c r="F35" i="4"/>
  <c r="F34" i="4"/>
  <c r="F33" i="4"/>
  <c r="Q33" i="4" s="1"/>
  <c r="F32" i="4"/>
  <c r="F31" i="4"/>
  <c r="F28" i="4"/>
  <c r="F27" i="4"/>
  <c r="F26" i="4"/>
  <c r="F25" i="4"/>
  <c r="Q25" i="4" s="1"/>
  <c r="F22" i="4"/>
  <c r="F21" i="4"/>
  <c r="Q21" i="4" s="1"/>
  <c r="F20" i="4"/>
  <c r="F19" i="4"/>
  <c r="F18" i="4"/>
  <c r="F17" i="4"/>
  <c r="Q17" i="4" s="1"/>
  <c r="F16" i="4"/>
  <c r="F15" i="4"/>
  <c r="F14" i="4"/>
  <c r="F13" i="4"/>
  <c r="Q13" i="4" s="1"/>
  <c r="F12" i="4"/>
  <c r="F11" i="4"/>
  <c r="F8" i="4"/>
  <c r="F7" i="4"/>
  <c r="Q7" i="4" s="1"/>
  <c r="F6" i="4"/>
  <c r="F5" i="4"/>
  <c r="F68" i="3"/>
  <c r="Q68" i="3" s="1"/>
  <c r="F67" i="3"/>
  <c r="Q67" i="3" s="1"/>
  <c r="F66" i="3"/>
  <c r="Q66" i="3" s="1"/>
  <c r="F65" i="3"/>
  <c r="Q65" i="3" s="1"/>
  <c r="F64" i="3"/>
  <c r="Q64" i="3" s="1"/>
  <c r="F63" i="3"/>
  <c r="Q63" i="3" s="1"/>
  <c r="F62" i="3"/>
  <c r="Q62" i="3" s="1"/>
  <c r="F61" i="3"/>
  <c r="Q61" i="3" s="1"/>
  <c r="F58" i="3"/>
  <c r="Q58" i="3" s="1"/>
  <c r="F57" i="3"/>
  <c r="Q57" i="3" s="1"/>
  <c r="F56" i="3"/>
  <c r="Q56" i="3" s="1"/>
  <c r="F55" i="3"/>
  <c r="Q55" i="3" s="1"/>
  <c r="F54" i="3"/>
  <c r="Q54" i="3" s="1"/>
  <c r="F53" i="3"/>
  <c r="Q53" i="3" s="1"/>
  <c r="F52" i="3"/>
  <c r="Q52" i="3" s="1"/>
  <c r="F51" i="3"/>
  <c r="Q51" i="3" s="1"/>
  <c r="F50" i="3"/>
  <c r="Q50" i="3" s="1"/>
  <c r="F49" i="3"/>
  <c r="Q49" i="3" s="1"/>
  <c r="F48" i="3"/>
  <c r="Q48" i="3" s="1"/>
  <c r="F47" i="3"/>
  <c r="Q47" i="3" s="1"/>
  <c r="F46" i="3"/>
  <c r="Q46" i="3" s="1"/>
  <c r="F45" i="3"/>
  <c r="Q45" i="3" s="1"/>
  <c r="F44" i="3"/>
  <c r="Q44" i="3" s="1"/>
  <c r="F43" i="3"/>
  <c r="Q43" i="3" s="1"/>
  <c r="F42" i="3"/>
  <c r="Q42" i="3" s="1"/>
  <c r="F41" i="3"/>
  <c r="Q41" i="3" s="1"/>
  <c r="F40" i="3"/>
  <c r="Q40" i="3" s="1"/>
  <c r="F39" i="3"/>
  <c r="Q39" i="3" s="1"/>
  <c r="F36" i="3"/>
  <c r="Q36" i="3" s="1"/>
  <c r="F35" i="3"/>
  <c r="Q35" i="3" s="1"/>
  <c r="F34" i="3"/>
  <c r="Q34" i="3" s="1"/>
  <c r="F33" i="3"/>
  <c r="Q33" i="3" s="1"/>
  <c r="F32" i="3"/>
  <c r="Q32" i="3" s="1"/>
  <c r="F31" i="3"/>
  <c r="Q31" i="3" s="1"/>
  <c r="F28" i="3"/>
  <c r="Q28" i="3" s="1"/>
  <c r="F27" i="3"/>
  <c r="F26" i="3"/>
  <c r="F25" i="3"/>
  <c r="Q25" i="3" s="1"/>
  <c r="F22" i="3"/>
  <c r="Q22" i="3" s="1"/>
  <c r="F21" i="3"/>
  <c r="Q21" i="3" s="1"/>
  <c r="F20" i="3"/>
  <c r="Q20" i="3" s="1"/>
  <c r="F19" i="3"/>
  <c r="Q19" i="3" s="1"/>
  <c r="F18" i="3"/>
  <c r="Q18" i="3" s="1"/>
  <c r="F17" i="3"/>
  <c r="Q17" i="3" s="1"/>
  <c r="F16" i="3"/>
  <c r="Q16" i="3" s="1"/>
  <c r="F15" i="3"/>
  <c r="Q15" i="3" s="1"/>
  <c r="F14" i="3"/>
  <c r="Q14" i="3" s="1"/>
  <c r="F13" i="3"/>
  <c r="Q13" i="3" s="1"/>
  <c r="F12" i="3"/>
  <c r="Q12" i="3" s="1"/>
  <c r="F11" i="3"/>
  <c r="Q11" i="3" s="1"/>
  <c r="F9" i="3"/>
  <c r="F8" i="3"/>
  <c r="F7" i="3"/>
  <c r="F6" i="3"/>
  <c r="F5" i="3"/>
  <c r="F68" i="2"/>
  <c r="Q68" i="2" s="1"/>
  <c r="F67" i="2"/>
  <c r="F66" i="2"/>
  <c r="F65" i="2"/>
  <c r="Q65" i="2" s="1"/>
  <c r="F64" i="2"/>
  <c r="Q64" i="2" s="1"/>
  <c r="F63" i="2"/>
  <c r="F62" i="2"/>
  <c r="F61" i="2"/>
  <c r="Q61" i="2" s="1"/>
  <c r="F58" i="2"/>
  <c r="Q58" i="2" s="1"/>
  <c r="F57" i="2"/>
  <c r="F56" i="2"/>
  <c r="F55" i="2"/>
  <c r="Q55" i="2" s="1"/>
  <c r="F54" i="2"/>
  <c r="Q54" i="2" s="1"/>
  <c r="F53" i="2"/>
  <c r="F52" i="2"/>
  <c r="F51" i="2"/>
  <c r="Q51" i="2" s="1"/>
  <c r="F50" i="2"/>
  <c r="Q50" i="2" s="1"/>
  <c r="F49" i="2"/>
  <c r="F48" i="2"/>
  <c r="F47" i="2"/>
  <c r="Q47" i="2" s="1"/>
  <c r="F46" i="2"/>
  <c r="Q46" i="2" s="1"/>
  <c r="F45" i="2"/>
  <c r="F44" i="2"/>
  <c r="F43" i="2"/>
  <c r="Q43" i="2" s="1"/>
  <c r="F42" i="2"/>
  <c r="Q42" i="2" s="1"/>
  <c r="F41" i="2"/>
  <c r="F40" i="2"/>
  <c r="F39" i="2"/>
  <c r="Q39" i="2" s="1"/>
  <c r="F36" i="2"/>
  <c r="Q36" i="2" s="1"/>
  <c r="F35" i="2"/>
  <c r="F34" i="2"/>
  <c r="F33" i="2"/>
  <c r="Q33" i="2" s="1"/>
  <c r="F32" i="2"/>
  <c r="Q32" i="2" s="1"/>
  <c r="F31" i="2"/>
  <c r="F28" i="2"/>
  <c r="Q28" i="2" s="1"/>
  <c r="F27" i="2"/>
  <c r="Q27" i="2" s="1"/>
  <c r="F26" i="2"/>
  <c r="F25" i="2"/>
  <c r="F22" i="2"/>
  <c r="F21" i="2"/>
  <c r="Q21" i="2" s="1"/>
  <c r="F20" i="2"/>
  <c r="Q20" i="2" s="1"/>
  <c r="F19" i="2"/>
  <c r="F18" i="2"/>
  <c r="F17" i="2"/>
  <c r="Q17" i="2" s="1"/>
  <c r="F16" i="2"/>
  <c r="Q16" i="2" s="1"/>
  <c r="F15" i="2"/>
  <c r="F14" i="2"/>
  <c r="F13" i="2"/>
  <c r="Q13" i="2" s="1"/>
  <c r="F12" i="2"/>
  <c r="Q12" i="2" s="1"/>
  <c r="F11" i="2"/>
  <c r="F8" i="2"/>
  <c r="F7" i="2"/>
  <c r="Q7" i="2" s="1"/>
  <c r="F6" i="2"/>
  <c r="Q6" i="2" s="1"/>
  <c r="F5" i="2"/>
  <c r="F141" i="1"/>
  <c r="Q141" i="1" s="1"/>
  <c r="F138" i="1"/>
  <c r="F137" i="1"/>
  <c r="F136" i="1"/>
  <c r="Q136" i="1" s="1"/>
  <c r="F135" i="1"/>
  <c r="Q135" i="1" s="1"/>
  <c r="F134" i="1"/>
  <c r="Q134" i="1" s="1"/>
  <c r="F133" i="1"/>
  <c r="Q133" i="1" s="1"/>
  <c r="F132" i="1"/>
  <c r="Q132" i="1" s="1"/>
  <c r="F131" i="1"/>
  <c r="Q131" i="1" s="1"/>
  <c r="F130" i="1"/>
  <c r="Q130" i="1" s="1"/>
  <c r="F127" i="1"/>
  <c r="Q127" i="1" s="1"/>
  <c r="F126" i="1"/>
  <c r="Q126" i="1" s="1"/>
  <c r="F125" i="1"/>
  <c r="Q125" i="1" s="1"/>
  <c r="F124" i="1"/>
  <c r="Q124" i="1" s="1"/>
  <c r="F123" i="1"/>
  <c r="Q123" i="1" s="1"/>
  <c r="F122" i="1"/>
  <c r="Q122" i="1" s="1"/>
  <c r="F121" i="1"/>
  <c r="Q121" i="1" s="1"/>
  <c r="F120" i="1"/>
  <c r="Q120" i="1" s="1"/>
  <c r="F119" i="1"/>
  <c r="Q119" i="1" s="1"/>
  <c r="F118" i="1"/>
  <c r="Q118" i="1" s="1"/>
  <c r="F117" i="1"/>
  <c r="F116" i="1"/>
  <c r="Q116" i="1" s="1"/>
  <c r="F115" i="1"/>
  <c r="Q115" i="1" s="1"/>
  <c r="F114" i="1"/>
  <c r="Q114" i="1" s="1"/>
  <c r="F113" i="1"/>
  <c r="Q113" i="1" s="1"/>
  <c r="F112" i="1"/>
  <c r="Q112" i="1" s="1"/>
  <c r="F111" i="1"/>
  <c r="Q111" i="1" s="1"/>
  <c r="F110" i="1"/>
  <c r="Q110" i="1" s="1"/>
  <c r="F109" i="1"/>
  <c r="Q109" i="1" s="1"/>
  <c r="F108" i="1"/>
  <c r="Q108" i="1" s="1"/>
  <c r="F107" i="1"/>
  <c r="Q107" i="1" s="1"/>
  <c r="F106" i="1"/>
  <c r="Q106" i="1" s="1"/>
  <c r="F103" i="1"/>
  <c r="Q103" i="1" s="1"/>
  <c r="F102" i="1"/>
  <c r="Q102" i="1" s="1"/>
  <c r="F101" i="1"/>
  <c r="Q101" i="1" s="1"/>
  <c r="F100" i="1"/>
  <c r="Q100" i="1" s="1"/>
  <c r="F99" i="1"/>
  <c r="Q99" i="1" s="1"/>
  <c r="F98" i="1"/>
  <c r="Q98" i="1" s="1"/>
  <c r="F97" i="1"/>
  <c r="Q97" i="1" s="1"/>
  <c r="F96" i="1"/>
  <c r="Q96" i="1" s="1"/>
  <c r="F95" i="1"/>
  <c r="Q95" i="1" s="1"/>
  <c r="F94" i="1"/>
  <c r="Q94" i="1" s="1"/>
  <c r="F93" i="1"/>
  <c r="Q93" i="1" s="1"/>
  <c r="F92" i="1"/>
  <c r="Q92" i="1" s="1"/>
  <c r="F91" i="1"/>
  <c r="Q91" i="1" s="1"/>
  <c r="F90" i="1"/>
  <c r="Q90" i="1" s="1"/>
  <c r="F89" i="1"/>
  <c r="F87" i="1"/>
  <c r="F86" i="1"/>
  <c r="F85" i="1"/>
  <c r="F84" i="1"/>
  <c r="Q84" i="1" s="1"/>
  <c r="F83" i="1"/>
  <c r="F82" i="1"/>
  <c r="F81" i="1"/>
  <c r="F80" i="1"/>
  <c r="Q80" i="1" s="1"/>
  <c r="F79" i="1"/>
  <c r="F78" i="1"/>
  <c r="F68" i="1"/>
  <c r="Q68" i="1" s="1"/>
  <c r="F67" i="1"/>
  <c r="Q67" i="1" s="1"/>
  <c r="F66" i="1"/>
  <c r="F65" i="1"/>
  <c r="F64" i="1"/>
  <c r="Q64" i="1" s="1"/>
  <c r="F63" i="1"/>
  <c r="Q63" i="1" s="1"/>
  <c r="F62" i="1"/>
  <c r="F61" i="1"/>
  <c r="F58" i="1"/>
  <c r="Q58" i="1" s="1"/>
  <c r="F57" i="1"/>
  <c r="Q57" i="1" s="1"/>
  <c r="F56" i="1"/>
  <c r="F55" i="1"/>
  <c r="F54" i="1"/>
  <c r="Q54" i="1" s="1"/>
  <c r="F53" i="1"/>
  <c r="Q53" i="1" s="1"/>
  <c r="F52" i="1"/>
  <c r="F51" i="1"/>
  <c r="F50" i="1"/>
  <c r="Q50" i="1" s="1"/>
  <c r="F49" i="1"/>
  <c r="Q49" i="1" s="1"/>
  <c r="F48" i="1"/>
  <c r="F47" i="1"/>
  <c r="F46" i="1"/>
  <c r="Q46" i="1" s="1"/>
  <c r="F45" i="1"/>
  <c r="Q45" i="1" s="1"/>
  <c r="F44" i="1"/>
  <c r="F43" i="1"/>
  <c r="F42" i="1"/>
  <c r="Q42" i="1" s="1"/>
  <c r="F41" i="1"/>
  <c r="Q41" i="1" s="1"/>
  <c r="F40" i="1"/>
  <c r="F39" i="1"/>
  <c r="F36" i="1"/>
  <c r="Q36" i="1" s="1"/>
  <c r="F35" i="1"/>
  <c r="Q35" i="1" s="1"/>
  <c r="F34" i="1"/>
  <c r="F33" i="1"/>
  <c r="F32" i="1"/>
  <c r="Q32" i="1" s="1"/>
  <c r="F31" i="1"/>
  <c r="Q31" i="1" s="1"/>
  <c r="F28" i="1"/>
  <c r="F27" i="1"/>
  <c r="Q27" i="1" s="1"/>
  <c r="F26" i="1"/>
  <c r="Q26" i="1" s="1"/>
  <c r="F25" i="1"/>
  <c r="F22" i="1"/>
  <c r="F21" i="1"/>
  <c r="Q21" i="1" s="1"/>
  <c r="F20" i="1"/>
  <c r="F19" i="1"/>
  <c r="F18" i="1"/>
  <c r="F17" i="1"/>
  <c r="Q17" i="1" s="1"/>
  <c r="F16" i="1"/>
  <c r="Q16" i="1" s="1"/>
  <c r="F15" i="1"/>
  <c r="F14" i="1"/>
  <c r="F13" i="1"/>
  <c r="Q13" i="1" s="1"/>
  <c r="F12" i="1"/>
  <c r="F11" i="1"/>
  <c r="F8" i="1"/>
  <c r="F7" i="1"/>
  <c r="Q7" i="1" s="1"/>
  <c r="F6" i="1"/>
  <c r="Q6" i="1" s="1"/>
  <c r="F5" i="1"/>
  <c r="P78" i="13"/>
  <c r="P79" i="13"/>
  <c r="P86" i="13"/>
  <c r="P87" i="13"/>
  <c r="P90" i="13"/>
  <c r="P91" i="13"/>
  <c r="P94" i="13"/>
  <c r="P95" i="13"/>
  <c r="P96" i="13"/>
  <c r="P97" i="13"/>
  <c r="P102" i="13"/>
  <c r="P103" i="13"/>
  <c r="P108" i="13"/>
  <c r="P109" i="13"/>
  <c r="P110" i="13"/>
  <c r="P111" i="13"/>
  <c r="P112" i="13"/>
  <c r="P113" i="13"/>
  <c r="P114" i="13"/>
  <c r="P115" i="13"/>
  <c r="P118" i="13"/>
  <c r="P119" i="13"/>
  <c r="P120" i="13"/>
  <c r="P121" i="13"/>
  <c r="P122" i="13"/>
  <c r="P123" i="13"/>
  <c r="P124" i="13"/>
  <c r="P125" i="13"/>
  <c r="P126" i="13"/>
  <c r="P127" i="13"/>
  <c r="P130" i="13"/>
  <c r="P131" i="13"/>
  <c r="P132" i="13"/>
  <c r="P133" i="13"/>
  <c r="P136" i="13"/>
  <c r="P5" i="13"/>
  <c r="P6" i="13"/>
  <c r="P7" i="13"/>
  <c r="P8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5" i="13"/>
  <c r="P26" i="13"/>
  <c r="P27" i="13"/>
  <c r="P28" i="13"/>
  <c r="P31" i="13"/>
  <c r="P32" i="13"/>
  <c r="P33" i="13"/>
  <c r="P34" i="13"/>
  <c r="P39" i="13"/>
  <c r="P40" i="13"/>
  <c r="P41" i="13"/>
  <c r="P42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61" i="13"/>
  <c r="P62" i="13"/>
  <c r="P63" i="13"/>
  <c r="P64" i="13"/>
  <c r="P65" i="13"/>
  <c r="P66" i="13"/>
  <c r="P67" i="13"/>
  <c r="P68" i="13"/>
  <c r="O136" i="13"/>
  <c r="N136" i="13"/>
  <c r="M136" i="13"/>
  <c r="L136" i="13"/>
  <c r="K136" i="13"/>
  <c r="I136" i="13"/>
  <c r="H136" i="13"/>
  <c r="G136" i="13"/>
  <c r="E136" i="13"/>
  <c r="O133" i="13"/>
  <c r="N133" i="13"/>
  <c r="M133" i="13"/>
  <c r="L133" i="13"/>
  <c r="K133" i="13"/>
  <c r="I133" i="13"/>
  <c r="H133" i="13"/>
  <c r="G133" i="13"/>
  <c r="E133" i="13"/>
  <c r="O132" i="13"/>
  <c r="N132" i="13"/>
  <c r="M132" i="13"/>
  <c r="L132" i="13"/>
  <c r="K132" i="13"/>
  <c r="I132" i="13"/>
  <c r="H132" i="13"/>
  <c r="G132" i="13"/>
  <c r="E132" i="13"/>
  <c r="O131" i="13"/>
  <c r="K131" i="13"/>
  <c r="I131" i="13"/>
  <c r="H131" i="13"/>
  <c r="G131" i="13"/>
  <c r="E131" i="13"/>
  <c r="O130" i="13"/>
  <c r="K130" i="13"/>
  <c r="I130" i="13"/>
  <c r="H130" i="13"/>
  <c r="G130" i="13"/>
  <c r="E130" i="13"/>
  <c r="O127" i="13"/>
  <c r="N127" i="13"/>
  <c r="M127" i="13"/>
  <c r="L127" i="13"/>
  <c r="K127" i="13"/>
  <c r="I127" i="13"/>
  <c r="H127" i="13"/>
  <c r="G127" i="13"/>
  <c r="E127" i="13"/>
  <c r="O126" i="13"/>
  <c r="N126" i="13"/>
  <c r="M126" i="13"/>
  <c r="L126" i="13"/>
  <c r="K126" i="13"/>
  <c r="I126" i="13"/>
  <c r="H126" i="13"/>
  <c r="G126" i="13"/>
  <c r="E126" i="13"/>
  <c r="O125" i="13"/>
  <c r="N125" i="13"/>
  <c r="M125" i="13"/>
  <c r="L125" i="13"/>
  <c r="K125" i="13"/>
  <c r="I125" i="13"/>
  <c r="H125" i="13"/>
  <c r="G125" i="13"/>
  <c r="E125" i="13"/>
  <c r="O124" i="13"/>
  <c r="N124" i="13"/>
  <c r="M124" i="13"/>
  <c r="L124" i="13"/>
  <c r="K124" i="13"/>
  <c r="I124" i="13"/>
  <c r="H124" i="13"/>
  <c r="G124" i="13"/>
  <c r="E124" i="13"/>
  <c r="O123" i="13"/>
  <c r="N123" i="13"/>
  <c r="M123" i="13"/>
  <c r="L123" i="13"/>
  <c r="K123" i="13"/>
  <c r="I123" i="13"/>
  <c r="H123" i="13"/>
  <c r="G123" i="13"/>
  <c r="E123" i="13"/>
  <c r="O122" i="13"/>
  <c r="N122" i="13"/>
  <c r="M122" i="13"/>
  <c r="L122" i="13"/>
  <c r="K122" i="13"/>
  <c r="I122" i="13"/>
  <c r="H122" i="13"/>
  <c r="G122" i="13"/>
  <c r="E122" i="13"/>
  <c r="O121" i="13"/>
  <c r="N121" i="13"/>
  <c r="M121" i="13"/>
  <c r="L121" i="13"/>
  <c r="K121" i="13"/>
  <c r="I121" i="13"/>
  <c r="H121" i="13"/>
  <c r="G121" i="13"/>
  <c r="E121" i="13"/>
  <c r="O120" i="13"/>
  <c r="N120" i="13"/>
  <c r="M120" i="13"/>
  <c r="L120" i="13"/>
  <c r="K120" i="13"/>
  <c r="I120" i="13"/>
  <c r="H120" i="13"/>
  <c r="G120" i="13"/>
  <c r="E120" i="13"/>
  <c r="O119" i="13"/>
  <c r="N119" i="13"/>
  <c r="M119" i="13"/>
  <c r="L119" i="13"/>
  <c r="K119" i="13"/>
  <c r="I119" i="13"/>
  <c r="H119" i="13"/>
  <c r="G119" i="13"/>
  <c r="E119" i="13"/>
  <c r="O118" i="13"/>
  <c r="N118" i="13"/>
  <c r="M118" i="13"/>
  <c r="L118" i="13"/>
  <c r="K118" i="13"/>
  <c r="I118" i="13"/>
  <c r="H118" i="13"/>
  <c r="G118" i="13"/>
  <c r="E118" i="13"/>
  <c r="O115" i="13"/>
  <c r="N115" i="13"/>
  <c r="M115" i="13"/>
  <c r="L115" i="13"/>
  <c r="K115" i="13"/>
  <c r="I115" i="13"/>
  <c r="H115" i="13"/>
  <c r="G115" i="13"/>
  <c r="E115" i="13"/>
  <c r="O114" i="13"/>
  <c r="N114" i="13"/>
  <c r="M114" i="13"/>
  <c r="L114" i="13"/>
  <c r="K114" i="13"/>
  <c r="I114" i="13"/>
  <c r="H114" i="13"/>
  <c r="G114" i="13"/>
  <c r="E114" i="13"/>
  <c r="O113" i="13"/>
  <c r="N113" i="13"/>
  <c r="M113" i="13"/>
  <c r="L113" i="13"/>
  <c r="K113" i="13"/>
  <c r="I113" i="13"/>
  <c r="H113" i="13"/>
  <c r="G113" i="13"/>
  <c r="E113" i="13"/>
  <c r="O112" i="13"/>
  <c r="N112" i="13"/>
  <c r="M112" i="13"/>
  <c r="L112" i="13"/>
  <c r="K112" i="13"/>
  <c r="I112" i="13"/>
  <c r="H112" i="13"/>
  <c r="G112" i="13"/>
  <c r="E112" i="13"/>
  <c r="O111" i="13"/>
  <c r="N111" i="13"/>
  <c r="M111" i="13"/>
  <c r="L111" i="13"/>
  <c r="K111" i="13"/>
  <c r="I111" i="13"/>
  <c r="H111" i="13"/>
  <c r="G111" i="13"/>
  <c r="E111" i="13"/>
  <c r="O110" i="13"/>
  <c r="N110" i="13"/>
  <c r="M110" i="13"/>
  <c r="L110" i="13"/>
  <c r="K110" i="13"/>
  <c r="I110" i="13"/>
  <c r="H110" i="13"/>
  <c r="G110" i="13"/>
  <c r="E110" i="13"/>
  <c r="O109" i="13"/>
  <c r="N109" i="13"/>
  <c r="M109" i="13"/>
  <c r="L109" i="13"/>
  <c r="K109" i="13"/>
  <c r="I109" i="13"/>
  <c r="H109" i="13"/>
  <c r="G109" i="13"/>
  <c r="E109" i="13"/>
  <c r="O108" i="13"/>
  <c r="N108" i="13"/>
  <c r="M108" i="13"/>
  <c r="L108" i="13"/>
  <c r="K108" i="13"/>
  <c r="I108" i="13"/>
  <c r="H108" i="13"/>
  <c r="G108" i="13"/>
  <c r="E108" i="13"/>
  <c r="O103" i="13"/>
  <c r="N103" i="13"/>
  <c r="M103" i="13"/>
  <c r="L103" i="13"/>
  <c r="K103" i="13"/>
  <c r="I103" i="13"/>
  <c r="H103" i="13"/>
  <c r="G103" i="13"/>
  <c r="E103" i="13"/>
  <c r="O102" i="13"/>
  <c r="N102" i="13"/>
  <c r="M102" i="13"/>
  <c r="L102" i="13"/>
  <c r="K102" i="13"/>
  <c r="I102" i="13"/>
  <c r="H102" i="13"/>
  <c r="G102" i="13"/>
  <c r="E102" i="13"/>
  <c r="O97" i="13"/>
  <c r="N97" i="13"/>
  <c r="M97" i="13"/>
  <c r="L97" i="13"/>
  <c r="K97" i="13"/>
  <c r="I97" i="13"/>
  <c r="H97" i="13"/>
  <c r="G97" i="13"/>
  <c r="E97" i="13"/>
  <c r="O96" i="13"/>
  <c r="N96" i="13"/>
  <c r="M96" i="13"/>
  <c r="L96" i="13"/>
  <c r="K96" i="13"/>
  <c r="I96" i="13"/>
  <c r="H96" i="13"/>
  <c r="G96" i="13"/>
  <c r="E96" i="13"/>
  <c r="O95" i="13"/>
  <c r="N95" i="13"/>
  <c r="M95" i="13"/>
  <c r="L95" i="13"/>
  <c r="K95" i="13"/>
  <c r="I95" i="13"/>
  <c r="H95" i="13"/>
  <c r="G95" i="13"/>
  <c r="E95" i="13"/>
  <c r="O94" i="13"/>
  <c r="N94" i="13"/>
  <c r="M94" i="13"/>
  <c r="L94" i="13"/>
  <c r="K94" i="13"/>
  <c r="I94" i="13"/>
  <c r="H94" i="13"/>
  <c r="G94" i="13"/>
  <c r="E94" i="13"/>
  <c r="O91" i="13"/>
  <c r="N91" i="13"/>
  <c r="M91" i="13"/>
  <c r="L91" i="13"/>
  <c r="K91" i="13"/>
  <c r="I91" i="13"/>
  <c r="H91" i="13"/>
  <c r="G91" i="13"/>
  <c r="E91" i="13"/>
  <c r="O90" i="13"/>
  <c r="N90" i="13"/>
  <c r="M90" i="13"/>
  <c r="L90" i="13"/>
  <c r="K90" i="13"/>
  <c r="I90" i="13"/>
  <c r="H90" i="13"/>
  <c r="G90" i="13"/>
  <c r="E90" i="13"/>
  <c r="O87" i="13"/>
  <c r="N87" i="13"/>
  <c r="M87" i="13"/>
  <c r="L87" i="13"/>
  <c r="K87" i="13"/>
  <c r="I87" i="13"/>
  <c r="H87" i="13"/>
  <c r="G87" i="13"/>
  <c r="E87" i="13"/>
  <c r="O86" i="13"/>
  <c r="N86" i="13"/>
  <c r="M86" i="13"/>
  <c r="L86" i="13"/>
  <c r="K86" i="13"/>
  <c r="I86" i="13"/>
  <c r="H86" i="13"/>
  <c r="G86" i="13"/>
  <c r="E86" i="13"/>
  <c r="O79" i="13"/>
  <c r="N79" i="13"/>
  <c r="M79" i="13"/>
  <c r="L79" i="13"/>
  <c r="K79" i="13"/>
  <c r="I79" i="13"/>
  <c r="H79" i="13"/>
  <c r="G79" i="13"/>
  <c r="E79" i="13"/>
  <c r="O78" i="13"/>
  <c r="N78" i="13"/>
  <c r="M78" i="13"/>
  <c r="L78" i="13"/>
  <c r="K78" i="13"/>
  <c r="I78" i="13"/>
  <c r="H78" i="13"/>
  <c r="G78" i="13"/>
  <c r="E78" i="13"/>
  <c r="O68" i="13"/>
  <c r="N68" i="13"/>
  <c r="M68" i="13"/>
  <c r="L68" i="13"/>
  <c r="K68" i="13"/>
  <c r="I68" i="13"/>
  <c r="H68" i="13"/>
  <c r="G68" i="13"/>
  <c r="E68" i="13"/>
  <c r="O67" i="13"/>
  <c r="N67" i="13"/>
  <c r="M67" i="13"/>
  <c r="L67" i="13"/>
  <c r="K67" i="13"/>
  <c r="I67" i="13"/>
  <c r="H67" i="13"/>
  <c r="G67" i="13"/>
  <c r="E67" i="13"/>
  <c r="O66" i="13"/>
  <c r="N66" i="13"/>
  <c r="M66" i="13"/>
  <c r="L66" i="13"/>
  <c r="K66" i="13"/>
  <c r="I66" i="13"/>
  <c r="H66" i="13"/>
  <c r="G66" i="13"/>
  <c r="E66" i="13"/>
  <c r="O65" i="13"/>
  <c r="N65" i="13"/>
  <c r="M65" i="13"/>
  <c r="L65" i="13"/>
  <c r="K65" i="13"/>
  <c r="I65" i="13"/>
  <c r="H65" i="13"/>
  <c r="G65" i="13"/>
  <c r="E65" i="13"/>
  <c r="O64" i="13"/>
  <c r="N64" i="13"/>
  <c r="M64" i="13"/>
  <c r="L64" i="13"/>
  <c r="K64" i="13"/>
  <c r="I64" i="13"/>
  <c r="H64" i="13"/>
  <c r="G64" i="13"/>
  <c r="E64" i="13"/>
  <c r="O63" i="13"/>
  <c r="N63" i="13"/>
  <c r="M63" i="13"/>
  <c r="L63" i="13"/>
  <c r="K63" i="13"/>
  <c r="I63" i="13"/>
  <c r="H63" i="13"/>
  <c r="G63" i="13"/>
  <c r="E63" i="13"/>
  <c r="O62" i="13"/>
  <c r="N62" i="13"/>
  <c r="N77" i="13" s="1"/>
  <c r="M62" i="13"/>
  <c r="L62" i="13"/>
  <c r="K62" i="13"/>
  <c r="I62" i="13"/>
  <c r="I77" i="13" s="1"/>
  <c r="H62" i="13"/>
  <c r="G62" i="13"/>
  <c r="E62" i="13"/>
  <c r="O61" i="13"/>
  <c r="N61" i="13"/>
  <c r="M61" i="13"/>
  <c r="L61" i="13"/>
  <c r="K61" i="13"/>
  <c r="I61" i="13"/>
  <c r="H61" i="13"/>
  <c r="G61" i="13"/>
  <c r="E61" i="13"/>
  <c r="O58" i="13"/>
  <c r="N58" i="13"/>
  <c r="M58" i="13"/>
  <c r="L58" i="13"/>
  <c r="K58" i="13"/>
  <c r="I58" i="13"/>
  <c r="H58" i="13"/>
  <c r="G58" i="13"/>
  <c r="E58" i="13"/>
  <c r="O57" i="13"/>
  <c r="N57" i="13"/>
  <c r="M57" i="13"/>
  <c r="L57" i="13"/>
  <c r="K57" i="13"/>
  <c r="I57" i="13"/>
  <c r="H57" i="13"/>
  <c r="G57" i="13"/>
  <c r="E57" i="13"/>
  <c r="O56" i="13"/>
  <c r="N56" i="13"/>
  <c r="M56" i="13"/>
  <c r="M60" i="13" s="1"/>
  <c r="L56" i="13"/>
  <c r="K56" i="13"/>
  <c r="I56" i="13"/>
  <c r="I60" i="13" s="1"/>
  <c r="H56" i="13"/>
  <c r="G56" i="13"/>
  <c r="E56" i="13"/>
  <c r="O55" i="13"/>
  <c r="O59" i="13" s="1"/>
  <c r="N55" i="13"/>
  <c r="M55" i="13"/>
  <c r="L55" i="13"/>
  <c r="K55" i="13"/>
  <c r="I55" i="13"/>
  <c r="I59" i="13" s="1"/>
  <c r="H55" i="13"/>
  <c r="G55" i="13"/>
  <c r="E55" i="13"/>
  <c r="O54" i="13"/>
  <c r="N54" i="13"/>
  <c r="M54" i="13"/>
  <c r="L54" i="13"/>
  <c r="K54" i="13"/>
  <c r="I54" i="13"/>
  <c r="H54" i="13"/>
  <c r="G54" i="13"/>
  <c r="E54" i="13"/>
  <c r="O53" i="13"/>
  <c r="N53" i="13"/>
  <c r="M53" i="13"/>
  <c r="L53" i="13"/>
  <c r="K53" i="13"/>
  <c r="I53" i="13"/>
  <c r="H53" i="13"/>
  <c r="G53" i="13"/>
  <c r="E53" i="13"/>
  <c r="O52" i="13"/>
  <c r="N52" i="13"/>
  <c r="M52" i="13"/>
  <c r="L52" i="13"/>
  <c r="K52" i="13"/>
  <c r="I52" i="13"/>
  <c r="H52" i="13"/>
  <c r="G52" i="13"/>
  <c r="E52" i="13"/>
  <c r="O51" i="13"/>
  <c r="N51" i="13"/>
  <c r="M51" i="13"/>
  <c r="L51" i="13"/>
  <c r="K51" i="13"/>
  <c r="I51" i="13"/>
  <c r="H51" i="13"/>
  <c r="G51" i="13"/>
  <c r="E51" i="13"/>
  <c r="O50" i="13"/>
  <c r="N50" i="13"/>
  <c r="M50" i="13"/>
  <c r="L50" i="13"/>
  <c r="K50" i="13"/>
  <c r="I50" i="13"/>
  <c r="H50" i="13"/>
  <c r="G50" i="13"/>
  <c r="E50" i="13"/>
  <c r="O49" i="13"/>
  <c r="N49" i="13"/>
  <c r="M49" i="13"/>
  <c r="L49" i="13"/>
  <c r="K49" i="13"/>
  <c r="I49" i="13"/>
  <c r="H49" i="13"/>
  <c r="G49" i="13"/>
  <c r="E49" i="13"/>
  <c r="O48" i="13"/>
  <c r="N48" i="13"/>
  <c r="M48" i="13"/>
  <c r="L48" i="13"/>
  <c r="K48" i="13"/>
  <c r="I48" i="13"/>
  <c r="H48" i="13"/>
  <c r="G48" i="13"/>
  <c r="E48" i="13"/>
  <c r="O47" i="13"/>
  <c r="N47" i="13"/>
  <c r="M47" i="13"/>
  <c r="L47" i="13"/>
  <c r="K47" i="13"/>
  <c r="I47" i="13"/>
  <c r="H47" i="13"/>
  <c r="G47" i="13"/>
  <c r="E47" i="13"/>
  <c r="O42" i="13"/>
  <c r="N42" i="13"/>
  <c r="M42" i="13"/>
  <c r="L42" i="13"/>
  <c r="K42" i="13"/>
  <c r="I42" i="13"/>
  <c r="H42" i="13"/>
  <c r="G42" i="13"/>
  <c r="E42" i="13"/>
  <c r="O41" i="13"/>
  <c r="N41" i="13"/>
  <c r="M41" i="13"/>
  <c r="L41" i="13"/>
  <c r="K41" i="13"/>
  <c r="I41" i="13"/>
  <c r="H41" i="13"/>
  <c r="G41" i="13"/>
  <c r="E41" i="13"/>
  <c r="O40" i="13"/>
  <c r="N40" i="13"/>
  <c r="M40" i="13"/>
  <c r="L40" i="13"/>
  <c r="K40" i="13"/>
  <c r="I40" i="13"/>
  <c r="H40" i="13"/>
  <c r="G40" i="13"/>
  <c r="E40" i="13"/>
  <c r="O39" i="13"/>
  <c r="N39" i="13"/>
  <c r="M39" i="13"/>
  <c r="L39" i="13"/>
  <c r="K39" i="13"/>
  <c r="I39" i="13"/>
  <c r="H39" i="13"/>
  <c r="G39" i="13"/>
  <c r="E39" i="13"/>
  <c r="O34" i="13"/>
  <c r="N34" i="13"/>
  <c r="M34" i="13"/>
  <c r="L34" i="13"/>
  <c r="K34" i="13"/>
  <c r="I34" i="13"/>
  <c r="H34" i="13"/>
  <c r="G34" i="13"/>
  <c r="E34" i="13"/>
  <c r="O33" i="13"/>
  <c r="N33" i="13"/>
  <c r="M33" i="13"/>
  <c r="L33" i="13"/>
  <c r="K33" i="13"/>
  <c r="I33" i="13"/>
  <c r="H33" i="13"/>
  <c r="G33" i="13"/>
  <c r="E33" i="13"/>
  <c r="O32" i="13"/>
  <c r="N32" i="13"/>
  <c r="M32" i="13"/>
  <c r="L32" i="13"/>
  <c r="K32" i="13"/>
  <c r="I32" i="13"/>
  <c r="H32" i="13"/>
  <c r="G32" i="13"/>
  <c r="E32" i="13"/>
  <c r="O31" i="13"/>
  <c r="N31" i="13"/>
  <c r="M31" i="13"/>
  <c r="L31" i="13"/>
  <c r="K31" i="13"/>
  <c r="I31" i="13"/>
  <c r="I37" i="13" s="1"/>
  <c r="H31" i="13"/>
  <c r="G31" i="13"/>
  <c r="E31" i="13"/>
  <c r="O28" i="13"/>
  <c r="N28" i="13"/>
  <c r="M28" i="13"/>
  <c r="L28" i="13"/>
  <c r="K28" i="13"/>
  <c r="I28" i="13"/>
  <c r="H28" i="13"/>
  <c r="G28" i="13"/>
  <c r="E28" i="13"/>
  <c r="O27" i="13"/>
  <c r="N27" i="13"/>
  <c r="M27" i="13"/>
  <c r="L27" i="13"/>
  <c r="K27" i="13"/>
  <c r="I27" i="13"/>
  <c r="H27" i="13"/>
  <c r="G27" i="13"/>
  <c r="E27" i="13"/>
  <c r="O26" i="13"/>
  <c r="N26" i="13"/>
  <c r="M26" i="13"/>
  <c r="M30" i="13" s="1"/>
  <c r="L26" i="13"/>
  <c r="K26" i="13"/>
  <c r="I26" i="13"/>
  <c r="H26" i="13"/>
  <c r="G26" i="13"/>
  <c r="E26" i="13"/>
  <c r="O25" i="13"/>
  <c r="N25" i="13"/>
  <c r="N29" i="13" s="1"/>
  <c r="M25" i="13"/>
  <c r="L25" i="13"/>
  <c r="K25" i="13"/>
  <c r="I25" i="13"/>
  <c r="I29" i="13" s="1"/>
  <c r="H25" i="13"/>
  <c r="G25" i="13"/>
  <c r="E25" i="13"/>
  <c r="O22" i="13"/>
  <c r="N22" i="13"/>
  <c r="M22" i="13"/>
  <c r="L22" i="13"/>
  <c r="K22" i="13"/>
  <c r="I22" i="13"/>
  <c r="H22" i="13"/>
  <c r="G22" i="13"/>
  <c r="E22" i="13"/>
  <c r="O21" i="13"/>
  <c r="N21" i="13"/>
  <c r="M21" i="13"/>
  <c r="L21" i="13"/>
  <c r="K21" i="13"/>
  <c r="I21" i="13"/>
  <c r="H21" i="13"/>
  <c r="G21" i="13"/>
  <c r="E21" i="13"/>
  <c r="O20" i="13"/>
  <c r="N20" i="13"/>
  <c r="M20" i="13"/>
  <c r="L20" i="13"/>
  <c r="K20" i="13"/>
  <c r="I20" i="13"/>
  <c r="H20" i="13"/>
  <c r="G20" i="13"/>
  <c r="E20" i="13"/>
  <c r="O19" i="13"/>
  <c r="N19" i="13"/>
  <c r="M19" i="13"/>
  <c r="L19" i="13"/>
  <c r="K19" i="13"/>
  <c r="I19" i="13"/>
  <c r="H19" i="13"/>
  <c r="G19" i="13"/>
  <c r="E19" i="13"/>
  <c r="O18" i="13"/>
  <c r="N18" i="13"/>
  <c r="M18" i="13"/>
  <c r="L18" i="13"/>
  <c r="K18" i="13"/>
  <c r="I18" i="13"/>
  <c r="H18" i="13"/>
  <c r="G18" i="13"/>
  <c r="E18" i="13"/>
  <c r="O17" i="13"/>
  <c r="N17" i="13"/>
  <c r="M17" i="13"/>
  <c r="L17" i="13"/>
  <c r="K17" i="13"/>
  <c r="I17" i="13"/>
  <c r="H17" i="13"/>
  <c r="G17" i="13"/>
  <c r="E17" i="13"/>
  <c r="O16" i="13"/>
  <c r="N16" i="13"/>
  <c r="M16" i="13"/>
  <c r="L16" i="13"/>
  <c r="K16" i="13"/>
  <c r="I16" i="13"/>
  <c r="H16" i="13"/>
  <c r="G16" i="13"/>
  <c r="E16" i="13"/>
  <c r="O15" i="13"/>
  <c r="N15" i="13"/>
  <c r="M15" i="13"/>
  <c r="L15" i="13"/>
  <c r="K15" i="13"/>
  <c r="I15" i="13"/>
  <c r="H15" i="13"/>
  <c r="G15" i="13"/>
  <c r="E15" i="13"/>
  <c r="O14" i="13"/>
  <c r="N14" i="13"/>
  <c r="M14" i="13"/>
  <c r="L14" i="13"/>
  <c r="K14" i="13"/>
  <c r="I14" i="13"/>
  <c r="H14" i="13"/>
  <c r="G14" i="13"/>
  <c r="E14" i="13"/>
  <c r="O13" i="13"/>
  <c r="N13" i="13"/>
  <c r="M13" i="13"/>
  <c r="L13" i="13"/>
  <c r="K13" i="13"/>
  <c r="I13" i="13"/>
  <c r="H13" i="13"/>
  <c r="G13" i="13"/>
  <c r="E13" i="13"/>
  <c r="O12" i="13"/>
  <c r="N12" i="13"/>
  <c r="M12" i="13"/>
  <c r="L12" i="13"/>
  <c r="K12" i="13"/>
  <c r="I12" i="13"/>
  <c r="H12" i="13"/>
  <c r="G12" i="13"/>
  <c r="E12" i="13"/>
  <c r="O11" i="13"/>
  <c r="N11" i="13"/>
  <c r="M11" i="13"/>
  <c r="L11" i="13"/>
  <c r="K11" i="13"/>
  <c r="I11" i="13"/>
  <c r="H11" i="13"/>
  <c r="G11" i="13"/>
  <c r="E11" i="13"/>
  <c r="O8" i="13"/>
  <c r="N8" i="13"/>
  <c r="M8" i="13"/>
  <c r="L8" i="13"/>
  <c r="K8" i="13"/>
  <c r="I8" i="13"/>
  <c r="H8" i="13"/>
  <c r="G8" i="13"/>
  <c r="E8" i="13"/>
  <c r="O7" i="13"/>
  <c r="N7" i="13"/>
  <c r="M7" i="13"/>
  <c r="L7" i="13"/>
  <c r="K7" i="13"/>
  <c r="I7" i="13"/>
  <c r="H7" i="13"/>
  <c r="G7" i="13"/>
  <c r="E7" i="13"/>
  <c r="O6" i="13"/>
  <c r="N6" i="13"/>
  <c r="M6" i="13"/>
  <c r="L6" i="13"/>
  <c r="K6" i="13"/>
  <c r="I6" i="13"/>
  <c r="H6" i="13"/>
  <c r="G6" i="13"/>
  <c r="E6" i="13"/>
  <c r="O5" i="13"/>
  <c r="N5" i="13"/>
  <c r="M5" i="13"/>
  <c r="L5" i="13"/>
  <c r="K5" i="13"/>
  <c r="I5" i="13"/>
  <c r="H5" i="13"/>
  <c r="G5" i="13"/>
  <c r="E5" i="13"/>
  <c r="L60" i="13"/>
  <c r="F9" i="1"/>
  <c r="J9" i="1"/>
  <c r="F10" i="1"/>
  <c r="J10" i="1"/>
  <c r="J23" i="1"/>
  <c r="J24" i="1"/>
  <c r="F29" i="1"/>
  <c r="F30" i="1"/>
  <c r="F37" i="1"/>
  <c r="J37" i="1"/>
  <c r="F38" i="1"/>
  <c r="J38" i="1"/>
  <c r="J59" i="1"/>
  <c r="F60" i="1"/>
  <c r="J60" i="1"/>
  <c r="J76" i="1"/>
  <c r="F76" i="1"/>
  <c r="Q76" i="1" s="1"/>
  <c r="J139" i="12"/>
  <c r="J129" i="12"/>
  <c r="J128" i="12"/>
  <c r="J89" i="12"/>
  <c r="J88" i="12"/>
  <c r="J77" i="12"/>
  <c r="J76" i="12"/>
  <c r="J60" i="12"/>
  <c r="J59" i="12"/>
  <c r="J38" i="12"/>
  <c r="J37" i="12"/>
  <c r="J24" i="12"/>
  <c r="J23" i="12"/>
  <c r="J9" i="12"/>
  <c r="J139" i="11"/>
  <c r="J137" i="11"/>
  <c r="J129" i="11"/>
  <c r="J128" i="11"/>
  <c r="J89" i="11"/>
  <c r="J88" i="11"/>
  <c r="J77" i="11"/>
  <c r="J76" i="11"/>
  <c r="J60" i="11"/>
  <c r="J59" i="11"/>
  <c r="J38" i="11"/>
  <c r="J37" i="11"/>
  <c r="J30" i="11"/>
  <c r="J29" i="11"/>
  <c r="J24" i="11"/>
  <c r="J23" i="11"/>
  <c r="J139" i="10"/>
  <c r="J137" i="10"/>
  <c r="J129" i="10"/>
  <c r="J128" i="10"/>
  <c r="J89" i="10"/>
  <c r="J88" i="10"/>
  <c r="J77" i="10"/>
  <c r="J76" i="10"/>
  <c r="J60" i="10"/>
  <c r="J59" i="10"/>
  <c r="J38" i="10"/>
  <c r="J37" i="10"/>
  <c r="J24" i="10"/>
  <c r="J23" i="10"/>
  <c r="J137" i="9"/>
  <c r="J128" i="9"/>
  <c r="J89" i="9"/>
  <c r="J88" i="9"/>
  <c r="J77" i="9"/>
  <c r="J76" i="9"/>
  <c r="J60" i="9"/>
  <c r="J59" i="9"/>
  <c r="J38" i="9"/>
  <c r="J37" i="9"/>
  <c r="J30" i="9"/>
  <c r="J29" i="9"/>
  <c r="J23" i="9"/>
  <c r="J129" i="8"/>
  <c r="J128" i="8"/>
  <c r="J89" i="8"/>
  <c r="J88" i="8"/>
  <c r="J77" i="8"/>
  <c r="J76" i="8"/>
  <c r="J60" i="8"/>
  <c r="J59" i="8"/>
  <c r="J38" i="8"/>
  <c r="J37" i="8"/>
  <c r="J30" i="8"/>
  <c r="J29" i="8"/>
  <c r="J24" i="8"/>
  <c r="J23" i="8"/>
  <c r="J139" i="7"/>
  <c r="J137" i="7"/>
  <c r="J128" i="7"/>
  <c r="J89" i="7"/>
  <c r="J88" i="7"/>
  <c r="J77" i="7"/>
  <c r="J76" i="7"/>
  <c r="J60" i="7"/>
  <c r="J59" i="7"/>
  <c r="J38" i="7"/>
  <c r="J37" i="7"/>
  <c r="J30" i="7"/>
  <c r="J29" i="7"/>
  <c r="J24" i="7"/>
  <c r="J10" i="7"/>
  <c r="J9" i="7"/>
  <c r="J129" i="6"/>
  <c r="J128" i="6"/>
  <c r="J89" i="6"/>
  <c r="J88" i="6"/>
  <c r="J77" i="6"/>
  <c r="J76" i="6"/>
  <c r="J60" i="6"/>
  <c r="J59" i="6"/>
  <c r="J38" i="6"/>
  <c r="J37" i="6"/>
  <c r="J24" i="6"/>
  <c r="J23" i="6"/>
  <c r="J10" i="6"/>
  <c r="J9" i="6"/>
  <c r="J139" i="5"/>
  <c r="J129" i="5"/>
  <c r="J128" i="5"/>
  <c r="J89" i="5"/>
  <c r="J88" i="5"/>
  <c r="J77" i="5"/>
  <c r="J76" i="5"/>
  <c r="J60" i="5"/>
  <c r="J59" i="5"/>
  <c r="J38" i="5"/>
  <c r="J37" i="5"/>
  <c r="J30" i="5"/>
  <c r="J29" i="5"/>
  <c r="J23" i="5"/>
  <c r="J10" i="5"/>
  <c r="J139" i="4"/>
  <c r="J137" i="4"/>
  <c r="J129" i="4"/>
  <c r="J128" i="4"/>
  <c r="J89" i="4"/>
  <c r="J88" i="4"/>
  <c r="J77" i="4"/>
  <c r="J76" i="4"/>
  <c r="J60" i="4"/>
  <c r="J59" i="4"/>
  <c r="J38" i="4"/>
  <c r="J37" i="4"/>
  <c r="J129" i="3"/>
  <c r="J128" i="3"/>
  <c r="J89" i="3"/>
  <c r="J88" i="3"/>
  <c r="J77" i="3"/>
  <c r="J76" i="3"/>
  <c r="J60" i="3"/>
  <c r="J59" i="3"/>
  <c r="J38" i="3"/>
  <c r="J37" i="3"/>
  <c r="J9" i="3"/>
  <c r="J139" i="2"/>
  <c r="J129" i="2"/>
  <c r="J89" i="2"/>
  <c r="J88" i="2"/>
  <c r="J77" i="2"/>
  <c r="J76" i="2"/>
  <c r="J60" i="2"/>
  <c r="J59" i="2"/>
  <c r="J37" i="2"/>
  <c r="J10" i="2"/>
  <c r="J137" i="1"/>
  <c r="J129" i="1"/>
  <c r="J128" i="1"/>
  <c r="J89" i="1"/>
  <c r="J88" i="1"/>
  <c r="J77" i="1"/>
  <c r="F10" i="10"/>
  <c r="F76" i="9"/>
  <c r="F38" i="8"/>
  <c r="F37" i="8"/>
  <c r="Q37" i="8" s="1"/>
  <c r="F38" i="7"/>
  <c r="F37" i="7"/>
  <c r="F9" i="7"/>
  <c r="Q9" i="7" s="1"/>
  <c r="F38" i="6"/>
  <c r="F37" i="6"/>
  <c r="F129" i="5"/>
  <c r="F77" i="5"/>
  <c r="F10" i="3"/>
  <c r="F137" i="2"/>
  <c r="F88" i="2"/>
  <c r="F10" i="2"/>
  <c r="F129" i="12"/>
  <c r="F128" i="12"/>
  <c r="F89" i="12"/>
  <c r="F60" i="12"/>
  <c r="F30" i="12"/>
  <c r="F128" i="11"/>
  <c r="F89" i="11"/>
  <c r="Q89" i="11" s="1"/>
  <c r="F60" i="11"/>
  <c r="F30" i="11"/>
  <c r="F129" i="10"/>
  <c r="F128" i="10"/>
  <c r="F89" i="10"/>
  <c r="F77" i="10"/>
  <c r="F76" i="10"/>
  <c r="F60" i="10"/>
  <c r="F38" i="10"/>
  <c r="F37" i="10"/>
  <c r="F30" i="10"/>
  <c r="F29" i="10"/>
  <c r="F89" i="9"/>
  <c r="Q89" i="9" s="1"/>
  <c r="F60" i="9"/>
  <c r="F30" i="9"/>
  <c r="Q30" i="9" s="1"/>
  <c r="F29" i="9"/>
  <c r="Q29" i="9" s="1"/>
  <c r="F128" i="8"/>
  <c r="Q128" i="8" s="1"/>
  <c r="F89" i="8"/>
  <c r="Q89" i="8" s="1"/>
  <c r="F88" i="8"/>
  <c r="F76" i="8"/>
  <c r="F60" i="8"/>
  <c r="F30" i="8"/>
  <c r="F29" i="8"/>
  <c r="Q29" i="8" s="1"/>
  <c r="F24" i="8"/>
  <c r="F129" i="7"/>
  <c r="F88" i="7"/>
  <c r="F59" i="7"/>
  <c r="F24" i="7"/>
  <c r="Q24" i="7" s="1"/>
  <c r="F129" i="6"/>
  <c r="Q129" i="6" s="1"/>
  <c r="F88" i="6"/>
  <c r="F77" i="6"/>
  <c r="Q77" i="6" s="1"/>
  <c r="F76" i="6"/>
  <c r="F59" i="6"/>
  <c r="F30" i="6"/>
  <c r="F29" i="6"/>
  <c r="F23" i="6"/>
  <c r="F10" i="6"/>
  <c r="F9" i="6"/>
  <c r="F139" i="5"/>
  <c r="Q139" i="5" s="1"/>
  <c r="F128" i="5"/>
  <c r="Q128" i="5" s="1"/>
  <c r="F88" i="5"/>
  <c r="Q88" i="5" s="1"/>
  <c r="F60" i="5"/>
  <c r="F30" i="5"/>
  <c r="F29" i="5"/>
  <c r="Q29" i="5" s="1"/>
  <c r="F24" i="5"/>
  <c r="F23" i="5"/>
  <c r="F9" i="5"/>
  <c r="F137" i="4"/>
  <c r="Q137" i="4" s="1"/>
  <c r="F128" i="4"/>
  <c r="Q128" i="4" s="1"/>
  <c r="F88" i="4"/>
  <c r="F77" i="4"/>
  <c r="F59" i="4"/>
  <c r="F38" i="4"/>
  <c r="F37" i="4"/>
  <c r="Q37" i="4" s="1"/>
  <c r="F30" i="4"/>
  <c r="F29" i="4"/>
  <c r="F10" i="4"/>
  <c r="F128" i="3"/>
  <c r="F88" i="3"/>
  <c r="F59" i="3"/>
  <c r="Q59" i="3" s="1"/>
  <c r="F30" i="3"/>
  <c r="F29" i="3"/>
  <c r="Q29" i="3" s="1"/>
  <c r="F139" i="2"/>
  <c r="Q139" i="2" s="1"/>
  <c r="F129" i="2"/>
  <c r="F128" i="2"/>
  <c r="F77" i="2"/>
  <c r="F76" i="2"/>
  <c r="F60" i="2"/>
  <c r="F38" i="2"/>
  <c r="F37" i="2"/>
  <c r="F30" i="2"/>
  <c r="F29" i="2"/>
  <c r="F139" i="1"/>
  <c r="F129" i="1"/>
  <c r="Q129" i="1" s="1"/>
  <c r="F128" i="1"/>
  <c r="Q128" i="1" s="1"/>
  <c r="F88" i="1"/>
  <c r="O30" i="13" l="1"/>
  <c r="O38" i="13"/>
  <c r="O60" i="13"/>
  <c r="N59" i="13"/>
  <c r="M29" i="13"/>
  <c r="M76" i="13"/>
  <c r="L30" i="13"/>
  <c r="L29" i="13"/>
  <c r="L76" i="13"/>
  <c r="K29" i="13"/>
  <c r="K59" i="13"/>
  <c r="K38" i="13"/>
  <c r="K30" i="13"/>
  <c r="K60" i="13"/>
  <c r="Q128" i="12"/>
  <c r="Q129" i="12"/>
  <c r="Q79" i="12"/>
  <c r="Q83" i="12"/>
  <c r="Q87" i="12"/>
  <c r="Q93" i="12"/>
  <c r="Q97" i="12"/>
  <c r="Q101" i="12"/>
  <c r="Q107" i="12"/>
  <c r="Q111" i="12"/>
  <c r="Q115" i="12"/>
  <c r="Q119" i="12"/>
  <c r="Q123" i="12"/>
  <c r="Q127" i="12"/>
  <c r="Q133" i="12"/>
  <c r="Q138" i="12"/>
  <c r="Q79" i="11"/>
  <c r="Q83" i="11"/>
  <c r="Q87" i="11"/>
  <c r="Q93" i="11"/>
  <c r="Q97" i="11"/>
  <c r="Q101" i="11"/>
  <c r="Q107" i="11"/>
  <c r="Q111" i="11"/>
  <c r="Q115" i="11"/>
  <c r="Q119" i="11"/>
  <c r="Q123" i="11"/>
  <c r="Q127" i="11"/>
  <c r="Q133" i="11"/>
  <c r="Q138" i="11"/>
  <c r="Q8" i="11"/>
  <c r="Q13" i="11"/>
  <c r="Q17" i="11"/>
  <c r="Q21" i="11"/>
  <c r="Q27" i="11"/>
  <c r="Q33" i="11"/>
  <c r="Q39" i="11"/>
  <c r="Q43" i="11"/>
  <c r="Q47" i="11"/>
  <c r="Q51" i="11"/>
  <c r="Q55" i="11"/>
  <c r="Q61" i="11"/>
  <c r="Q65" i="11"/>
  <c r="Q128" i="10"/>
  <c r="Q80" i="10"/>
  <c r="Q84" i="10"/>
  <c r="Q90" i="10"/>
  <c r="Q94" i="10"/>
  <c r="Q98" i="10"/>
  <c r="Q102" i="10"/>
  <c r="Q108" i="10"/>
  <c r="Q112" i="10"/>
  <c r="Q116" i="10"/>
  <c r="Q120" i="10"/>
  <c r="Q124" i="10"/>
  <c r="Q130" i="10"/>
  <c r="Q134" i="10"/>
  <c r="Q129" i="10"/>
  <c r="Q81" i="10"/>
  <c r="Q85" i="10"/>
  <c r="Q91" i="10"/>
  <c r="Q95" i="10"/>
  <c r="Q99" i="10"/>
  <c r="Q103" i="10"/>
  <c r="Q109" i="10"/>
  <c r="Q113" i="10"/>
  <c r="Q117" i="10"/>
  <c r="Q121" i="10"/>
  <c r="Q125" i="10"/>
  <c r="Q131" i="10"/>
  <c r="Q135" i="10"/>
  <c r="Q139" i="10"/>
  <c r="Q76" i="10"/>
  <c r="Q31" i="10"/>
  <c r="Q35" i="10"/>
  <c r="Q41" i="10"/>
  <c r="Q45" i="10"/>
  <c r="Q49" i="10"/>
  <c r="Q53" i="10"/>
  <c r="Q57" i="10"/>
  <c r="Q63" i="10"/>
  <c r="Q67" i="10"/>
  <c r="Q37" i="10"/>
  <c r="Q77" i="10"/>
  <c r="Q6" i="10"/>
  <c r="Q12" i="10"/>
  <c r="Q16" i="10"/>
  <c r="Q20" i="10"/>
  <c r="Q26" i="10"/>
  <c r="Q32" i="10"/>
  <c r="Q36" i="10"/>
  <c r="Q42" i="10"/>
  <c r="Q46" i="10"/>
  <c r="Q50" i="10"/>
  <c r="Q54" i="10"/>
  <c r="Q58" i="10"/>
  <c r="Q64" i="10"/>
  <c r="Q68" i="10"/>
  <c r="Q78" i="9"/>
  <c r="Q82" i="9"/>
  <c r="Q86" i="9"/>
  <c r="Q92" i="9"/>
  <c r="Q96" i="9"/>
  <c r="Q100" i="9"/>
  <c r="Q106" i="9"/>
  <c r="Q110" i="9"/>
  <c r="Q114" i="9"/>
  <c r="Q118" i="9"/>
  <c r="Q122" i="9"/>
  <c r="Q126" i="9"/>
  <c r="Q132" i="9"/>
  <c r="Q136" i="9"/>
  <c r="Q76" i="9"/>
  <c r="Q27" i="9"/>
  <c r="Q33" i="9"/>
  <c r="Q39" i="9"/>
  <c r="Q43" i="9"/>
  <c r="Q47" i="9"/>
  <c r="Q51" i="9"/>
  <c r="Q55" i="9"/>
  <c r="Q61" i="9"/>
  <c r="Q65" i="9"/>
  <c r="Q14" i="9"/>
  <c r="Q18" i="9"/>
  <c r="Q22" i="9"/>
  <c r="Q88" i="8"/>
  <c r="Q80" i="8"/>
  <c r="Q84" i="8"/>
  <c r="Q90" i="8"/>
  <c r="Q94" i="8"/>
  <c r="Q98" i="8"/>
  <c r="Q102" i="8"/>
  <c r="Q108" i="8"/>
  <c r="Q112" i="8"/>
  <c r="Q116" i="8"/>
  <c r="Q120" i="8"/>
  <c r="Q124" i="8"/>
  <c r="Q130" i="8"/>
  <c r="Q134" i="8"/>
  <c r="Q138" i="8"/>
  <c r="Q6" i="8"/>
  <c r="Q12" i="8"/>
  <c r="Q16" i="8"/>
  <c r="Q20" i="8"/>
  <c r="Q26" i="8"/>
  <c r="Q32" i="8"/>
  <c r="Q36" i="8"/>
  <c r="Q42" i="8"/>
  <c r="Q46" i="8"/>
  <c r="Q50" i="8"/>
  <c r="Q54" i="8"/>
  <c r="Q58" i="8"/>
  <c r="Q64" i="8"/>
  <c r="Q68" i="8"/>
  <c r="Q30" i="8"/>
  <c r="Q137" i="7"/>
  <c r="Q88" i="7"/>
  <c r="H24" i="13"/>
  <c r="Q77" i="7"/>
  <c r="Q79" i="6"/>
  <c r="Q83" i="6"/>
  <c r="Q87" i="6"/>
  <c r="Q93" i="6"/>
  <c r="Q97" i="6"/>
  <c r="Q101" i="6"/>
  <c r="Q111" i="6"/>
  <c r="Q115" i="6"/>
  <c r="Q119" i="6"/>
  <c r="Q123" i="6"/>
  <c r="Q127" i="6"/>
  <c r="Q133" i="6"/>
  <c r="Q138" i="6"/>
  <c r="Q107" i="6"/>
  <c r="Q12" i="6"/>
  <c r="Q16" i="6"/>
  <c r="Q20" i="6"/>
  <c r="Q26" i="6"/>
  <c r="Q32" i="6"/>
  <c r="Q36" i="6"/>
  <c r="Q42" i="6"/>
  <c r="Q46" i="6"/>
  <c r="Q50" i="6"/>
  <c r="Q54" i="6"/>
  <c r="Q58" i="6"/>
  <c r="Q64" i="6"/>
  <c r="Q68" i="6"/>
  <c r="Q59" i="6"/>
  <c r="Q8" i="6"/>
  <c r="Q14" i="6"/>
  <c r="Q18" i="6"/>
  <c r="Q22" i="6"/>
  <c r="Q28" i="6"/>
  <c r="Q78" i="5"/>
  <c r="Q82" i="5"/>
  <c r="Q86" i="5"/>
  <c r="Q77" i="5"/>
  <c r="Q26" i="4"/>
  <c r="Q8" i="4"/>
  <c r="Q14" i="4"/>
  <c r="Q18" i="4"/>
  <c r="Q22" i="4"/>
  <c r="Q34" i="4"/>
  <c r="Q40" i="4"/>
  <c r="Q44" i="4"/>
  <c r="Q48" i="4"/>
  <c r="Q52" i="4"/>
  <c r="Q56" i="4"/>
  <c r="Q62" i="4"/>
  <c r="Q66" i="4"/>
  <c r="Q130" i="3"/>
  <c r="Q134" i="3"/>
  <c r="Q5" i="3"/>
  <c r="Q9" i="3"/>
  <c r="J5" i="13"/>
  <c r="H29" i="13"/>
  <c r="Q7" i="3"/>
  <c r="Q76" i="2"/>
  <c r="Q8" i="2"/>
  <c r="Q14" i="2"/>
  <c r="Q18" i="2"/>
  <c r="Q22" i="2"/>
  <c r="Q34" i="2"/>
  <c r="Q40" i="2"/>
  <c r="Q44" i="2"/>
  <c r="Q48" i="2"/>
  <c r="Q52" i="2"/>
  <c r="Q56" i="2"/>
  <c r="Q62" i="2"/>
  <c r="Q66" i="2"/>
  <c r="Q5" i="2"/>
  <c r="Q11" i="2"/>
  <c r="Q15" i="2"/>
  <c r="Q19" i="2"/>
  <c r="Q31" i="2"/>
  <c r="Q35" i="2"/>
  <c r="Q41" i="2"/>
  <c r="Q45" i="2"/>
  <c r="Q49" i="2"/>
  <c r="Q53" i="2"/>
  <c r="Q57" i="2"/>
  <c r="Q63" i="2"/>
  <c r="Q67" i="2"/>
  <c r="Q128" i="2"/>
  <c r="Q79" i="2"/>
  <c r="Q83" i="2"/>
  <c r="Q87" i="2"/>
  <c r="Q132" i="2"/>
  <c r="Q136" i="2"/>
  <c r="Q77" i="2"/>
  <c r="Q139" i="1"/>
  <c r="Q79" i="1"/>
  <c r="Q83" i="1"/>
  <c r="Q87" i="1"/>
  <c r="Q29" i="1"/>
  <c r="H30" i="13"/>
  <c r="H60" i="13"/>
  <c r="G9" i="13"/>
  <c r="G76" i="13"/>
  <c r="G30" i="13"/>
  <c r="G60" i="13"/>
  <c r="E30" i="13"/>
  <c r="E38" i="13"/>
  <c r="E29" i="13"/>
  <c r="E59" i="13"/>
  <c r="E76" i="13"/>
  <c r="I9" i="13"/>
  <c r="Q37" i="1"/>
  <c r="Q88" i="1"/>
  <c r="I137" i="13"/>
  <c r="P10" i="13"/>
  <c r="O139" i="13"/>
  <c r="M139" i="13"/>
  <c r="K139" i="13"/>
  <c r="Q89" i="12"/>
  <c r="Q78" i="12"/>
  <c r="Q82" i="12"/>
  <c r="Q86" i="12"/>
  <c r="Q92" i="12"/>
  <c r="Q96" i="12"/>
  <c r="Q100" i="12"/>
  <c r="Q106" i="12"/>
  <c r="Q110" i="12"/>
  <c r="Q114" i="12"/>
  <c r="Q118" i="12"/>
  <c r="Q122" i="12"/>
  <c r="Q126" i="12"/>
  <c r="Q132" i="12"/>
  <c r="Q136" i="12"/>
  <c r="Q85" i="11"/>
  <c r="Q95" i="11"/>
  <c r="Q103" i="11"/>
  <c r="Q113" i="11"/>
  <c r="Q121" i="11"/>
  <c r="Q131" i="11"/>
  <c r="Q128" i="11"/>
  <c r="Q6" i="11"/>
  <c r="Q78" i="11"/>
  <c r="Q82" i="11"/>
  <c r="Q86" i="11"/>
  <c r="Q92" i="11"/>
  <c r="Q96" i="11"/>
  <c r="Q100" i="11"/>
  <c r="Q106" i="11"/>
  <c r="Q110" i="11"/>
  <c r="Q114" i="11"/>
  <c r="Q118" i="11"/>
  <c r="Q122" i="11"/>
  <c r="Q126" i="11"/>
  <c r="Q132" i="11"/>
  <c r="Q136" i="11"/>
  <c r="Q81" i="11"/>
  <c r="Q91" i="11"/>
  <c r="Q99" i="11"/>
  <c r="Q109" i="11"/>
  <c r="Q117" i="11"/>
  <c r="Q125" i="11"/>
  <c r="Q135" i="11"/>
  <c r="Q137" i="11"/>
  <c r="J86" i="13"/>
  <c r="Q78" i="10"/>
  <c r="Q86" i="10"/>
  <c r="Q96" i="10"/>
  <c r="Q106" i="10"/>
  <c r="Q114" i="10"/>
  <c r="Q122" i="10"/>
  <c r="Q132" i="10"/>
  <c r="Q136" i="10"/>
  <c r="Q89" i="10"/>
  <c r="Q79" i="10"/>
  <c r="Q83" i="10"/>
  <c r="Q87" i="10"/>
  <c r="Q93" i="10"/>
  <c r="Q97" i="10"/>
  <c r="Q101" i="10"/>
  <c r="Q107" i="10"/>
  <c r="Q111" i="10"/>
  <c r="Q115" i="10"/>
  <c r="Q119" i="10"/>
  <c r="Q123" i="10"/>
  <c r="Q127" i="10"/>
  <c r="Q133" i="10"/>
  <c r="Q137" i="10"/>
  <c r="Q82" i="10"/>
  <c r="Q92" i="10"/>
  <c r="Q100" i="10"/>
  <c r="Q110" i="10"/>
  <c r="Q118" i="10"/>
  <c r="Q126" i="10"/>
  <c r="Q5" i="10"/>
  <c r="Q138" i="10"/>
  <c r="Q25" i="9"/>
  <c r="Q35" i="9"/>
  <c r="Q45" i="9"/>
  <c r="Q53" i="9"/>
  <c r="Q63" i="9"/>
  <c r="Q84" i="9"/>
  <c r="Q94" i="9"/>
  <c r="Q102" i="9"/>
  <c r="Q112" i="9"/>
  <c r="Q120" i="9"/>
  <c r="Q128" i="9"/>
  <c r="Q137" i="9"/>
  <c r="Q26" i="9"/>
  <c r="Q32" i="9"/>
  <c r="Q36" i="9"/>
  <c r="Q42" i="9"/>
  <c r="Q46" i="9"/>
  <c r="Q50" i="9"/>
  <c r="Q54" i="9"/>
  <c r="Q58" i="9"/>
  <c r="Q64" i="9"/>
  <c r="Q68" i="9"/>
  <c r="Q81" i="9"/>
  <c r="Q85" i="9"/>
  <c r="Q91" i="9"/>
  <c r="Q95" i="9"/>
  <c r="Q99" i="9"/>
  <c r="Q103" i="9"/>
  <c r="Q109" i="9"/>
  <c r="Q113" i="9"/>
  <c r="Q117" i="9"/>
  <c r="Q121" i="9"/>
  <c r="Q125" i="9"/>
  <c r="Q130" i="9"/>
  <c r="Q134" i="9"/>
  <c r="H10" i="13"/>
  <c r="Q31" i="9"/>
  <c r="Q41" i="9"/>
  <c r="Q49" i="9"/>
  <c r="Q57" i="9"/>
  <c r="Q67" i="9"/>
  <c r="Q80" i="9"/>
  <c r="Q90" i="9"/>
  <c r="Q98" i="9"/>
  <c r="Q108" i="9"/>
  <c r="Q116" i="9"/>
  <c r="Q124" i="9"/>
  <c r="Q131" i="9"/>
  <c r="Q135" i="9"/>
  <c r="Q139" i="9"/>
  <c r="Q78" i="8"/>
  <c r="Q82" i="8"/>
  <c r="Q86" i="8"/>
  <c r="Q92" i="8"/>
  <c r="Q96" i="8"/>
  <c r="Q100" i="8"/>
  <c r="Q106" i="8"/>
  <c r="Q110" i="8"/>
  <c r="Q114" i="8"/>
  <c r="Q118" i="8"/>
  <c r="Q122" i="8"/>
  <c r="Q126" i="8"/>
  <c r="Q132" i="8"/>
  <c r="Q136" i="8"/>
  <c r="J110" i="13"/>
  <c r="Q76" i="8"/>
  <c r="Q79" i="8"/>
  <c r="Q83" i="8"/>
  <c r="Q87" i="8"/>
  <c r="Q93" i="8"/>
  <c r="Q97" i="8"/>
  <c r="Q101" i="8"/>
  <c r="Q107" i="8"/>
  <c r="Q111" i="8"/>
  <c r="Q115" i="8"/>
  <c r="Q119" i="8"/>
  <c r="Q123" i="8"/>
  <c r="Q127" i="8"/>
  <c r="Q133" i="8"/>
  <c r="Q139" i="7"/>
  <c r="Q59" i="7"/>
  <c r="Q138" i="7"/>
  <c r="Q88" i="6"/>
  <c r="Q5" i="6"/>
  <c r="Q11" i="6"/>
  <c r="Q15" i="6"/>
  <c r="Q19" i="6"/>
  <c r="Q25" i="6"/>
  <c r="Q31" i="6"/>
  <c r="Q35" i="6"/>
  <c r="Q41" i="6"/>
  <c r="Q45" i="6"/>
  <c r="Q49" i="6"/>
  <c r="Q53" i="6"/>
  <c r="Q57" i="6"/>
  <c r="Q63" i="6"/>
  <c r="Q67" i="6"/>
  <c r="Q78" i="6"/>
  <c r="Q82" i="6"/>
  <c r="Q86" i="6"/>
  <c r="Q92" i="6"/>
  <c r="Q96" i="6"/>
  <c r="Q100" i="6"/>
  <c r="Q106" i="6"/>
  <c r="Q110" i="6"/>
  <c r="Q114" i="6"/>
  <c r="Q118" i="6"/>
  <c r="Q122" i="6"/>
  <c r="Q126" i="6"/>
  <c r="Q132" i="6"/>
  <c r="Q136" i="6"/>
  <c r="Q23" i="6"/>
  <c r="Q76" i="6"/>
  <c r="Q7" i="6"/>
  <c r="Q13" i="6"/>
  <c r="Q17" i="6"/>
  <c r="Q21" i="6"/>
  <c r="Q27" i="6"/>
  <c r="Q80" i="6"/>
  <c r="Q84" i="6"/>
  <c r="Q90" i="6"/>
  <c r="Q94" i="6"/>
  <c r="Q98" i="6"/>
  <c r="Q102" i="6"/>
  <c r="Q108" i="6"/>
  <c r="Q112" i="6"/>
  <c r="Q116" i="6"/>
  <c r="Q120" i="6"/>
  <c r="Q124" i="6"/>
  <c r="Q130" i="6"/>
  <c r="Q134" i="6"/>
  <c r="Q141" i="6"/>
  <c r="J97" i="13"/>
  <c r="Q129" i="5"/>
  <c r="Q79" i="5"/>
  <c r="Q83" i="5"/>
  <c r="Q87" i="5"/>
  <c r="J109" i="13"/>
  <c r="Q89" i="5"/>
  <c r="Q81" i="5"/>
  <c r="Q85" i="5"/>
  <c r="Q138" i="5"/>
  <c r="Q11" i="4"/>
  <c r="Q19" i="4"/>
  <c r="Q31" i="4"/>
  <c r="Q41" i="4"/>
  <c r="Q49" i="4"/>
  <c r="Q57" i="4"/>
  <c r="Q67" i="4"/>
  <c r="Q6" i="4"/>
  <c r="Q12" i="4"/>
  <c r="Q16" i="4"/>
  <c r="Q20" i="4"/>
  <c r="Q32" i="4"/>
  <c r="Q36" i="4"/>
  <c r="Q42" i="4"/>
  <c r="Q46" i="4"/>
  <c r="Q50" i="4"/>
  <c r="Q54" i="4"/>
  <c r="Q58" i="4"/>
  <c r="Q64" i="4"/>
  <c r="Q68" i="4"/>
  <c r="Q80" i="4"/>
  <c r="Q84" i="4"/>
  <c r="Q90" i="4"/>
  <c r="Q94" i="4"/>
  <c r="Q98" i="4"/>
  <c r="Q102" i="4"/>
  <c r="Q108" i="4"/>
  <c r="Q112" i="4"/>
  <c r="Q116" i="4"/>
  <c r="Q120" i="4"/>
  <c r="Q124" i="4"/>
  <c r="Q130" i="4"/>
  <c r="Q134" i="4"/>
  <c r="Q139" i="4"/>
  <c r="J90" i="13"/>
  <c r="J112" i="13"/>
  <c r="Q5" i="4"/>
  <c r="Q15" i="4"/>
  <c r="Q35" i="4"/>
  <c r="Q45" i="4"/>
  <c r="Q53" i="4"/>
  <c r="Q63" i="4"/>
  <c r="Q77" i="4"/>
  <c r="Q88" i="4"/>
  <c r="Q81" i="4"/>
  <c r="Q85" i="4"/>
  <c r="Q91" i="4"/>
  <c r="Q95" i="4"/>
  <c r="Q99" i="4"/>
  <c r="Q103" i="4"/>
  <c r="Q109" i="4"/>
  <c r="Q113" i="4"/>
  <c r="Q117" i="4"/>
  <c r="Q121" i="4"/>
  <c r="Q125" i="4"/>
  <c r="Q131" i="4"/>
  <c r="Q135" i="4"/>
  <c r="Q141" i="4"/>
  <c r="Q128" i="3"/>
  <c r="Q129" i="3"/>
  <c r="Q133" i="3"/>
  <c r="Q88" i="3"/>
  <c r="Q6" i="3"/>
  <c r="Q131" i="3"/>
  <c r="Q135" i="3"/>
  <c r="J78" i="13"/>
  <c r="Q29" i="2"/>
  <c r="Q129" i="2"/>
  <c r="Q88" i="2"/>
  <c r="Q80" i="2"/>
  <c r="Q84" i="2"/>
  <c r="Q89" i="2"/>
  <c r="Q133" i="2"/>
  <c r="Q138" i="2"/>
  <c r="J115" i="13"/>
  <c r="J133" i="13"/>
  <c r="Q78" i="2"/>
  <c r="Q82" i="2"/>
  <c r="Q86" i="2"/>
  <c r="Q131" i="2"/>
  <c r="Q135" i="2"/>
  <c r="Q60" i="1"/>
  <c r="Q30" i="1"/>
  <c r="Q10" i="1"/>
  <c r="Q138" i="1"/>
  <c r="H9" i="13"/>
  <c r="Q5" i="1"/>
  <c r="Q89" i="1"/>
  <c r="Q137" i="1"/>
  <c r="Q78" i="1"/>
  <c r="Q82" i="1"/>
  <c r="Q86" i="1"/>
  <c r="G139" i="13"/>
  <c r="E137" i="13"/>
  <c r="F68" i="13"/>
  <c r="J16" i="13"/>
  <c r="Q60" i="2"/>
  <c r="Q38" i="4"/>
  <c r="Q30" i="5"/>
  <c r="Q38" i="10"/>
  <c r="Q60" i="11"/>
  <c r="Q60" i="12"/>
  <c r="Q38" i="8"/>
  <c r="Q9" i="1"/>
  <c r="Q14" i="1"/>
  <c r="Q22" i="1"/>
  <c r="Q33" i="1"/>
  <c r="Q43" i="1"/>
  <c r="Q51" i="1"/>
  <c r="Q61" i="1"/>
  <c r="Q12" i="9"/>
  <c r="Q20" i="9"/>
  <c r="Q39" i="10"/>
  <c r="Q47" i="10"/>
  <c r="Q55" i="10"/>
  <c r="Q65" i="10"/>
  <c r="Q11" i="12"/>
  <c r="Q19" i="12"/>
  <c r="Q59" i="4"/>
  <c r="Q9" i="6"/>
  <c r="Q37" i="6"/>
  <c r="Q37" i="7"/>
  <c r="Q40" i="1"/>
  <c r="Q44" i="1"/>
  <c r="Q56" i="1"/>
  <c r="Q62" i="1"/>
  <c r="Q66" i="1"/>
  <c r="Q25" i="2"/>
  <c r="Q26" i="3"/>
  <c r="Q27" i="4"/>
  <c r="Q33" i="6"/>
  <c r="Q39" i="6"/>
  <c r="Q43" i="6"/>
  <c r="Q47" i="6"/>
  <c r="Q51" i="6"/>
  <c r="Q55" i="6"/>
  <c r="Q61" i="6"/>
  <c r="Q65" i="6"/>
  <c r="Q7" i="8"/>
  <c r="Q13" i="8"/>
  <c r="Q17" i="8"/>
  <c r="Q21" i="8"/>
  <c r="Q27" i="8"/>
  <c r="Q33" i="8"/>
  <c r="Q39" i="8"/>
  <c r="Q43" i="8"/>
  <c r="Q47" i="8"/>
  <c r="Q51" i="8"/>
  <c r="Q55" i="8"/>
  <c r="Q61" i="8"/>
  <c r="Q65" i="8"/>
  <c r="Q13" i="9"/>
  <c r="Q17" i="9"/>
  <c r="Q21" i="9"/>
  <c r="Q34" i="10"/>
  <c r="Q40" i="10"/>
  <c r="Q44" i="10"/>
  <c r="Q48" i="10"/>
  <c r="Q52" i="10"/>
  <c r="Q56" i="10"/>
  <c r="Q62" i="10"/>
  <c r="Q66" i="10"/>
  <c r="Q12" i="12"/>
  <c r="Q16" i="12"/>
  <c r="Q20" i="12"/>
  <c r="Q26" i="12"/>
  <c r="Q38" i="1"/>
  <c r="J7" i="13"/>
  <c r="J21" i="13"/>
  <c r="J15" i="13"/>
  <c r="Q30" i="2"/>
  <c r="Q30" i="3"/>
  <c r="Q60" i="5"/>
  <c r="Q60" i="9"/>
  <c r="Q30" i="11"/>
  <c r="Q30" i="12"/>
  <c r="Q10" i="2"/>
  <c r="Q8" i="1"/>
  <c r="Q18" i="1"/>
  <c r="Q28" i="1"/>
  <c r="Q39" i="1"/>
  <c r="Q47" i="1"/>
  <c r="Q55" i="1"/>
  <c r="Q65" i="1"/>
  <c r="Q16" i="9"/>
  <c r="Q33" i="10"/>
  <c r="Q43" i="10"/>
  <c r="Q51" i="10"/>
  <c r="Q61" i="10"/>
  <c r="Q15" i="12"/>
  <c r="Q25" i="12"/>
  <c r="Q37" i="2"/>
  <c r="Q29" i="4"/>
  <c r="Q23" i="5"/>
  <c r="Q29" i="6"/>
  <c r="Q29" i="10"/>
  <c r="Q30" i="4"/>
  <c r="Q10" i="6"/>
  <c r="Q30" i="6"/>
  <c r="Q24" i="8"/>
  <c r="Q60" i="8"/>
  <c r="Q30" i="10"/>
  <c r="Q60" i="10"/>
  <c r="Q38" i="6"/>
  <c r="Q38" i="7"/>
  <c r="L9" i="13"/>
  <c r="Q26" i="2"/>
  <c r="Q8" i="3"/>
  <c r="Q27" i="3"/>
  <c r="Q28" i="4"/>
  <c r="Q12" i="5"/>
  <c r="Q16" i="5"/>
  <c r="Q20" i="5"/>
  <c r="Q26" i="5"/>
  <c r="Q32" i="5"/>
  <c r="Q36" i="5"/>
  <c r="Q42" i="5"/>
  <c r="Q46" i="5"/>
  <c r="Q50" i="5"/>
  <c r="Q54" i="5"/>
  <c r="Q58" i="5"/>
  <c r="Q64" i="5"/>
  <c r="Q68" i="5"/>
  <c r="Q34" i="6"/>
  <c r="Q40" i="6"/>
  <c r="Q44" i="6"/>
  <c r="Q48" i="6"/>
  <c r="Q52" i="6"/>
  <c r="Q56" i="6"/>
  <c r="Q62" i="6"/>
  <c r="Q66" i="6"/>
  <c r="Q12" i="7"/>
  <c r="Q16" i="7"/>
  <c r="Q20" i="7"/>
  <c r="Q26" i="7"/>
  <c r="Q32" i="7"/>
  <c r="Q36" i="7"/>
  <c r="Q42" i="7"/>
  <c r="Q46" i="7"/>
  <c r="Q50" i="7"/>
  <c r="Q54" i="7"/>
  <c r="Q58" i="7"/>
  <c r="Q64" i="7"/>
  <c r="Q68" i="7"/>
  <c r="Q8" i="8"/>
  <c r="Q14" i="8"/>
  <c r="Q18" i="8"/>
  <c r="Q22" i="8"/>
  <c r="Q28" i="8"/>
  <c r="Q34" i="8"/>
  <c r="Q40" i="8"/>
  <c r="Q44" i="8"/>
  <c r="Q48" i="8"/>
  <c r="Q52" i="8"/>
  <c r="Q56" i="8"/>
  <c r="Q62" i="8"/>
  <c r="Q66" i="8"/>
  <c r="Q11" i="10"/>
  <c r="Q15" i="10"/>
  <c r="Q19" i="10"/>
  <c r="Q25" i="10"/>
  <c r="Q7" i="11"/>
  <c r="Q12" i="11"/>
  <c r="Q16" i="11"/>
  <c r="Q20" i="11"/>
  <c r="Q26" i="11"/>
  <c r="Q32" i="11"/>
  <c r="Q36" i="11"/>
  <c r="Q42" i="11"/>
  <c r="Q46" i="11"/>
  <c r="Q50" i="11"/>
  <c r="Q54" i="11"/>
  <c r="Q58" i="11"/>
  <c r="Q64" i="11"/>
  <c r="Q68" i="11"/>
  <c r="Q33" i="12"/>
  <c r="Q39" i="12"/>
  <c r="Q43" i="12"/>
  <c r="Q47" i="12"/>
  <c r="Q51" i="12"/>
  <c r="Q55" i="12"/>
  <c r="Q61" i="12"/>
  <c r="Q65" i="12"/>
  <c r="F110" i="13"/>
  <c r="N23" i="13"/>
  <c r="L24" i="13"/>
  <c r="I23" i="13"/>
  <c r="N76" i="13"/>
  <c r="K77" i="13"/>
  <c r="E128" i="13"/>
  <c r="H129" i="13"/>
  <c r="H139" i="13"/>
  <c r="N139" i="13"/>
  <c r="P137" i="13"/>
  <c r="P88" i="13"/>
  <c r="L38" i="13"/>
  <c r="P38" i="13"/>
  <c r="M137" i="13"/>
  <c r="K9" i="13"/>
  <c r="O9" i="13"/>
  <c r="N10" i="13"/>
  <c r="G37" i="13"/>
  <c r="L37" i="13"/>
  <c r="L59" i="13"/>
  <c r="M24" i="13"/>
  <c r="E10" i="13"/>
  <c r="K10" i="13"/>
  <c r="O10" i="13"/>
  <c r="H59" i="13"/>
  <c r="P37" i="13"/>
  <c r="P29" i="13"/>
  <c r="F94" i="13"/>
  <c r="F102" i="13"/>
  <c r="F81" i="13"/>
  <c r="Q81" i="1"/>
  <c r="F85" i="13"/>
  <c r="Q85" i="1"/>
  <c r="F117" i="13"/>
  <c r="Q117" i="1"/>
  <c r="F78" i="13"/>
  <c r="F11" i="13"/>
  <c r="Q11" i="1"/>
  <c r="F15" i="13"/>
  <c r="Q15" i="1"/>
  <c r="F19" i="13"/>
  <c r="Q19" i="1"/>
  <c r="F25" i="13"/>
  <c r="Q25" i="1"/>
  <c r="F34" i="13"/>
  <c r="Q34" i="1"/>
  <c r="F48" i="13"/>
  <c r="Q48" i="1"/>
  <c r="F52" i="13"/>
  <c r="Q52" i="1"/>
  <c r="F5" i="13"/>
  <c r="F12" i="13"/>
  <c r="Q12" i="1"/>
  <c r="F20" i="13"/>
  <c r="Q20" i="1"/>
  <c r="F6" i="13"/>
  <c r="F16" i="13"/>
  <c r="F32" i="13"/>
  <c r="F64" i="13"/>
  <c r="F9" i="2"/>
  <c r="J47" i="13"/>
  <c r="J39" i="13"/>
  <c r="J55" i="13"/>
  <c r="H38" i="13"/>
  <c r="E88" i="13"/>
  <c r="G89" i="13"/>
  <c r="F9" i="8"/>
  <c r="Q9" i="8" s="1"/>
  <c r="J58" i="13"/>
  <c r="J18" i="13"/>
  <c r="F28" i="13"/>
  <c r="F40" i="13"/>
  <c r="F56" i="13"/>
  <c r="M9" i="13"/>
  <c r="E37" i="13"/>
  <c r="E23" i="13"/>
  <c r="F39" i="13"/>
  <c r="F43" i="13"/>
  <c r="F47" i="13"/>
  <c r="F51" i="13"/>
  <c r="F55" i="13"/>
  <c r="F8" i="13"/>
  <c r="M128" i="13"/>
  <c r="L129" i="13"/>
  <c r="N9" i="13"/>
  <c r="L23" i="13"/>
  <c r="I24" i="13"/>
  <c r="O23" i="13"/>
  <c r="K24" i="13"/>
  <c r="E60" i="13"/>
  <c r="N60" i="13"/>
  <c r="F35" i="13"/>
  <c r="I128" i="13"/>
  <c r="F23" i="3"/>
  <c r="Q23" i="3" s="1"/>
  <c r="F37" i="3"/>
  <c r="Q37" i="3" s="1"/>
  <c r="F76" i="3"/>
  <c r="Q76" i="3" s="1"/>
  <c r="F9" i="4"/>
  <c r="F37" i="5"/>
  <c r="Q37" i="5" s="1"/>
  <c r="F76" i="5"/>
  <c r="Q76" i="5" s="1"/>
  <c r="F29" i="7"/>
  <c r="Q29" i="7" s="1"/>
  <c r="F37" i="9"/>
  <c r="Q37" i="9" s="1"/>
  <c r="F37" i="11"/>
  <c r="Q37" i="11" s="1"/>
  <c r="F76" i="11"/>
  <c r="Q76" i="11" s="1"/>
  <c r="F37" i="12"/>
  <c r="Q37" i="12" s="1"/>
  <c r="F76" i="12"/>
  <c r="Q76" i="12" s="1"/>
  <c r="E9" i="13"/>
  <c r="I10" i="13"/>
  <c r="G10" i="13"/>
  <c r="O29" i="13"/>
  <c r="H37" i="13"/>
  <c r="M37" i="13"/>
  <c r="G59" i="13"/>
  <c r="O128" i="13"/>
  <c r="L137" i="13"/>
  <c r="P60" i="13"/>
  <c r="P9" i="13"/>
  <c r="F27" i="13"/>
  <c r="F36" i="13"/>
  <c r="F41" i="13"/>
  <c r="F45" i="13"/>
  <c r="F49" i="13"/>
  <c r="F53" i="13"/>
  <c r="F57" i="13"/>
  <c r="F63" i="13"/>
  <c r="F67" i="13"/>
  <c r="J65" i="13"/>
  <c r="G23" i="13"/>
  <c r="N24" i="13"/>
  <c r="G24" i="13"/>
  <c r="O24" i="13"/>
  <c r="M23" i="13"/>
  <c r="M59" i="13"/>
  <c r="L77" i="13"/>
  <c r="H137" i="13"/>
  <c r="F31" i="13"/>
  <c r="F44" i="13"/>
  <c r="J27" i="13"/>
  <c r="F77" i="1"/>
  <c r="Q77" i="1" s="1"/>
  <c r="F38" i="3"/>
  <c r="Q38" i="3" s="1"/>
  <c r="F77" i="3"/>
  <c r="Q77" i="3" s="1"/>
  <c r="F38" i="5"/>
  <c r="Q38" i="5" s="1"/>
  <c r="F59" i="1"/>
  <c r="Q59" i="1" s="1"/>
  <c r="F23" i="1"/>
  <c r="Q23" i="1" s="1"/>
  <c r="I30" i="13"/>
  <c r="N30" i="13"/>
  <c r="G29" i="13"/>
  <c r="G38" i="13"/>
  <c r="I76" i="13"/>
  <c r="O77" i="13"/>
  <c r="H76" i="13"/>
  <c r="E77" i="13"/>
  <c r="I88" i="13"/>
  <c r="K89" i="13"/>
  <c r="O89" i="13"/>
  <c r="P59" i="13"/>
  <c r="P30" i="13"/>
  <c r="F33" i="13"/>
  <c r="F46" i="13"/>
  <c r="F9" i="10"/>
  <c r="F9" i="11"/>
  <c r="F9" i="12"/>
  <c r="Q9" i="12" s="1"/>
  <c r="J56" i="13"/>
  <c r="J42" i="13"/>
  <c r="F24" i="2"/>
  <c r="Q24" i="2" s="1"/>
  <c r="F24" i="3"/>
  <c r="Q24" i="3" s="1"/>
  <c r="F139" i="12"/>
  <c r="Q139" i="12" s="1"/>
  <c r="J137" i="6"/>
  <c r="J104" i="7"/>
  <c r="J23" i="7"/>
  <c r="J137" i="8"/>
  <c r="Q137" i="8" s="1"/>
  <c r="F10" i="8"/>
  <c r="J105" i="4"/>
  <c r="J10" i="4"/>
  <c r="Q10" i="4" s="1"/>
  <c r="J139" i="6"/>
  <c r="J129" i="7"/>
  <c r="Q129" i="7" s="1"/>
  <c r="J105" i="8"/>
  <c r="J10" i="8"/>
  <c r="F105" i="7"/>
  <c r="F10" i="7"/>
  <c r="Q10" i="7" s="1"/>
  <c r="F30" i="7"/>
  <c r="Q30" i="7" s="1"/>
  <c r="F24" i="9"/>
  <c r="Q24" i="9" s="1"/>
  <c r="F38" i="9"/>
  <c r="Q38" i="9" s="1"/>
  <c r="F77" i="9"/>
  <c r="Q77" i="9" s="1"/>
  <c r="F129" i="9"/>
  <c r="F24" i="11"/>
  <c r="Q24" i="11" s="1"/>
  <c r="F38" i="11"/>
  <c r="Q38" i="11" s="1"/>
  <c r="F77" i="11"/>
  <c r="Q77" i="11" s="1"/>
  <c r="F129" i="11"/>
  <c r="Q129" i="11" s="1"/>
  <c r="F24" i="12"/>
  <c r="Q24" i="12" s="1"/>
  <c r="F38" i="12"/>
  <c r="Q38" i="12" s="1"/>
  <c r="F77" i="12"/>
  <c r="Q77" i="12" s="1"/>
  <c r="J10" i="3"/>
  <c r="Q10" i="3" s="1"/>
  <c r="J105" i="3"/>
  <c r="J137" i="3"/>
  <c r="Q137" i="3" s="1"/>
  <c r="J9" i="5"/>
  <c r="Q9" i="5" s="1"/>
  <c r="J104" i="5"/>
  <c r="M88" i="13"/>
  <c r="P77" i="13"/>
  <c r="J107" i="13"/>
  <c r="J104" i="6"/>
  <c r="J9" i="8"/>
  <c r="J104" i="8"/>
  <c r="J104" i="10"/>
  <c r="J9" i="10"/>
  <c r="J104" i="11"/>
  <c r="J9" i="11"/>
  <c r="J105" i="5"/>
  <c r="J24" i="5"/>
  <c r="Q24" i="5" s="1"/>
  <c r="J105" i="6"/>
  <c r="F104" i="2"/>
  <c r="F23" i="2"/>
  <c r="Q23" i="2" s="1"/>
  <c r="F104" i="3"/>
  <c r="F139" i="3"/>
  <c r="F24" i="4"/>
  <c r="Q24" i="4" s="1"/>
  <c r="F129" i="4"/>
  <c r="Q129" i="4" s="1"/>
  <c r="F105" i="5"/>
  <c r="F10" i="5"/>
  <c r="Q10" i="5" s="1"/>
  <c r="F24" i="6"/>
  <c r="Q24" i="6" s="1"/>
  <c r="F60" i="6"/>
  <c r="Q60" i="6" s="1"/>
  <c r="F89" i="6"/>
  <c r="Q89" i="6" s="1"/>
  <c r="F137" i="6"/>
  <c r="F23" i="7"/>
  <c r="F59" i="9"/>
  <c r="Q59" i="9" s="1"/>
  <c r="F88" i="9"/>
  <c r="Q88" i="9" s="1"/>
  <c r="F23" i="10"/>
  <c r="Q23" i="10" s="1"/>
  <c r="F29" i="11"/>
  <c r="Q29" i="11" s="1"/>
  <c r="F59" i="11"/>
  <c r="Q59" i="11" s="1"/>
  <c r="F88" i="11"/>
  <c r="Q88" i="11" s="1"/>
  <c r="F29" i="12"/>
  <c r="Q29" i="12" s="1"/>
  <c r="F59" i="12"/>
  <c r="Q59" i="12" s="1"/>
  <c r="F88" i="12"/>
  <c r="Q88" i="12" s="1"/>
  <c r="J9" i="2"/>
  <c r="J104" i="2"/>
  <c r="J140" i="2"/>
  <c r="J137" i="2"/>
  <c r="Q137" i="2" s="1"/>
  <c r="J104" i="3"/>
  <c r="J105" i="9"/>
  <c r="J10" i="9"/>
  <c r="Q10" i="9" s="1"/>
  <c r="J105" i="12"/>
  <c r="J10" i="12"/>
  <c r="Q10" i="12" s="1"/>
  <c r="K23" i="13"/>
  <c r="G77" i="13"/>
  <c r="F93" i="13"/>
  <c r="F101" i="13"/>
  <c r="G129" i="13"/>
  <c r="P23" i="13"/>
  <c r="F18" i="13"/>
  <c r="F62" i="13"/>
  <c r="F22" i="13"/>
  <c r="J134" i="13"/>
  <c r="F59" i="2"/>
  <c r="Q59" i="2" s="1"/>
  <c r="F105" i="4"/>
  <c r="F60" i="4"/>
  <c r="Q60" i="4" s="1"/>
  <c r="F89" i="4"/>
  <c r="Q89" i="4" s="1"/>
  <c r="F139" i="6"/>
  <c r="Q139" i="6" s="1"/>
  <c r="F60" i="7"/>
  <c r="Q60" i="7" s="1"/>
  <c r="F89" i="7"/>
  <c r="Q89" i="7" s="1"/>
  <c r="F77" i="8"/>
  <c r="Q77" i="8" s="1"/>
  <c r="F129" i="8"/>
  <c r="Q129" i="8" s="1"/>
  <c r="F105" i="10"/>
  <c r="F24" i="10"/>
  <c r="Q24" i="10" s="1"/>
  <c r="F105" i="6"/>
  <c r="J139" i="3"/>
  <c r="J137" i="5"/>
  <c r="Q137" i="5" s="1"/>
  <c r="J142" i="8"/>
  <c r="J139" i="8"/>
  <c r="Q139" i="8" s="1"/>
  <c r="J129" i="9"/>
  <c r="J105" i="10"/>
  <c r="J10" i="10"/>
  <c r="Q10" i="10" s="1"/>
  <c r="J105" i="11"/>
  <c r="J10" i="11"/>
  <c r="Q10" i="11" s="1"/>
  <c r="J137" i="12"/>
  <c r="H23" i="13"/>
  <c r="F114" i="13"/>
  <c r="J36" i="13"/>
  <c r="J50" i="13"/>
  <c r="J121" i="13"/>
  <c r="J125" i="13"/>
  <c r="J53" i="13"/>
  <c r="J67" i="13"/>
  <c r="J43" i="13"/>
  <c r="J68" i="13"/>
  <c r="J81" i="13"/>
  <c r="J85" i="13"/>
  <c r="E24" i="13"/>
  <c r="K129" i="13"/>
  <c r="P76" i="13"/>
  <c r="F66" i="13"/>
  <c r="F14" i="13"/>
  <c r="F60" i="3"/>
  <c r="Q60" i="3" s="1"/>
  <c r="F89" i="3"/>
  <c r="Q89" i="3" s="1"/>
  <c r="F104" i="4"/>
  <c r="F23" i="4"/>
  <c r="Q23" i="4" s="1"/>
  <c r="F76" i="4"/>
  <c r="Q76" i="4" s="1"/>
  <c r="F59" i="5"/>
  <c r="Q59" i="5" s="1"/>
  <c r="F128" i="6"/>
  <c r="Q128" i="6" s="1"/>
  <c r="F76" i="7"/>
  <c r="Q76" i="7" s="1"/>
  <c r="F128" i="7"/>
  <c r="Q128" i="7" s="1"/>
  <c r="F23" i="8"/>
  <c r="Q23" i="8" s="1"/>
  <c r="F59" i="8"/>
  <c r="Q59" i="8" s="1"/>
  <c r="F104" i="9"/>
  <c r="F23" i="9"/>
  <c r="Q23" i="9" s="1"/>
  <c r="F59" i="10"/>
  <c r="Q59" i="10" s="1"/>
  <c r="F88" i="10"/>
  <c r="Q88" i="10" s="1"/>
  <c r="F104" i="11"/>
  <c r="F23" i="11"/>
  <c r="Q23" i="11" s="1"/>
  <c r="F23" i="12"/>
  <c r="Q23" i="12" s="1"/>
  <c r="F104" i="8"/>
  <c r="F137" i="12"/>
  <c r="Q137" i="12" s="1"/>
  <c r="J105" i="2"/>
  <c r="J38" i="2"/>
  <c r="Q38" i="2" s="1"/>
  <c r="J104" i="4"/>
  <c r="J9" i="4"/>
  <c r="J105" i="7"/>
  <c r="J104" i="12"/>
  <c r="F24" i="1"/>
  <c r="Q24" i="1" s="1"/>
  <c r="K76" i="13"/>
  <c r="O76" i="13"/>
  <c r="H77" i="13"/>
  <c r="M77" i="13"/>
  <c r="F13" i="13"/>
  <c r="F17" i="13"/>
  <c r="F21" i="13"/>
  <c r="F61" i="13"/>
  <c r="F80" i="13"/>
  <c r="F84" i="13"/>
  <c r="F92" i="13"/>
  <c r="F100" i="13"/>
  <c r="F116" i="13"/>
  <c r="F26" i="13"/>
  <c r="F42" i="13"/>
  <c r="F50" i="13"/>
  <c r="F58" i="13"/>
  <c r="F54" i="13"/>
  <c r="J9" i="9"/>
  <c r="Q9" i="9" s="1"/>
  <c r="J62" i="13"/>
  <c r="J13" i="13"/>
  <c r="J33" i="13"/>
  <c r="J25" i="13"/>
  <c r="J34" i="13"/>
  <c r="J44" i="13"/>
  <c r="K137" i="13"/>
  <c r="F82" i="13"/>
  <c r="F86" i="13"/>
  <c r="F90" i="13"/>
  <c r="F98" i="13"/>
  <c r="F106" i="13"/>
  <c r="F118" i="13"/>
  <c r="F122" i="13"/>
  <c r="F126" i="13"/>
  <c r="F130" i="13"/>
  <c r="F134" i="13"/>
  <c r="J45" i="13"/>
  <c r="J66" i="13"/>
  <c r="J113" i="13"/>
  <c r="J83" i="13"/>
  <c r="J92" i="13"/>
  <c r="J100" i="13"/>
  <c r="J117" i="13"/>
  <c r="J131" i="13"/>
  <c r="L10" i="13"/>
  <c r="F83" i="13"/>
  <c r="F99" i="13"/>
  <c r="F107" i="13"/>
  <c r="J6" i="13"/>
  <c r="J14" i="13"/>
  <c r="J22" i="13"/>
  <c r="J26" i="13"/>
  <c r="J54" i="13"/>
  <c r="J98" i="13"/>
  <c r="J130" i="13"/>
  <c r="J46" i="13"/>
  <c r="J80" i="13"/>
  <c r="J84" i="13"/>
  <c r="J93" i="13"/>
  <c r="J101" i="13"/>
  <c r="J106" i="13"/>
  <c r="J35" i="13"/>
  <c r="J40" i="13"/>
  <c r="J48" i="13"/>
  <c r="J119" i="13"/>
  <c r="J123" i="13"/>
  <c r="J127" i="13"/>
  <c r="K37" i="13"/>
  <c r="O37" i="13"/>
  <c r="N38" i="13"/>
  <c r="O137" i="13"/>
  <c r="J82" i="13"/>
  <c r="J95" i="13"/>
  <c r="J99" i="13"/>
  <c r="J103" i="13"/>
  <c r="J116" i="13"/>
  <c r="G128" i="13"/>
  <c r="J11" i="13"/>
  <c r="J19" i="13"/>
  <c r="J31" i="13"/>
  <c r="J51" i="13"/>
  <c r="J63" i="13"/>
  <c r="J94" i="13"/>
  <c r="J102" i="13"/>
  <c r="J114" i="13"/>
  <c r="J118" i="13"/>
  <c r="J122" i="13"/>
  <c r="J126" i="13"/>
  <c r="J17" i="13"/>
  <c r="J41" i="13"/>
  <c r="J49" i="13"/>
  <c r="J57" i="13"/>
  <c r="J61" i="13"/>
  <c r="J96" i="13"/>
  <c r="J108" i="13"/>
  <c r="J120" i="13"/>
  <c r="J124" i="13"/>
  <c r="J132" i="13"/>
  <c r="J136" i="13"/>
  <c r="J8" i="13"/>
  <c r="J28" i="13"/>
  <c r="N37" i="13"/>
  <c r="I38" i="13"/>
  <c r="M38" i="13"/>
  <c r="G137" i="13"/>
  <c r="N129" i="13"/>
  <c r="E129" i="13"/>
  <c r="M129" i="13"/>
  <c r="K128" i="13"/>
  <c r="I129" i="13"/>
  <c r="N128" i="13"/>
  <c r="E89" i="13"/>
  <c r="N89" i="13"/>
  <c r="N88" i="13"/>
  <c r="M89" i="13"/>
  <c r="I89" i="13"/>
  <c r="G88" i="13"/>
  <c r="O88" i="13"/>
  <c r="K88" i="13"/>
  <c r="L139" i="13"/>
  <c r="J12" i="13"/>
  <c r="J20" i="13"/>
  <c r="J32" i="13"/>
  <c r="J52" i="13"/>
  <c r="J64" i="13"/>
  <c r="J79" i="13"/>
  <c r="J87" i="13"/>
  <c r="J91" i="13"/>
  <c r="J111" i="13"/>
  <c r="F112" i="13"/>
  <c r="F103" i="13"/>
  <c r="F124" i="13"/>
  <c r="F132" i="13"/>
  <c r="F97" i="13"/>
  <c r="F109" i="13"/>
  <c r="F113" i="13"/>
  <c r="F121" i="13"/>
  <c r="F125" i="13"/>
  <c r="F133" i="13"/>
  <c r="F96" i="13"/>
  <c r="F108" i="13"/>
  <c r="F120" i="13"/>
  <c r="F87" i="13"/>
  <c r="F123" i="13"/>
  <c r="F127" i="13"/>
  <c r="F79" i="13"/>
  <c r="F95" i="13"/>
  <c r="F111" i="13"/>
  <c r="F115" i="13"/>
  <c r="F136" i="13"/>
  <c r="F91" i="13"/>
  <c r="F119" i="13"/>
  <c r="F131" i="13"/>
  <c r="F7" i="13"/>
  <c r="F65" i="13"/>
  <c r="P139" i="13"/>
  <c r="P128" i="13"/>
  <c r="P89" i="13"/>
  <c r="P129" i="13"/>
  <c r="P24" i="13"/>
  <c r="H128" i="13"/>
  <c r="L128" i="13"/>
  <c r="O129" i="13"/>
  <c r="E139" i="13"/>
  <c r="I139" i="13"/>
  <c r="H88" i="13"/>
  <c r="L88" i="13"/>
  <c r="H89" i="13"/>
  <c r="L89" i="13"/>
  <c r="N137" i="13"/>
  <c r="M10" i="13"/>
  <c r="J104" i="1"/>
  <c r="J105" i="1"/>
  <c r="J142" i="12"/>
  <c r="J140" i="11"/>
  <c r="J142" i="11"/>
  <c r="J140" i="4"/>
  <c r="J142" i="4"/>
  <c r="F142" i="10"/>
  <c r="F142" i="5"/>
  <c r="Q129" i="9" l="1"/>
  <c r="Q9" i="4"/>
  <c r="Q139" i="3"/>
  <c r="Q86" i="13"/>
  <c r="Q39" i="13"/>
  <c r="J9" i="13"/>
  <c r="Q5" i="13"/>
  <c r="Q15" i="13"/>
  <c r="Q16" i="13"/>
  <c r="L104" i="13"/>
  <c r="L140" i="13" s="1"/>
  <c r="K104" i="13"/>
  <c r="K140" i="13" s="1"/>
  <c r="Q105" i="10"/>
  <c r="Q97" i="13"/>
  <c r="Q110" i="13"/>
  <c r="Q137" i="6"/>
  <c r="Q109" i="13"/>
  <c r="Q90" i="13"/>
  <c r="Q7" i="13"/>
  <c r="Q112" i="13"/>
  <c r="Q78" i="13"/>
  <c r="J59" i="13"/>
  <c r="Q115" i="13"/>
  <c r="J60" i="13"/>
  <c r="Q91" i="13"/>
  <c r="Q133" i="13"/>
  <c r="Q58" i="13"/>
  <c r="J139" i="13"/>
  <c r="Q50" i="13"/>
  <c r="J37" i="13"/>
  <c r="Q68" i="13"/>
  <c r="Q64" i="13"/>
  <c r="Q94" i="13"/>
  <c r="Q81" i="13"/>
  <c r="Q41" i="13"/>
  <c r="Q43" i="13"/>
  <c r="Q136" i="13"/>
  <c r="Q104" i="11"/>
  <c r="F140" i="3"/>
  <c r="Q105" i="4"/>
  <c r="Q23" i="7"/>
  <c r="F140" i="9"/>
  <c r="J142" i="5"/>
  <c r="Q142" i="5" s="1"/>
  <c r="Q48" i="13"/>
  <c r="Q21" i="13"/>
  <c r="Q105" i="6"/>
  <c r="F105" i="8"/>
  <c r="Q105" i="8" s="1"/>
  <c r="Q18" i="13"/>
  <c r="Q104" i="2"/>
  <c r="F104" i="6"/>
  <c r="Q104" i="6" s="1"/>
  <c r="Q9" i="11"/>
  <c r="Q56" i="13"/>
  <c r="Q104" i="8"/>
  <c r="Q105" i="7"/>
  <c r="Q9" i="10"/>
  <c r="Q9" i="2"/>
  <c r="K105" i="13"/>
  <c r="K142" i="13" s="1"/>
  <c r="Q65" i="13"/>
  <c r="Q103" i="13"/>
  <c r="Q104" i="4"/>
  <c r="J140" i="12"/>
  <c r="Q105" i="5"/>
  <c r="Q104" i="3"/>
  <c r="J142" i="6"/>
  <c r="Q10" i="8"/>
  <c r="Q46" i="13"/>
  <c r="O105" i="13"/>
  <c r="O142" i="13" s="1"/>
  <c r="F29" i="13"/>
  <c r="F30" i="13"/>
  <c r="Q63" i="13"/>
  <c r="Q93" i="13"/>
  <c r="Q117" i="13"/>
  <c r="J137" i="13"/>
  <c r="Q11" i="13"/>
  <c r="N105" i="13"/>
  <c r="N142" i="13" s="1"/>
  <c r="P104" i="13"/>
  <c r="P140" i="13" s="1"/>
  <c r="Q57" i="13"/>
  <c r="Q51" i="13"/>
  <c r="E104" i="13"/>
  <c r="E140" i="13" s="1"/>
  <c r="H104" i="13"/>
  <c r="H140" i="13" s="1"/>
  <c r="Q44" i="13"/>
  <c r="F24" i="13"/>
  <c r="Q6" i="13"/>
  <c r="M105" i="13"/>
  <c r="H105" i="13"/>
  <c r="H142" i="13" s="1"/>
  <c r="Q120" i="13"/>
  <c r="Q125" i="13"/>
  <c r="Q40" i="13"/>
  <c r="Q82" i="13"/>
  <c r="J77" i="13"/>
  <c r="Q101" i="13"/>
  <c r="I104" i="13"/>
  <c r="I140" i="13" s="1"/>
  <c r="Q45" i="13"/>
  <c r="G105" i="13"/>
  <c r="G142" i="13" s="1"/>
  <c r="F37" i="13"/>
  <c r="F10" i="13"/>
  <c r="Q52" i="13"/>
  <c r="Q8" i="13"/>
  <c r="Q102" i="13"/>
  <c r="Q31" i="13"/>
  <c r="Q27" i="13"/>
  <c r="Q53" i="13"/>
  <c r="Q36" i="13"/>
  <c r="Q34" i="13"/>
  <c r="Q19" i="13"/>
  <c r="Q107" i="13"/>
  <c r="Q47" i="13"/>
  <c r="F38" i="13"/>
  <c r="Q49" i="13"/>
  <c r="Q33" i="13"/>
  <c r="F59" i="13"/>
  <c r="F137" i="13"/>
  <c r="F88" i="13"/>
  <c r="Q12" i="13"/>
  <c r="Q28" i="13"/>
  <c r="Q85" i="13"/>
  <c r="Q67" i="13"/>
  <c r="F60" i="13"/>
  <c r="Q99" i="13"/>
  <c r="Q61" i="13"/>
  <c r="F140" i="2"/>
  <c r="Q140" i="2" s="1"/>
  <c r="F142" i="8"/>
  <c r="Q142" i="8" s="1"/>
  <c r="F140" i="11"/>
  <c r="Q140" i="11" s="1"/>
  <c r="J140" i="1"/>
  <c r="F105" i="1"/>
  <c r="Q105" i="1" s="1"/>
  <c r="F9" i="13"/>
  <c r="Q127" i="13"/>
  <c r="Q132" i="13"/>
  <c r="J30" i="13"/>
  <c r="J88" i="13"/>
  <c r="J10" i="13"/>
  <c r="J29" i="13"/>
  <c r="Q42" i="13"/>
  <c r="Q92" i="13"/>
  <c r="F104" i="7"/>
  <c r="Q104" i="7" s="1"/>
  <c r="E105" i="13"/>
  <c r="E142" i="13" s="1"/>
  <c r="J142" i="3"/>
  <c r="Q22" i="13"/>
  <c r="M104" i="13"/>
  <c r="M140" i="13" s="1"/>
  <c r="J140" i="10"/>
  <c r="J142" i="1"/>
  <c r="Q130" i="13"/>
  <c r="Q35" i="13"/>
  <c r="Q55" i="13"/>
  <c r="Q100" i="13"/>
  <c r="Q66" i="13"/>
  <c r="F140" i="4"/>
  <c r="Q140" i="4" s="1"/>
  <c r="Q111" i="13"/>
  <c r="Q124" i="13"/>
  <c r="G104" i="13"/>
  <c r="G140" i="13" s="1"/>
  <c r="I105" i="13"/>
  <c r="J128" i="13"/>
  <c r="J23" i="13"/>
  <c r="Q134" i="13"/>
  <c r="Q118" i="13"/>
  <c r="F104" i="10"/>
  <c r="Q104" i="10" s="1"/>
  <c r="F105" i="11"/>
  <c r="Q105" i="11" s="1"/>
  <c r="F140" i="5"/>
  <c r="F89" i="13"/>
  <c r="Q79" i="13"/>
  <c r="J38" i="13"/>
  <c r="Q32" i="13"/>
  <c r="J142" i="2"/>
  <c r="J140" i="7"/>
  <c r="Q108" i="13"/>
  <c r="J89" i="13"/>
  <c r="Q106" i="13"/>
  <c r="F105" i="3"/>
  <c r="Q105" i="3" s="1"/>
  <c r="F142" i="3"/>
  <c r="Q142" i="3" s="1"/>
  <c r="F140" i="8"/>
  <c r="F140" i="10"/>
  <c r="J142" i="10"/>
  <c r="Q142" i="10" s="1"/>
  <c r="F77" i="13"/>
  <c r="Q119" i="13"/>
  <c r="Q123" i="13"/>
  <c r="Q96" i="13"/>
  <c r="Q113" i="13"/>
  <c r="J76" i="13"/>
  <c r="J129" i="13"/>
  <c r="O104" i="13"/>
  <c r="O140" i="13" s="1"/>
  <c r="N104" i="13"/>
  <c r="N140" i="13" s="1"/>
  <c r="Q126" i="13"/>
  <c r="Q98" i="13"/>
  <c r="Q54" i="13"/>
  <c r="Q26" i="13"/>
  <c r="Q84" i="13"/>
  <c r="Q17" i="13"/>
  <c r="F140" i="12"/>
  <c r="F104" i="12"/>
  <c r="Q104" i="12" s="1"/>
  <c r="J142" i="9"/>
  <c r="J140" i="5"/>
  <c r="F142" i="6"/>
  <c r="Q62" i="13"/>
  <c r="Q25" i="13"/>
  <c r="F140" i="6"/>
  <c r="J142" i="7"/>
  <c r="J140" i="8"/>
  <c r="J140" i="6"/>
  <c r="F142" i="2"/>
  <c r="Q142" i="2" s="1"/>
  <c r="F140" i="7"/>
  <c r="Q140" i="7" s="1"/>
  <c r="Q83" i="13"/>
  <c r="F104" i="5"/>
  <c r="Q104" i="5" s="1"/>
  <c r="Q131" i="13"/>
  <c r="Q121" i="13"/>
  <c r="J24" i="13"/>
  <c r="F105" i="9"/>
  <c r="Q105" i="9" s="1"/>
  <c r="F142" i="1"/>
  <c r="F142" i="4"/>
  <c r="Q142" i="4" s="1"/>
  <c r="F142" i="7"/>
  <c r="Q142" i="7" s="1"/>
  <c r="F142" i="9"/>
  <c r="Q142" i="9" s="1"/>
  <c r="F142" i="11"/>
  <c r="Q142" i="11" s="1"/>
  <c r="L105" i="13"/>
  <c r="L142" i="13" s="1"/>
  <c r="F23" i="13"/>
  <c r="Q95" i="13"/>
  <c r="Q87" i="13"/>
  <c r="Q20" i="13"/>
  <c r="Q122" i="13"/>
  <c r="Q116" i="13"/>
  <c r="Q80" i="13"/>
  <c r="Q13" i="13"/>
  <c r="J140" i="9"/>
  <c r="J104" i="9"/>
  <c r="Q104" i="9" s="1"/>
  <c r="Q14" i="13"/>
  <c r="Q114" i="13"/>
  <c r="J140" i="3"/>
  <c r="F142" i="12"/>
  <c r="Q142" i="12" s="1"/>
  <c r="F105" i="12"/>
  <c r="Q105" i="12" s="1"/>
  <c r="F105" i="2"/>
  <c r="Q105" i="2" s="1"/>
  <c r="M142" i="13"/>
  <c r="I142" i="13"/>
  <c r="F129" i="13"/>
  <c r="F128" i="13"/>
  <c r="F139" i="13"/>
  <c r="F76" i="13"/>
  <c r="P105" i="13"/>
  <c r="P142" i="13" s="1"/>
  <c r="Q140" i="12" l="1"/>
  <c r="Q9" i="13"/>
  <c r="Q140" i="9"/>
  <c r="Q137" i="13"/>
  <c r="Q139" i="13"/>
  <c r="Q60" i="13"/>
  <c r="Q59" i="13"/>
  <c r="Q37" i="13"/>
  <c r="J104" i="13"/>
  <c r="J140" i="13" s="1"/>
  <c r="Q88" i="13"/>
  <c r="F105" i="13"/>
  <c r="F142" i="13" s="1"/>
  <c r="Q30" i="13"/>
  <c r="Q142" i="1"/>
  <c r="Q140" i="6"/>
  <c r="Q140" i="10"/>
  <c r="Q10" i="13"/>
  <c r="Q142" i="6"/>
  <c r="Q29" i="13"/>
  <c r="Q24" i="13"/>
  <c r="Q140" i="8"/>
  <c r="Q140" i="5"/>
  <c r="Q140" i="3"/>
  <c r="Q38" i="13"/>
  <c r="Q89" i="13"/>
  <c r="Q77" i="13"/>
  <c r="Q23" i="13"/>
  <c r="J105" i="13"/>
  <c r="J142" i="13" s="1"/>
  <c r="Q128" i="13"/>
  <c r="Q140" i="1"/>
  <c r="F104" i="1"/>
  <c r="Q104" i="1" s="1"/>
  <c r="Q76" i="13"/>
  <c r="Q129" i="13"/>
  <c r="F104" i="13"/>
  <c r="Q104" i="13" l="1"/>
  <c r="Q142" i="13"/>
  <c r="Q105" i="13"/>
  <c r="F140" i="13"/>
  <c r="Q140" i="13" s="1"/>
</calcChain>
</file>

<file path=xl/sharedStrings.xml><?xml version="1.0" encoding="utf-8"?>
<sst xmlns="http://schemas.openxmlformats.org/spreadsheetml/2006/main" count="3841" uniqueCount="118">
  <si>
    <t/>
  </si>
  <si>
    <t>(株) 塩 釜</t>
  </si>
  <si>
    <t>塩 釜 合 計</t>
  </si>
  <si>
    <t>石 巻 第 一</t>
  </si>
  <si>
    <t>石 巻 第 二</t>
  </si>
  <si>
    <t>女      川</t>
  </si>
  <si>
    <t>閖    　上</t>
  </si>
  <si>
    <t>亘    　理</t>
  </si>
  <si>
    <t>牡      鹿</t>
  </si>
  <si>
    <t>七ヶ浜</t>
    <rPh sb="0" eb="3">
      <t>シチガハマ</t>
    </rPh>
    <phoneticPr fontId="6"/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</si>
  <si>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</si>
  <si>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</si>
  <si>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</si>
  <si>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</si>
  <si>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</si>
  <si>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</si>
  <si>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</si>
  <si>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</si>
  <si>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</si>
  <si>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</si>
  <si>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</si>
  <si>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</si>
  <si>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</si>
  <si>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</si>
  <si>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</si>
  <si>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</si>
  <si>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</si>
  <si>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</si>
  <si>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</si>
  <si>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</si>
  <si>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</si>
  <si>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</si>
  <si>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</si>
  <si>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</si>
  <si>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</si>
  <si>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</si>
  <si>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</si>
  <si>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</si>
  <si>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</si>
  <si>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</si>
  <si>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</si>
  <si>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</si>
  <si>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</si>
  <si>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</si>
  <si>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</si>
  <si>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</si>
  <si>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</si>
  <si>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</si>
  <si>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</si>
  <si>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</si>
  <si>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</si>
  <si>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</si>
  <si>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</si>
  <si>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</si>
  <si>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</si>
  <si>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</si>
  <si>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５月</t>
    <phoneticPr fontId="6"/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</si>
  <si>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</si>
  <si>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</si>
  <si>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</si>
  <si>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</si>
  <si>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</si>
  <si>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</si>
  <si>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</si>
  <si>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</si>
  <si>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</si>
  <si>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</si>
  <si>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</si>
  <si>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</si>
  <si>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</si>
  <si>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</si>
  <si>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</si>
  <si>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</si>
  <si>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</si>
  <si>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</si>
  <si>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</si>
  <si>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</si>
  <si>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</si>
  <si>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</si>
  <si>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</si>
  <si>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</si>
  <si>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</si>
  <si>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</si>
  <si>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</si>
  <si>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</si>
  <si>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</si>
  <si>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</si>
  <si>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</si>
  <si>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</si>
  <si>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</si>
  <si>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</si>
  <si>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</si>
  <si>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</si>
  <si>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</si>
  <si>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</si>
  <si>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５．魚種別・魚市場別水揚高  （総括表）</t>
    <phoneticPr fontId="3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</si>
  <si>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</si>
  <si>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</si>
  <si>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</si>
  <si>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</si>
  <si>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</si>
  <si>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</si>
  <si>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</si>
  <si>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</si>
  <si>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</si>
  <si>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</si>
  <si>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４月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</si>
  <si>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</si>
  <si>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</si>
  <si>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</si>
  <si>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</si>
  <si>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１０月</t>
    <rPh sb="2" eb="3">
      <t>ガツ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</si>
  <si>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</si>
  <si>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4"/>
  </si>
  <si>
    <t>６．魚種別・月別・魚市場別水揚高</t>
    <rPh sb="6" eb="8">
      <t>ツキベツ</t>
    </rPh>
    <phoneticPr fontId="3"/>
  </si>
  <si>
    <t>七 ヶ 浜</t>
    <rPh sb="0" eb="1">
      <t>シチ</t>
    </rPh>
    <rPh sb="4" eb="5">
      <t>ハマ</t>
    </rPh>
    <phoneticPr fontId="6"/>
  </si>
  <si>
    <t>（単位：トン，千円）</t>
    <phoneticPr fontId="6"/>
  </si>
  <si>
    <t>（単位：トン，千円）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</si>
</sst>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\(#,##0\)"/>
    <numFmt numFmtId="177" formatCode="0_);[Red]\(0\)"/>
    <numFmt numFmtId="178" formatCode="#,##0_);[Red]\(#,##0\)"/>
    <numFmt numFmtId="179" formatCode="_ * #,##0.00000_ ;_ * \-#,##0.00000_ ;_ * &quot;-&quot;?????_ ;_ @_ "/>
    <numFmt numFmtId="180" formatCode="_ * #,##0.0000_ ;_ * \-#,##0.0000_ ;_ * &quot;-&quot;????_ ;_ @_ "/>
    <numFmt numFmtId="181" formatCode="_ * #,##0.000000_ ;_ * \-#,##0.000000_ ;_ * &quot;-&quot;??????_ ;_ @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41" fontId="3" fillId="0" borderId="0" xfId="1" applyNumberFormat="1" applyFont="1" applyAlignment="1" applyProtection="1"/>
    <xf numFmtId="41" fontId="5" fillId="0" borderId="0" xfId="1" applyNumberFormat="1" applyFont="1" applyAlignment="1" applyProtection="1"/>
    <xf numFmtId="41" fontId="3" fillId="0" borderId="1" xfId="1" applyNumberFormat="1" applyFont="1" applyBorder="1" applyAlignment="1" applyProtection="1"/>
    <xf numFmtId="41" fontId="3" fillId="0" borderId="2" xfId="1" applyNumberFormat="1" applyFont="1" applyBorder="1" applyAlignment="1" applyProtection="1">
      <alignment horizontal="center"/>
    </xf>
    <xf numFmtId="41" fontId="3" fillId="0" borderId="3" xfId="1" applyNumberFormat="1" applyFont="1" applyBorder="1" applyAlignment="1" applyProtection="1">
      <alignment horizontal="center"/>
    </xf>
    <xf numFmtId="41" fontId="3" fillId="0" borderId="4" xfId="1" applyNumberFormat="1" applyFont="1" applyBorder="1" applyAlignment="1" applyProtection="1">
      <alignment horizontal="center"/>
    </xf>
    <xf numFmtId="41" fontId="3" fillId="0" borderId="5" xfId="1" applyNumberFormat="1" applyFont="1" applyBorder="1" applyAlignment="1" applyProtection="1">
      <alignment horizontal="center"/>
    </xf>
    <xf numFmtId="41" fontId="3" fillId="0" borderId="7" xfId="1" applyNumberFormat="1" applyFont="1" applyBorder="1" applyAlignment="1" applyProtection="1">
      <alignment horizontal="center"/>
    </xf>
    <xf numFmtId="41" fontId="3" fillId="0" borderId="8" xfId="1" applyNumberFormat="1" applyFont="1" applyBorder="1" applyAlignment="1" applyProtection="1">
      <alignment horizontal="left"/>
    </xf>
    <xf numFmtId="41" fontId="3" fillId="0" borderId="10" xfId="1" applyNumberFormat="1" applyFont="1" applyBorder="1" applyAlignment="1" applyProtection="1">
      <alignment horizontal="center"/>
    </xf>
    <xf numFmtId="41" fontId="3" fillId="0" borderId="10" xfId="1" applyNumberFormat="1" applyFont="1" applyBorder="1" applyAlignment="1" applyProtection="1"/>
    <xf numFmtId="41" fontId="3" fillId="0" borderId="15" xfId="1" applyNumberFormat="1" applyFont="1" applyBorder="1" applyAlignment="1" applyProtection="1"/>
    <xf numFmtId="41" fontId="3" fillId="0" borderId="8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>
      <alignment horizontal="center"/>
    </xf>
    <xf numFmtId="41" fontId="3" fillId="0" borderId="17" xfId="1" applyNumberFormat="1" applyFont="1" applyBorder="1" applyAlignment="1" applyProtection="1"/>
    <xf numFmtId="41" fontId="3" fillId="0" borderId="22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center"/>
    </xf>
    <xf numFmtId="41" fontId="3" fillId="0" borderId="2" xfId="1" applyNumberFormat="1" applyFont="1" applyBorder="1" applyAlignment="1" applyProtection="1"/>
    <xf numFmtId="41" fontId="3" fillId="0" borderId="8" xfId="1" applyNumberFormat="1" applyFont="1" applyBorder="1" applyAlignment="1" applyProtection="1"/>
    <xf numFmtId="41" fontId="3" fillId="0" borderId="34" xfId="1" applyNumberFormat="1" applyFont="1" applyBorder="1" applyAlignment="1" applyProtection="1">
      <alignment horizontal="left"/>
    </xf>
    <xf numFmtId="41" fontId="3" fillId="0" borderId="35" xfId="1" applyNumberFormat="1" applyFont="1" applyBorder="1" applyAlignment="1" applyProtection="1">
      <alignment horizontal="center"/>
    </xf>
    <xf numFmtId="41" fontId="3" fillId="0" borderId="35" xfId="1" applyNumberFormat="1" applyFont="1" applyBorder="1" applyAlignment="1" applyProtection="1"/>
    <xf numFmtId="41" fontId="3" fillId="0" borderId="38" xfId="1" applyNumberFormat="1" applyFont="1" applyBorder="1" applyAlignment="1" applyProtection="1"/>
    <xf numFmtId="41" fontId="3" fillId="0" borderId="3" xfId="1" applyNumberFormat="1" applyFont="1" applyBorder="1" applyAlignment="1" applyProtection="1"/>
    <xf numFmtId="41" fontId="3" fillId="0" borderId="23" xfId="1" applyNumberFormat="1" applyFont="1" applyBorder="1" applyAlignment="1" applyProtection="1">
      <alignment horizontal="left"/>
    </xf>
    <xf numFmtId="41" fontId="7" fillId="0" borderId="23" xfId="1" applyNumberFormat="1" applyFont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46" xfId="1" applyNumberFormat="1" applyFont="1" applyFill="1" applyBorder="1" applyAlignment="1" applyProtection="1">
      <alignment horizontal="center"/>
    </xf>
    <xf numFmtId="41" fontId="3" fillId="0" borderId="23" xfId="1" applyNumberFormat="1" applyFont="1" applyFill="1" applyBorder="1" applyAlignment="1" applyProtection="1"/>
    <xf numFmtId="41" fontId="7" fillId="0" borderId="0" xfId="1" applyNumberFormat="1" applyFont="1" applyFill="1" applyAlignment="1" applyProtection="1">
      <alignment horizontal="left"/>
    </xf>
    <xf numFmtId="41" fontId="3" fillId="0" borderId="26" xfId="1" applyNumberFormat="1" applyFont="1" applyFill="1" applyBorder="1" applyAlignment="1" applyProtection="1">
      <alignment horizontal="center"/>
    </xf>
    <xf numFmtId="41" fontId="3" fillId="0" borderId="10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37" xfId="1" applyNumberFormat="1" applyFont="1" applyFill="1" applyBorder="1" applyAlignment="1" applyProtection="1">
      <alignment horizontal="center"/>
    </xf>
    <xf numFmtId="41" fontId="3" fillId="0" borderId="35" xfId="1" applyNumberFormat="1" applyFont="1" applyFill="1" applyBorder="1" applyAlignment="1" applyProtection="1"/>
    <xf numFmtId="41" fontId="3" fillId="0" borderId="0" xfId="1" applyNumberFormat="1" applyFont="1" applyAlignment="1"/>
    <xf numFmtId="41" fontId="3" fillId="0" borderId="1" xfId="1" applyNumberFormat="1" applyFont="1" applyBorder="1" applyAlignment="1" applyProtection="1">
      <protection locked="0"/>
    </xf>
    <xf numFmtId="41" fontId="3" fillId="0" borderId="1" xfId="1" applyNumberFormat="1" applyFont="1" applyBorder="1" applyAlignment="1" applyProtection="1">
      <alignment horizontal="left"/>
      <protection locked="0"/>
    </xf>
    <xf numFmtId="41" fontId="10" fillId="0" borderId="1" xfId="1" applyNumberFormat="1" applyFont="1" applyBorder="1" applyAlignment="1" applyProtection="1">
      <protection locked="0"/>
    </xf>
    <xf numFmtId="41" fontId="3" fillId="0" borderId="4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3" fillId="0" borderId="0" xfId="1" applyNumberFormat="1" applyFont="1" applyBorder="1" applyAlignment="1"/>
    <xf numFmtId="41" fontId="3" fillId="0" borderId="8" xfId="1" applyNumberFormat="1" applyFont="1" applyBorder="1" applyAlignment="1"/>
    <xf numFmtId="41" fontId="3" fillId="0" borderId="23" xfId="1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/>
    <xf numFmtId="41" fontId="3" fillId="0" borderId="10" xfId="1" applyNumberFormat="1" applyFont="1" applyFill="1" applyBorder="1" applyAlignment="1" applyProtection="1">
      <alignment horizontal="center"/>
    </xf>
    <xf numFmtId="41" fontId="3" fillId="0" borderId="26" xfId="1" applyNumberFormat="1" applyFont="1" applyFill="1" applyBorder="1" applyAlignment="1" applyProtection="1"/>
    <xf numFmtId="41" fontId="3" fillId="0" borderId="52" xfId="1" applyNumberFormat="1" applyFont="1" applyFill="1" applyBorder="1" applyAlignment="1" applyProtection="1"/>
    <xf numFmtId="41" fontId="3" fillId="0" borderId="35" xfId="1" applyNumberFormat="1" applyFont="1" applyFill="1" applyBorder="1" applyAlignment="1" applyProtection="1">
      <alignment horizontal="center"/>
    </xf>
    <xf numFmtId="41" fontId="11" fillId="0" borderId="32" xfId="1" applyNumberFormat="1" applyFont="1" applyFill="1" applyBorder="1" applyAlignment="1" applyProtection="1">
      <protection locked="0"/>
    </xf>
    <xf numFmtId="41" fontId="11" fillId="0" borderId="33" xfId="1" applyNumberFormat="1" applyFont="1" applyFill="1" applyBorder="1" applyAlignment="1" applyProtection="1">
      <protection locked="0"/>
    </xf>
    <xf numFmtId="41" fontId="3" fillId="0" borderId="17" xfId="1" applyNumberFormat="1" applyFont="1" applyFill="1" applyBorder="1" applyAlignment="1" applyProtection="1"/>
    <xf numFmtId="41" fontId="3" fillId="0" borderId="14" xfId="1" applyNumberFormat="1" applyFont="1" applyFill="1" applyBorder="1" applyAlignment="1" applyProtection="1"/>
    <xf numFmtId="41" fontId="11" fillId="0" borderId="51" xfId="1" applyNumberFormat="1" applyFont="1" applyFill="1" applyBorder="1" applyAlignment="1" applyProtection="1">
      <protection locked="0"/>
    </xf>
    <xf numFmtId="41" fontId="12" fillId="0" borderId="0" xfId="1" applyNumberFormat="1" applyFont="1" applyFill="1" applyBorder="1" applyAlignment="1" applyProtection="1"/>
    <xf numFmtId="41" fontId="12" fillId="0" borderId="39" xfId="1" applyNumberFormat="1" applyFont="1" applyFill="1" applyBorder="1" applyAlignment="1" applyProtection="1"/>
    <xf numFmtId="41" fontId="3" fillId="0" borderId="50" xfId="1" applyNumberFormat="1" applyFont="1" applyFill="1" applyBorder="1" applyAlignment="1" applyProtection="1"/>
    <xf numFmtId="41" fontId="11" fillId="0" borderId="64" xfId="1" applyNumberFormat="1" applyFont="1" applyFill="1" applyBorder="1" applyAlignment="1" applyProtection="1">
      <protection locked="0"/>
    </xf>
    <xf numFmtId="41" fontId="12" fillId="0" borderId="0" xfId="0" applyNumberFormat="1" applyFont="1" applyBorder="1" applyAlignment="1" applyProtection="1"/>
    <xf numFmtId="41" fontId="12" fillId="0" borderId="39" xfId="0" applyNumberFormat="1" applyFont="1" applyBorder="1" applyAlignment="1" applyProtection="1"/>
    <xf numFmtId="41" fontId="3" fillId="0" borderId="3" xfId="1" applyNumberFormat="1" applyFont="1" applyFill="1" applyBorder="1" applyAlignment="1" applyProtection="1"/>
    <xf numFmtId="41" fontId="12" fillId="0" borderId="0" xfId="0" applyNumberFormat="1" applyFont="1" applyFill="1" applyBorder="1" applyAlignment="1" applyProtection="1"/>
    <xf numFmtId="41" fontId="12" fillId="0" borderId="39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Alignment="1" applyProtection="1"/>
    <xf numFmtId="41" fontId="3" fillId="0" borderId="16" xfId="1" applyNumberFormat="1" applyFont="1" applyFill="1" applyBorder="1" applyAlignment="1" applyProtection="1"/>
    <xf numFmtId="41" fontId="3" fillId="0" borderId="32" xfId="1" applyNumberFormat="1" applyFont="1" applyFill="1" applyBorder="1" applyAlignment="1" applyProtection="1"/>
    <xf numFmtId="41" fontId="3" fillId="0" borderId="33" xfId="1" applyNumberFormat="1" applyFont="1" applyFill="1" applyBorder="1" applyAlignment="1" applyProtection="1"/>
    <xf numFmtId="41" fontId="3" fillId="0" borderId="51" xfId="1" applyNumberFormat="1" applyFont="1" applyFill="1" applyBorder="1" applyAlignment="1" applyProtection="1"/>
    <xf numFmtId="41" fontId="3" fillId="0" borderId="65" xfId="1" applyNumberFormat="1" applyFont="1" applyBorder="1" applyAlignment="1" applyProtection="1"/>
    <xf numFmtId="41" fontId="11" fillId="0" borderId="25" xfId="1" applyNumberFormat="1" applyFont="1" applyFill="1" applyBorder="1" applyAlignment="1" applyProtection="1">
      <protection locked="0"/>
    </xf>
    <xf numFmtId="41" fontId="11" fillId="0" borderId="21" xfId="1" applyNumberFormat="1" applyFont="1" applyFill="1" applyBorder="1" applyAlignment="1" applyProtection="1">
      <protection locked="0"/>
    </xf>
    <xf numFmtId="41" fontId="3" fillId="0" borderId="70" xfId="1" applyNumberFormat="1" applyFont="1" applyFill="1" applyBorder="1" applyAlignment="1" applyProtection="1"/>
    <xf numFmtId="41" fontId="3" fillId="0" borderId="67" xfId="1" applyNumberFormat="1" applyFont="1" applyFill="1" applyBorder="1" applyAlignment="1" applyProtection="1"/>
    <xf numFmtId="41" fontId="11" fillId="0" borderId="25" xfId="0" applyNumberFormat="1" applyFont="1" applyFill="1" applyBorder="1" applyAlignment="1" applyProtection="1">
      <protection locked="0"/>
    </xf>
    <xf numFmtId="41" fontId="11" fillId="0" borderId="21" xfId="0" applyNumberFormat="1" applyFont="1" applyFill="1" applyBorder="1" applyAlignment="1" applyProtection="1">
      <protection locked="0"/>
    </xf>
    <xf numFmtId="41" fontId="11" fillId="0" borderId="37" xfId="0" applyNumberFormat="1" applyFont="1" applyFill="1" applyBorder="1" applyAlignment="1" applyProtection="1">
      <protection locked="0"/>
    </xf>
    <xf numFmtId="41" fontId="11" fillId="0" borderId="13" xfId="1" applyNumberFormat="1" applyFont="1" applyFill="1" applyBorder="1" applyAlignment="1" applyProtection="1">
      <alignment shrinkToFit="1"/>
      <protection locked="0"/>
    </xf>
    <xf numFmtId="41" fontId="11" fillId="0" borderId="21" xfId="1" applyNumberFormat="1" applyFont="1" applyFill="1" applyBorder="1" applyAlignment="1" applyProtection="1">
      <alignment shrinkToFit="1"/>
      <protection locked="0"/>
    </xf>
    <xf numFmtId="41" fontId="11" fillId="0" borderId="25" xfId="1" applyNumberFormat="1" applyFont="1" applyFill="1" applyBorder="1" applyAlignment="1" applyProtection="1">
      <alignment shrinkToFit="1"/>
      <protection locked="0"/>
    </xf>
    <xf numFmtId="41" fontId="3" fillId="0" borderId="57" xfId="1" applyNumberFormat="1" applyFont="1" applyFill="1" applyBorder="1" applyAlignment="1">
      <alignment vertical="center" shrinkToFit="1"/>
    </xf>
    <xf numFmtId="41" fontId="3" fillId="0" borderId="46" xfId="1" applyNumberFormat="1" applyFont="1" applyFill="1" applyBorder="1" applyAlignment="1">
      <alignment vertical="center" shrinkToFit="1"/>
    </xf>
    <xf numFmtId="41" fontId="11" fillId="0" borderId="27" xfId="1" applyNumberFormat="1" applyFont="1" applyFill="1" applyBorder="1" applyAlignment="1" applyProtection="1">
      <alignment shrinkToFit="1"/>
      <protection locked="0"/>
    </xf>
    <xf numFmtId="41" fontId="3" fillId="0" borderId="21" xfId="1" applyNumberFormat="1" applyFont="1" applyFill="1" applyBorder="1" applyAlignment="1">
      <alignment vertical="center" shrinkToFit="1"/>
    </xf>
    <xf numFmtId="41" fontId="11" fillId="0" borderId="58" xfId="1" applyNumberFormat="1" applyFont="1" applyFill="1" applyBorder="1" applyAlignment="1" applyProtection="1">
      <alignment shrinkToFit="1"/>
      <protection locked="0"/>
    </xf>
    <xf numFmtId="41" fontId="11" fillId="0" borderId="46" xfId="1" applyNumberFormat="1" applyFont="1" applyFill="1" applyBorder="1" applyAlignment="1" applyProtection="1">
      <alignment shrinkToFit="1"/>
      <protection locked="0"/>
    </xf>
    <xf numFmtId="41" fontId="11" fillId="0" borderId="16" xfId="1" applyNumberFormat="1" applyFont="1" applyFill="1" applyBorder="1" applyAlignment="1" applyProtection="1">
      <alignment shrinkToFit="1"/>
      <protection locked="0"/>
    </xf>
    <xf numFmtId="41" fontId="11" fillId="0" borderId="57" xfId="1" applyNumberFormat="1" applyFont="1" applyFill="1" applyBorder="1" applyAlignment="1" applyProtection="1">
      <alignment shrinkToFit="1"/>
      <protection locked="0"/>
    </xf>
    <xf numFmtId="41" fontId="3" fillId="0" borderId="16" xfId="1" applyNumberFormat="1" applyFont="1" applyFill="1" applyBorder="1" applyAlignment="1">
      <alignment vertical="center" shrinkToFit="1"/>
    </xf>
    <xf numFmtId="41" fontId="3" fillId="0" borderId="65" xfId="1" applyNumberFormat="1" applyFont="1" applyFill="1" applyBorder="1" applyAlignment="1" applyProtection="1"/>
    <xf numFmtId="41" fontId="3" fillId="0" borderId="53" xfId="1" applyNumberFormat="1" applyFont="1" applyFill="1" applyBorder="1" applyAlignment="1" applyProtection="1"/>
    <xf numFmtId="41" fontId="3" fillId="0" borderId="82" xfId="1" applyNumberFormat="1" applyFont="1" applyFill="1" applyBorder="1" applyAlignment="1" applyProtection="1"/>
    <xf numFmtId="41" fontId="3" fillId="0" borderId="80" xfId="1" applyNumberFormat="1" applyFont="1" applyFill="1" applyBorder="1" applyAlignment="1" applyProtection="1"/>
    <xf numFmtId="0" fontId="8" fillId="0" borderId="0" xfId="0" applyFont="1" applyFill="1" applyAlignment="1"/>
    <xf numFmtId="41" fontId="3" fillId="0" borderId="77" xfId="1" applyNumberFormat="1" applyFont="1" applyFill="1" applyBorder="1" applyAlignment="1" applyProtection="1"/>
    <xf numFmtId="41" fontId="3" fillId="0" borderId="81" xfId="1" applyNumberFormat="1" applyFont="1" applyFill="1" applyBorder="1" applyAlignment="1" applyProtection="1"/>
    <xf numFmtId="180" fontId="3" fillId="0" borderId="0" xfId="1" applyNumberFormat="1" applyFont="1" applyFill="1" applyAlignment="1" applyProtection="1"/>
    <xf numFmtId="41" fontId="3" fillId="0" borderId="83" xfId="1" applyNumberFormat="1" applyFont="1" applyBorder="1" applyAlignment="1" applyProtection="1"/>
    <xf numFmtId="0" fontId="8" fillId="0" borderId="0" xfId="0" applyFont="1" applyAlignment="1">
      <alignment horizontal="right"/>
    </xf>
    <xf numFmtId="41" fontId="9" fillId="0" borderId="0" xfId="1" applyNumberFormat="1" applyFont="1" applyAlignment="1" applyProtection="1">
      <alignment horizontal="center"/>
      <protection locked="0"/>
    </xf>
    <xf numFmtId="41" fontId="11" fillId="0" borderId="57" xfId="0" applyNumberFormat="1" applyFont="1" applyFill="1" applyBorder="1" applyAlignment="1" applyProtection="1">
      <protection locked="0"/>
    </xf>
    <xf numFmtId="41" fontId="11" fillId="0" borderId="68" xfId="0" applyNumberFormat="1" applyFont="1" applyFill="1" applyBorder="1" applyAlignment="1" applyProtection="1">
      <protection locked="0"/>
    </xf>
    <xf numFmtId="41" fontId="11" fillId="0" borderId="26" xfId="1" applyNumberFormat="1" applyFont="1" applyFill="1" applyBorder="1" applyAlignment="1" applyProtection="1">
      <alignment shrinkToFit="1"/>
    </xf>
    <xf numFmtId="41" fontId="11" fillId="0" borderId="25" xfId="1" applyNumberFormat="1" applyFont="1" applyFill="1" applyBorder="1" applyAlignment="1" applyProtection="1">
      <alignment shrinkToFit="1"/>
    </xf>
    <xf numFmtId="41" fontId="3" fillId="0" borderId="4" xfId="1" applyNumberFormat="1" applyFont="1" applyFill="1" applyBorder="1" applyAlignment="1" applyProtection="1">
      <alignment horizontal="center"/>
    </xf>
    <xf numFmtId="41" fontId="11" fillId="0" borderId="32" xfId="0" applyNumberFormat="1" applyFont="1" applyFill="1" applyBorder="1" applyAlignment="1" applyProtection="1"/>
    <xf numFmtId="41" fontId="11" fillId="0" borderId="33" xfId="0" applyNumberFormat="1" applyFont="1" applyFill="1" applyBorder="1" applyAlignment="1" applyProtection="1"/>
    <xf numFmtId="41" fontId="11" fillId="0" borderId="32" xfId="1" applyNumberFormat="1" applyFont="1" applyFill="1" applyBorder="1" applyAlignment="1" applyProtection="1"/>
    <xf numFmtId="41" fontId="11" fillId="0" borderId="33" xfId="1" applyNumberFormat="1" applyFont="1" applyFill="1" applyBorder="1" applyAlignment="1" applyProtection="1"/>
    <xf numFmtId="41" fontId="11" fillId="0" borderId="0" xfId="1" applyNumberFormat="1" applyFont="1" applyFill="1" applyBorder="1" applyAlignment="1" applyProtection="1"/>
    <xf numFmtId="41" fontId="11" fillId="0" borderId="39" xfId="1" applyNumberFormat="1" applyFont="1" applyFill="1" applyBorder="1" applyAlignment="1" applyProtection="1"/>
    <xf numFmtId="41" fontId="3" fillId="0" borderId="41" xfId="1" applyNumberFormat="1" applyFont="1" applyFill="1" applyBorder="1" applyAlignment="1">
      <alignment vertical="center" shrinkToFit="1"/>
    </xf>
    <xf numFmtId="41" fontId="11" fillId="0" borderId="77" xfId="1" applyNumberFormat="1" applyFont="1" applyFill="1" applyBorder="1" applyAlignment="1" applyProtection="1">
      <protection locked="0"/>
    </xf>
    <xf numFmtId="41" fontId="11" fillId="0" borderId="47" xfId="1" applyNumberFormat="1" applyFont="1" applyFill="1" applyBorder="1" applyAlignment="1" applyProtection="1"/>
    <xf numFmtId="41" fontId="11" fillId="0" borderId="75" xfId="1" applyNumberFormat="1" applyFont="1" applyFill="1" applyBorder="1" applyAlignment="1" applyProtection="1"/>
    <xf numFmtId="41" fontId="11" fillId="0" borderId="51" xfId="1" applyNumberFormat="1" applyFont="1" applyFill="1" applyBorder="1" applyAlignment="1" applyProtection="1"/>
    <xf numFmtId="41" fontId="3" fillId="0" borderId="88" xfId="1" applyNumberFormat="1" applyFont="1" applyFill="1" applyBorder="1" applyAlignment="1">
      <alignment vertical="center" shrinkToFit="1"/>
    </xf>
    <xf numFmtId="41" fontId="11" fillId="0" borderId="59" xfId="1" applyNumberFormat="1" applyFont="1" applyFill="1" applyBorder="1" applyAlignment="1" applyProtection="1"/>
    <xf numFmtId="41" fontId="11" fillId="0" borderId="79" xfId="1" applyNumberFormat="1" applyFont="1" applyFill="1" applyBorder="1" applyAlignment="1" applyProtection="1">
      <alignment shrinkToFit="1"/>
      <protection locked="0"/>
    </xf>
    <xf numFmtId="41" fontId="11" fillId="0" borderId="0" xfId="1" applyNumberFormat="1" applyFont="1" applyFill="1" applyBorder="1" applyAlignment="1" applyProtection="1">
      <alignment shrinkToFit="1"/>
    </xf>
    <xf numFmtId="41" fontId="11" fillId="0" borderId="89" xfId="1" applyNumberFormat="1" applyFont="1" applyFill="1" applyBorder="1" applyAlignment="1" applyProtection="1">
      <alignment shrinkToFit="1"/>
    </xf>
    <xf numFmtId="41" fontId="11" fillId="0" borderId="56" xfId="1" applyNumberFormat="1" applyFont="1" applyFill="1" applyBorder="1" applyAlignment="1" applyProtection="1"/>
    <xf numFmtId="41" fontId="11" fillId="0" borderId="76" xfId="1" applyNumberFormat="1" applyFont="1" applyFill="1" applyBorder="1" applyAlignment="1" applyProtection="1"/>
    <xf numFmtId="41" fontId="11" fillId="0" borderId="74" xfId="1" applyNumberFormat="1" applyFont="1" applyFill="1" applyBorder="1" applyAlignment="1" applyProtection="1"/>
    <xf numFmtId="41" fontId="11" fillId="0" borderId="73" xfId="1" applyNumberFormat="1" applyFont="1" applyFill="1" applyBorder="1" applyAlignment="1" applyProtection="1"/>
    <xf numFmtId="41" fontId="3" fillId="0" borderId="32" xfId="1" applyNumberFormat="1" applyFont="1" applyFill="1" applyBorder="1" applyAlignment="1" applyProtection="1">
      <protection locked="0"/>
    </xf>
    <xf numFmtId="41" fontId="3" fillId="0" borderId="33" xfId="1" applyNumberFormat="1" applyFont="1" applyFill="1" applyBorder="1" applyAlignment="1" applyProtection="1">
      <protection locked="0"/>
    </xf>
    <xf numFmtId="41" fontId="3" fillId="0" borderId="51" xfId="1" applyNumberFormat="1" applyFont="1" applyFill="1" applyBorder="1" applyAlignment="1" applyProtection="1">
      <protection locked="0"/>
    </xf>
    <xf numFmtId="41" fontId="3" fillId="0" borderId="39" xfId="1" applyNumberFormat="1" applyFont="1" applyFill="1" applyBorder="1" applyAlignment="1" applyProtection="1"/>
    <xf numFmtId="41" fontId="3" fillId="0" borderId="77" xfId="1" applyNumberFormat="1" applyFont="1" applyFill="1" applyBorder="1" applyAlignment="1" applyProtection="1">
      <protection locked="0"/>
    </xf>
    <xf numFmtId="177" fontId="3" fillId="0" borderId="73" xfId="1" applyNumberFormat="1" applyFont="1" applyFill="1" applyBorder="1" applyAlignment="1" applyProtection="1">
      <alignment shrinkToFit="1"/>
    </xf>
    <xf numFmtId="177" fontId="3" fillId="0" borderId="32" xfId="1" applyNumberFormat="1" applyFont="1" applyFill="1" applyBorder="1" applyAlignment="1" applyProtection="1">
      <alignment shrinkToFit="1"/>
    </xf>
    <xf numFmtId="178" fontId="3" fillId="0" borderId="51" xfId="1" applyNumberFormat="1" applyFont="1" applyFill="1" applyBorder="1" applyAlignment="1" applyProtection="1">
      <alignment shrinkToFit="1"/>
    </xf>
    <xf numFmtId="41" fontId="11" fillId="0" borderId="68" xfId="1" applyNumberFormat="1" applyFont="1" applyFill="1" applyBorder="1" applyAlignment="1" applyProtection="1"/>
    <xf numFmtId="41" fontId="3" fillId="0" borderId="0" xfId="0" applyNumberFormat="1" applyFont="1" applyFill="1" applyBorder="1" applyAlignment="1" applyProtection="1"/>
    <xf numFmtId="41" fontId="11" fillId="0" borderId="27" xfId="0" applyNumberFormat="1" applyFont="1" applyFill="1" applyBorder="1" applyAlignment="1" applyProtection="1">
      <protection locked="0"/>
    </xf>
    <xf numFmtId="41" fontId="11" fillId="0" borderId="26" xfId="0" applyNumberFormat="1" applyFont="1" applyFill="1" applyBorder="1" applyAlignment="1" applyProtection="1">
      <protection locked="0"/>
    </xf>
    <xf numFmtId="177" fontId="3" fillId="0" borderId="26" xfId="1" applyNumberFormat="1" applyFont="1" applyFill="1" applyBorder="1" applyAlignment="1" applyProtection="1">
      <alignment shrinkToFit="1"/>
    </xf>
    <xf numFmtId="177" fontId="3" fillId="0" borderId="25" xfId="1" applyNumberFormat="1" applyFont="1" applyFill="1" applyBorder="1" applyAlignment="1" applyProtection="1">
      <alignment shrinkToFit="1"/>
    </xf>
    <xf numFmtId="178" fontId="3" fillId="0" borderId="37" xfId="1" applyNumberFormat="1" applyFont="1" applyFill="1" applyBorder="1" applyAlignment="1" applyProtection="1">
      <alignment shrinkToFit="1"/>
    </xf>
    <xf numFmtId="41" fontId="11" fillId="0" borderId="37" xfId="1" applyNumberFormat="1" applyFont="1" applyFill="1" applyBorder="1" applyAlignment="1" applyProtection="1">
      <alignment shrinkToFit="1"/>
    </xf>
    <xf numFmtId="41" fontId="11" fillId="0" borderId="25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/>
    <xf numFmtId="41" fontId="11" fillId="0" borderId="26" xfId="1" applyNumberFormat="1" applyFont="1" applyFill="1" applyBorder="1" applyAlignment="1" applyProtection="1"/>
    <xf numFmtId="41" fontId="11" fillId="0" borderId="25" xfId="1" applyNumberFormat="1" applyFont="1" applyFill="1" applyBorder="1" applyAlignment="1" applyProtection="1"/>
    <xf numFmtId="41" fontId="11" fillId="0" borderId="37" xfId="1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>
      <alignment shrinkToFit="1"/>
    </xf>
    <xf numFmtId="41" fontId="11" fillId="0" borderId="37" xfId="0" applyNumberFormat="1" applyFont="1" applyFill="1" applyBorder="1" applyAlignment="1" applyProtection="1">
      <alignment shrinkToFit="1"/>
    </xf>
    <xf numFmtId="41" fontId="11" fillId="0" borderId="14" xfId="0" applyNumberFormat="1" applyFont="1" applyFill="1" applyBorder="1" applyAlignment="1" applyProtection="1"/>
    <xf numFmtId="41" fontId="11" fillId="0" borderId="68" xfId="0" applyNumberFormat="1" applyFont="1" applyFill="1" applyBorder="1" applyAlignment="1" applyProtection="1"/>
    <xf numFmtId="41" fontId="11" fillId="0" borderId="37" xfId="0" applyNumberFormat="1" applyFont="1" applyFill="1" applyBorder="1" applyAlignment="1" applyProtection="1"/>
    <xf numFmtId="41" fontId="11" fillId="0" borderId="14" xfId="1" applyNumberFormat="1" applyFont="1" applyFill="1" applyBorder="1" applyAlignment="1" applyProtection="1"/>
    <xf numFmtId="41" fontId="11" fillId="0" borderId="72" xfId="0" applyNumberFormat="1" applyFont="1" applyFill="1" applyBorder="1" applyAlignment="1" applyProtection="1">
      <protection locked="0"/>
    </xf>
    <xf numFmtId="179" fontId="3" fillId="0" borderId="0" xfId="1" applyNumberFormat="1" applyFont="1" applyFill="1" applyAlignment="1" applyProtection="1"/>
    <xf numFmtId="181" fontId="3" fillId="0" borderId="0" xfId="1" applyNumberFormat="1" applyFont="1" applyFill="1" applyAlignment="1" applyProtection="1"/>
    <xf numFmtId="176" fontId="3" fillId="0" borderId="26" xfId="1" applyNumberFormat="1" applyFont="1" applyFill="1" applyBorder="1" applyAlignment="1" applyProtection="1"/>
    <xf numFmtId="41" fontId="3" fillId="0" borderId="73" xfId="1" applyNumberFormat="1" applyFont="1" applyFill="1" applyBorder="1" applyAlignment="1" applyProtection="1"/>
    <xf numFmtId="176" fontId="3" fillId="0" borderId="10" xfId="1" applyNumberFormat="1" applyFont="1" applyFill="1" applyBorder="1" applyAlignment="1" applyProtection="1"/>
    <xf numFmtId="41" fontId="9" fillId="0" borderId="0" xfId="1" applyNumberFormat="1" applyFont="1" applyFill="1" applyAlignment="1" applyProtection="1">
      <alignment horizontal="center"/>
      <protection locked="0"/>
    </xf>
    <xf numFmtId="41" fontId="13" fillId="0" borderId="0" xfId="1" applyNumberFormat="1" applyFont="1" applyFill="1" applyAlignment="1" applyProtection="1">
      <alignment horizontal="center"/>
    </xf>
    <xf numFmtId="41" fontId="3" fillId="0" borderId="1" xfId="1" applyNumberFormat="1" applyFont="1" applyFill="1" applyBorder="1" applyAlignment="1" applyProtection="1">
      <alignment horizontal="left"/>
    </xf>
    <xf numFmtId="41" fontId="5" fillId="0" borderId="0" xfId="1" applyNumberFormat="1" applyFont="1" applyFill="1" applyAlignment="1" applyProtection="1"/>
    <xf numFmtId="41" fontId="3" fillId="0" borderId="2" xfId="1" applyNumberFormat="1" applyFont="1" applyFill="1" applyBorder="1" applyAlignment="1" applyProtection="1">
      <alignment horizontal="center"/>
    </xf>
    <xf numFmtId="41" fontId="3" fillId="0" borderId="3" xfId="1" applyNumberFormat="1" applyFont="1" applyFill="1" applyBorder="1" applyAlignment="1" applyProtection="1">
      <alignment horizontal="center"/>
    </xf>
    <xf numFmtId="41" fontId="3" fillId="0" borderId="4" xfId="1" applyNumberFormat="1" applyFont="1" applyFill="1" applyBorder="1" applyAlignment="1">
      <alignment horizontal="center"/>
    </xf>
    <xf numFmtId="41" fontId="3" fillId="0" borderId="5" xfId="1" applyNumberFormat="1" applyFont="1" applyFill="1" applyBorder="1" applyAlignment="1" applyProtection="1">
      <alignment horizontal="center"/>
    </xf>
    <xf numFmtId="41" fontId="3" fillId="0" borderId="6" xfId="1" applyNumberFormat="1" applyFont="1" applyFill="1" applyBorder="1" applyAlignment="1">
      <alignment horizontal="center"/>
    </xf>
    <xf numFmtId="41" fontId="3" fillId="0" borderId="7" xfId="1" applyNumberFormat="1" applyFont="1" applyFill="1" applyBorder="1" applyAlignment="1" applyProtection="1">
      <alignment horizontal="center"/>
    </xf>
    <xf numFmtId="41" fontId="3" fillId="0" borderId="8" xfId="1" applyNumberFormat="1" applyFont="1" applyFill="1" applyBorder="1" applyAlignment="1" applyProtection="1">
      <alignment horizontal="left"/>
    </xf>
    <xf numFmtId="41" fontId="3" fillId="0" borderId="13" xfId="0" applyNumberFormat="1" applyFont="1" applyFill="1" applyBorder="1" applyAlignment="1" applyProtection="1"/>
    <xf numFmtId="41" fontId="11" fillId="0" borderId="11" xfId="0" applyNumberFormat="1" applyFont="1" applyFill="1" applyBorder="1" applyAlignment="1" applyProtection="1">
      <protection locked="0"/>
    </xf>
    <xf numFmtId="41" fontId="3" fillId="0" borderId="15" xfId="1" applyNumberFormat="1" applyFont="1" applyFill="1" applyBorder="1" applyAlignment="1" applyProtection="1"/>
    <xf numFmtId="41" fontId="3" fillId="0" borderId="8" xfId="1" applyNumberFormat="1" applyFont="1" applyFill="1" applyBorder="1" applyAlignment="1" applyProtection="1">
      <alignment horizontal="center"/>
    </xf>
    <xf numFmtId="41" fontId="3" fillId="0" borderId="17" xfId="1" applyNumberFormat="1" applyFont="1" applyFill="1" applyBorder="1" applyAlignment="1" applyProtection="1">
      <alignment horizontal="center"/>
    </xf>
    <xf numFmtId="41" fontId="3" fillId="0" borderId="21" xfId="0" applyNumberFormat="1" applyFont="1" applyFill="1" applyBorder="1" applyAlignment="1" applyProtection="1"/>
    <xf numFmtId="41" fontId="11" fillId="0" borderId="20" xfId="0" applyNumberFormat="1" applyFont="1" applyFill="1" applyBorder="1" applyAlignment="1" applyProtection="1">
      <protection locked="0"/>
    </xf>
    <xf numFmtId="41" fontId="3" fillId="0" borderId="22" xfId="1" applyNumberFormat="1" applyFont="1" applyFill="1" applyBorder="1" applyAlignment="1" applyProtection="1"/>
    <xf numFmtId="41" fontId="3" fillId="0" borderId="25" xfId="0" applyNumberFormat="1" applyFont="1" applyFill="1" applyBorder="1" applyAlignment="1" applyProtection="1"/>
    <xf numFmtId="41" fontId="3" fillId="0" borderId="79" xfId="1" applyNumberFormat="1" applyFont="1" applyFill="1" applyBorder="1" applyAlignment="1" applyProtection="1"/>
    <xf numFmtId="41" fontId="3" fillId="0" borderId="2" xfId="1" applyNumberFormat="1" applyFont="1" applyFill="1" applyBorder="1" applyAlignment="1" applyProtection="1"/>
    <xf numFmtId="41" fontId="3" fillId="0" borderId="34" xfId="1" applyNumberFormat="1" applyFont="1" applyFill="1" applyBorder="1" applyAlignment="1" applyProtection="1">
      <alignment horizontal="left"/>
    </xf>
    <xf numFmtId="41" fontId="3" fillId="0" borderId="37" xfId="0" applyNumberFormat="1" applyFont="1" applyFill="1" applyBorder="1" applyAlignment="1" applyProtection="1"/>
    <xf numFmtId="41" fontId="11" fillId="0" borderId="39" xfId="0" applyNumberFormat="1" applyFont="1" applyFill="1" applyBorder="1" applyAlignment="1" applyProtection="1">
      <protection locked="0"/>
    </xf>
    <xf numFmtId="41" fontId="3" fillId="0" borderId="38" xfId="1" applyNumberFormat="1" applyFont="1" applyFill="1" applyBorder="1" applyAlignment="1" applyProtection="1"/>
    <xf numFmtId="41" fontId="3" fillId="0" borderId="39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alignment horizontal="right"/>
      <protection locked="0"/>
    </xf>
    <xf numFmtId="41" fontId="3" fillId="0" borderId="6" xfId="1" applyNumberFormat="1" applyFont="1" applyFill="1" applyBorder="1" applyAlignment="1" applyProtection="1"/>
    <xf numFmtId="41" fontId="3" fillId="0" borderId="43" xfId="0" applyNumberFormat="1" applyFont="1" applyFill="1" applyBorder="1" applyAlignment="1" applyProtection="1"/>
    <xf numFmtId="41" fontId="3" fillId="0" borderId="16" xfId="1" applyNumberFormat="1" applyFont="1" applyFill="1" applyBorder="1" applyAlignment="1" applyProtection="1">
      <alignment horizontal="center"/>
    </xf>
    <xf numFmtId="41" fontId="3" fillId="0" borderId="42" xfId="0" applyNumberFormat="1" applyFont="1" applyFill="1" applyBorder="1" applyAlignment="1" applyProtection="1"/>
    <xf numFmtId="41" fontId="3" fillId="0" borderId="69" xfId="1" applyNumberFormat="1" applyFont="1" applyFill="1" applyBorder="1" applyAlignment="1" applyProtection="1">
      <alignment horizontal="left"/>
    </xf>
    <xf numFmtId="41" fontId="3" fillId="0" borderId="70" xfId="1" applyNumberFormat="1" applyFont="1" applyFill="1" applyBorder="1" applyAlignment="1" applyProtection="1">
      <alignment horizontal="left"/>
    </xf>
    <xf numFmtId="41" fontId="3" fillId="0" borderId="70" xfId="1" applyNumberFormat="1" applyFont="1" applyFill="1" applyBorder="1" applyAlignment="1" applyProtection="1">
      <alignment horizontal="center"/>
    </xf>
    <xf numFmtId="41" fontId="3" fillId="0" borderId="83" xfId="1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center"/>
    </xf>
    <xf numFmtId="41" fontId="3" fillId="0" borderId="84" xfId="0" applyNumberFormat="1" applyFont="1" applyFill="1" applyBorder="1" applyAlignment="1" applyProtection="1"/>
    <xf numFmtId="41" fontId="11" fillId="0" borderId="0" xfId="0" applyNumberFormat="1" applyFont="1" applyFill="1" applyBorder="1" applyAlignment="1" applyProtection="1">
      <protection locked="0"/>
    </xf>
    <xf numFmtId="41" fontId="3" fillId="0" borderId="85" xfId="0" applyNumberFormat="1" applyFont="1" applyFill="1" applyBorder="1" applyAlignment="1" applyProtection="1">
      <protection locked="0"/>
    </xf>
    <xf numFmtId="41" fontId="3" fillId="0" borderId="86" xfId="0" applyNumberFormat="1" applyFont="1" applyFill="1" applyBorder="1" applyAlignment="1" applyProtection="1"/>
    <xf numFmtId="41" fontId="3" fillId="0" borderId="0" xfId="1" applyNumberFormat="1" applyFont="1" applyFill="1" applyBorder="1" applyAlignment="1" applyProtection="1">
      <alignment horizontal="left"/>
    </xf>
    <xf numFmtId="41" fontId="7" fillId="0" borderId="0" xfId="1" applyNumberFormat="1" applyFont="1" applyFill="1" applyBorder="1" applyAlignment="1" applyProtection="1">
      <alignment horizontal="center"/>
    </xf>
    <xf numFmtId="41" fontId="3" fillId="0" borderId="66" xfId="1" applyNumberFormat="1" applyFont="1" applyFill="1" applyBorder="1" applyAlignment="1" applyProtection="1"/>
    <xf numFmtId="41" fontId="12" fillId="0" borderId="11" xfId="0" applyNumberFormat="1" applyFont="1" applyFill="1" applyBorder="1" applyAlignment="1" applyProtection="1"/>
    <xf numFmtId="41" fontId="3" fillId="0" borderId="87" xfId="0" applyNumberFormat="1" applyFont="1" applyFill="1" applyBorder="1" applyAlignment="1" applyProtection="1"/>
    <xf numFmtId="0" fontId="8" fillId="0" borderId="0" xfId="0" applyFont="1" applyFill="1" applyAlignment="1">
      <alignment horizontal="right"/>
    </xf>
    <xf numFmtId="41" fontId="3" fillId="0" borderId="33" xfId="1" applyNumberFormat="1" applyFont="1" applyFill="1" applyBorder="1" applyAlignment="1">
      <alignment vertical="center" shrinkToFit="1"/>
    </xf>
    <xf numFmtId="41" fontId="3" fillId="0" borderId="51" xfId="1" applyNumberFormat="1" applyFont="1" applyFill="1" applyBorder="1" applyAlignment="1">
      <alignment vertical="center" shrinkToFit="1"/>
    </xf>
    <xf numFmtId="41" fontId="11" fillId="0" borderId="71" xfId="0" applyNumberFormat="1" applyFont="1" applyFill="1" applyBorder="1" applyAlignment="1" applyProtection="1">
      <protection locked="0"/>
    </xf>
    <xf numFmtId="41" fontId="3" fillId="0" borderId="23" xfId="1" applyNumberFormat="1" applyFont="1" applyFill="1" applyBorder="1" applyAlignment="1" applyProtection="1">
      <alignment horizontal="left"/>
    </xf>
    <xf numFmtId="41" fontId="7" fillId="0" borderId="23" xfId="1" applyNumberFormat="1" applyFont="1" applyFill="1" applyBorder="1" applyAlignment="1" applyProtection="1">
      <alignment horizontal="center"/>
    </xf>
    <xf numFmtId="41" fontId="11" fillId="0" borderId="24" xfId="1" applyNumberFormat="1" applyFont="1" applyFill="1" applyBorder="1" applyAlignment="1" applyProtection="1">
      <protection locked="0"/>
    </xf>
    <xf numFmtId="41" fontId="11" fillId="0" borderId="19" xfId="1" applyNumberFormat="1" applyFont="1" applyFill="1" applyBorder="1" applyAlignment="1" applyProtection="1">
      <protection locked="0"/>
    </xf>
    <xf numFmtId="41" fontId="3" fillId="0" borderId="49" xfId="2" applyNumberFormat="1" applyFont="1" applyFill="1" applyBorder="1" applyAlignment="1">
      <alignment vertical="center" shrinkToFit="1"/>
    </xf>
    <xf numFmtId="41" fontId="3" fillId="0" borderId="49" xfId="2" applyNumberFormat="1" applyFont="1" applyFill="1" applyBorder="1">
      <alignment vertical="center"/>
    </xf>
    <xf numFmtId="41" fontId="3" fillId="0" borderId="19" xfId="1" applyNumberFormat="1" applyFont="1" applyFill="1" applyBorder="1" applyAlignment="1">
      <alignment vertical="center" shrinkToFit="1"/>
    </xf>
    <xf numFmtId="41" fontId="3" fillId="0" borderId="92" xfId="2" applyNumberFormat="1" applyFont="1" applyFill="1" applyBorder="1">
      <alignment vertical="center"/>
    </xf>
    <xf numFmtId="41" fontId="11" fillId="0" borderId="93" xfId="1" applyNumberFormat="1" applyFont="1" applyFill="1" applyBorder="1" applyAlignment="1" applyProtection="1">
      <protection locked="0"/>
    </xf>
    <xf numFmtId="41" fontId="11" fillId="0" borderId="24" xfId="1" applyNumberFormat="1" applyFont="1" applyFill="1" applyBorder="1" applyAlignment="1" applyProtection="1"/>
    <xf numFmtId="41" fontId="11" fillId="0" borderId="36" xfId="1" applyNumberFormat="1" applyFont="1" applyFill="1" applyBorder="1" applyAlignment="1" applyProtection="1"/>
    <xf numFmtId="41" fontId="3" fillId="0" borderId="20" xfId="1" applyNumberFormat="1" applyFont="1" applyFill="1" applyBorder="1" applyAlignment="1">
      <alignment vertical="center" shrinkToFit="1"/>
    </xf>
    <xf numFmtId="41" fontId="11" fillId="0" borderId="11" xfId="1" applyNumberFormat="1" applyFont="1" applyFill="1" applyBorder="1" applyAlignment="1" applyProtection="1">
      <protection locked="0"/>
    </xf>
    <xf numFmtId="41" fontId="11" fillId="0" borderId="20" xfId="1" applyNumberFormat="1" applyFont="1" applyFill="1" applyBorder="1" applyAlignment="1" applyProtection="1">
      <protection locked="0"/>
    </xf>
    <xf numFmtId="41" fontId="11" fillId="0" borderId="52" xfId="1" applyNumberFormat="1" applyFont="1" applyFill="1" applyBorder="1" applyAlignment="1" applyProtection="1">
      <protection locked="0"/>
    </xf>
    <xf numFmtId="41" fontId="3" fillId="0" borderId="6" xfId="1" applyNumberFormat="1" applyFont="1" applyFill="1" applyBorder="1" applyAlignment="1" applyProtection="1">
      <alignment horizontal="center"/>
    </xf>
    <xf numFmtId="41" fontId="11" fillId="0" borderId="44" xfId="1" applyNumberFormat="1" applyFont="1" applyFill="1" applyBorder="1" applyAlignment="1" applyProtection="1">
      <protection locked="0"/>
    </xf>
    <xf numFmtId="41" fontId="11" fillId="0" borderId="48" xfId="1" applyNumberFormat="1" applyFont="1" applyFill="1" applyBorder="1" applyAlignment="1" applyProtection="1">
      <protection locked="0"/>
    </xf>
    <xf numFmtId="41" fontId="11" fillId="0" borderId="45" xfId="1" applyNumberFormat="1" applyFont="1" applyFill="1" applyBorder="1" applyAlignment="1" applyProtection="1">
      <protection locked="0"/>
    </xf>
    <xf numFmtId="41" fontId="3" fillId="0" borderId="60" xfId="1" applyNumberFormat="1" applyFont="1" applyFill="1" applyBorder="1" applyAlignment="1">
      <alignment vertical="center" shrinkToFit="1"/>
    </xf>
    <xf numFmtId="41" fontId="3" fillId="0" borderId="0" xfId="1" applyNumberFormat="1" applyFont="1" applyFill="1" applyAlignment="1">
      <alignment vertical="center" shrinkToFit="1"/>
    </xf>
    <xf numFmtId="41" fontId="11" fillId="0" borderId="12" xfId="1" applyNumberFormat="1" applyFont="1" applyFill="1" applyBorder="1" applyAlignment="1" applyProtection="1">
      <protection locked="0"/>
    </xf>
    <xf numFmtId="41" fontId="3" fillId="0" borderId="96" xfId="1" applyNumberFormat="1" applyFont="1" applyFill="1" applyBorder="1" applyAlignment="1">
      <alignment vertical="center" shrinkToFit="1"/>
    </xf>
    <xf numFmtId="41" fontId="3" fillId="0" borderId="61" xfId="1" applyNumberFormat="1" applyFont="1" applyFill="1" applyBorder="1" applyAlignment="1">
      <alignment vertical="center" shrinkToFit="1"/>
    </xf>
    <xf numFmtId="41" fontId="3" fillId="0" borderId="97" xfId="1" applyNumberFormat="1" applyFont="1" applyFill="1" applyBorder="1" applyAlignment="1">
      <alignment vertical="center" shrinkToFit="1"/>
    </xf>
    <xf numFmtId="41" fontId="11" fillId="0" borderId="90" xfId="1" applyNumberFormat="1" applyFont="1" applyFill="1" applyBorder="1" applyAlignment="1" applyProtection="1">
      <protection locked="0"/>
    </xf>
    <xf numFmtId="41" fontId="3" fillId="0" borderId="91" xfId="1" applyNumberFormat="1" applyFont="1" applyFill="1" applyBorder="1" applyAlignment="1">
      <alignment vertical="center" shrinkToFit="1"/>
    </xf>
    <xf numFmtId="41" fontId="11" fillId="0" borderId="62" xfId="1" applyNumberFormat="1" applyFont="1" applyFill="1" applyBorder="1" applyAlignment="1" applyProtection="1"/>
    <xf numFmtId="41" fontId="11" fillId="0" borderId="0" xfId="1" applyNumberFormat="1" applyFont="1" applyFill="1" applyBorder="1" applyAlignment="1" applyProtection="1">
      <protection locked="0"/>
    </xf>
    <xf numFmtId="41" fontId="11" fillId="0" borderId="31" xfId="1" applyNumberFormat="1" applyFont="1" applyFill="1" applyBorder="1" applyAlignment="1" applyProtection="1">
      <protection locked="0"/>
    </xf>
    <xf numFmtId="41" fontId="11" fillId="0" borderId="13" xfId="1" applyNumberFormat="1" applyFont="1" applyFill="1" applyBorder="1" applyAlignment="1" applyProtection="1">
      <protection locked="0"/>
    </xf>
    <xf numFmtId="41" fontId="3" fillId="0" borderId="63" xfId="1" applyNumberFormat="1" applyFont="1" applyFill="1" applyBorder="1" applyAlignment="1">
      <alignment vertical="center" shrinkToFit="1"/>
    </xf>
    <xf numFmtId="41" fontId="11" fillId="0" borderId="27" xfId="1" applyNumberFormat="1" applyFont="1" applyFill="1" applyBorder="1" applyAlignment="1" applyProtection="1">
      <protection locked="0"/>
    </xf>
    <xf numFmtId="41" fontId="11" fillId="0" borderId="30" xfId="1" applyNumberFormat="1" applyFont="1" applyFill="1" applyBorder="1" applyAlignment="1" applyProtection="1">
      <protection locked="0"/>
    </xf>
    <xf numFmtId="41" fontId="11" fillId="0" borderId="60" xfId="1" applyNumberFormat="1" applyFont="1" applyFill="1" applyBorder="1" applyAlignment="1" applyProtection="1">
      <protection locked="0"/>
    </xf>
    <xf numFmtId="41" fontId="11" fillId="0" borderId="14" xfId="1" applyNumberFormat="1" applyFont="1" applyFill="1" applyBorder="1" applyAlignment="1" applyProtection="1">
      <protection locked="0"/>
    </xf>
    <xf numFmtId="41" fontId="11" fillId="0" borderId="94" xfId="1" applyNumberFormat="1" applyFont="1" applyFill="1" applyBorder="1" applyAlignment="1" applyProtection="1">
      <alignment shrinkToFit="1"/>
      <protection locked="0"/>
    </xf>
    <xf numFmtId="41" fontId="11" fillId="0" borderId="25" xfId="0" applyNumberFormat="1" applyFont="1" applyFill="1" applyBorder="1" applyAlignment="1" applyProtection="1">
      <alignment shrinkToFit="1"/>
      <protection locked="0"/>
    </xf>
    <xf numFmtId="41" fontId="11" fillId="0" borderId="13" xfId="0" applyNumberFormat="1" applyFont="1" applyFill="1" applyBorder="1" applyAlignment="1" applyProtection="1">
      <alignment shrinkToFit="1"/>
      <protection locked="0"/>
    </xf>
    <xf numFmtId="41" fontId="11" fillId="0" borderId="19" xfId="1" applyNumberFormat="1" applyFont="1" applyFill="1" applyBorder="1" applyAlignment="1" applyProtection="1">
      <alignment shrinkToFit="1"/>
      <protection locked="0"/>
    </xf>
    <xf numFmtId="41" fontId="11" fillId="0" borderId="21" xfId="0" applyNumberFormat="1" applyFont="1" applyFill="1" applyBorder="1" applyAlignment="1" applyProtection="1">
      <alignment shrinkToFit="1"/>
      <protection locked="0"/>
    </xf>
    <xf numFmtId="41" fontId="11" fillId="0" borderId="24" xfId="1" applyNumberFormat="1" applyFont="1" applyFill="1" applyBorder="1" applyAlignment="1" applyProtection="1">
      <alignment shrinkToFit="1"/>
      <protection locked="0"/>
    </xf>
    <xf numFmtId="41" fontId="11" fillId="0" borderId="57" xfId="0" applyNumberFormat="1" applyFont="1" applyFill="1" applyBorder="1" applyAlignment="1" applyProtection="1">
      <alignment shrinkToFit="1"/>
      <protection locked="0"/>
    </xf>
    <xf numFmtId="41" fontId="11" fillId="0" borderId="36" xfId="1" applyNumberFormat="1" applyFont="1" applyFill="1" applyBorder="1" applyAlignment="1" applyProtection="1">
      <alignment shrinkToFit="1"/>
      <protection locked="0"/>
    </xf>
    <xf numFmtId="41" fontId="11" fillId="0" borderId="37" xfId="0" applyNumberFormat="1" applyFont="1" applyFill="1" applyBorder="1" applyAlignment="1" applyProtection="1">
      <alignment shrinkToFit="1"/>
      <protection locked="0"/>
    </xf>
    <xf numFmtId="41" fontId="11" fillId="0" borderId="43" xfId="1" applyNumberFormat="1" applyFont="1" applyFill="1" applyBorder="1" applyAlignment="1" applyProtection="1">
      <alignment shrinkToFit="1"/>
      <protection locked="0"/>
    </xf>
    <xf numFmtId="41" fontId="11" fillId="0" borderId="42" xfId="1" applyNumberFormat="1" applyFont="1" applyFill="1" applyBorder="1" applyAlignment="1" applyProtection="1">
      <alignment shrinkToFit="1"/>
      <protection locked="0"/>
    </xf>
    <xf numFmtId="41" fontId="11" fillId="0" borderId="32" xfId="1" applyNumberFormat="1" applyFont="1" applyFill="1" applyBorder="1" applyAlignment="1" applyProtection="1">
      <alignment shrinkToFit="1"/>
      <protection locked="0"/>
    </xf>
    <xf numFmtId="41" fontId="11" fillId="0" borderId="33" xfId="1" applyNumberFormat="1" applyFont="1" applyFill="1" applyBorder="1" applyAlignment="1" applyProtection="1">
      <alignment shrinkToFit="1"/>
      <protection locked="0"/>
    </xf>
    <xf numFmtId="41" fontId="11" fillId="0" borderId="18" xfId="1" applyNumberFormat="1" applyFont="1" applyFill="1" applyBorder="1" applyAlignment="1" applyProtection="1">
      <alignment shrinkToFit="1"/>
      <protection locked="0"/>
    </xf>
    <xf numFmtId="41" fontId="11" fillId="0" borderId="40" xfId="1" applyNumberFormat="1" applyFont="1" applyFill="1" applyBorder="1" applyAlignment="1" applyProtection="1">
      <alignment shrinkToFit="1"/>
      <protection locked="0"/>
    </xf>
    <xf numFmtId="41" fontId="11" fillId="0" borderId="95" xfId="1" applyNumberFormat="1" applyFont="1" applyFill="1" applyBorder="1" applyAlignment="1" applyProtection="1">
      <alignment shrinkToFit="1"/>
      <protection locked="0"/>
    </xf>
    <xf numFmtId="41" fontId="11" fillId="0" borderId="26" xfId="0" applyNumberFormat="1" applyFont="1" applyFill="1" applyBorder="1" applyAlignment="1" applyProtection="1">
      <alignment shrinkToFit="1"/>
      <protection locked="0"/>
    </xf>
    <xf numFmtId="41" fontId="11" fillId="0" borderId="73" xfId="1" applyNumberFormat="1" applyFont="1" applyFill="1" applyBorder="1" applyAlignment="1" applyProtection="1">
      <alignment shrinkToFit="1"/>
    </xf>
    <xf numFmtId="41" fontId="11" fillId="0" borderId="32" xfId="1" applyNumberFormat="1" applyFont="1" applyFill="1" applyBorder="1" applyAlignment="1" applyProtection="1">
      <alignment shrinkToFit="1"/>
    </xf>
    <xf numFmtId="41" fontId="11" fillId="0" borderId="51" xfId="1" applyNumberFormat="1" applyFont="1" applyFill="1" applyBorder="1" applyAlignment="1" applyProtection="1">
      <alignment shrinkToFit="1"/>
    </xf>
    <xf numFmtId="41" fontId="3" fillId="0" borderId="0" xfId="0" applyNumberFormat="1" applyFont="1" applyFill="1" applyBorder="1" applyAlignment="1" applyProtection="1">
      <protection locked="0"/>
    </xf>
    <xf numFmtId="41" fontId="11" fillId="0" borderId="54" xfId="1" applyNumberFormat="1" applyFont="1" applyFill="1" applyBorder="1" applyAlignment="1" applyProtection="1">
      <protection locked="0"/>
    </xf>
    <xf numFmtId="41" fontId="11" fillId="0" borderId="13" xfId="0" applyNumberFormat="1" applyFont="1" applyFill="1" applyBorder="1" applyAlignment="1" applyProtection="1">
      <protection locked="0"/>
    </xf>
    <xf numFmtId="38" fontId="11" fillId="0" borderId="12" xfId="1" applyFont="1" applyFill="1" applyBorder="1" applyAlignment="1" applyProtection="1">
      <protection locked="0"/>
    </xf>
    <xf numFmtId="41" fontId="11" fillId="0" borderId="79" xfId="0" applyNumberFormat="1" applyFont="1" applyFill="1" applyBorder="1" applyAlignment="1" applyProtection="1">
      <protection locked="0"/>
    </xf>
    <xf numFmtId="41" fontId="11" fillId="0" borderId="55" xfId="1" applyNumberFormat="1" applyFont="1" applyFill="1" applyBorder="1" applyAlignment="1" applyProtection="1"/>
    <xf numFmtId="41" fontId="11" fillId="0" borderId="78" xfId="1" applyNumberFormat="1" applyFont="1" applyFill="1" applyBorder="1" applyAlignment="1" applyProtection="1"/>
    <xf numFmtId="41" fontId="3" fillId="0" borderId="25" xfId="0" applyNumberFormat="1" applyFont="1" applyFill="1" applyBorder="1" applyAlignment="1" applyProtection="1">
      <protection locked="0"/>
    </xf>
    <xf numFmtId="41" fontId="3" fillId="0" borderId="21" xfId="0" applyNumberFormat="1" applyFont="1" applyFill="1" applyBorder="1" applyAlignment="1" applyProtection="1">
      <protection locked="0"/>
    </xf>
    <xf numFmtId="41" fontId="3" fillId="0" borderId="57" xfId="0" applyNumberFormat="1" applyFont="1" applyFill="1" applyBorder="1" applyAlignment="1" applyProtection="1">
      <protection locked="0"/>
    </xf>
    <xf numFmtId="41" fontId="3" fillId="0" borderId="27" xfId="0" applyNumberFormat="1" applyFont="1" applyFill="1" applyBorder="1" applyAlignment="1" applyProtection="1">
      <protection locked="0"/>
    </xf>
    <xf numFmtId="41" fontId="3" fillId="0" borderId="37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6" xfId="0" applyNumberFormat="1" applyFont="1" applyFill="1" applyBorder="1" applyAlignment="1" applyProtection="1">
      <protection locked="0"/>
    </xf>
    <xf numFmtId="41" fontId="3" fillId="0" borderId="72" xfId="0" applyNumberFormat="1" applyFont="1" applyFill="1" applyBorder="1" applyAlignment="1" applyProtection="1">
      <protection locked="0"/>
    </xf>
    <xf numFmtId="41" fontId="3" fillId="0" borderId="46" xfId="0" applyNumberFormat="1" applyFont="1" applyFill="1" applyBorder="1" applyAlignment="1" applyProtection="1">
      <protection locked="0"/>
    </xf>
    <xf numFmtId="41" fontId="3" fillId="0" borderId="76" xfId="1" applyNumberFormat="1" applyFont="1" applyFill="1" applyBorder="1" applyAlignment="1" applyProtection="1"/>
    <xf numFmtId="177" fontId="3" fillId="0" borderId="14" xfId="0" applyNumberFormat="1" applyFont="1" applyFill="1" applyBorder="1" applyAlignment="1" applyProtection="1"/>
    <xf numFmtId="177" fontId="3" fillId="0" borderId="14" xfId="1" applyNumberFormat="1" applyFont="1" applyFill="1" applyBorder="1" applyAlignment="1" applyProtection="1"/>
    <xf numFmtId="177" fontId="3" fillId="0" borderId="32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8" fontId="3" fillId="0" borderId="51" xfId="1" applyNumberFormat="1" applyFont="1" applyFill="1" applyBorder="1" applyAlignment="1" applyProtection="1"/>
    <xf numFmtId="178" fontId="3" fillId="0" borderId="37" xfId="0" applyNumberFormat="1" applyFont="1" applyFill="1" applyBorder="1" applyAlignment="1" applyProtection="1"/>
    <xf numFmtId="178" fontId="3" fillId="0" borderId="37" xfId="1" applyNumberFormat="1" applyFont="1" applyFill="1" applyBorder="1" applyAlignment="1" applyProtection="1"/>
    <xf numFmtId="41" fontId="3" fillId="0" borderId="9" xfId="1" applyNumberFormat="1" applyFont="1" applyBorder="1" applyAlignment="1" applyProtection="1">
      <alignment horizontal="center" vertical="center"/>
    </xf>
    <xf numFmtId="41" fontId="3" fillId="0" borderId="16" xfId="1" applyNumberFormat="1" applyFont="1" applyBorder="1" applyAlignment="1" applyProtection="1">
      <alignment horizontal="center" vertical="center"/>
    </xf>
    <xf numFmtId="41" fontId="9" fillId="0" borderId="0" xfId="1" applyNumberFormat="1" applyFont="1" applyAlignment="1" applyProtection="1">
      <alignment horizontal="center"/>
      <protection locked="0"/>
    </xf>
    <xf numFmtId="41" fontId="7" fillId="0" borderId="9" xfId="1" applyNumberFormat="1" applyFont="1" applyBorder="1" applyAlignment="1" applyProtection="1">
      <alignment horizontal="center" vertical="center"/>
    </xf>
    <xf numFmtId="41" fontId="7" fillId="0" borderId="16" xfId="1" applyNumberFormat="1" applyFont="1" applyBorder="1" applyAlignment="1" applyProtection="1">
      <alignment horizontal="center" vertical="center"/>
    </xf>
    <xf numFmtId="41" fontId="3" fillId="0" borderId="28" xfId="1" applyNumberFormat="1" applyFont="1" applyBorder="1" applyAlignment="1" applyProtection="1">
      <alignment horizontal="center" vertical="center"/>
    </xf>
    <xf numFmtId="41" fontId="3" fillId="0" borderId="29" xfId="1" applyNumberFormat="1" applyFont="1" applyBorder="1" applyAlignment="1" applyProtection="1">
      <alignment horizontal="center" vertical="center"/>
    </xf>
    <xf numFmtId="41" fontId="3" fillId="0" borderId="2" xfId="1" applyNumberFormat="1" applyFont="1" applyBorder="1" applyAlignment="1" applyProtection="1">
      <alignment horizontal="center" vertical="center"/>
    </xf>
    <xf numFmtId="41" fontId="3" fillId="0" borderId="30" xfId="1" applyNumberFormat="1" applyFont="1" applyBorder="1" applyAlignment="1" applyProtection="1">
      <alignment horizontal="center" vertical="center"/>
    </xf>
    <xf numFmtId="41" fontId="7" fillId="0" borderId="28" xfId="1" applyNumberFormat="1" applyFont="1" applyBorder="1" applyAlignment="1" applyProtection="1">
      <alignment horizontal="center" vertical="center"/>
    </xf>
    <xf numFmtId="41" fontId="7" fillId="0" borderId="29" xfId="1" applyNumberFormat="1" applyFont="1" applyBorder="1" applyAlignment="1" applyProtection="1">
      <alignment horizontal="center" vertical="center"/>
    </xf>
    <xf numFmtId="41" fontId="7" fillId="0" borderId="2" xfId="1" applyNumberFormat="1" applyFont="1" applyBorder="1" applyAlignment="1" applyProtection="1">
      <alignment horizontal="center" vertical="center"/>
    </xf>
    <xf numFmtId="41" fontId="7" fillId="0" borderId="30" xfId="1" applyNumberFormat="1" applyFont="1" applyBorder="1" applyAlignment="1" applyProtection="1">
      <alignment horizontal="center" vertical="center"/>
    </xf>
    <xf numFmtId="41" fontId="9" fillId="0" borderId="0" xfId="1" applyNumberFormat="1" applyFont="1" applyFill="1" applyAlignment="1" applyProtection="1">
      <alignment horizontal="center"/>
      <protection locked="0"/>
    </xf>
    <xf numFmtId="41" fontId="3" fillId="0" borderId="9" xfId="1" applyNumberFormat="1" applyFont="1" applyFill="1" applyBorder="1" applyAlignment="1" applyProtection="1">
      <alignment horizontal="center" vertical="center"/>
    </xf>
    <xf numFmtId="41" fontId="3" fillId="0" borderId="16" xfId="1" applyNumberFormat="1" applyFont="1" applyFill="1" applyBorder="1" applyAlignment="1" applyProtection="1">
      <alignment horizontal="center" vertical="center"/>
    </xf>
    <xf numFmtId="41" fontId="7" fillId="0" borderId="9" xfId="1" applyNumberFormat="1" applyFont="1" applyFill="1" applyBorder="1" applyAlignment="1" applyProtection="1">
      <alignment horizontal="center" vertical="center"/>
    </xf>
    <xf numFmtId="41" fontId="7" fillId="0" borderId="16" xfId="1" applyNumberFormat="1" applyFont="1" applyFill="1" applyBorder="1" applyAlignment="1" applyProtection="1">
      <alignment horizontal="center" vertical="center"/>
    </xf>
    <xf numFmtId="41" fontId="3" fillId="0" borderId="28" xfId="1" applyNumberFormat="1" applyFont="1" applyFill="1" applyBorder="1" applyAlignment="1" applyProtection="1">
      <alignment horizontal="center" vertical="center"/>
    </xf>
    <xf numFmtId="41" fontId="3" fillId="0" borderId="29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30" xfId="1" applyNumberFormat="1" applyFont="1" applyFill="1" applyBorder="1" applyAlignment="1" applyProtection="1">
      <alignment horizontal="center" vertical="center"/>
    </xf>
    <xf numFmtId="41" fontId="7" fillId="0" borderId="28" xfId="1" applyNumberFormat="1" applyFont="1" applyFill="1" applyBorder="1" applyAlignment="1" applyProtection="1">
      <alignment horizontal="center" vertical="center"/>
    </xf>
    <xf numFmtId="41" fontId="7" fillId="0" borderId="29" xfId="1" applyNumberFormat="1" applyFont="1" applyFill="1" applyBorder="1" applyAlignment="1" applyProtection="1">
      <alignment horizontal="center" vertical="center"/>
    </xf>
    <xf numFmtId="41" fontId="7" fillId="0" borderId="2" xfId="1" applyNumberFormat="1" applyFont="1" applyFill="1" applyBorder="1" applyAlignment="1" applyProtection="1">
      <alignment horizontal="center" vertical="center"/>
    </xf>
    <xf numFmtId="41" fontId="7" fillId="0" borderId="30" xfId="1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1"/>
  <sheetViews>
    <sheetView tabSelected="1" topLeftCell="F132" zoomScale="50" zoomScaleNormal="50" workbookViewId="0">
      <selection activeCell="O150" sqref="O150"/>
    </sheetView>
  </sheetViews>
  <sheetFormatPr defaultColWidth="13.375" defaultRowHeight="18.75"/>
  <cols>
    <col min="1" max="1" width="5.875" style="38" customWidth="1"/>
    <col min="2" max="2" width="21.25" style="38" customWidth="1"/>
    <col min="3" max="3" width="11.25" style="38" customWidth="1"/>
    <col min="4" max="7" width="24.625" style="38" customWidth="1"/>
    <col min="8" max="9" width="19.625" style="38" customWidth="1"/>
    <col min="10" max="16" width="24.625" style="38" customWidth="1"/>
    <col min="17" max="17" width="24.625" style="2" customWidth="1"/>
    <col min="18" max="18" width="0.125" style="38" hidden="1" customWidth="1"/>
    <col min="19" max="37" width="17.375" style="38" customWidth="1"/>
    <col min="38" max="256" width="13.375" style="38"/>
    <col min="257" max="257" width="5.875" style="38" customWidth="1"/>
    <col min="258" max="258" width="21.25" style="38" customWidth="1"/>
    <col min="259" max="259" width="11.25" style="38" customWidth="1"/>
    <col min="260" max="273" width="19.625" style="38" customWidth="1"/>
    <col min="274" max="274" width="0" style="38" hidden="1" customWidth="1"/>
    <col min="275" max="293" width="17.375" style="38" customWidth="1"/>
    <col min="294" max="512" width="13.375" style="38"/>
    <col min="513" max="513" width="5.875" style="38" customWidth="1"/>
    <col min="514" max="514" width="21.25" style="38" customWidth="1"/>
    <col min="515" max="515" width="11.25" style="38" customWidth="1"/>
    <col min="516" max="529" width="19.625" style="38" customWidth="1"/>
    <col min="530" max="530" width="0" style="38" hidden="1" customWidth="1"/>
    <col min="531" max="549" width="17.375" style="38" customWidth="1"/>
    <col min="550" max="768" width="13.375" style="38"/>
    <col min="769" max="769" width="5.875" style="38" customWidth="1"/>
    <col min="770" max="770" width="21.25" style="38" customWidth="1"/>
    <col min="771" max="771" width="11.25" style="38" customWidth="1"/>
    <col min="772" max="785" width="19.625" style="38" customWidth="1"/>
    <col min="786" max="786" width="0" style="38" hidden="1" customWidth="1"/>
    <col min="787" max="805" width="17.375" style="38" customWidth="1"/>
    <col min="806" max="1024" width="13.375" style="38"/>
    <col min="1025" max="1025" width="5.875" style="38" customWidth="1"/>
    <col min="1026" max="1026" width="21.25" style="38" customWidth="1"/>
    <col min="1027" max="1027" width="11.25" style="38" customWidth="1"/>
    <col min="1028" max="1041" width="19.625" style="38" customWidth="1"/>
    <col min="1042" max="1042" width="0" style="38" hidden="1" customWidth="1"/>
    <col min="1043" max="1061" width="17.375" style="38" customWidth="1"/>
    <col min="1062" max="1280" width="13.375" style="38"/>
    <col min="1281" max="1281" width="5.875" style="38" customWidth="1"/>
    <col min="1282" max="1282" width="21.25" style="38" customWidth="1"/>
    <col min="1283" max="1283" width="11.25" style="38" customWidth="1"/>
    <col min="1284" max="1297" width="19.625" style="38" customWidth="1"/>
    <col min="1298" max="1298" width="0" style="38" hidden="1" customWidth="1"/>
    <col min="1299" max="1317" width="17.375" style="38" customWidth="1"/>
    <col min="1318" max="1536" width="13.375" style="38"/>
    <col min="1537" max="1537" width="5.875" style="38" customWidth="1"/>
    <col min="1538" max="1538" width="21.25" style="38" customWidth="1"/>
    <col min="1539" max="1539" width="11.25" style="38" customWidth="1"/>
    <col min="1540" max="1553" width="19.625" style="38" customWidth="1"/>
    <col min="1554" max="1554" width="0" style="38" hidden="1" customWidth="1"/>
    <col min="1555" max="1573" width="17.375" style="38" customWidth="1"/>
    <col min="1574" max="1792" width="13.375" style="38"/>
    <col min="1793" max="1793" width="5.875" style="38" customWidth="1"/>
    <col min="1794" max="1794" width="21.25" style="38" customWidth="1"/>
    <col min="1795" max="1795" width="11.25" style="38" customWidth="1"/>
    <col min="1796" max="1809" width="19.625" style="38" customWidth="1"/>
    <col min="1810" max="1810" width="0" style="38" hidden="1" customWidth="1"/>
    <col min="1811" max="1829" width="17.375" style="38" customWidth="1"/>
    <col min="1830" max="2048" width="13.375" style="38"/>
    <col min="2049" max="2049" width="5.875" style="38" customWidth="1"/>
    <col min="2050" max="2050" width="21.25" style="38" customWidth="1"/>
    <col min="2051" max="2051" width="11.25" style="38" customWidth="1"/>
    <col min="2052" max="2065" width="19.625" style="38" customWidth="1"/>
    <col min="2066" max="2066" width="0" style="38" hidden="1" customWidth="1"/>
    <col min="2067" max="2085" width="17.375" style="38" customWidth="1"/>
    <col min="2086" max="2304" width="13.375" style="38"/>
    <col min="2305" max="2305" width="5.875" style="38" customWidth="1"/>
    <col min="2306" max="2306" width="21.25" style="38" customWidth="1"/>
    <col min="2307" max="2307" width="11.25" style="38" customWidth="1"/>
    <col min="2308" max="2321" width="19.625" style="38" customWidth="1"/>
    <col min="2322" max="2322" width="0" style="38" hidden="1" customWidth="1"/>
    <col min="2323" max="2341" width="17.375" style="38" customWidth="1"/>
    <col min="2342" max="2560" width="13.375" style="38"/>
    <col min="2561" max="2561" width="5.875" style="38" customWidth="1"/>
    <col min="2562" max="2562" width="21.25" style="38" customWidth="1"/>
    <col min="2563" max="2563" width="11.25" style="38" customWidth="1"/>
    <col min="2564" max="2577" width="19.625" style="38" customWidth="1"/>
    <col min="2578" max="2578" width="0" style="38" hidden="1" customWidth="1"/>
    <col min="2579" max="2597" width="17.375" style="38" customWidth="1"/>
    <col min="2598" max="2816" width="13.375" style="38"/>
    <col min="2817" max="2817" width="5.875" style="38" customWidth="1"/>
    <col min="2818" max="2818" width="21.25" style="38" customWidth="1"/>
    <col min="2819" max="2819" width="11.25" style="38" customWidth="1"/>
    <col min="2820" max="2833" width="19.625" style="38" customWidth="1"/>
    <col min="2834" max="2834" width="0" style="38" hidden="1" customWidth="1"/>
    <col min="2835" max="2853" width="17.375" style="38" customWidth="1"/>
    <col min="2854" max="3072" width="13.375" style="38"/>
    <col min="3073" max="3073" width="5.875" style="38" customWidth="1"/>
    <col min="3074" max="3074" width="21.25" style="38" customWidth="1"/>
    <col min="3075" max="3075" width="11.25" style="38" customWidth="1"/>
    <col min="3076" max="3089" width="19.625" style="38" customWidth="1"/>
    <col min="3090" max="3090" width="0" style="38" hidden="1" customWidth="1"/>
    <col min="3091" max="3109" width="17.375" style="38" customWidth="1"/>
    <col min="3110" max="3328" width="13.375" style="38"/>
    <col min="3329" max="3329" width="5.875" style="38" customWidth="1"/>
    <col min="3330" max="3330" width="21.25" style="38" customWidth="1"/>
    <col min="3331" max="3331" width="11.25" style="38" customWidth="1"/>
    <col min="3332" max="3345" width="19.625" style="38" customWidth="1"/>
    <col min="3346" max="3346" width="0" style="38" hidden="1" customWidth="1"/>
    <col min="3347" max="3365" width="17.375" style="38" customWidth="1"/>
    <col min="3366" max="3584" width="13.375" style="38"/>
    <col min="3585" max="3585" width="5.875" style="38" customWidth="1"/>
    <col min="3586" max="3586" width="21.25" style="38" customWidth="1"/>
    <col min="3587" max="3587" width="11.25" style="38" customWidth="1"/>
    <col min="3588" max="3601" width="19.625" style="38" customWidth="1"/>
    <col min="3602" max="3602" width="0" style="38" hidden="1" customWidth="1"/>
    <col min="3603" max="3621" width="17.375" style="38" customWidth="1"/>
    <col min="3622" max="3840" width="13.375" style="38"/>
    <col min="3841" max="3841" width="5.875" style="38" customWidth="1"/>
    <col min="3842" max="3842" width="21.25" style="38" customWidth="1"/>
    <col min="3843" max="3843" width="11.25" style="38" customWidth="1"/>
    <col min="3844" max="3857" width="19.625" style="38" customWidth="1"/>
    <col min="3858" max="3858" width="0" style="38" hidden="1" customWidth="1"/>
    <col min="3859" max="3877" width="17.375" style="38" customWidth="1"/>
    <col min="3878" max="4096" width="13.375" style="38"/>
    <col min="4097" max="4097" width="5.875" style="38" customWidth="1"/>
    <col min="4098" max="4098" width="21.25" style="38" customWidth="1"/>
    <col min="4099" max="4099" width="11.25" style="38" customWidth="1"/>
    <col min="4100" max="4113" width="19.625" style="38" customWidth="1"/>
    <col min="4114" max="4114" width="0" style="38" hidden="1" customWidth="1"/>
    <col min="4115" max="4133" width="17.375" style="38" customWidth="1"/>
    <col min="4134" max="4352" width="13.375" style="38"/>
    <col min="4353" max="4353" width="5.875" style="38" customWidth="1"/>
    <col min="4354" max="4354" width="21.25" style="38" customWidth="1"/>
    <col min="4355" max="4355" width="11.25" style="38" customWidth="1"/>
    <col min="4356" max="4369" width="19.625" style="38" customWidth="1"/>
    <col min="4370" max="4370" width="0" style="38" hidden="1" customWidth="1"/>
    <col min="4371" max="4389" width="17.375" style="38" customWidth="1"/>
    <col min="4390" max="4608" width="13.375" style="38"/>
    <col min="4609" max="4609" width="5.875" style="38" customWidth="1"/>
    <col min="4610" max="4610" width="21.25" style="38" customWidth="1"/>
    <col min="4611" max="4611" width="11.25" style="38" customWidth="1"/>
    <col min="4612" max="4625" width="19.625" style="38" customWidth="1"/>
    <col min="4626" max="4626" width="0" style="38" hidden="1" customWidth="1"/>
    <col min="4627" max="4645" width="17.375" style="38" customWidth="1"/>
    <col min="4646" max="4864" width="13.375" style="38"/>
    <col min="4865" max="4865" width="5.875" style="38" customWidth="1"/>
    <col min="4866" max="4866" width="21.25" style="38" customWidth="1"/>
    <col min="4867" max="4867" width="11.25" style="38" customWidth="1"/>
    <col min="4868" max="4881" width="19.625" style="38" customWidth="1"/>
    <col min="4882" max="4882" width="0" style="38" hidden="1" customWidth="1"/>
    <col min="4883" max="4901" width="17.375" style="38" customWidth="1"/>
    <col min="4902" max="5120" width="13.375" style="38"/>
    <col min="5121" max="5121" width="5.875" style="38" customWidth="1"/>
    <col min="5122" max="5122" width="21.25" style="38" customWidth="1"/>
    <col min="5123" max="5123" width="11.25" style="38" customWidth="1"/>
    <col min="5124" max="5137" width="19.625" style="38" customWidth="1"/>
    <col min="5138" max="5138" width="0" style="38" hidden="1" customWidth="1"/>
    <col min="5139" max="5157" width="17.375" style="38" customWidth="1"/>
    <col min="5158" max="5376" width="13.375" style="38"/>
    <col min="5377" max="5377" width="5.875" style="38" customWidth="1"/>
    <col min="5378" max="5378" width="21.25" style="38" customWidth="1"/>
    <col min="5379" max="5379" width="11.25" style="38" customWidth="1"/>
    <col min="5380" max="5393" width="19.625" style="38" customWidth="1"/>
    <col min="5394" max="5394" width="0" style="38" hidden="1" customWidth="1"/>
    <col min="5395" max="5413" width="17.375" style="38" customWidth="1"/>
    <col min="5414" max="5632" width="13.375" style="38"/>
    <col min="5633" max="5633" width="5.875" style="38" customWidth="1"/>
    <col min="5634" max="5634" width="21.25" style="38" customWidth="1"/>
    <col min="5635" max="5635" width="11.25" style="38" customWidth="1"/>
    <col min="5636" max="5649" width="19.625" style="38" customWidth="1"/>
    <col min="5650" max="5650" width="0" style="38" hidden="1" customWidth="1"/>
    <col min="5651" max="5669" width="17.375" style="38" customWidth="1"/>
    <col min="5670" max="5888" width="13.375" style="38"/>
    <col min="5889" max="5889" width="5.875" style="38" customWidth="1"/>
    <col min="5890" max="5890" width="21.25" style="38" customWidth="1"/>
    <col min="5891" max="5891" width="11.25" style="38" customWidth="1"/>
    <col min="5892" max="5905" width="19.625" style="38" customWidth="1"/>
    <col min="5906" max="5906" width="0" style="38" hidden="1" customWidth="1"/>
    <col min="5907" max="5925" width="17.375" style="38" customWidth="1"/>
    <col min="5926" max="6144" width="13.375" style="38"/>
    <col min="6145" max="6145" width="5.875" style="38" customWidth="1"/>
    <col min="6146" max="6146" width="21.25" style="38" customWidth="1"/>
    <col min="6147" max="6147" width="11.25" style="38" customWidth="1"/>
    <col min="6148" max="6161" width="19.625" style="38" customWidth="1"/>
    <col min="6162" max="6162" width="0" style="38" hidden="1" customWidth="1"/>
    <col min="6163" max="6181" width="17.375" style="38" customWidth="1"/>
    <col min="6182" max="6400" width="13.375" style="38"/>
    <col min="6401" max="6401" width="5.875" style="38" customWidth="1"/>
    <col min="6402" max="6402" width="21.25" style="38" customWidth="1"/>
    <col min="6403" max="6403" width="11.25" style="38" customWidth="1"/>
    <col min="6404" max="6417" width="19.625" style="38" customWidth="1"/>
    <col min="6418" max="6418" width="0" style="38" hidden="1" customWidth="1"/>
    <col min="6419" max="6437" width="17.375" style="38" customWidth="1"/>
    <col min="6438" max="6656" width="13.375" style="38"/>
    <col min="6657" max="6657" width="5.875" style="38" customWidth="1"/>
    <col min="6658" max="6658" width="21.25" style="38" customWidth="1"/>
    <col min="6659" max="6659" width="11.25" style="38" customWidth="1"/>
    <col min="6660" max="6673" width="19.625" style="38" customWidth="1"/>
    <col min="6674" max="6674" width="0" style="38" hidden="1" customWidth="1"/>
    <col min="6675" max="6693" width="17.375" style="38" customWidth="1"/>
    <col min="6694" max="6912" width="13.375" style="38"/>
    <col min="6913" max="6913" width="5.875" style="38" customWidth="1"/>
    <col min="6914" max="6914" width="21.25" style="38" customWidth="1"/>
    <col min="6915" max="6915" width="11.25" style="38" customWidth="1"/>
    <col min="6916" max="6929" width="19.625" style="38" customWidth="1"/>
    <col min="6930" max="6930" width="0" style="38" hidden="1" customWidth="1"/>
    <col min="6931" max="6949" width="17.375" style="38" customWidth="1"/>
    <col min="6950" max="7168" width="13.375" style="38"/>
    <col min="7169" max="7169" width="5.875" style="38" customWidth="1"/>
    <col min="7170" max="7170" width="21.25" style="38" customWidth="1"/>
    <col min="7171" max="7171" width="11.25" style="38" customWidth="1"/>
    <col min="7172" max="7185" width="19.625" style="38" customWidth="1"/>
    <col min="7186" max="7186" width="0" style="38" hidden="1" customWidth="1"/>
    <col min="7187" max="7205" width="17.375" style="38" customWidth="1"/>
    <col min="7206" max="7424" width="13.375" style="38"/>
    <col min="7425" max="7425" width="5.875" style="38" customWidth="1"/>
    <col min="7426" max="7426" width="21.25" style="38" customWidth="1"/>
    <col min="7427" max="7427" width="11.25" style="38" customWidth="1"/>
    <col min="7428" max="7441" width="19.625" style="38" customWidth="1"/>
    <col min="7442" max="7442" width="0" style="38" hidden="1" customWidth="1"/>
    <col min="7443" max="7461" width="17.375" style="38" customWidth="1"/>
    <col min="7462" max="7680" width="13.375" style="38"/>
    <col min="7681" max="7681" width="5.875" style="38" customWidth="1"/>
    <col min="7682" max="7682" width="21.25" style="38" customWidth="1"/>
    <col min="7683" max="7683" width="11.25" style="38" customWidth="1"/>
    <col min="7684" max="7697" width="19.625" style="38" customWidth="1"/>
    <col min="7698" max="7698" width="0" style="38" hidden="1" customWidth="1"/>
    <col min="7699" max="7717" width="17.375" style="38" customWidth="1"/>
    <col min="7718" max="7936" width="13.375" style="38"/>
    <col min="7937" max="7937" width="5.875" style="38" customWidth="1"/>
    <col min="7938" max="7938" width="21.25" style="38" customWidth="1"/>
    <col min="7939" max="7939" width="11.25" style="38" customWidth="1"/>
    <col min="7940" max="7953" width="19.625" style="38" customWidth="1"/>
    <col min="7954" max="7954" width="0" style="38" hidden="1" customWidth="1"/>
    <col min="7955" max="7973" width="17.375" style="38" customWidth="1"/>
    <col min="7974" max="8192" width="13.375" style="38"/>
    <col min="8193" max="8193" width="5.875" style="38" customWidth="1"/>
    <col min="8194" max="8194" width="21.25" style="38" customWidth="1"/>
    <col min="8195" max="8195" width="11.25" style="38" customWidth="1"/>
    <col min="8196" max="8209" width="19.625" style="38" customWidth="1"/>
    <col min="8210" max="8210" width="0" style="38" hidden="1" customWidth="1"/>
    <col min="8211" max="8229" width="17.375" style="38" customWidth="1"/>
    <col min="8230" max="8448" width="13.375" style="38"/>
    <col min="8449" max="8449" width="5.875" style="38" customWidth="1"/>
    <col min="8450" max="8450" width="21.25" style="38" customWidth="1"/>
    <col min="8451" max="8451" width="11.25" style="38" customWidth="1"/>
    <col min="8452" max="8465" width="19.625" style="38" customWidth="1"/>
    <col min="8466" max="8466" width="0" style="38" hidden="1" customWidth="1"/>
    <col min="8467" max="8485" width="17.375" style="38" customWidth="1"/>
    <col min="8486" max="8704" width="13.375" style="38"/>
    <col min="8705" max="8705" width="5.875" style="38" customWidth="1"/>
    <col min="8706" max="8706" width="21.25" style="38" customWidth="1"/>
    <col min="8707" max="8707" width="11.25" style="38" customWidth="1"/>
    <col min="8708" max="8721" width="19.625" style="38" customWidth="1"/>
    <col min="8722" max="8722" width="0" style="38" hidden="1" customWidth="1"/>
    <col min="8723" max="8741" width="17.375" style="38" customWidth="1"/>
    <col min="8742" max="8960" width="13.375" style="38"/>
    <col min="8961" max="8961" width="5.875" style="38" customWidth="1"/>
    <col min="8962" max="8962" width="21.25" style="38" customWidth="1"/>
    <col min="8963" max="8963" width="11.25" style="38" customWidth="1"/>
    <col min="8964" max="8977" width="19.625" style="38" customWidth="1"/>
    <col min="8978" max="8978" width="0" style="38" hidden="1" customWidth="1"/>
    <col min="8979" max="8997" width="17.375" style="38" customWidth="1"/>
    <col min="8998" max="9216" width="13.375" style="38"/>
    <col min="9217" max="9217" width="5.875" style="38" customWidth="1"/>
    <col min="9218" max="9218" width="21.25" style="38" customWidth="1"/>
    <col min="9219" max="9219" width="11.25" style="38" customWidth="1"/>
    <col min="9220" max="9233" width="19.625" style="38" customWidth="1"/>
    <col min="9234" max="9234" width="0" style="38" hidden="1" customWidth="1"/>
    <col min="9235" max="9253" width="17.375" style="38" customWidth="1"/>
    <col min="9254" max="9472" width="13.375" style="38"/>
    <col min="9473" max="9473" width="5.875" style="38" customWidth="1"/>
    <col min="9474" max="9474" width="21.25" style="38" customWidth="1"/>
    <col min="9475" max="9475" width="11.25" style="38" customWidth="1"/>
    <col min="9476" max="9489" width="19.625" style="38" customWidth="1"/>
    <col min="9490" max="9490" width="0" style="38" hidden="1" customWidth="1"/>
    <col min="9491" max="9509" width="17.375" style="38" customWidth="1"/>
    <col min="9510" max="9728" width="13.375" style="38"/>
    <col min="9729" max="9729" width="5.875" style="38" customWidth="1"/>
    <col min="9730" max="9730" width="21.25" style="38" customWidth="1"/>
    <col min="9731" max="9731" width="11.25" style="38" customWidth="1"/>
    <col min="9732" max="9745" width="19.625" style="38" customWidth="1"/>
    <col min="9746" max="9746" width="0" style="38" hidden="1" customWidth="1"/>
    <col min="9747" max="9765" width="17.375" style="38" customWidth="1"/>
    <col min="9766" max="9984" width="13.375" style="38"/>
    <col min="9985" max="9985" width="5.875" style="38" customWidth="1"/>
    <col min="9986" max="9986" width="21.25" style="38" customWidth="1"/>
    <col min="9987" max="9987" width="11.25" style="38" customWidth="1"/>
    <col min="9988" max="10001" width="19.625" style="38" customWidth="1"/>
    <col min="10002" max="10002" width="0" style="38" hidden="1" customWidth="1"/>
    <col min="10003" max="10021" width="17.375" style="38" customWidth="1"/>
    <col min="10022" max="10240" width="13.375" style="38"/>
    <col min="10241" max="10241" width="5.875" style="38" customWidth="1"/>
    <col min="10242" max="10242" width="21.25" style="38" customWidth="1"/>
    <col min="10243" max="10243" width="11.25" style="38" customWidth="1"/>
    <col min="10244" max="10257" width="19.625" style="38" customWidth="1"/>
    <col min="10258" max="10258" width="0" style="38" hidden="1" customWidth="1"/>
    <col min="10259" max="10277" width="17.375" style="38" customWidth="1"/>
    <col min="10278" max="10496" width="13.375" style="38"/>
    <col min="10497" max="10497" width="5.875" style="38" customWidth="1"/>
    <col min="10498" max="10498" width="21.25" style="38" customWidth="1"/>
    <col min="10499" max="10499" width="11.25" style="38" customWidth="1"/>
    <col min="10500" max="10513" width="19.625" style="38" customWidth="1"/>
    <col min="10514" max="10514" width="0" style="38" hidden="1" customWidth="1"/>
    <col min="10515" max="10533" width="17.375" style="38" customWidth="1"/>
    <col min="10534" max="10752" width="13.375" style="38"/>
    <col min="10753" max="10753" width="5.875" style="38" customWidth="1"/>
    <col min="10754" max="10754" width="21.25" style="38" customWidth="1"/>
    <col min="10755" max="10755" width="11.25" style="38" customWidth="1"/>
    <col min="10756" max="10769" width="19.625" style="38" customWidth="1"/>
    <col min="10770" max="10770" width="0" style="38" hidden="1" customWidth="1"/>
    <col min="10771" max="10789" width="17.375" style="38" customWidth="1"/>
    <col min="10790" max="11008" width="13.375" style="38"/>
    <col min="11009" max="11009" width="5.875" style="38" customWidth="1"/>
    <col min="11010" max="11010" width="21.25" style="38" customWidth="1"/>
    <col min="11011" max="11011" width="11.25" style="38" customWidth="1"/>
    <col min="11012" max="11025" width="19.625" style="38" customWidth="1"/>
    <col min="11026" max="11026" width="0" style="38" hidden="1" customWidth="1"/>
    <col min="11027" max="11045" width="17.375" style="38" customWidth="1"/>
    <col min="11046" max="11264" width="13.375" style="38"/>
    <col min="11265" max="11265" width="5.875" style="38" customWidth="1"/>
    <col min="11266" max="11266" width="21.25" style="38" customWidth="1"/>
    <col min="11267" max="11267" width="11.25" style="38" customWidth="1"/>
    <col min="11268" max="11281" width="19.625" style="38" customWidth="1"/>
    <col min="11282" max="11282" width="0" style="38" hidden="1" customWidth="1"/>
    <col min="11283" max="11301" width="17.375" style="38" customWidth="1"/>
    <col min="11302" max="11520" width="13.375" style="38"/>
    <col min="11521" max="11521" width="5.875" style="38" customWidth="1"/>
    <col min="11522" max="11522" width="21.25" style="38" customWidth="1"/>
    <col min="11523" max="11523" width="11.25" style="38" customWidth="1"/>
    <col min="11524" max="11537" width="19.625" style="38" customWidth="1"/>
    <col min="11538" max="11538" width="0" style="38" hidden="1" customWidth="1"/>
    <col min="11539" max="11557" width="17.375" style="38" customWidth="1"/>
    <col min="11558" max="11776" width="13.375" style="38"/>
    <col min="11777" max="11777" width="5.875" style="38" customWidth="1"/>
    <col min="11778" max="11778" width="21.25" style="38" customWidth="1"/>
    <col min="11779" max="11779" width="11.25" style="38" customWidth="1"/>
    <col min="11780" max="11793" width="19.625" style="38" customWidth="1"/>
    <col min="11794" max="11794" width="0" style="38" hidden="1" customWidth="1"/>
    <col min="11795" max="11813" width="17.375" style="38" customWidth="1"/>
    <col min="11814" max="12032" width="13.375" style="38"/>
    <col min="12033" max="12033" width="5.875" style="38" customWidth="1"/>
    <col min="12034" max="12034" width="21.25" style="38" customWidth="1"/>
    <col min="12035" max="12035" width="11.25" style="38" customWidth="1"/>
    <col min="12036" max="12049" width="19.625" style="38" customWidth="1"/>
    <col min="12050" max="12050" width="0" style="38" hidden="1" customWidth="1"/>
    <col min="12051" max="12069" width="17.375" style="38" customWidth="1"/>
    <col min="12070" max="12288" width="13.375" style="38"/>
    <col min="12289" max="12289" width="5.875" style="38" customWidth="1"/>
    <col min="12290" max="12290" width="21.25" style="38" customWidth="1"/>
    <col min="12291" max="12291" width="11.25" style="38" customWidth="1"/>
    <col min="12292" max="12305" width="19.625" style="38" customWidth="1"/>
    <col min="12306" max="12306" width="0" style="38" hidden="1" customWidth="1"/>
    <col min="12307" max="12325" width="17.375" style="38" customWidth="1"/>
    <col min="12326" max="12544" width="13.375" style="38"/>
    <col min="12545" max="12545" width="5.875" style="38" customWidth="1"/>
    <col min="12546" max="12546" width="21.25" style="38" customWidth="1"/>
    <col min="12547" max="12547" width="11.25" style="38" customWidth="1"/>
    <col min="12548" max="12561" width="19.625" style="38" customWidth="1"/>
    <col min="12562" max="12562" width="0" style="38" hidden="1" customWidth="1"/>
    <col min="12563" max="12581" width="17.375" style="38" customWidth="1"/>
    <col min="12582" max="12800" width="13.375" style="38"/>
    <col min="12801" max="12801" width="5.875" style="38" customWidth="1"/>
    <col min="12802" max="12802" width="21.25" style="38" customWidth="1"/>
    <col min="12803" max="12803" width="11.25" style="38" customWidth="1"/>
    <col min="12804" max="12817" width="19.625" style="38" customWidth="1"/>
    <col min="12818" max="12818" width="0" style="38" hidden="1" customWidth="1"/>
    <col min="12819" max="12837" width="17.375" style="38" customWidth="1"/>
    <col min="12838" max="13056" width="13.375" style="38"/>
    <col min="13057" max="13057" width="5.875" style="38" customWidth="1"/>
    <col min="13058" max="13058" width="21.25" style="38" customWidth="1"/>
    <col min="13059" max="13059" width="11.25" style="38" customWidth="1"/>
    <col min="13060" max="13073" width="19.625" style="38" customWidth="1"/>
    <col min="13074" max="13074" width="0" style="38" hidden="1" customWidth="1"/>
    <col min="13075" max="13093" width="17.375" style="38" customWidth="1"/>
    <col min="13094" max="13312" width="13.375" style="38"/>
    <col min="13313" max="13313" width="5.875" style="38" customWidth="1"/>
    <col min="13314" max="13314" width="21.25" style="38" customWidth="1"/>
    <col min="13315" max="13315" width="11.25" style="38" customWidth="1"/>
    <col min="13316" max="13329" width="19.625" style="38" customWidth="1"/>
    <col min="13330" max="13330" width="0" style="38" hidden="1" customWidth="1"/>
    <col min="13331" max="13349" width="17.375" style="38" customWidth="1"/>
    <col min="13350" max="13568" width="13.375" style="38"/>
    <col min="13569" max="13569" width="5.875" style="38" customWidth="1"/>
    <col min="13570" max="13570" width="21.25" style="38" customWidth="1"/>
    <col min="13571" max="13571" width="11.25" style="38" customWidth="1"/>
    <col min="13572" max="13585" width="19.625" style="38" customWidth="1"/>
    <col min="13586" max="13586" width="0" style="38" hidden="1" customWidth="1"/>
    <col min="13587" max="13605" width="17.375" style="38" customWidth="1"/>
    <col min="13606" max="13824" width="13.375" style="38"/>
    <col min="13825" max="13825" width="5.875" style="38" customWidth="1"/>
    <col min="13826" max="13826" width="21.25" style="38" customWidth="1"/>
    <col min="13827" max="13827" width="11.25" style="38" customWidth="1"/>
    <col min="13828" max="13841" width="19.625" style="38" customWidth="1"/>
    <col min="13842" max="13842" width="0" style="38" hidden="1" customWidth="1"/>
    <col min="13843" max="13861" width="17.375" style="38" customWidth="1"/>
    <col min="13862" max="14080" width="13.375" style="38"/>
    <col min="14081" max="14081" width="5.875" style="38" customWidth="1"/>
    <col min="14082" max="14082" width="21.25" style="38" customWidth="1"/>
    <col min="14083" max="14083" width="11.25" style="38" customWidth="1"/>
    <col min="14084" max="14097" width="19.625" style="38" customWidth="1"/>
    <col min="14098" max="14098" width="0" style="38" hidden="1" customWidth="1"/>
    <col min="14099" max="14117" width="17.375" style="38" customWidth="1"/>
    <col min="14118" max="14336" width="13.375" style="38"/>
    <col min="14337" max="14337" width="5.875" style="38" customWidth="1"/>
    <col min="14338" max="14338" width="21.25" style="38" customWidth="1"/>
    <col min="14339" max="14339" width="11.25" style="38" customWidth="1"/>
    <col min="14340" max="14353" width="19.625" style="38" customWidth="1"/>
    <col min="14354" max="14354" width="0" style="38" hidden="1" customWidth="1"/>
    <col min="14355" max="14373" width="17.375" style="38" customWidth="1"/>
    <col min="14374" max="14592" width="13.375" style="38"/>
    <col min="14593" max="14593" width="5.875" style="38" customWidth="1"/>
    <col min="14594" max="14594" width="21.25" style="38" customWidth="1"/>
    <col min="14595" max="14595" width="11.25" style="38" customWidth="1"/>
    <col min="14596" max="14609" width="19.625" style="38" customWidth="1"/>
    <col min="14610" max="14610" width="0" style="38" hidden="1" customWidth="1"/>
    <col min="14611" max="14629" width="17.375" style="38" customWidth="1"/>
    <col min="14630" max="14848" width="13.375" style="38"/>
    <col min="14849" max="14849" width="5.875" style="38" customWidth="1"/>
    <col min="14850" max="14850" width="21.25" style="38" customWidth="1"/>
    <col min="14851" max="14851" width="11.25" style="38" customWidth="1"/>
    <col min="14852" max="14865" width="19.625" style="38" customWidth="1"/>
    <col min="14866" max="14866" width="0" style="38" hidden="1" customWidth="1"/>
    <col min="14867" max="14885" width="17.375" style="38" customWidth="1"/>
    <col min="14886" max="15104" width="13.375" style="38"/>
    <col min="15105" max="15105" width="5.875" style="38" customWidth="1"/>
    <col min="15106" max="15106" width="21.25" style="38" customWidth="1"/>
    <col min="15107" max="15107" width="11.25" style="38" customWidth="1"/>
    <col min="15108" max="15121" width="19.625" style="38" customWidth="1"/>
    <col min="15122" max="15122" width="0" style="38" hidden="1" customWidth="1"/>
    <col min="15123" max="15141" width="17.375" style="38" customWidth="1"/>
    <col min="15142" max="15360" width="13.375" style="38"/>
    <col min="15361" max="15361" width="5.875" style="38" customWidth="1"/>
    <col min="15362" max="15362" width="21.25" style="38" customWidth="1"/>
    <col min="15363" max="15363" width="11.25" style="38" customWidth="1"/>
    <col min="15364" max="15377" width="19.625" style="38" customWidth="1"/>
    <col min="15378" max="15378" width="0" style="38" hidden="1" customWidth="1"/>
    <col min="15379" max="15397" width="17.375" style="38" customWidth="1"/>
    <col min="15398" max="15616" width="13.375" style="38"/>
    <col min="15617" max="15617" width="5.875" style="38" customWidth="1"/>
    <col min="15618" max="15618" width="21.25" style="38" customWidth="1"/>
    <col min="15619" max="15619" width="11.25" style="38" customWidth="1"/>
    <col min="15620" max="15633" width="19.625" style="38" customWidth="1"/>
    <col min="15634" max="15634" width="0" style="38" hidden="1" customWidth="1"/>
    <col min="15635" max="15653" width="17.375" style="38" customWidth="1"/>
    <col min="15654" max="15872" width="13.375" style="38"/>
    <col min="15873" max="15873" width="5.875" style="38" customWidth="1"/>
    <col min="15874" max="15874" width="21.25" style="38" customWidth="1"/>
    <col min="15875" max="15875" width="11.25" style="38" customWidth="1"/>
    <col min="15876" max="15889" width="19.625" style="38" customWidth="1"/>
    <col min="15890" max="15890" width="0" style="38" hidden="1" customWidth="1"/>
    <col min="15891" max="15909" width="17.375" style="38" customWidth="1"/>
    <col min="15910" max="16128" width="13.375" style="38"/>
    <col min="16129" max="16129" width="5.875" style="38" customWidth="1"/>
    <col min="16130" max="16130" width="21.25" style="38" customWidth="1"/>
    <col min="16131" max="16131" width="11.25" style="38" customWidth="1"/>
    <col min="16132" max="16145" width="19.625" style="38" customWidth="1"/>
    <col min="16146" max="16146" width="0" style="38" hidden="1" customWidth="1"/>
    <col min="16147" max="16165" width="17.375" style="38" customWidth="1"/>
    <col min="16166" max="16384" width="13.375" style="38"/>
  </cols>
  <sheetData>
    <row r="1" spans="1:18" ht="32.25">
      <c r="A1" s="294" t="s">
        <v>95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8" ht="32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ht="19.5" thickBot="1">
      <c r="A3" s="39"/>
      <c r="B3" s="40" t="s">
        <v>96</v>
      </c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 t="s">
        <v>97</v>
      </c>
    </row>
    <row r="4" spans="1:18">
      <c r="A4" s="4"/>
      <c r="B4" s="5"/>
      <c r="C4" s="5"/>
      <c r="D4" s="42" t="s">
        <v>1</v>
      </c>
      <c r="E4" s="6" t="s">
        <v>98</v>
      </c>
      <c r="F4" s="7" t="s">
        <v>2</v>
      </c>
      <c r="G4" s="6" t="s">
        <v>99</v>
      </c>
      <c r="H4" s="43" t="s">
        <v>3</v>
      </c>
      <c r="I4" s="42" t="s">
        <v>4</v>
      </c>
      <c r="J4" s="42" t="s">
        <v>100</v>
      </c>
      <c r="K4" s="43" t="s">
        <v>5</v>
      </c>
      <c r="L4" s="42" t="s">
        <v>101</v>
      </c>
      <c r="M4" s="42" t="s">
        <v>6</v>
      </c>
      <c r="N4" s="42" t="s">
        <v>7</v>
      </c>
      <c r="O4" s="42" t="s">
        <v>8</v>
      </c>
      <c r="P4" s="6" t="s">
        <v>115</v>
      </c>
      <c r="Q4" s="8" t="s">
        <v>93</v>
      </c>
      <c r="R4" s="44"/>
    </row>
    <row r="5" spans="1:18">
      <c r="A5" s="9" t="s">
        <v>0</v>
      </c>
      <c r="B5" s="292" t="s">
        <v>10</v>
      </c>
      <c r="C5" s="10" t="s">
        <v>11</v>
      </c>
      <c r="D5" s="11">
        <v>290.92649999999998</v>
      </c>
      <c r="E5" s="11">
        <f>SUM('１月:１２月'!E5)</f>
        <v>0</v>
      </c>
      <c r="F5" s="11">
        <f>SUM('１月:１２月'!F5)</f>
        <v>290.92649999999998</v>
      </c>
      <c r="G5" s="11">
        <f>SUM('１月:１２月'!G5)</f>
        <v>1836.0865999999999</v>
      </c>
      <c r="H5" s="11">
        <f>SUM('１月:１２月'!H5)</f>
        <v>7691.5269000000008</v>
      </c>
      <c r="I5" s="11">
        <f>SUM('１月:１２月'!I5)</f>
        <v>0</v>
      </c>
      <c r="J5" s="11">
        <f>SUM('１月:１２月'!J5)</f>
        <v>7691.5269000000008</v>
      </c>
      <c r="K5" s="11">
        <f>SUM('１月:１２月'!K5)</f>
        <v>5400.4853999999996</v>
      </c>
      <c r="L5" s="11">
        <f>SUM('１月:１２月'!L5)</f>
        <v>210.38329999999999</v>
      </c>
      <c r="M5" s="11">
        <f>SUM('１月:１２月'!M5)</f>
        <v>0</v>
      </c>
      <c r="N5" s="11">
        <f>SUM('１月:１２月'!N5)</f>
        <v>0.312</v>
      </c>
      <c r="O5" s="11">
        <f>SUM('１月:１２月'!O5)</f>
        <v>0</v>
      </c>
      <c r="P5" s="11">
        <f>SUM('１月:１２月'!P5)</f>
        <v>0</v>
      </c>
      <c r="Q5" s="12">
        <f>SUM(F5:G5,J5:P5)</f>
        <v>15429.7207</v>
      </c>
      <c r="R5" s="44"/>
    </row>
    <row r="6" spans="1:18">
      <c r="A6" s="13" t="s">
        <v>12</v>
      </c>
      <c r="B6" s="293"/>
      <c r="C6" s="14" t="s">
        <v>13</v>
      </c>
      <c r="D6" s="15">
        <v>13102.026201194969</v>
      </c>
      <c r="E6" s="15">
        <f>SUM('１月:１２月'!E6)</f>
        <v>0</v>
      </c>
      <c r="F6" s="15">
        <f>SUM('１月:１２月'!F6)</f>
        <v>13102.026201194969</v>
      </c>
      <c r="G6" s="15">
        <f>SUM('１月:１２月'!G6)</f>
        <v>124978.83799999999</v>
      </c>
      <c r="H6" s="15">
        <f>SUM('１月:１２月'!H6)</f>
        <v>488597.85599999991</v>
      </c>
      <c r="I6" s="15">
        <f>SUM('１月:１２月'!I6)</f>
        <v>0</v>
      </c>
      <c r="J6" s="15">
        <f>SUM('１月:１２月'!J6)</f>
        <v>488597.85599999991</v>
      </c>
      <c r="K6" s="15">
        <f>SUM('１月:１２月'!K6)</f>
        <v>415298.93099999998</v>
      </c>
      <c r="L6" s="15">
        <f>SUM('１月:１２月'!L6)</f>
        <v>5270.0219999999999</v>
      </c>
      <c r="M6" s="15">
        <f>SUM('１月:１２月'!M6)</f>
        <v>0</v>
      </c>
      <c r="N6" s="15">
        <f>SUM('１月:１２月'!N6)</f>
        <v>5.7889999999999997</v>
      </c>
      <c r="O6" s="15">
        <f>SUM('１月:１２月'!O6)</f>
        <v>0</v>
      </c>
      <c r="P6" s="15">
        <f>SUM('１月:１２月'!P6)</f>
        <v>0</v>
      </c>
      <c r="Q6" s="16">
        <f>SUM(F6:G6,J6:P6)</f>
        <v>1047253.4622011948</v>
      </c>
      <c r="R6" s="44"/>
    </row>
    <row r="7" spans="1:18">
      <c r="A7" s="13" t="s">
        <v>14</v>
      </c>
      <c r="B7" s="17" t="s">
        <v>15</v>
      </c>
      <c r="C7" s="10" t="s">
        <v>11</v>
      </c>
      <c r="D7" s="11"/>
      <c r="E7" s="11">
        <f>SUM('１月:１２月'!E7)</f>
        <v>1.1525000000000001</v>
      </c>
      <c r="F7" s="11">
        <f>SUM('１月:１２月'!F7)</f>
        <v>1.1525000000000001</v>
      </c>
      <c r="G7" s="11">
        <f>SUM('１月:１２月'!G7)</f>
        <v>14.202199999999999</v>
      </c>
      <c r="H7" s="11">
        <f>SUM('１月:１２月'!H7)</f>
        <v>1118.9000000000001</v>
      </c>
      <c r="I7" s="11">
        <f>SUM('１月:１２月'!I7)</f>
        <v>0</v>
      </c>
      <c r="J7" s="11">
        <f>SUM('１月:１２月'!J7)</f>
        <v>1118.9000000000001</v>
      </c>
      <c r="K7" s="11">
        <f>SUM('１月:１２月'!K7)</f>
        <v>648.09310000000005</v>
      </c>
      <c r="L7" s="11">
        <f>SUM('１月:１２月'!L7)</f>
        <v>4.3014000000000001</v>
      </c>
      <c r="M7" s="11">
        <f>SUM('１月:１２月'!M7)</f>
        <v>0</v>
      </c>
      <c r="N7" s="11">
        <f>SUM('１月:１２月'!N7)</f>
        <v>0</v>
      </c>
      <c r="O7" s="11">
        <f>SUM('１月:１２月'!O7)</f>
        <v>0</v>
      </c>
      <c r="P7" s="11">
        <f>SUM('１月:１２月'!P7)</f>
        <v>0</v>
      </c>
      <c r="Q7" s="12">
        <f t="shared" ref="Q7:Q68" si="0">SUM(F7:G7,J7:P7)</f>
        <v>1786.6492000000003</v>
      </c>
      <c r="R7" s="44"/>
    </row>
    <row r="8" spans="1:18">
      <c r="A8" s="13" t="s">
        <v>16</v>
      </c>
      <c r="B8" s="14" t="s">
        <v>17</v>
      </c>
      <c r="C8" s="14" t="s">
        <v>13</v>
      </c>
      <c r="D8" s="15"/>
      <c r="E8" s="15">
        <f>SUM('１月:１２月'!E8)</f>
        <v>387.23399999999998</v>
      </c>
      <c r="F8" s="15">
        <f>SUM('１月:１２月'!F8)</f>
        <v>387.23399999999998</v>
      </c>
      <c r="G8" s="15">
        <f>SUM('１月:１２月'!G8)</f>
        <v>290.32400000000001</v>
      </c>
      <c r="H8" s="15">
        <f>SUM('１月:１２月'!H8)</f>
        <v>50870.140999999996</v>
      </c>
      <c r="I8" s="15">
        <f>SUM('１月:１２月'!I8)</f>
        <v>0</v>
      </c>
      <c r="J8" s="15">
        <f>SUM('１月:１２月'!J8)</f>
        <v>50870.140999999996</v>
      </c>
      <c r="K8" s="15">
        <f>SUM('１月:１２月'!K8)</f>
        <v>26970.540999999997</v>
      </c>
      <c r="L8" s="15">
        <f>SUM('１月:１２月'!L8)</f>
        <v>30.753999999999998</v>
      </c>
      <c r="M8" s="15">
        <f>SUM('１月:１２月'!M8)</f>
        <v>0</v>
      </c>
      <c r="N8" s="15">
        <f>SUM('１月:１２月'!N8)</f>
        <v>0</v>
      </c>
      <c r="O8" s="15">
        <f>SUM('１月:１２月'!O8)</f>
        <v>0</v>
      </c>
      <c r="P8" s="15">
        <f>SUM('１月:１２月'!P8)</f>
        <v>0</v>
      </c>
      <c r="Q8" s="16">
        <f t="shared" si="0"/>
        <v>78548.993999999992</v>
      </c>
      <c r="R8" s="44"/>
    </row>
    <row r="9" spans="1:18">
      <c r="A9" s="13" t="s">
        <v>18</v>
      </c>
      <c r="B9" s="295" t="s">
        <v>19</v>
      </c>
      <c r="C9" s="10" t="s">
        <v>11</v>
      </c>
      <c r="D9" s="11">
        <v>290.92649999999998</v>
      </c>
      <c r="E9" s="11">
        <f>+E5+E7</f>
        <v>1.1525000000000001</v>
      </c>
      <c r="F9" s="11">
        <f t="shared" ref="F9:O10" si="1">+F5+F7</f>
        <v>292.07899999999995</v>
      </c>
      <c r="G9" s="11">
        <f t="shared" si="1"/>
        <v>1850.2887999999998</v>
      </c>
      <c r="H9" s="11">
        <f t="shared" si="1"/>
        <v>8810.4269000000004</v>
      </c>
      <c r="I9" s="11">
        <f t="shared" si="1"/>
        <v>0</v>
      </c>
      <c r="J9" s="11">
        <f t="shared" si="1"/>
        <v>8810.4269000000004</v>
      </c>
      <c r="K9" s="11">
        <f t="shared" si="1"/>
        <v>6048.5784999999996</v>
      </c>
      <c r="L9" s="11">
        <f t="shared" si="1"/>
        <v>214.68469999999999</v>
      </c>
      <c r="M9" s="11">
        <f t="shared" si="1"/>
        <v>0</v>
      </c>
      <c r="N9" s="11">
        <f t="shared" si="1"/>
        <v>0.312</v>
      </c>
      <c r="O9" s="11">
        <f t="shared" si="1"/>
        <v>0</v>
      </c>
      <c r="P9" s="11">
        <f t="shared" ref="P9" si="2">+P5+P7</f>
        <v>0</v>
      </c>
      <c r="Q9" s="12">
        <f t="shared" si="0"/>
        <v>17216.369900000005</v>
      </c>
      <c r="R9" s="44"/>
    </row>
    <row r="10" spans="1:18">
      <c r="A10" s="18"/>
      <c r="B10" s="296"/>
      <c r="C10" s="14" t="s">
        <v>13</v>
      </c>
      <c r="D10" s="15">
        <v>13102.026201194969</v>
      </c>
      <c r="E10" s="15">
        <f>+E6+E8</f>
        <v>387.23399999999998</v>
      </c>
      <c r="F10" s="15">
        <f t="shared" si="1"/>
        <v>13489.260201194969</v>
      </c>
      <c r="G10" s="15">
        <f t="shared" si="1"/>
        <v>125269.16199999998</v>
      </c>
      <c r="H10" s="15">
        <f t="shared" si="1"/>
        <v>539467.99699999986</v>
      </c>
      <c r="I10" s="15">
        <f t="shared" si="1"/>
        <v>0</v>
      </c>
      <c r="J10" s="15">
        <f t="shared" si="1"/>
        <v>539467.99699999986</v>
      </c>
      <c r="K10" s="15">
        <f t="shared" si="1"/>
        <v>442269.47199999995</v>
      </c>
      <c r="L10" s="15">
        <f t="shared" si="1"/>
        <v>5300.7759999999998</v>
      </c>
      <c r="M10" s="15">
        <f t="shared" si="1"/>
        <v>0</v>
      </c>
      <c r="N10" s="15">
        <f t="shared" si="1"/>
        <v>5.7889999999999997</v>
      </c>
      <c r="O10" s="15">
        <f t="shared" si="1"/>
        <v>0</v>
      </c>
      <c r="P10" s="15">
        <f t="shared" ref="P10" si="3">+P6+P8</f>
        <v>0</v>
      </c>
      <c r="Q10" s="16">
        <f t="shared" si="0"/>
        <v>1125802.456201195</v>
      </c>
      <c r="R10" s="44"/>
    </row>
    <row r="11" spans="1:18">
      <c r="A11" s="297" t="s">
        <v>20</v>
      </c>
      <c r="B11" s="298"/>
      <c r="C11" s="10" t="s">
        <v>11</v>
      </c>
      <c r="D11" s="11">
        <v>1034.3692000000001</v>
      </c>
      <c r="E11" s="11">
        <f>SUM('１月:１２月'!E11)</f>
        <v>29.882100000000001</v>
      </c>
      <c r="F11" s="11">
        <f>SUM('１月:１２月'!F11)</f>
        <v>1064.2513000000001</v>
      </c>
      <c r="G11" s="11">
        <f>SUM('１月:１２月'!G11)</f>
        <v>22989.772300000001</v>
      </c>
      <c r="H11" s="11">
        <f>SUM('１月:１２月'!H11)</f>
        <v>11714.239600000001</v>
      </c>
      <c r="I11" s="11">
        <f>SUM('１月:１２月'!I11)</f>
        <v>0</v>
      </c>
      <c r="J11" s="11">
        <f>SUM('１月:１２月'!J11)</f>
        <v>11714.239600000001</v>
      </c>
      <c r="K11" s="11">
        <f>SUM('１月:１２月'!K11)</f>
        <v>5201.4601999999995</v>
      </c>
      <c r="L11" s="11">
        <f>SUM('１月:１２月'!L11)</f>
        <v>11.8171</v>
      </c>
      <c r="M11" s="11">
        <f>SUM('１月:１２月'!M11)</f>
        <v>0</v>
      </c>
      <c r="N11" s="11">
        <f>SUM('１月:１２月'!N11)</f>
        <v>0</v>
      </c>
      <c r="O11" s="11">
        <f>SUM('１月:１２月'!O11)</f>
        <v>0</v>
      </c>
      <c r="P11" s="11">
        <f>SUM('１月:１２月'!P11)</f>
        <v>0</v>
      </c>
      <c r="Q11" s="12">
        <f t="shared" si="0"/>
        <v>40981.540500000003</v>
      </c>
      <c r="R11" s="44"/>
    </row>
    <row r="12" spans="1:18">
      <c r="A12" s="299"/>
      <c r="B12" s="300"/>
      <c r="C12" s="14" t="s">
        <v>13</v>
      </c>
      <c r="D12" s="15">
        <v>262806.00326842739</v>
      </c>
      <c r="E12" s="15">
        <f>SUM('１月:１２月'!E12)</f>
        <v>6220.8739999999998</v>
      </c>
      <c r="F12" s="15">
        <f>SUM('１月:１２月'!F12)</f>
        <v>269026.8772684274</v>
      </c>
      <c r="G12" s="15">
        <f>SUM('１月:１２月'!G12)</f>
        <v>7623668.8760000011</v>
      </c>
      <c r="H12" s="15">
        <f>SUM('１月:１２月'!H12)</f>
        <v>2336030.3880000003</v>
      </c>
      <c r="I12" s="15">
        <f>SUM('１月:１２月'!I12)</f>
        <v>0</v>
      </c>
      <c r="J12" s="15">
        <f>SUM('１月:１２月'!J12)</f>
        <v>2336030.3880000003</v>
      </c>
      <c r="K12" s="15">
        <f>SUM('１月:１２月'!K12)</f>
        <v>1025767.441</v>
      </c>
      <c r="L12" s="15">
        <f>SUM('１月:１２月'!L12)</f>
        <v>1477.4960000000001</v>
      </c>
      <c r="M12" s="15">
        <f>SUM('１月:１２月'!M12)</f>
        <v>0</v>
      </c>
      <c r="N12" s="15">
        <f>SUM('１月:１２月'!N12)</f>
        <v>0</v>
      </c>
      <c r="O12" s="15">
        <f>SUM('１月:１２月'!O12)</f>
        <v>0</v>
      </c>
      <c r="P12" s="15">
        <f>SUM('１月:１２月'!P12)</f>
        <v>0</v>
      </c>
      <c r="Q12" s="16">
        <f t="shared" si="0"/>
        <v>11255971.078268427</v>
      </c>
      <c r="R12" s="44"/>
    </row>
    <row r="13" spans="1:18">
      <c r="A13" s="19"/>
      <c r="B13" s="292" t="s">
        <v>21</v>
      </c>
      <c r="C13" s="10" t="s">
        <v>11</v>
      </c>
      <c r="D13" s="11">
        <v>551.21270000000004</v>
      </c>
      <c r="E13" s="11">
        <f>SUM('１月:１２月'!E13)</f>
        <v>339.43939999999998</v>
      </c>
      <c r="F13" s="11">
        <f>SUM('１月:１２月'!F13)</f>
        <v>890.65210000000013</v>
      </c>
      <c r="G13" s="11">
        <f>SUM('１月:１２月'!G13)</f>
        <v>30.028099999999998</v>
      </c>
      <c r="H13" s="11">
        <f>SUM('１月:１２月'!H13)</f>
        <v>4.3819999999999997</v>
      </c>
      <c r="I13" s="11">
        <f>SUM('１月:１２月'!I13)</f>
        <v>0</v>
      </c>
      <c r="J13" s="11">
        <f>SUM('１月:１２月'!J13)</f>
        <v>4.3819999999999997</v>
      </c>
      <c r="K13" s="11">
        <f>SUM('１月:１２月'!K13)</f>
        <v>5.2765000000000004</v>
      </c>
      <c r="L13" s="11">
        <f>SUM('１月:１２月'!L13)</f>
        <v>1.7418000000000002</v>
      </c>
      <c r="M13" s="11">
        <f>SUM('１月:１２月'!M13)</f>
        <v>0</v>
      </c>
      <c r="N13" s="11">
        <f>SUM('１月:１２月'!N13)</f>
        <v>0</v>
      </c>
      <c r="O13" s="11">
        <f>SUM('１月:１２月'!O13)</f>
        <v>0</v>
      </c>
      <c r="P13" s="11">
        <f>SUM('１月:１２月'!P13)</f>
        <v>0</v>
      </c>
      <c r="Q13" s="12">
        <f t="shared" si="0"/>
        <v>932.08050000000014</v>
      </c>
      <c r="R13" s="44"/>
    </row>
    <row r="14" spans="1:18">
      <c r="A14" s="9" t="s">
        <v>0</v>
      </c>
      <c r="B14" s="293"/>
      <c r="C14" s="14" t="s">
        <v>13</v>
      </c>
      <c r="D14" s="15">
        <v>683417.83589293913</v>
      </c>
      <c r="E14" s="15">
        <f>SUM('１月:１２月'!E14)</f>
        <v>545808.77099999995</v>
      </c>
      <c r="F14" s="15">
        <f>SUM('１月:１２月'!F14)</f>
        <v>1229226.606892939</v>
      </c>
      <c r="G14" s="15">
        <f>SUM('１月:１２月'!G14)</f>
        <v>44969.375999999989</v>
      </c>
      <c r="H14" s="15">
        <f>SUM('１月:１２月'!H14)</f>
        <v>12191.999999999998</v>
      </c>
      <c r="I14" s="15">
        <f>SUM('１月:１２月'!I14)</f>
        <v>0</v>
      </c>
      <c r="J14" s="15">
        <f>SUM('１月:１２月'!J14)</f>
        <v>12191.999999999998</v>
      </c>
      <c r="K14" s="15">
        <f>SUM('１月:１２月'!K14)</f>
        <v>14101.202000000001</v>
      </c>
      <c r="L14" s="15">
        <f>SUM('１月:１２月'!L14)</f>
        <v>5885.2819999999992</v>
      </c>
      <c r="M14" s="15">
        <f>SUM('１月:１２月'!M14)</f>
        <v>0</v>
      </c>
      <c r="N14" s="15">
        <f>SUM('１月:１２月'!N14)</f>
        <v>0</v>
      </c>
      <c r="O14" s="15">
        <f>SUM('１月:１２月'!O14)</f>
        <v>0</v>
      </c>
      <c r="P14" s="15">
        <f>SUM('１月:１２月'!P14)</f>
        <v>0</v>
      </c>
      <c r="Q14" s="16">
        <f t="shared" si="0"/>
        <v>1306374.4668929388</v>
      </c>
      <c r="R14" s="44"/>
    </row>
    <row r="15" spans="1:18">
      <c r="A15" s="13" t="s">
        <v>22</v>
      </c>
      <c r="B15" s="292" t="s">
        <v>23</v>
      </c>
      <c r="C15" s="10" t="s">
        <v>11</v>
      </c>
      <c r="D15" s="11">
        <v>131.41419999999999</v>
      </c>
      <c r="E15" s="11">
        <f>SUM('１月:１２月'!E15)</f>
        <v>0.18850000000000003</v>
      </c>
      <c r="F15" s="11">
        <f>SUM('１月:１２月'!F15)</f>
        <v>131.6027</v>
      </c>
      <c r="G15" s="11">
        <f>SUM('１月:１２月'!G15)</f>
        <v>11.4344</v>
      </c>
      <c r="H15" s="11">
        <f>SUM('１月:１２月'!H15)</f>
        <v>6.9927999999999999</v>
      </c>
      <c r="I15" s="11">
        <f>SUM('１月:１２月'!I15)</f>
        <v>0</v>
      </c>
      <c r="J15" s="11">
        <f>SUM('１月:１２月'!J15)</f>
        <v>6.9927999999999999</v>
      </c>
      <c r="K15" s="11">
        <f>SUM('１月:１２月'!K15)</f>
        <v>15.525000000000002</v>
      </c>
      <c r="L15" s="11">
        <f>SUM('１月:１２月'!L15)</f>
        <v>4.3699999999999996E-2</v>
      </c>
      <c r="M15" s="11">
        <f>SUM('１月:１２月'!M15)</f>
        <v>0</v>
      </c>
      <c r="N15" s="11">
        <f>SUM('１月:１２月'!N15)</f>
        <v>1.9E-2</v>
      </c>
      <c r="O15" s="11">
        <f>SUM('１月:１２月'!O15)</f>
        <v>0</v>
      </c>
      <c r="P15" s="11">
        <f>SUM('１月:１２月'!P15)</f>
        <v>0.01</v>
      </c>
      <c r="Q15" s="12">
        <f t="shared" si="0"/>
        <v>165.6276</v>
      </c>
      <c r="R15" s="44"/>
    </row>
    <row r="16" spans="1:18">
      <c r="A16" s="13" t="s">
        <v>0</v>
      </c>
      <c r="B16" s="293"/>
      <c r="C16" s="14" t="s">
        <v>13</v>
      </c>
      <c r="D16" s="15">
        <v>72929.614990928661</v>
      </c>
      <c r="E16" s="15">
        <f>SUM('１月:１２月'!E16)</f>
        <v>272.42</v>
      </c>
      <c r="F16" s="15">
        <f>SUM('１月:１２月'!F16)</f>
        <v>73202.034990928645</v>
      </c>
      <c r="G16" s="15">
        <f>SUM('１月:１２月'!G16)</f>
        <v>11661.794</v>
      </c>
      <c r="H16" s="15">
        <f>SUM('１月:１２月'!H16)</f>
        <v>10479.659999999998</v>
      </c>
      <c r="I16" s="15">
        <f>SUM('１月:１２月'!I16)</f>
        <v>0</v>
      </c>
      <c r="J16" s="15">
        <f>SUM('１月:１２月'!J16)</f>
        <v>10479.659999999998</v>
      </c>
      <c r="K16" s="15">
        <f>SUM('１月:１２月'!K16)</f>
        <v>21017.55</v>
      </c>
      <c r="L16" s="15">
        <f>SUM('１月:１２月'!L16)</f>
        <v>49.248000000000005</v>
      </c>
      <c r="M16" s="15">
        <f>SUM('１月:１２月'!M16)</f>
        <v>0</v>
      </c>
      <c r="N16" s="15">
        <f>SUM('１月:１２月'!N16)</f>
        <v>36.936</v>
      </c>
      <c r="O16" s="15">
        <f>SUM('１月:１２月'!O16)</f>
        <v>0</v>
      </c>
      <c r="P16" s="15">
        <f>SUM('１月:１２月'!P16)</f>
        <v>16.2</v>
      </c>
      <c r="Q16" s="16">
        <f t="shared" si="0"/>
        <v>116463.42299092865</v>
      </c>
      <c r="R16" s="44"/>
    </row>
    <row r="17" spans="1:18">
      <c r="A17" s="13" t="s">
        <v>24</v>
      </c>
      <c r="B17" s="292" t="s">
        <v>25</v>
      </c>
      <c r="C17" s="10" t="s">
        <v>11</v>
      </c>
      <c r="D17" s="11">
        <v>1095.5053999999998</v>
      </c>
      <c r="E17" s="11">
        <f>SUM('１月:１２月'!E17)</f>
        <v>1035.1383000000001</v>
      </c>
      <c r="F17" s="11">
        <f>SUM('１月:１２月'!F17)</f>
        <v>2130.6437000000001</v>
      </c>
      <c r="G17" s="11">
        <f>SUM('１月:１２月'!G17)</f>
        <v>742.86899999999991</v>
      </c>
      <c r="H17" s="11">
        <f>SUM('１月:１２月'!H17)</f>
        <v>81.010000000000005</v>
      </c>
      <c r="I17" s="11">
        <f>SUM('１月:１２月'!I17)</f>
        <v>0</v>
      </c>
      <c r="J17" s="11">
        <f>SUM('１月:１２月'!J17)</f>
        <v>81.010000000000005</v>
      </c>
      <c r="K17" s="11">
        <f>SUM('１月:１２月'!K17)</f>
        <v>37.121000000000002</v>
      </c>
      <c r="L17" s="11">
        <f>SUM('１月:１２月'!L17)</f>
        <v>2.7157499999999999</v>
      </c>
      <c r="M17" s="11">
        <f>SUM('１月:１２月'!M17)</f>
        <v>0</v>
      </c>
      <c r="N17" s="11">
        <f>SUM('１月:１２月'!N17)</f>
        <v>0</v>
      </c>
      <c r="O17" s="11">
        <f>SUM('１月:１２月'!O17)</f>
        <v>0</v>
      </c>
      <c r="P17" s="11">
        <f>SUM('１月:１２月'!P17)</f>
        <v>0</v>
      </c>
      <c r="Q17" s="12">
        <f t="shared" si="0"/>
        <v>2994.3594500000004</v>
      </c>
      <c r="R17" s="44"/>
    </row>
    <row r="18" spans="1:18">
      <c r="A18" s="13"/>
      <c r="B18" s="293"/>
      <c r="C18" s="14" t="s">
        <v>13</v>
      </c>
      <c r="D18" s="15">
        <v>1626085.7486114101</v>
      </c>
      <c r="E18" s="15">
        <f>SUM('１月:１２月'!E18)</f>
        <v>1539181.4929999998</v>
      </c>
      <c r="F18" s="15">
        <f>SUM('１月:１２月'!F18)</f>
        <v>3165267.2416114104</v>
      </c>
      <c r="G18" s="15">
        <f>SUM('１月:１２月'!G18)</f>
        <v>773513.30499999993</v>
      </c>
      <c r="H18" s="15">
        <f>SUM('１月:１２月'!H18)</f>
        <v>25429.010000000002</v>
      </c>
      <c r="I18" s="15">
        <f>SUM('１月:１２月'!I18)</f>
        <v>0</v>
      </c>
      <c r="J18" s="15">
        <f>SUM('１月:１２月'!J18)</f>
        <v>25429.010000000002</v>
      </c>
      <c r="K18" s="15">
        <f>SUM('１月:１２月'!K18)</f>
        <v>9194.2880000000005</v>
      </c>
      <c r="L18" s="15">
        <f>SUM('１月:１２月'!L18)</f>
        <v>4448.8999999999996</v>
      </c>
      <c r="M18" s="15">
        <f>SUM('１月:１２月'!M18)</f>
        <v>0</v>
      </c>
      <c r="N18" s="15">
        <f>SUM('１月:１２月'!N18)</f>
        <v>0</v>
      </c>
      <c r="O18" s="15">
        <f>SUM('１月:１２月'!O18)</f>
        <v>0</v>
      </c>
      <c r="P18" s="15">
        <f>SUM('１月:１２月'!P18)</f>
        <v>0</v>
      </c>
      <c r="Q18" s="16">
        <f t="shared" si="0"/>
        <v>3977852.7446114104</v>
      </c>
      <c r="R18" s="44"/>
    </row>
    <row r="19" spans="1:18">
      <c r="A19" s="13" t="s">
        <v>26</v>
      </c>
      <c r="B19" s="17" t="s">
        <v>27</v>
      </c>
      <c r="C19" s="10" t="s">
        <v>11</v>
      </c>
      <c r="D19" s="11">
        <v>180.87050000000002</v>
      </c>
      <c r="E19" s="11">
        <f>SUM('１月:１２月'!E19)</f>
        <v>235.82999999999998</v>
      </c>
      <c r="F19" s="11">
        <f>SUM('１月:１２月'!F19)</f>
        <v>416.70049999999998</v>
      </c>
      <c r="G19" s="11">
        <f>SUM('１月:１２月'!G19)</f>
        <v>801.07330000000002</v>
      </c>
      <c r="H19" s="11">
        <f>SUM('１月:１２月'!H19)</f>
        <v>379.54579999999999</v>
      </c>
      <c r="I19" s="11">
        <f>SUM('１月:１２月'!I19)</f>
        <v>0</v>
      </c>
      <c r="J19" s="11">
        <f>SUM('１月:１２月'!J19)</f>
        <v>379.54579999999999</v>
      </c>
      <c r="K19" s="11">
        <f>SUM('１月:１２月'!K19)</f>
        <v>212.72289999999998</v>
      </c>
      <c r="L19" s="11">
        <f>SUM('１月:１２月'!L19)</f>
        <v>6.6450000000000009E-2</v>
      </c>
      <c r="M19" s="11">
        <f>SUM('１月:１２月'!M19)</f>
        <v>0</v>
      </c>
      <c r="N19" s="11">
        <f>SUM('１月:１２月'!N19)</f>
        <v>0</v>
      </c>
      <c r="O19" s="11">
        <f>SUM('１月:１２月'!O19)</f>
        <v>0</v>
      </c>
      <c r="P19" s="11">
        <f>SUM('１月:１２月'!P19)</f>
        <v>0</v>
      </c>
      <c r="Q19" s="12">
        <f t="shared" si="0"/>
        <v>1810.1089499999998</v>
      </c>
      <c r="R19" s="44"/>
    </row>
    <row r="20" spans="1:18">
      <c r="A20" s="13"/>
      <c r="B20" s="14" t="s">
        <v>28</v>
      </c>
      <c r="C20" s="14" t="s">
        <v>13</v>
      </c>
      <c r="D20" s="15">
        <v>159731.72436015523</v>
      </c>
      <c r="E20" s="15">
        <f>SUM('１月:１２月'!E20)</f>
        <v>199539.503</v>
      </c>
      <c r="F20" s="15">
        <f>SUM('１月:１２月'!F20)</f>
        <v>359271.22736015526</v>
      </c>
      <c r="G20" s="15">
        <f>SUM('１月:１２月'!G20)</f>
        <v>503734.511</v>
      </c>
      <c r="H20" s="15">
        <f>SUM('１月:１２月'!H20)</f>
        <v>154162.723</v>
      </c>
      <c r="I20" s="15">
        <f>SUM('１月:１２月'!I20)</f>
        <v>0</v>
      </c>
      <c r="J20" s="15">
        <f>SUM('１月:１２月'!J20)</f>
        <v>154162.723</v>
      </c>
      <c r="K20" s="15">
        <f>SUM('１月:１２月'!K20)</f>
        <v>81254.91</v>
      </c>
      <c r="L20" s="15">
        <f>SUM('１月:１２月'!L20)</f>
        <v>37.503000000000007</v>
      </c>
      <c r="M20" s="15">
        <f>SUM('１月:１２月'!M20)</f>
        <v>0</v>
      </c>
      <c r="N20" s="15">
        <f>SUM('１月:１２月'!N20)</f>
        <v>0</v>
      </c>
      <c r="O20" s="15">
        <f>SUM('１月:１２月'!O20)</f>
        <v>0</v>
      </c>
      <c r="P20" s="15">
        <f>SUM('１月:１２月'!P20)</f>
        <v>0</v>
      </c>
      <c r="Q20" s="16">
        <f t="shared" si="0"/>
        <v>1098460.8743601553</v>
      </c>
      <c r="R20" s="44"/>
    </row>
    <row r="21" spans="1:18">
      <c r="A21" s="13" t="s">
        <v>18</v>
      </c>
      <c r="B21" s="292" t="s">
        <v>29</v>
      </c>
      <c r="C21" s="10" t="s">
        <v>11</v>
      </c>
      <c r="D21" s="11">
        <v>1624.9028000000001</v>
      </c>
      <c r="E21" s="11">
        <f>SUM('１月:１２月'!E21)</f>
        <v>1547.7649999999999</v>
      </c>
      <c r="F21" s="11">
        <f>SUM('１月:１２月'!F21)</f>
        <v>3172.6678000000006</v>
      </c>
      <c r="G21" s="11">
        <f>SUM('１月:１２月'!G21)</f>
        <v>9510.7137999999995</v>
      </c>
      <c r="H21" s="11">
        <f>SUM('１月:１２月'!H21)</f>
        <v>986.17660000000001</v>
      </c>
      <c r="I21" s="11">
        <f>SUM('１月:１２月'!I21)</f>
        <v>0</v>
      </c>
      <c r="J21" s="11">
        <f>SUM('１月:１２月'!J21)</f>
        <v>986.17660000000001</v>
      </c>
      <c r="K21" s="11">
        <f>SUM('１月:１２月'!K21)</f>
        <v>427.73450000000003</v>
      </c>
      <c r="L21" s="11">
        <f>SUM('１月:１２月'!L21)</f>
        <v>8.5699999999999985E-2</v>
      </c>
      <c r="M21" s="11">
        <f>SUM('１月:１２月'!M21)</f>
        <v>0</v>
      </c>
      <c r="N21" s="11">
        <f>SUM('１月:１２月'!N21)</f>
        <v>0</v>
      </c>
      <c r="O21" s="11">
        <f>SUM('１月:１２月'!O21)</f>
        <v>0</v>
      </c>
      <c r="P21" s="11">
        <f>SUM('１月:１２月'!P21)</f>
        <v>0</v>
      </c>
      <c r="Q21" s="12">
        <f t="shared" si="0"/>
        <v>14097.378400000001</v>
      </c>
      <c r="R21" s="44"/>
    </row>
    <row r="22" spans="1:18">
      <c r="A22" s="19"/>
      <c r="B22" s="293"/>
      <c r="C22" s="14" t="s">
        <v>13</v>
      </c>
      <c r="D22" s="15">
        <v>685604.87549581984</v>
      </c>
      <c r="E22" s="15">
        <f>SUM('１月:１２月'!E22)</f>
        <v>663604.71699999995</v>
      </c>
      <c r="F22" s="15">
        <f>SUM('１月:１２月'!F22)</f>
        <v>1349209.59249582</v>
      </c>
      <c r="G22" s="15">
        <f>SUM('１月:１２月'!G22)</f>
        <v>3298917.5120000001</v>
      </c>
      <c r="H22" s="15">
        <f>SUM('１月:１２月'!H22)</f>
        <v>354434.88399999996</v>
      </c>
      <c r="I22" s="15">
        <f>SUM('１月:１２月'!I22)</f>
        <v>0</v>
      </c>
      <c r="J22" s="15">
        <f>SUM('１月:１２月'!J22)</f>
        <v>354434.88399999996</v>
      </c>
      <c r="K22" s="15">
        <f>SUM('１月:１２月'!K22)</f>
        <v>149005.09900000002</v>
      </c>
      <c r="L22" s="15">
        <f>SUM('１月:１２月'!L22)</f>
        <v>59.52</v>
      </c>
      <c r="M22" s="15">
        <f>SUM('１月:１２月'!M22)</f>
        <v>0</v>
      </c>
      <c r="N22" s="15">
        <f>SUM('１月:１２月'!N22)</f>
        <v>0</v>
      </c>
      <c r="O22" s="15">
        <f>SUM('１月:１２月'!O22)</f>
        <v>0</v>
      </c>
      <c r="P22" s="15">
        <f>SUM('１月:１２月'!P22)</f>
        <v>0</v>
      </c>
      <c r="Q22" s="16">
        <f t="shared" si="0"/>
        <v>5151626.6074958192</v>
      </c>
      <c r="R22" s="44"/>
    </row>
    <row r="23" spans="1:18">
      <c r="A23" s="19"/>
      <c r="B23" s="295" t="s">
        <v>19</v>
      </c>
      <c r="C23" s="10" t="s">
        <v>11</v>
      </c>
      <c r="D23" s="11">
        <v>3583.9056</v>
      </c>
      <c r="E23" s="11">
        <f>+E13+E15+E17+E19+E21</f>
        <v>3158.3611999999998</v>
      </c>
      <c r="F23" s="11">
        <f t="shared" ref="F23:O24" si="4">+F13+F15+F17+F19+F21</f>
        <v>6742.2668000000012</v>
      </c>
      <c r="G23" s="11">
        <f t="shared" si="4"/>
        <v>11096.1186</v>
      </c>
      <c r="H23" s="11">
        <f t="shared" si="4"/>
        <v>1458.1071999999999</v>
      </c>
      <c r="I23" s="11">
        <f t="shared" si="4"/>
        <v>0</v>
      </c>
      <c r="J23" s="11">
        <f t="shared" si="4"/>
        <v>1458.1071999999999</v>
      </c>
      <c r="K23" s="11">
        <f t="shared" si="4"/>
        <v>698.37990000000002</v>
      </c>
      <c r="L23" s="11">
        <f t="shared" si="4"/>
        <v>4.6534000000000004</v>
      </c>
      <c r="M23" s="11">
        <f t="shared" si="4"/>
        <v>0</v>
      </c>
      <c r="N23" s="11">
        <f t="shared" si="4"/>
        <v>1.9E-2</v>
      </c>
      <c r="O23" s="11">
        <f t="shared" si="4"/>
        <v>0</v>
      </c>
      <c r="P23" s="11">
        <f t="shared" ref="P23" si="5">+P13+P15+P17+P19+P21</f>
        <v>0.01</v>
      </c>
      <c r="Q23" s="12">
        <f t="shared" si="0"/>
        <v>19999.554899999996</v>
      </c>
      <c r="R23" s="44"/>
    </row>
    <row r="24" spans="1:18">
      <c r="A24" s="18"/>
      <c r="B24" s="296"/>
      <c r="C24" s="14" t="s">
        <v>13</v>
      </c>
      <c r="D24" s="15">
        <v>3227769.7993512535</v>
      </c>
      <c r="E24" s="15">
        <f>+E14+E16+E18+E20+E22</f>
        <v>2948406.9040000001</v>
      </c>
      <c r="F24" s="15">
        <f t="shared" si="4"/>
        <v>6176176.7033512536</v>
      </c>
      <c r="G24" s="15">
        <f t="shared" si="4"/>
        <v>4632796.4979999997</v>
      </c>
      <c r="H24" s="15">
        <f t="shared" si="4"/>
        <v>556698.277</v>
      </c>
      <c r="I24" s="15">
        <f t="shared" si="4"/>
        <v>0</v>
      </c>
      <c r="J24" s="15">
        <f t="shared" si="4"/>
        <v>556698.277</v>
      </c>
      <c r="K24" s="15">
        <f t="shared" si="4"/>
        <v>274573.049</v>
      </c>
      <c r="L24" s="15">
        <f t="shared" si="4"/>
        <v>10480.453</v>
      </c>
      <c r="M24" s="15">
        <f t="shared" si="4"/>
        <v>0</v>
      </c>
      <c r="N24" s="15">
        <f t="shared" si="4"/>
        <v>36.936</v>
      </c>
      <c r="O24" s="15">
        <f t="shared" si="4"/>
        <v>0</v>
      </c>
      <c r="P24" s="15">
        <f t="shared" ref="P24" si="6">+P14+P16+P18+P20+P22</f>
        <v>16.2</v>
      </c>
      <c r="Q24" s="16">
        <f t="shared" si="0"/>
        <v>11650778.116351254</v>
      </c>
      <c r="R24" s="44"/>
    </row>
    <row r="25" spans="1:18">
      <c r="A25" s="9" t="s">
        <v>0</v>
      </c>
      <c r="B25" s="292" t="s">
        <v>30</v>
      </c>
      <c r="C25" s="10" t="s">
        <v>11</v>
      </c>
      <c r="D25" s="11">
        <v>75.847499999999997</v>
      </c>
      <c r="E25" s="11">
        <f>SUM('１月:１２月'!E25)</f>
        <v>83.196999999999989</v>
      </c>
      <c r="F25" s="11">
        <f>SUM('１月:１２月'!F25)</f>
        <v>159.04450000000003</v>
      </c>
      <c r="G25" s="11">
        <f>SUM('１月:１２月'!G25)</f>
        <v>2681.3425999999995</v>
      </c>
      <c r="H25" s="11">
        <f>SUM('１月:１２月'!H25)</f>
        <v>1.8946000000000001</v>
      </c>
      <c r="I25" s="11">
        <f>SUM('１月:１２月'!I25)</f>
        <v>0</v>
      </c>
      <c r="J25" s="11">
        <f>SUM('１月:１２月'!J25)</f>
        <v>1.8946000000000001</v>
      </c>
      <c r="K25" s="11">
        <f>SUM('１月:１２月'!K25)</f>
        <v>0.153</v>
      </c>
      <c r="L25" s="11">
        <f>SUM('１月:１２月'!L25)</f>
        <v>1.0539000000000001</v>
      </c>
      <c r="M25" s="11">
        <f>SUM('１月:１２月'!M25)</f>
        <v>0</v>
      </c>
      <c r="N25" s="11">
        <f>SUM('１月:１２月'!N25)</f>
        <v>0</v>
      </c>
      <c r="O25" s="11">
        <f>SUM('１月:１２月'!O25)</f>
        <v>0</v>
      </c>
      <c r="P25" s="11">
        <f>SUM('１月:１２月'!P25)</f>
        <v>0</v>
      </c>
      <c r="Q25" s="12">
        <f t="shared" si="0"/>
        <v>2843.4885999999992</v>
      </c>
      <c r="R25" s="44"/>
    </row>
    <row r="26" spans="1:18">
      <c r="A26" s="13" t="s">
        <v>31</v>
      </c>
      <c r="B26" s="293"/>
      <c r="C26" s="14" t="s">
        <v>13</v>
      </c>
      <c r="D26" s="15">
        <v>63546.07534275268</v>
      </c>
      <c r="E26" s="15">
        <f>SUM('１月:１２月'!E26)</f>
        <v>73481.182000000001</v>
      </c>
      <c r="F26" s="15">
        <f>SUM('１月:１２月'!F26)</f>
        <v>137027.25734275268</v>
      </c>
      <c r="G26" s="15">
        <f>SUM('１月:１２月'!G26)</f>
        <v>2653402.1249999995</v>
      </c>
      <c r="H26" s="15">
        <f>SUM('１月:１２月'!H26)</f>
        <v>1673.1459999999997</v>
      </c>
      <c r="I26" s="15">
        <f>SUM('１月:１２月'!I26)</f>
        <v>0</v>
      </c>
      <c r="J26" s="15">
        <f>SUM('１月:１２月'!J26)</f>
        <v>1673.1459999999997</v>
      </c>
      <c r="K26" s="15">
        <f>SUM('１月:１２月'!K26)</f>
        <v>128.20699999999999</v>
      </c>
      <c r="L26" s="15">
        <f>SUM('１月:１２月'!L26)</f>
        <v>1220.0819999999999</v>
      </c>
      <c r="M26" s="15">
        <f>SUM('１月:１２月'!M26)</f>
        <v>0</v>
      </c>
      <c r="N26" s="15">
        <f>SUM('１月:１２月'!N26)</f>
        <v>0</v>
      </c>
      <c r="O26" s="15">
        <f>SUM('１月:１２月'!O26)</f>
        <v>0</v>
      </c>
      <c r="P26" s="15">
        <f>SUM('１月:１２月'!P26)</f>
        <v>0</v>
      </c>
      <c r="Q26" s="16">
        <f t="shared" si="0"/>
        <v>2793450.8173427521</v>
      </c>
      <c r="R26" s="44"/>
    </row>
    <row r="27" spans="1:18">
      <c r="A27" s="13" t="s">
        <v>32</v>
      </c>
      <c r="B27" s="17" t="s">
        <v>15</v>
      </c>
      <c r="C27" s="10" t="s">
        <v>11</v>
      </c>
      <c r="D27" s="11">
        <v>126.85399999999998</v>
      </c>
      <c r="E27" s="11">
        <f>SUM('１月:１２月'!E27)</f>
        <v>119.76899999999999</v>
      </c>
      <c r="F27" s="11">
        <f>SUM('１月:１２月'!F27)</f>
        <v>246.62299999999999</v>
      </c>
      <c r="G27" s="11">
        <f>SUM('１月:１２月'!G27)</f>
        <v>336.67039999999997</v>
      </c>
      <c r="H27" s="11">
        <f>SUM('１月:１２月'!H27)</f>
        <v>4.0539999999999994</v>
      </c>
      <c r="I27" s="11">
        <f>SUM('１月:１２月'!I27)</f>
        <v>0</v>
      </c>
      <c r="J27" s="11">
        <f>SUM('１月:１２月'!J27)</f>
        <v>4.0539999999999994</v>
      </c>
      <c r="K27" s="11">
        <f>SUM('１月:１２月'!K27)</f>
        <v>0.60699999999999998</v>
      </c>
      <c r="L27" s="11">
        <f>SUM('１月:１２月'!L27)</f>
        <v>1.7999999999999999E-2</v>
      </c>
      <c r="M27" s="11">
        <f>SUM('１月:１２月'!M27)</f>
        <v>0</v>
      </c>
      <c r="N27" s="11">
        <f>SUM('１月:１２月'!N27)</f>
        <v>0</v>
      </c>
      <c r="O27" s="11">
        <f>SUM('１月:１２月'!O27)</f>
        <v>0</v>
      </c>
      <c r="P27" s="11">
        <f>SUM('１月:１２月'!P27)</f>
        <v>0</v>
      </c>
      <c r="Q27" s="12">
        <f t="shared" si="0"/>
        <v>587.97239999999999</v>
      </c>
      <c r="R27" s="44"/>
    </row>
    <row r="28" spans="1:18">
      <c r="A28" s="13" t="s">
        <v>33</v>
      </c>
      <c r="B28" s="14" t="s">
        <v>34</v>
      </c>
      <c r="C28" s="14" t="s">
        <v>13</v>
      </c>
      <c r="D28" s="15">
        <v>57256.501812542891</v>
      </c>
      <c r="E28" s="15">
        <f>SUM('１月:１２月'!E28)</f>
        <v>53880.47</v>
      </c>
      <c r="F28" s="15">
        <f>SUM('１月:１２月'!F28)</f>
        <v>111136.97181254289</v>
      </c>
      <c r="G28" s="15">
        <f>SUM('１月:１２月'!G28)</f>
        <v>166270.26199999999</v>
      </c>
      <c r="H28" s="15">
        <f>SUM('１月:１２月'!H28)</f>
        <v>232.96600000000001</v>
      </c>
      <c r="I28" s="15">
        <f>SUM('１月:１２月'!I28)</f>
        <v>0</v>
      </c>
      <c r="J28" s="15">
        <f>SUM('１月:１２月'!J28)</f>
        <v>232.96600000000001</v>
      </c>
      <c r="K28" s="15">
        <f>SUM('１月:１２月'!K28)</f>
        <v>96.152000000000001</v>
      </c>
      <c r="L28" s="15">
        <f>SUM('１月:１２月'!L28)</f>
        <v>1.944</v>
      </c>
      <c r="M28" s="15">
        <f>SUM('１月:１２月'!M28)</f>
        <v>0</v>
      </c>
      <c r="N28" s="15">
        <f>SUM('１月:１２月'!N28)</f>
        <v>0</v>
      </c>
      <c r="O28" s="15">
        <f>SUM('１月:１２月'!O28)</f>
        <v>0</v>
      </c>
      <c r="P28" s="15">
        <f>SUM('１月:１２月'!P28)</f>
        <v>0</v>
      </c>
      <c r="Q28" s="16">
        <f t="shared" si="0"/>
        <v>277738.2958125429</v>
      </c>
      <c r="R28" s="44"/>
    </row>
    <row r="29" spans="1:18">
      <c r="A29" s="13" t="s">
        <v>18</v>
      </c>
      <c r="B29" s="295" t="s">
        <v>19</v>
      </c>
      <c r="C29" s="10" t="s">
        <v>11</v>
      </c>
      <c r="D29" s="11">
        <v>202.70149999999995</v>
      </c>
      <c r="E29" s="11">
        <f>+E25+E27</f>
        <v>202.96599999999998</v>
      </c>
      <c r="F29" s="11">
        <f t="shared" ref="F29:O30" si="7">+F25+F27</f>
        <v>405.66750000000002</v>
      </c>
      <c r="G29" s="11">
        <f t="shared" si="7"/>
        <v>3018.0129999999995</v>
      </c>
      <c r="H29" s="11">
        <f t="shared" si="7"/>
        <v>5.948599999999999</v>
      </c>
      <c r="I29" s="11">
        <f t="shared" si="7"/>
        <v>0</v>
      </c>
      <c r="J29" s="11">
        <f t="shared" si="7"/>
        <v>5.948599999999999</v>
      </c>
      <c r="K29" s="11">
        <f t="shared" si="7"/>
        <v>0.76</v>
      </c>
      <c r="L29" s="11">
        <f t="shared" si="7"/>
        <v>1.0719000000000001</v>
      </c>
      <c r="M29" s="11">
        <f t="shared" si="7"/>
        <v>0</v>
      </c>
      <c r="N29" s="11">
        <f t="shared" si="7"/>
        <v>0</v>
      </c>
      <c r="O29" s="11">
        <f t="shared" si="7"/>
        <v>0</v>
      </c>
      <c r="P29" s="11">
        <f t="shared" ref="P29" si="8">+P25+P27</f>
        <v>0</v>
      </c>
      <c r="Q29" s="12">
        <f t="shared" si="0"/>
        <v>3431.4609999999998</v>
      </c>
      <c r="R29" s="44"/>
    </row>
    <row r="30" spans="1:18">
      <c r="A30" s="18"/>
      <c r="B30" s="296"/>
      <c r="C30" s="14" t="s">
        <v>13</v>
      </c>
      <c r="D30" s="15">
        <v>120802.57715529558</v>
      </c>
      <c r="E30" s="15">
        <f>+E26+E28</f>
        <v>127361.652</v>
      </c>
      <c r="F30" s="15">
        <f t="shared" si="7"/>
        <v>248164.22915529559</v>
      </c>
      <c r="G30" s="15">
        <f t="shared" si="7"/>
        <v>2819672.3869999996</v>
      </c>
      <c r="H30" s="15">
        <f t="shared" si="7"/>
        <v>1906.1119999999996</v>
      </c>
      <c r="I30" s="15">
        <f t="shared" si="7"/>
        <v>0</v>
      </c>
      <c r="J30" s="15">
        <f t="shared" si="7"/>
        <v>1906.1119999999996</v>
      </c>
      <c r="K30" s="15">
        <f t="shared" si="7"/>
        <v>224.35899999999998</v>
      </c>
      <c r="L30" s="15">
        <f t="shared" si="7"/>
        <v>1222.0259999999998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ref="P30" si="9">+P26+P28</f>
        <v>0</v>
      </c>
      <c r="Q30" s="16">
        <f t="shared" si="0"/>
        <v>3071189.1131552956</v>
      </c>
      <c r="R30" s="44"/>
    </row>
    <row r="31" spans="1:18">
      <c r="A31" s="9" t="s">
        <v>0</v>
      </c>
      <c r="B31" s="292" t="s">
        <v>35</v>
      </c>
      <c r="C31" s="10" t="s">
        <v>11</v>
      </c>
      <c r="D31" s="11">
        <v>30.657299999999999</v>
      </c>
      <c r="E31" s="11">
        <f>SUM('１月:１２月'!E31)</f>
        <v>25.811400000000006</v>
      </c>
      <c r="F31" s="11">
        <f>SUM('１月:１２月'!F31)</f>
        <v>56.468699999999998</v>
      </c>
      <c r="G31" s="11">
        <f>SUM('１月:１２月'!G31)</f>
        <v>298.16069999999996</v>
      </c>
      <c r="H31" s="11">
        <f>SUM('１月:１２月'!H31)</f>
        <v>6828.1334000000006</v>
      </c>
      <c r="I31" s="11">
        <f>SUM('１月:１２月'!I31)</f>
        <v>0</v>
      </c>
      <c r="J31" s="11">
        <f>SUM('１月:１２月'!J31)</f>
        <v>6828.1334000000006</v>
      </c>
      <c r="K31" s="11">
        <f>SUM('１月:１２月'!K31)</f>
        <v>790.07830000000001</v>
      </c>
      <c r="L31" s="11">
        <f>SUM('１月:１２月'!L31)</f>
        <v>275.93800000000005</v>
      </c>
      <c r="M31" s="11">
        <f>SUM('１月:１２月'!M31)</f>
        <v>5.4599999999999996E-2</v>
      </c>
      <c r="N31" s="11">
        <f>SUM('１月:１２月'!N31)</f>
        <v>30.951800000000002</v>
      </c>
      <c r="O31" s="11">
        <f>SUM('１月:１２月'!O31)</f>
        <v>2.2765999999999997</v>
      </c>
      <c r="P31" s="11">
        <f>SUM('１月:１２月'!P31)</f>
        <v>63.531470000000006</v>
      </c>
      <c r="Q31" s="12">
        <f t="shared" si="0"/>
        <v>8345.5935699999991</v>
      </c>
      <c r="R31" s="44"/>
    </row>
    <row r="32" spans="1:18">
      <c r="A32" s="13" t="s">
        <v>36</v>
      </c>
      <c r="B32" s="293"/>
      <c r="C32" s="14" t="s">
        <v>13</v>
      </c>
      <c r="D32" s="15">
        <v>4841.3494112495737</v>
      </c>
      <c r="E32" s="15">
        <f>SUM('１月:１２月'!E32)</f>
        <v>4873.192</v>
      </c>
      <c r="F32" s="15">
        <f>SUM('１月:１２月'!F32)</f>
        <v>9714.5414112495746</v>
      </c>
      <c r="G32" s="15">
        <f>SUM('１月:１２月'!G32)</f>
        <v>60452.349000000002</v>
      </c>
      <c r="H32" s="15">
        <f>SUM('１月:１２月'!H32)</f>
        <v>2053262.6749999998</v>
      </c>
      <c r="I32" s="15">
        <f>SUM('１月:１２月'!I32)</f>
        <v>0</v>
      </c>
      <c r="J32" s="15">
        <f>SUM('１月:１２月'!J32)</f>
        <v>2053262.6749999998</v>
      </c>
      <c r="K32" s="15">
        <f>SUM('１月:１２月'!K32)</f>
        <v>151307.101</v>
      </c>
      <c r="L32" s="15">
        <f>SUM('１月:１２月'!L32)</f>
        <v>97004.45</v>
      </c>
      <c r="M32" s="15">
        <f>SUM('１月:１２月'!M32)</f>
        <v>5.3900000000000006</v>
      </c>
      <c r="N32" s="15">
        <f>SUM('１月:１２月'!N32)</f>
        <v>4265.893</v>
      </c>
      <c r="O32" s="15">
        <f>SUM('１月:１２月'!O32)</f>
        <v>750.822</v>
      </c>
      <c r="P32" s="15">
        <f>SUM('１月:１２月'!P32)</f>
        <v>11482.058000000001</v>
      </c>
      <c r="Q32" s="16">
        <f t="shared" si="0"/>
        <v>2388245.2794112498</v>
      </c>
      <c r="R32" s="44"/>
    </row>
    <row r="33" spans="1:18">
      <c r="A33" s="13" t="s">
        <v>0</v>
      </c>
      <c r="B33" s="292" t="s">
        <v>37</v>
      </c>
      <c r="C33" s="10" t="s">
        <v>11</v>
      </c>
      <c r="D33" s="11">
        <v>1.0702999999999998</v>
      </c>
      <c r="E33" s="11">
        <f>SUM('１月:１２月'!E33)</f>
        <v>0.37680000000000002</v>
      </c>
      <c r="F33" s="11">
        <f>SUM('１月:１２月'!F33)</f>
        <v>1.4471000000000001</v>
      </c>
      <c r="G33" s="11">
        <f>SUM('１月:１２月'!G33)</f>
        <v>5.7223999999999995</v>
      </c>
      <c r="H33" s="11">
        <f>SUM('１月:１２月'!H33)</f>
        <v>2532.8268000000003</v>
      </c>
      <c r="I33" s="11">
        <f>SUM('１月:１２月'!I33)</f>
        <v>0</v>
      </c>
      <c r="J33" s="11">
        <f>SUM('１月:１２月'!J33)</f>
        <v>2532.8268000000003</v>
      </c>
      <c r="K33" s="11">
        <f>SUM('１月:１２月'!K33)</f>
        <v>519.15459999999996</v>
      </c>
      <c r="L33" s="11">
        <f>SUM('１月:１２月'!L33)</f>
        <v>9.4504999999999999</v>
      </c>
      <c r="M33" s="11">
        <f>SUM('１月:１２月'!M33)</f>
        <v>0</v>
      </c>
      <c r="N33" s="11">
        <f>SUM('１月:１２月'!N33)</f>
        <v>0.12870000000000001</v>
      </c>
      <c r="O33" s="11">
        <f>SUM('１月:１２月'!O33)</f>
        <v>0</v>
      </c>
      <c r="P33" s="11">
        <f>SUM('１月:１２月'!P33)</f>
        <v>0.50929999999999997</v>
      </c>
      <c r="Q33" s="12">
        <f t="shared" si="0"/>
        <v>3069.2394000000004</v>
      </c>
      <c r="R33" s="44"/>
    </row>
    <row r="34" spans="1:18">
      <c r="A34" s="13" t="s">
        <v>38</v>
      </c>
      <c r="B34" s="293"/>
      <c r="C34" s="14" t="s">
        <v>13</v>
      </c>
      <c r="D34" s="15">
        <v>334.33127715545618</v>
      </c>
      <c r="E34" s="15">
        <f>SUM('１月:１２月'!E34)</f>
        <v>36.863</v>
      </c>
      <c r="F34" s="15">
        <f>SUM('１月:１２月'!F34)</f>
        <v>371.19427715545623</v>
      </c>
      <c r="G34" s="15">
        <f>SUM('１月:１２月'!G34)</f>
        <v>1236.2310000000002</v>
      </c>
      <c r="H34" s="15">
        <f>SUM('１月:１２月'!H34)</f>
        <v>204805.99100000001</v>
      </c>
      <c r="I34" s="15">
        <f>SUM('１月:１２月'!I34)</f>
        <v>0</v>
      </c>
      <c r="J34" s="15">
        <f>SUM('１月:１２月'!J34)</f>
        <v>204805.99100000001</v>
      </c>
      <c r="K34" s="15">
        <f>SUM('１月:１２月'!K34)</f>
        <v>39094.64499999999</v>
      </c>
      <c r="L34" s="15">
        <f>SUM('１月:１２月'!L34)</f>
        <v>2567.9889999999996</v>
      </c>
      <c r="M34" s="15">
        <f>SUM('１月:１２月'!M34)</f>
        <v>0</v>
      </c>
      <c r="N34" s="15">
        <f>SUM('１月:１２月'!N34)</f>
        <v>10.096</v>
      </c>
      <c r="O34" s="15">
        <f>SUM('１月:１２月'!O34)</f>
        <v>0</v>
      </c>
      <c r="P34" s="15">
        <f>SUM('１月:１２月'!P34)</f>
        <v>43.290000000000006</v>
      </c>
      <c r="Q34" s="16">
        <f t="shared" si="0"/>
        <v>248129.43627715544</v>
      </c>
      <c r="R34" s="44"/>
    </row>
    <row r="35" spans="1:18">
      <c r="A35" s="13"/>
      <c r="B35" s="17" t="s">
        <v>15</v>
      </c>
      <c r="C35" s="10" t="s">
        <v>11</v>
      </c>
      <c r="D35" s="11"/>
      <c r="E35" s="11">
        <f>SUM('１月:１２月'!E35)</f>
        <v>2E-3</v>
      </c>
      <c r="F35" s="11">
        <f>SUM('１月:１２月'!F35)</f>
        <v>2E-3</v>
      </c>
      <c r="G35" s="11">
        <f>SUM('１月:１２月'!G35)</f>
        <v>0</v>
      </c>
      <c r="H35" s="11">
        <f>SUM('１月:１２月'!H35)</f>
        <v>5563.6140000000005</v>
      </c>
      <c r="I35" s="11">
        <f>SUM('１月:１２月'!I35)</f>
        <v>0</v>
      </c>
      <c r="J35" s="11">
        <f>SUM('１月:１２月'!J35)</f>
        <v>5563.6140000000005</v>
      </c>
      <c r="K35" s="11">
        <f>SUM('１月:１２月'!K35)</f>
        <v>262.18499999999995</v>
      </c>
      <c r="L35" s="11">
        <f>SUM('１月:１２月'!L35)</f>
        <v>4.3000000000000003E-2</v>
      </c>
      <c r="M35" s="11">
        <f>SUM('１月:１２月'!M35)</f>
        <v>0</v>
      </c>
      <c r="N35" s="11">
        <f>SUM('１月:１２月'!N35)</f>
        <v>1.4993999999999998</v>
      </c>
      <c r="O35" s="11">
        <f>SUM('１月:１２月'!O35)</f>
        <v>0</v>
      </c>
      <c r="P35" s="11">
        <f>SUM('１月:１２月'!P35)</f>
        <v>0</v>
      </c>
      <c r="Q35" s="12">
        <f t="shared" si="0"/>
        <v>5827.3434000000007</v>
      </c>
      <c r="R35" s="44"/>
    </row>
    <row r="36" spans="1:18">
      <c r="A36" s="13" t="s">
        <v>18</v>
      </c>
      <c r="B36" s="14" t="s">
        <v>39</v>
      </c>
      <c r="C36" s="14" t="s">
        <v>13</v>
      </c>
      <c r="D36" s="15"/>
      <c r="E36" s="15">
        <f>SUM('１月:１２月'!E36)</f>
        <v>0.108</v>
      </c>
      <c r="F36" s="15">
        <f>SUM('１月:１２月'!F36)</f>
        <v>0.108</v>
      </c>
      <c r="G36" s="15">
        <f>SUM('１月:１２月'!G36)</f>
        <v>0</v>
      </c>
      <c r="H36" s="15">
        <f>SUM('１月:１２月'!H36)</f>
        <v>463685.64600000001</v>
      </c>
      <c r="I36" s="15">
        <f>SUM('１月:１２月'!I36)</f>
        <v>0</v>
      </c>
      <c r="J36" s="15">
        <f>SUM('１月:１２月'!J36)</f>
        <v>463685.64600000001</v>
      </c>
      <c r="K36" s="15">
        <f>SUM('１月:１２月'!K36)</f>
        <v>17745.849999999999</v>
      </c>
      <c r="L36" s="15">
        <f>SUM('１月:１２月'!L36)</f>
        <v>28.187999999999999</v>
      </c>
      <c r="M36" s="15">
        <f>SUM('１月:１２月'!M36)</f>
        <v>0</v>
      </c>
      <c r="N36" s="15">
        <f>SUM('１月:１２月'!N36)</f>
        <v>446.05199999999996</v>
      </c>
      <c r="O36" s="15">
        <f>SUM('１月:１２月'!O36)</f>
        <v>0</v>
      </c>
      <c r="P36" s="15">
        <f>SUM('１月:１２月'!P36)</f>
        <v>0</v>
      </c>
      <c r="Q36" s="16">
        <f t="shared" si="0"/>
        <v>481905.84400000004</v>
      </c>
      <c r="R36" s="44"/>
    </row>
    <row r="37" spans="1:18">
      <c r="A37" s="19"/>
      <c r="B37" s="295" t="s">
        <v>19</v>
      </c>
      <c r="C37" s="10" t="s">
        <v>11</v>
      </c>
      <c r="D37" s="11">
        <v>31.727599999999999</v>
      </c>
      <c r="E37" s="11">
        <f>+E31+E33+E35</f>
        <v>26.190200000000004</v>
      </c>
      <c r="F37" s="11">
        <f t="shared" ref="F37:O38" si="10">+F31+F33+F35</f>
        <v>57.9178</v>
      </c>
      <c r="G37" s="11">
        <f t="shared" si="10"/>
        <v>303.88309999999996</v>
      </c>
      <c r="H37" s="11">
        <f t="shared" si="10"/>
        <v>14924.574200000003</v>
      </c>
      <c r="I37" s="11">
        <f t="shared" si="10"/>
        <v>0</v>
      </c>
      <c r="J37" s="11">
        <f t="shared" si="10"/>
        <v>14924.574200000003</v>
      </c>
      <c r="K37" s="11">
        <f t="shared" si="10"/>
        <v>1571.4178999999999</v>
      </c>
      <c r="L37" s="11">
        <f t="shared" si="10"/>
        <v>285.43150000000003</v>
      </c>
      <c r="M37" s="11">
        <f t="shared" si="10"/>
        <v>5.4599999999999996E-2</v>
      </c>
      <c r="N37" s="11">
        <f t="shared" si="10"/>
        <v>32.579900000000002</v>
      </c>
      <c r="O37" s="11">
        <f t="shared" si="10"/>
        <v>2.2765999999999997</v>
      </c>
      <c r="P37" s="11">
        <f t="shared" ref="P37" si="11">+P31+P33+P35</f>
        <v>64.040770000000009</v>
      </c>
      <c r="Q37" s="12">
        <f t="shared" si="0"/>
        <v>17242.176370000001</v>
      </c>
      <c r="R37" s="44"/>
    </row>
    <row r="38" spans="1:18">
      <c r="A38" s="18"/>
      <c r="B38" s="296"/>
      <c r="C38" s="14" t="s">
        <v>13</v>
      </c>
      <c r="D38" s="15">
        <v>5175.6806884050302</v>
      </c>
      <c r="E38" s="15">
        <f>+E32+E34+E36</f>
        <v>4910.1630000000005</v>
      </c>
      <c r="F38" s="15">
        <f t="shared" si="10"/>
        <v>10085.843688405032</v>
      </c>
      <c r="G38" s="15">
        <f t="shared" si="10"/>
        <v>61688.58</v>
      </c>
      <c r="H38" s="15">
        <f t="shared" si="10"/>
        <v>2721754.3119999999</v>
      </c>
      <c r="I38" s="15">
        <f t="shared" si="10"/>
        <v>0</v>
      </c>
      <c r="J38" s="15">
        <f t="shared" si="10"/>
        <v>2721754.3119999999</v>
      </c>
      <c r="K38" s="15">
        <f t="shared" si="10"/>
        <v>208147.59599999999</v>
      </c>
      <c r="L38" s="15">
        <f t="shared" si="10"/>
        <v>99600.626999999993</v>
      </c>
      <c r="M38" s="15">
        <f t="shared" si="10"/>
        <v>5.3900000000000006</v>
      </c>
      <c r="N38" s="15">
        <f t="shared" si="10"/>
        <v>4722.0409999999993</v>
      </c>
      <c r="O38" s="15">
        <f t="shared" si="10"/>
        <v>750.822</v>
      </c>
      <c r="P38" s="15">
        <f t="shared" ref="P38" si="12">+P32+P34+P36</f>
        <v>11525.348000000002</v>
      </c>
      <c r="Q38" s="16">
        <f t="shared" si="0"/>
        <v>3118280.5596884056</v>
      </c>
      <c r="R38" s="44"/>
    </row>
    <row r="39" spans="1:18">
      <c r="A39" s="297" t="s">
        <v>40</v>
      </c>
      <c r="B39" s="298"/>
      <c r="C39" s="10" t="s">
        <v>11</v>
      </c>
      <c r="D39" s="11">
        <v>1.8076000000000001</v>
      </c>
      <c r="E39" s="11">
        <f>SUM('１月:１２月'!E39)</f>
        <v>0.88850000000000007</v>
      </c>
      <c r="F39" s="11">
        <f>SUM('１月:１２月'!F39)</f>
        <v>2.6961000000000004</v>
      </c>
      <c r="G39" s="11">
        <f>SUM('１月:１２月'!G39)</f>
        <v>24.571599999999997</v>
      </c>
      <c r="H39" s="11">
        <f>SUM('１月:１２月'!H39)</f>
        <v>716.62439999999992</v>
      </c>
      <c r="I39" s="11">
        <f>SUM('１月:１２月'!I39)</f>
        <v>0</v>
      </c>
      <c r="J39" s="11">
        <f>SUM('１月:１２月'!J39)</f>
        <v>716.62439999999992</v>
      </c>
      <c r="K39" s="11">
        <f>SUM('１月:１２月'!K39)</f>
        <v>316.91500000000002</v>
      </c>
      <c r="L39" s="11">
        <f>SUM('１月:１２月'!L39)</f>
        <v>14.935700000000001</v>
      </c>
      <c r="M39" s="11">
        <f>SUM('１月:１２月'!M39)</f>
        <v>7.1000000000000004E-3</v>
      </c>
      <c r="N39" s="11">
        <f>SUM('１月:１２月'!N39)</f>
        <v>0.61619999999999997</v>
      </c>
      <c r="O39" s="11">
        <f>SUM('１月:１２月'!O39)</f>
        <v>3.9800000000000002E-2</v>
      </c>
      <c r="P39" s="11">
        <f>SUM('１月:１２月'!P39)</f>
        <v>2.4268999999999998</v>
      </c>
      <c r="Q39" s="12">
        <f t="shared" si="0"/>
        <v>1078.8327999999999</v>
      </c>
      <c r="R39" s="44"/>
    </row>
    <row r="40" spans="1:18">
      <c r="A40" s="299"/>
      <c r="B40" s="300"/>
      <c r="C40" s="14" t="s">
        <v>13</v>
      </c>
      <c r="D40" s="15">
        <v>1284.7453066171486</v>
      </c>
      <c r="E40" s="15">
        <f>SUM('１月:１２月'!E40)</f>
        <v>490.30799999999999</v>
      </c>
      <c r="F40" s="15">
        <f>SUM('１月:１２月'!F40)</f>
        <v>1775.0533066171488</v>
      </c>
      <c r="G40" s="15">
        <f>SUM('１月:１２月'!G40)</f>
        <v>2274.9189999999999</v>
      </c>
      <c r="H40" s="15">
        <f>SUM('１月:１２月'!H40)</f>
        <v>236276.06299999999</v>
      </c>
      <c r="I40" s="15">
        <f>SUM('１月:１２月'!I40)</f>
        <v>0</v>
      </c>
      <c r="J40" s="15">
        <f>SUM('１月:１２月'!J40)</f>
        <v>236276.06299999999</v>
      </c>
      <c r="K40" s="15">
        <f>SUM('１月:１２月'!K40)</f>
        <v>92643.283999999985</v>
      </c>
      <c r="L40" s="15">
        <f>SUM('１月:１２月'!L40)</f>
        <v>917.99500000000012</v>
      </c>
      <c r="M40" s="15">
        <f>SUM('１月:１２月'!M40)</f>
        <v>3.1859999999999999</v>
      </c>
      <c r="N40" s="15">
        <f>SUM('１月:１２月'!N40)</f>
        <v>196.03</v>
      </c>
      <c r="O40" s="15">
        <f>SUM('１月:１２月'!O40)</f>
        <v>37.843000000000004</v>
      </c>
      <c r="P40" s="15">
        <f>SUM('１月:１２月'!P40)</f>
        <v>955.81999999999994</v>
      </c>
      <c r="Q40" s="16">
        <f t="shared" si="0"/>
        <v>335080.19330661715</v>
      </c>
      <c r="R40" s="44"/>
    </row>
    <row r="41" spans="1:18">
      <c r="A41" s="297" t="s">
        <v>41</v>
      </c>
      <c r="B41" s="298"/>
      <c r="C41" s="10" t="s">
        <v>11</v>
      </c>
      <c r="D41" s="11">
        <v>105.59309999999999</v>
      </c>
      <c r="E41" s="11">
        <f>SUM('１月:１２月'!E41)</f>
        <v>0.25740000000000002</v>
      </c>
      <c r="F41" s="11">
        <f>SUM('１月:１２月'!F41)</f>
        <v>105.8505</v>
      </c>
      <c r="G41" s="11">
        <f>SUM('１月:１２月'!G41)</f>
        <v>1336.8202999999999</v>
      </c>
      <c r="H41" s="11">
        <f>SUM('１月:１２月'!H41)</f>
        <v>2858.2357000000002</v>
      </c>
      <c r="I41" s="11">
        <f>SUM('１月:１２月'!I41)</f>
        <v>0</v>
      </c>
      <c r="J41" s="11">
        <f>SUM('１月:１２月'!J41)</f>
        <v>2858.2357000000002</v>
      </c>
      <c r="K41" s="11">
        <f>SUM('１月:１２月'!K41)</f>
        <v>543.01470000000006</v>
      </c>
      <c r="L41" s="11">
        <f>SUM('１月:１２月'!L41)</f>
        <v>88.158999999999992</v>
      </c>
      <c r="M41" s="11">
        <f>SUM('１月:１２月'!M41)</f>
        <v>0</v>
      </c>
      <c r="N41" s="11">
        <f>SUM('１月:１２月'!N41)</f>
        <v>4.7846000000000011</v>
      </c>
      <c r="O41" s="11">
        <f>SUM('１月:１２月'!O41)</f>
        <v>3.4099999999999998E-2</v>
      </c>
      <c r="P41" s="11">
        <f>SUM('１月:１２月'!P41)</f>
        <v>1.1407</v>
      </c>
      <c r="Q41" s="12">
        <f t="shared" si="0"/>
        <v>4938.0395999999992</v>
      </c>
      <c r="R41" s="44"/>
    </row>
    <row r="42" spans="1:18">
      <c r="A42" s="299"/>
      <c r="B42" s="300"/>
      <c r="C42" s="14" t="s">
        <v>13</v>
      </c>
      <c r="D42" s="15">
        <v>35743.084586951023</v>
      </c>
      <c r="E42" s="15">
        <f>SUM('１月:１２月'!E42)</f>
        <v>228.18699999999998</v>
      </c>
      <c r="F42" s="15">
        <f>SUM('１月:１２月'!F42)</f>
        <v>35971.271586951028</v>
      </c>
      <c r="G42" s="15">
        <f>SUM('１月:１２月'!G42)</f>
        <v>354966.22399999999</v>
      </c>
      <c r="H42" s="15">
        <f>SUM('１月:１２月'!H42)</f>
        <v>746990.39400000009</v>
      </c>
      <c r="I42" s="15">
        <f>SUM('１月:１２月'!I42)</f>
        <v>0</v>
      </c>
      <c r="J42" s="15">
        <f>SUM('１月:１２月'!J42)</f>
        <v>746990.39400000009</v>
      </c>
      <c r="K42" s="15">
        <f>SUM('１月:１２月'!K42)</f>
        <v>115366.81700000001</v>
      </c>
      <c r="L42" s="15">
        <f>SUM('１月:１２月'!L42)</f>
        <v>7052.2560000000003</v>
      </c>
      <c r="M42" s="15">
        <f>SUM('１月:１２月'!M42)</f>
        <v>0</v>
      </c>
      <c r="N42" s="15">
        <f>SUM('１月:１２月'!N42)</f>
        <v>431.87399999999997</v>
      </c>
      <c r="O42" s="15">
        <f>SUM('１月:１２月'!O42)</f>
        <v>5.577</v>
      </c>
      <c r="P42" s="15">
        <f>SUM('１月:１２月'!P42)</f>
        <v>141.33699999999999</v>
      </c>
      <c r="Q42" s="16">
        <f t="shared" si="0"/>
        <v>1260925.7505869514</v>
      </c>
      <c r="R42" s="44"/>
    </row>
    <row r="43" spans="1:18">
      <c r="A43" s="297" t="s">
        <v>42</v>
      </c>
      <c r="B43" s="298"/>
      <c r="C43" s="10" t="s">
        <v>11</v>
      </c>
      <c r="D43" s="11"/>
      <c r="E43" s="11">
        <f>SUM('１月:１２月'!E43)</f>
        <v>1.1999999999999999E-3</v>
      </c>
      <c r="F43" s="11">
        <f>SUM('１月:１２月'!F43)</f>
        <v>1.1999999999999999E-3</v>
      </c>
      <c r="G43" s="11">
        <f>SUM('１月:１２月'!G43)</f>
        <v>0</v>
      </c>
      <c r="H43" s="11">
        <f>SUM('１月:１２月'!H43)</f>
        <v>7.4000000000000003E-3</v>
      </c>
      <c r="I43" s="11">
        <f>SUM('１月:１２月'!I43)</f>
        <v>0</v>
      </c>
      <c r="J43" s="11">
        <f>SUM('１月:１２月'!J43)</f>
        <v>7.4000000000000003E-3</v>
      </c>
      <c r="K43" s="11">
        <f>SUM('１月:１２月'!K43)</f>
        <v>0</v>
      </c>
      <c r="L43" s="11">
        <f>SUM('１月:１２月'!L43)</f>
        <v>0</v>
      </c>
      <c r="M43" s="11">
        <f>SUM('１月:１２月'!M43)</f>
        <v>0</v>
      </c>
      <c r="N43" s="11">
        <f>SUM('１月:１２月'!N43)</f>
        <v>0</v>
      </c>
      <c r="O43" s="11">
        <f>SUM('１月:１２月'!O43)</f>
        <v>0</v>
      </c>
      <c r="P43" s="11">
        <f>SUM('１月:１２月'!P43)</f>
        <v>0</v>
      </c>
      <c r="Q43" s="12">
        <f t="shared" si="0"/>
        <v>8.6E-3</v>
      </c>
      <c r="R43" s="44"/>
    </row>
    <row r="44" spans="1:18">
      <c r="A44" s="299"/>
      <c r="B44" s="300"/>
      <c r="C44" s="14" t="s">
        <v>13</v>
      </c>
      <c r="D44" s="15"/>
      <c r="E44" s="15">
        <f>SUM('１月:１２月'!E44)</f>
        <v>2.5920000000000001</v>
      </c>
      <c r="F44" s="15">
        <f>SUM('１月:１２月'!F44)</f>
        <v>2.5920000000000001</v>
      </c>
      <c r="G44" s="15">
        <f>SUM('１月:１２月'!G44)</f>
        <v>0</v>
      </c>
      <c r="H44" s="15">
        <f>SUM('１月:１２月'!H44)</f>
        <v>24.882999999999999</v>
      </c>
      <c r="I44" s="15">
        <f>SUM('１月:１２月'!I44)</f>
        <v>0</v>
      </c>
      <c r="J44" s="15">
        <f>SUM('１月:１２月'!J44)</f>
        <v>24.882999999999999</v>
      </c>
      <c r="K44" s="15">
        <f>SUM('１月:１２月'!K44)</f>
        <v>0</v>
      </c>
      <c r="L44" s="15">
        <f>SUM('１月:１２月'!L44)</f>
        <v>0</v>
      </c>
      <c r="M44" s="15">
        <f>SUM('１月:１２月'!M44)</f>
        <v>0</v>
      </c>
      <c r="N44" s="15">
        <f>SUM('１月:１２月'!N44)</f>
        <v>0</v>
      </c>
      <c r="O44" s="15">
        <f>SUM('１月:１２月'!O44)</f>
        <v>0</v>
      </c>
      <c r="P44" s="15">
        <f>SUM('１月:１２月'!P44)</f>
        <v>0</v>
      </c>
      <c r="Q44" s="16">
        <f t="shared" si="0"/>
        <v>27.474999999999998</v>
      </c>
      <c r="R44" s="44"/>
    </row>
    <row r="45" spans="1:18">
      <c r="A45" s="297" t="s">
        <v>43</v>
      </c>
      <c r="B45" s="298"/>
      <c r="C45" s="10" t="s">
        <v>11</v>
      </c>
      <c r="D45" s="11">
        <v>4.0099999999999997E-2</v>
      </c>
      <c r="E45" s="11">
        <f>SUM('１月:１２月'!E45)</f>
        <v>0</v>
      </c>
      <c r="F45" s="11">
        <f>SUM('１月:１２月'!F45)</f>
        <v>4.0099999999999997E-2</v>
      </c>
      <c r="G45" s="11">
        <f>SUM('１月:１２月'!G45)</f>
        <v>1.37E-2</v>
      </c>
      <c r="H45" s="11">
        <f>SUM('１月:１２月'!H45)</f>
        <v>6.9599999999999995E-2</v>
      </c>
      <c r="I45" s="11">
        <f>SUM('１月:１２月'!I45)</f>
        <v>0</v>
      </c>
      <c r="J45" s="11">
        <f>SUM('１月:１２月'!J45)</f>
        <v>6.9599999999999995E-2</v>
      </c>
      <c r="K45" s="11">
        <f>SUM('１月:１２月'!K45)</f>
        <v>5.0000000000000001E-3</v>
      </c>
      <c r="L45" s="11">
        <f>SUM('１月:１２月'!L45)</f>
        <v>8.9999999999999998E-4</v>
      </c>
      <c r="M45" s="11">
        <f>SUM('１月:１２月'!M45)</f>
        <v>0</v>
      </c>
      <c r="N45" s="11">
        <f>SUM('１月:１２月'!N45)</f>
        <v>0</v>
      </c>
      <c r="O45" s="11">
        <f>SUM('１月:１２月'!O45)</f>
        <v>0</v>
      </c>
      <c r="P45" s="11">
        <f>SUM('１月:１２月'!P45)</f>
        <v>0</v>
      </c>
      <c r="Q45" s="12">
        <f t="shared" si="0"/>
        <v>0.1293</v>
      </c>
      <c r="R45" s="44"/>
    </row>
    <row r="46" spans="1:18">
      <c r="A46" s="299"/>
      <c r="B46" s="300"/>
      <c r="C46" s="14" t="s">
        <v>13</v>
      </c>
      <c r="D46" s="15">
        <v>24.710399797434036</v>
      </c>
      <c r="E46" s="15">
        <f>SUM('１月:１２月'!E46)</f>
        <v>0</v>
      </c>
      <c r="F46" s="15">
        <f>SUM('１月:１２月'!F46)</f>
        <v>24.710399797434036</v>
      </c>
      <c r="G46" s="15">
        <f>SUM('１月:１２月'!G46)</f>
        <v>34.012</v>
      </c>
      <c r="H46" s="15">
        <f>SUM('１月:１２月'!H46)</f>
        <v>53.373000000000005</v>
      </c>
      <c r="I46" s="15">
        <f>SUM('１月:１２月'!I46)</f>
        <v>0</v>
      </c>
      <c r="J46" s="15">
        <f>SUM('１月:１２月'!J46)</f>
        <v>53.373000000000005</v>
      </c>
      <c r="K46" s="15">
        <f>SUM('１月:１２月'!K46)</f>
        <v>3.5640000000000001</v>
      </c>
      <c r="L46" s="15">
        <f>SUM('１月:１２月'!L46)</f>
        <v>1.264</v>
      </c>
      <c r="M46" s="15">
        <f>SUM('１月:１２月'!M46)</f>
        <v>0</v>
      </c>
      <c r="N46" s="15">
        <f>SUM('１月:１２月'!N46)</f>
        <v>0</v>
      </c>
      <c r="O46" s="15">
        <f>SUM('１月:１２月'!O46)</f>
        <v>0</v>
      </c>
      <c r="P46" s="15">
        <f>SUM('１月:１２月'!P46)</f>
        <v>0</v>
      </c>
      <c r="Q46" s="16">
        <f t="shared" si="0"/>
        <v>116.92339979743404</v>
      </c>
      <c r="R46" s="44"/>
    </row>
    <row r="47" spans="1:18">
      <c r="A47" s="297" t="s">
        <v>44</v>
      </c>
      <c r="B47" s="298"/>
      <c r="C47" s="10" t="s">
        <v>11</v>
      </c>
      <c r="D47" s="11">
        <v>0.188</v>
      </c>
      <c r="E47" s="11">
        <f>SUM('１月:１２月'!E47)</f>
        <v>4.58E-2</v>
      </c>
      <c r="F47" s="11">
        <f>SUM('１月:１２月'!F47)</f>
        <v>0.23379999999999998</v>
      </c>
      <c r="G47" s="11">
        <f>SUM('１月:１２月'!G47)</f>
        <v>0.28289999999999998</v>
      </c>
      <c r="H47" s="11">
        <f>SUM('１月:１２月'!H47)</f>
        <v>0.65060000000000007</v>
      </c>
      <c r="I47" s="11">
        <f>SUM('１月:１２月'!I47)</f>
        <v>0</v>
      </c>
      <c r="J47" s="11">
        <f>SUM('１月:１２月'!J47)</f>
        <v>0.65060000000000007</v>
      </c>
      <c r="K47" s="11">
        <f>SUM('１月:１２月'!K47)</f>
        <v>5.0300000000000004E-2</v>
      </c>
      <c r="L47" s="11">
        <f>SUM('１月:１２月'!L47)</f>
        <v>0.33889999999999998</v>
      </c>
      <c r="M47" s="11">
        <f>SUM('１月:１２月'!M47)</f>
        <v>0</v>
      </c>
      <c r="N47" s="11">
        <f>SUM('１月:１２月'!N47)</f>
        <v>0</v>
      </c>
      <c r="O47" s="11">
        <f>SUM('１月:１２月'!O47)</f>
        <v>0</v>
      </c>
      <c r="P47" s="11">
        <f>SUM('１月:１２月'!P47)</f>
        <v>0</v>
      </c>
      <c r="Q47" s="12">
        <f t="shared" si="0"/>
        <v>1.5565</v>
      </c>
      <c r="R47" s="44"/>
    </row>
    <row r="48" spans="1:18">
      <c r="A48" s="299"/>
      <c r="B48" s="300"/>
      <c r="C48" s="14" t="s">
        <v>13</v>
      </c>
      <c r="D48" s="15">
        <v>107.35199842318752</v>
      </c>
      <c r="E48" s="15">
        <f>SUM('１月:１２月'!E48)</f>
        <v>29.484000000000002</v>
      </c>
      <c r="F48" s="15">
        <f>SUM('１月:１２月'!F48)</f>
        <v>136.83599842318753</v>
      </c>
      <c r="G48" s="15">
        <f>SUM('１月:１２月'!G48)</f>
        <v>293.82499999999999</v>
      </c>
      <c r="H48" s="15">
        <f>SUM('１月:１２月'!H48)</f>
        <v>542.904</v>
      </c>
      <c r="I48" s="15">
        <f>SUM('１月:１２月'!I48)</f>
        <v>0</v>
      </c>
      <c r="J48" s="15">
        <f>SUM('１月:１２月'!J48)</f>
        <v>542.904</v>
      </c>
      <c r="K48" s="15">
        <f>SUM('１月:１２月'!K48)</f>
        <v>38.793000000000006</v>
      </c>
      <c r="L48" s="15">
        <f>SUM('１月:１２月'!L48)</f>
        <v>55.055</v>
      </c>
      <c r="M48" s="15">
        <f>SUM('１月:１２月'!M48)</f>
        <v>0</v>
      </c>
      <c r="N48" s="15">
        <f>SUM('１月:１２月'!N48)</f>
        <v>0</v>
      </c>
      <c r="O48" s="15">
        <f>SUM('１月:１２月'!O48)</f>
        <v>0</v>
      </c>
      <c r="P48" s="15">
        <f>SUM('１月:１２月'!P48)</f>
        <v>0</v>
      </c>
      <c r="Q48" s="16">
        <f t="shared" si="0"/>
        <v>1067.4129984231874</v>
      </c>
      <c r="R48" s="44"/>
    </row>
    <row r="49" spans="1:18">
      <c r="A49" s="297" t="s">
        <v>45</v>
      </c>
      <c r="B49" s="298"/>
      <c r="C49" s="10" t="s">
        <v>11</v>
      </c>
      <c r="D49" s="11">
        <v>1587.2075</v>
      </c>
      <c r="E49" s="11">
        <f>SUM('１月:１２月'!E49)</f>
        <v>20.458600000000001</v>
      </c>
      <c r="F49" s="11">
        <f>SUM('１月:１２月'!F49)</f>
        <v>1607.6660999999999</v>
      </c>
      <c r="G49" s="11">
        <f>SUM('１月:１２月'!G49)</f>
        <v>8419.0897000000004</v>
      </c>
      <c r="H49" s="11">
        <f>SUM('１月:１２月'!H49)</f>
        <v>42111.801999999996</v>
      </c>
      <c r="I49" s="11">
        <f>SUM('１月:１２月'!I49)</f>
        <v>0</v>
      </c>
      <c r="J49" s="11">
        <f>SUM('１月:１２月'!J49)</f>
        <v>42111.801999999996</v>
      </c>
      <c r="K49" s="11">
        <f>SUM('１月:１２月'!K49)</f>
        <v>4154.7660999999998</v>
      </c>
      <c r="L49" s="11">
        <f>SUM('１月:１２月'!L49)</f>
        <v>163.84970000000001</v>
      </c>
      <c r="M49" s="11">
        <f>SUM('１月:１２月'!M49)</f>
        <v>0</v>
      </c>
      <c r="N49" s="11">
        <f>SUM('１月:１２月'!N49)</f>
        <v>2.4893000000000001</v>
      </c>
      <c r="O49" s="11">
        <f>SUM('１月:１２月'!O49)</f>
        <v>1.9099999999999999E-2</v>
      </c>
      <c r="P49" s="11">
        <f>SUM('１月:１２月'!P49)</f>
        <v>42.414989999999996</v>
      </c>
      <c r="Q49" s="12">
        <f t="shared" si="0"/>
        <v>56502.096989999991</v>
      </c>
      <c r="R49" s="44"/>
    </row>
    <row r="50" spans="1:18">
      <c r="A50" s="299"/>
      <c r="B50" s="300"/>
      <c r="C50" s="14" t="s">
        <v>13</v>
      </c>
      <c r="D50" s="15">
        <v>104336.29054925163</v>
      </c>
      <c r="E50" s="15">
        <f>SUM('１月:１２月'!E50)</f>
        <v>1316.7430000000002</v>
      </c>
      <c r="F50" s="15">
        <f>SUM('１月:１２月'!F50)</f>
        <v>105653.03354925165</v>
      </c>
      <c r="G50" s="15">
        <f>SUM('１月:１２月'!G50)</f>
        <v>641527.81900000013</v>
      </c>
      <c r="H50" s="15">
        <f>SUM('１月:１２月'!H50)</f>
        <v>3021281.9819999998</v>
      </c>
      <c r="I50" s="15">
        <f>SUM('１月:１２月'!I50)</f>
        <v>0</v>
      </c>
      <c r="J50" s="15">
        <f>SUM('１月:１２月'!J50)</f>
        <v>3021281.9819999998</v>
      </c>
      <c r="K50" s="15">
        <f>SUM('１月:１２月'!K50)</f>
        <v>300075.07699999999</v>
      </c>
      <c r="L50" s="15">
        <f>SUM('１月:１２月'!L50)</f>
        <v>10842.880000000001</v>
      </c>
      <c r="M50" s="15">
        <f>SUM('１月:１２月'!M50)</f>
        <v>0</v>
      </c>
      <c r="N50" s="15">
        <f>SUM('１月:１２月'!N50)</f>
        <v>70.813999999999993</v>
      </c>
      <c r="O50" s="15">
        <f>SUM('１月:１２月'!O50)</f>
        <v>10.875</v>
      </c>
      <c r="P50" s="15">
        <f>SUM('１月:１２月'!P50)</f>
        <v>29789.141000000003</v>
      </c>
      <c r="Q50" s="16">
        <f t="shared" si="0"/>
        <v>4109251.621549251</v>
      </c>
      <c r="R50" s="44"/>
    </row>
    <row r="51" spans="1:18">
      <c r="A51" s="297" t="s">
        <v>46</v>
      </c>
      <c r="B51" s="298"/>
      <c r="C51" s="10" t="s">
        <v>11</v>
      </c>
      <c r="D51" s="11">
        <v>12.121</v>
      </c>
      <c r="E51" s="11">
        <f>SUM('１月:１２月'!E51)</f>
        <v>23.737500000000001</v>
      </c>
      <c r="F51" s="11">
        <f>SUM('１月:１２月'!F51)</f>
        <v>35.858499999999999</v>
      </c>
      <c r="G51" s="11">
        <f>SUM('１月:１２月'!G51)</f>
        <v>11772.464000000002</v>
      </c>
      <c r="H51" s="11">
        <f>SUM('１月:１２月'!H51)</f>
        <v>223.9495</v>
      </c>
      <c r="I51" s="11">
        <f>SUM('１月:１２月'!I51)</f>
        <v>0</v>
      </c>
      <c r="J51" s="11">
        <f>SUM('１月:１２月'!J51)</f>
        <v>223.9495</v>
      </c>
      <c r="K51" s="11">
        <f>SUM('１月:１２月'!K51)</f>
        <v>10580.5461</v>
      </c>
      <c r="L51" s="11">
        <f>SUM('１月:１２月'!L51)</f>
        <v>1.278</v>
      </c>
      <c r="M51" s="11">
        <f>SUM('１月:１２月'!M51)</f>
        <v>0</v>
      </c>
      <c r="N51" s="11">
        <f>SUM('１月:１２月'!N51)</f>
        <v>0</v>
      </c>
      <c r="O51" s="11">
        <f>SUM('１月:１２月'!O51)</f>
        <v>0</v>
      </c>
      <c r="P51" s="11">
        <f>SUM('１月:１２月'!P51)</f>
        <v>0</v>
      </c>
      <c r="Q51" s="12">
        <f t="shared" si="0"/>
        <v>22614.096100000002</v>
      </c>
      <c r="R51" s="44"/>
    </row>
    <row r="52" spans="1:18">
      <c r="A52" s="299"/>
      <c r="B52" s="300"/>
      <c r="C52" s="14" t="s">
        <v>13</v>
      </c>
      <c r="D52" s="15">
        <v>10164.841091773507</v>
      </c>
      <c r="E52" s="15">
        <f>SUM('１月:１２月'!E52)</f>
        <v>14356.022999999999</v>
      </c>
      <c r="F52" s="15">
        <f>SUM('１月:１２月'!F52)</f>
        <v>24520.864091773507</v>
      </c>
      <c r="G52" s="15">
        <f>SUM('１月:１２月'!G52)</f>
        <v>2382771.6869999999</v>
      </c>
      <c r="H52" s="15">
        <f>SUM('１月:１２月'!H52)</f>
        <v>32109.311999999998</v>
      </c>
      <c r="I52" s="15">
        <f>SUM('１月:１２月'!I52)</f>
        <v>0</v>
      </c>
      <c r="J52" s="15">
        <f>SUM('１月:１２月'!J52)</f>
        <v>32109.311999999998</v>
      </c>
      <c r="K52" s="15">
        <f>SUM('１月:１２月'!K52)</f>
        <v>2101468.943</v>
      </c>
      <c r="L52" s="15">
        <f>SUM('１月:１２月'!L52)</f>
        <v>549.08799999999997</v>
      </c>
      <c r="M52" s="15">
        <f>SUM('１月:１２月'!M52)</f>
        <v>0</v>
      </c>
      <c r="N52" s="15">
        <f>SUM('１月:１２月'!N52)</f>
        <v>0</v>
      </c>
      <c r="O52" s="15">
        <f>SUM('１月:１２月'!O52)</f>
        <v>0</v>
      </c>
      <c r="P52" s="15">
        <f>SUM('１月:１２月'!P52)</f>
        <v>0</v>
      </c>
      <c r="Q52" s="16">
        <f t="shared" si="0"/>
        <v>4541419.8940917738</v>
      </c>
      <c r="R52" s="44"/>
    </row>
    <row r="53" spans="1:18">
      <c r="A53" s="297" t="s">
        <v>47</v>
      </c>
      <c r="B53" s="298"/>
      <c r="C53" s="10" t="s">
        <v>11</v>
      </c>
      <c r="D53" s="11">
        <v>0.65850000000000009</v>
      </c>
      <c r="E53" s="11">
        <f>SUM('１月:１２月'!E53)</f>
        <v>2.1755</v>
      </c>
      <c r="F53" s="11">
        <f>SUM('１月:１２月'!F53)</f>
        <v>2.8340000000000001</v>
      </c>
      <c r="G53" s="11">
        <f>SUM('１月:１２月'!G53)</f>
        <v>881.43100000000004</v>
      </c>
      <c r="H53" s="11">
        <f>SUM('１月:１２月'!H53)</f>
        <v>1981.2897</v>
      </c>
      <c r="I53" s="11">
        <f>SUM('１月:１２月'!I53)</f>
        <v>0</v>
      </c>
      <c r="J53" s="11">
        <f>SUM('１月:１２月'!J53)</f>
        <v>1981.2897</v>
      </c>
      <c r="K53" s="11">
        <f>SUM('１月:１２月'!K53)</f>
        <v>5437.6004999999986</v>
      </c>
      <c r="L53" s="11">
        <f>SUM('１月:１２月'!L53)</f>
        <v>2083.9032000000002</v>
      </c>
      <c r="M53" s="11">
        <f>SUM('１月:１２月'!M53)</f>
        <v>0</v>
      </c>
      <c r="N53" s="11">
        <f>SUM('１月:１２月'!N53)</f>
        <v>216.21370000000002</v>
      </c>
      <c r="O53" s="11">
        <f>SUM('１月:１２月'!O53)</f>
        <v>0.18890000000000001</v>
      </c>
      <c r="P53" s="11">
        <f>SUM('１月:１２月'!P53)</f>
        <v>0.16250000000000001</v>
      </c>
      <c r="Q53" s="12">
        <f t="shared" si="0"/>
        <v>10603.6235</v>
      </c>
      <c r="R53" s="44"/>
    </row>
    <row r="54" spans="1:18">
      <c r="A54" s="299"/>
      <c r="B54" s="300"/>
      <c r="C54" s="14" t="s">
        <v>13</v>
      </c>
      <c r="D54" s="15">
        <v>520.67879756324692</v>
      </c>
      <c r="E54" s="15">
        <f>SUM('１月:１２月'!E54)</f>
        <v>1199.992</v>
      </c>
      <c r="F54" s="15">
        <f>SUM('１月:１２月'!F54)</f>
        <v>1720.6707975632469</v>
      </c>
      <c r="G54" s="15">
        <f>SUM('１月:１２月'!G54)</f>
        <v>445549.41200000001</v>
      </c>
      <c r="H54" s="15">
        <f>SUM('１月:１２月'!H54)</f>
        <v>918512.49100000004</v>
      </c>
      <c r="I54" s="15">
        <f>SUM('１月:１２月'!I54)</f>
        <v>0</v>
      </c>
      <c r="J54" s="15">
        <f>SUM('１月:１２月'!J54)</f>
        <v>918512.49100000004</v>
      </c>
      <c r="K54" s="15">
        <f>SUM('１月:１２月'!K54)</f>
        <v>2581998.1740000001</v>
      </c>
      <c r="L54" s="15">
        <f>SUM('１月:１２月'!L54)</f>
        <v>1041837.9580000001</v>
      </c>
      <c r="M54" s="15">
        <f>SUM('１月:１２月'!M54)</f>
        <v>0</v>
      </c>
      <c r="N54" s="15">
        <f>SUM('１月:１２月'!N54)</f>
        <v>97748.219000000012</v>
      </c>
      <c r="O54" s="15">
        <f>SUM('１月:１２月'!O54)</f>
        <v>34.205000000000005</v>
      </c>
      <c r="P54" s="15">
        <f>SUM('１月:１２月'!P54)</f>
        <v>57.266999999999996</v>
      </c>
      <c r="Q54" s="16">
        <f t="shared" si="0"/>
        <v>5087458.3967975639</v>
      </c>
      <c r="R54" s="44"/>
    </row>
    <row r="55" spans="1:18">
      <c r="A55" s="9" t="s">
        <v>0</v>
      </c>
      <c r="B55" s="292" t="s">
        <v>48</v>
      </c>
      <c r="C55" s="10" t="s">
        <v>11</v>
      </c>
      <c r="D55" s="11">
        <v>9.0143000000000004</v>
      </c>
      <c r="E55" s="11">
        <f>SUM('１月:１２月'!E55)</f>
        <v>0</v>
      </c>
      <c r="F55" s="11">
        <f>SUM('１月:１２月'!F55)</f>
        <v>9.0143000000000004</v>
      </c>
      <c r="G55" s="11">
        <f>SUM('１月:１２月'!G55)</f>
        <v>2.2641</v>
      </c>
      <c r="H55" s="11">
        <f>SUM('１月:１２月'!H55)</f>
        <v>218.38839999999999</v>
      </c>
      <c r="I55" s="11">
        <f>SUM('１月:１２月'!I55)</f>
        <v>0</v>
      </c>
      <c r="J55" s="11">
        <f>SUM('１月:１２月'!J55)</f>
        <v>218.38839999999999</v>
      </c>
      <c r="K55" s="11">
        <f>SUM('１月:１２月'!K55)</f>
        <v>23.317</v>
      </c>
      <c r="L55" s="11">
        <f>SUM('１月:１２月'!L55)</f>
        <v>0.85350000000000004</v>
      </c>
      <c r="M55" s="11">
        <f>SUM('１月:１２月'!M55)</f>
        <v>1.2299999999999998E-2</v>
      </c>
      <c r="N55" s="11">
        <f>SUM('１月:１２月'!N55)</f>
        <v>2.0766</v>
      </c>
      <c r="O55" s="11">
        <f>SUM('１月:１２月'!O55)</f>
        <v>0.59319999999999995</v>
      </c>
      <c r="P55" s="11">
        <f>SUM('１月:１２月'!P55)</f>
        <v>2.8062999999999998</v>
      </c>
      <c r="Q55" s="12">
        <f t="shared" si="0"/>
        <v>259.32570000000004</v>
      </c>
      <c r="R55" s="44"/>
    </row>
    <row r="56" spans="1:18">
      <c r="A56" s="13" t="s">
        <v>36</v>
      </c>
      <c r="B56" s="293"/>
      <c r="C56" s="14" t="s">
        <v>13</v>
      </c>
      <c r="D56" s="15">
        <v>8091.4938280898832</v>
      </c>
      <c r="E56" s="15">
        <f>SUM('１月:１２月'!E56)</f>
        <v>0</v>
      </c>
      <c r="F56" s="15">
        <f>SUM('１月:１２月'!F56)</f>
        <v>8091.4938280898832</v>
      </c>
      <c r="G56" s="15">
        <f>SUM('１月:１２月'!G56)</f>
        <v>2982.6959999999999</v>
      </c>
      <c r="H56" s="15">
        <f>SUM('１月:１２月'!H56)</f>
        <v>119192.74500000001</v>
      </c>
      <c r="I56" s="15">
        <f>SUM('１月:１２月'!I56)</f>
        <v>0</v>
      </c>
      <c r="J56" s="15">
        <f>SUM('１月:１２月'!J56)</f>
        <v>119192.74500000001</v>
      </c>
      <c r="K56" s="15">
        <f>SUM('１月:１２月'!K56)</f>
        <v>17127.314999999999</v>
      </c>
      <c r="L56" s="15">
        <f>SUM('１月:１２月'!L56)</f>
        <v>995.45799999999986</v>
      </c>
      <c r="M56" s="15">
        <f>SUM('１月:１２月'!M56)</f>
        <v>7.085</v>
      </c>
      <c r="N56" s="15">
        <f>SUM('１月:１２月'!N56)</f>
        <v>1309.6290000000001</v>
      </c>
      <c r="O56" s="15">
        <f>SUM('１月:１２月'!O56)</f>
        <v>601.6579999999999</v>
      </c>
      <c r="P56" s="15">
        <f>SUM('１月:１２月'!P56)</f>
        <v>2205.1730000000002</v>
      </c>
      <c r="Q56" s="16">
        <f t="shared" si="0"/>
        <v>152513.2528280899</v>
      </c>
      <c r="R56" s="44"/>
    </row>
    <row r="57" spans="1:18">
      <c r="A57" s="13" t="s">
        <v>12</v>
      </c>
      <c r="B57" s="17" t="s">
        <v>15</v>
      </c>
      <c r="C57" s="10" t="s">
        <v>11</v>
      </c>
      <c r="D57" s="11">
        <v>20.167099999999998</v>
      </c>
      <c r="E57" s="11">
        <f>SUM('１月:１２月'!E57)</f>
        <v>2.3797800000000002</v>
      </c>
      <c r="F57" s="11">
        <f>SUM('１月:１２月'!F57)</f>
        <v>22.546880000000002</v>
      </c>
      <c r="G57" s="11">
        <f>SUM('１月:１２月'!G57)</f>
        <v>1.649</v>
      </c>
      <c r="H57" s="11">
        <f>SUM('１月:１２月'!H57)</f>
        <v>3.4742000000000002</v>
      </c>
      <c r="I57" s="11">
        <f>SUM('１月:１２月'!I57)</f>
        <v>0</v>
      </c>
      <c r="J57" s="11">
        <f>SUM('１月:１２月'!J57)</f>
        <v>3.4742000000000002</v>
      </c>
      <c r="K57" s="11">
        <f>SUM('１月:１２月'!K57)</f>
        <v>94.7072</v>
      </c>
      <c r="L57" s="11">
        <f>SUM('１月:１２月'!L57)</f>
        <v>2.097</v>
      </c>
      <c r="M57" s="11">
        <f>SUM('１月:１２月'!M57)</f>
        <v>0</v>
      </c>
      <c r="N57" s="11">
        <f>SUM('１月:１２月'!N57)</f>
        <v>0.10690000000000001</v>
      </c>
      <c r="O57" s="11">
        <f>SUM('１月:１２月'!O57)</f>
        <v>1.61E-2</v>
      </c>
      <c r="P57" s="11">
        <f>SUM('１月:１２月'!P57)</f>
        <v>0.6825</v>
      </c>
      <c r="Q57" s="12">
        <f t="shared" si="0"/>
        <v>125.27977999999999</v>
      </c>
      <c r="R57" s="44"/>
    </row>
    <row r="58" spans="1:18">
      <c r="A58" s="13" t="s">
        <v>18</v>
      </c>
      <c r="B58" s="14" t="s">
        <v>49</v>
      </c>
      <c r="C58" s="14" t="s">
        <v>13</v>
      </c>
      <c r="D58" s="15">
        <v>2431.9482969165447</v>
      </c>
      <c r="E58" s="15">
        <f>SUM('１月:１２月'!E58)</f>
        <v>1243.6130000000001</v>
      </c>
      <c r="F58" s="15">
        <f>SUM('１月:１２月'!F58)</f>
        <v>3675.561296916545</v>
      </c>
      <c r="G58" s="15">
        <f>SUM('１月:１２月'!G58)</f>
        <v>653.21699999999998</v>
      </c>
      <c r="H58" s="15">
        <f>SUM('１月:１２月'!H58)</f>
        <v>3133.4060000000004</v>
      </c>
      <c r="I58" s="15">
        <f>SUM('１月:１２月'!I58)</f>
        <v>0</v>
      </c>
      <c r="J58" s="15">
        <f>SUM('１月:１２月'!J58)</f>
        <v>3133.4060000000004</v>
      </c>
      <c r="K58" s="15">
        <f>SUM('１月:１２月'!K58)</f>
        <v>6724.2489999999998</v>
      </c>
      <c r="L58" s="15">
        <f>SUM('１月:１２月'!L58)</f>
        <v>874.62600000000009</v>
      </c>
      <c r="M58" s="15">
        <f>SUM('１月:１２月'!M58)</f>
        <v>0</v>
      </c>
      <c r="N58" s="15">
        <f>SUM('１月:１２月'!N58)</f>
        <v>85.147999999999996</v>
      </c>
      <c r="O58" s="15">
        <f>SUM('１月:１２月'!O58)</f>
        <v>32.509</v>
      </c>
      <c r="P58" s="15">
        <f>SUM('１月:１２月'!P58)</f>
        <v>350.21299999999997</v>
      </c>
      <c r="Q58" s="16">
        <f t="shared" si="0"/>
        <v>15528.929296916544</v>
      </c>
      <c r="R58" s="44"/>
    </row>
    <row r="59" spans="1:18">
      <c r="A59" s="19"/>
      <c r="B59" s="295" t="s">
        <v>19</v>
      </c>
      <c r="C59" s="10" t="s">
        <v>11</v>
      </c>
      <c r="D59" s="11">
        <v>29.181400000000004</v>
      </c>
      <c r="E59" s="11">
        <f>+E55+E57</f>
        <v>2.3797800000000002</v>
      </c>
      <c r="F59" s="11">
        <f t="shared" ref="F59:O60" si="13">+F55+F57</f>
        <v>31.56118</v>
      </c>
      <c r="G59" s="11">
        <f t="shared" si="13"/>
        <v>3.9131</v>
      </c>
      <c r="H59" s="11">
        <f t="shared" si="13"/>
        <v>221.86259999999999</v>
      </c>
      <c r="I59" s="11">
        <f t="shared" si="13"/>
        <v>0</v>
      </c>
      <c r="J59" s="11">
        <f t="shared" si="13"/>
        <v>221.86259999999999</v>
      </c>
      <c r="K59" s="11">
        <f t="shared" si="13"/>
        <v>118.02420000000001</v>
      </c>
      <c r="L59" s="11">
        <f t="shared" si="13"/>
        <v>2.9504999999999999</v>
      </c>
      <c r="M59" s="11">
        <f t="shared" si="13"/>
        <v>1.2299999999999998E-2</v>
      </c>
      <c r="N59" s="11">
        <f t="shared" si="13"/>
        <v>2.1835</v>
      </c>
      <c r="O59" s="11">
        <f t="shared" si="13"/>
        <v>0.60929999999999995</v>
      </c>
      <c r="P59" s="11">
        <f t="shared" ref="P59" si="14">+P55+P57</f>
        <v>3.4887999999999999</v>
      </c>
      <c r="Q59" s="12">
        <f t="shared" si="0"/>
        <v>384.60548</v>
      </c>
      <c r="R59" s="44"/>
    </row>
    <row r="60" spans="1:18">
      <c r="A60" s="18"/>
      <c r="B60" s="296"/>
      <c r="C60" s="14" t="s">
        <v>13</v>
      </c>
      <c r="D60" s="15">
        <v>10523.442125006432</v>
      </c>
      <c r="E60" s="15">
        <f>+E56+E58</f>
        <v>1243.6130000000001</v>
      </c>
      <c r="F60" s="15">
        <f t="shared" si="13"/>
        <v>11767.055125006427</v>
      </c>
      <c r="G60" s="15">
        <f t="shared" si="13"/>
        <v>3635.913</v>
      </c>
      <c r="H60" s="15">
        <f t="shared" si="13"/>
        <v>122326.15100000001</v>
      </c>
      <c r="I60" s="15">
        <f t="shared" si="13"/>
        <v>0</v>
      </c>
      <c r="J60" s="15">
        <f t="shared" si="13"/>
        <v>122326.15100000001</v>
      </c>
      <c r="K60" s="15">
        <f t="shared" si="13"/>
        <v>23851.563999999998</v>
      </c>
      <c r="L60" s="15">
        <f t="shared" si="13"/>
        <v>1870.0839999999998</v>
      </c>
      <c r="M60" s="15">
        <f t="shared" si="13"/>
        <v>7.085</v>
      </c>
      <c r="N60" s="15">
        <f t="shared" si="13"/>
        <v>1394.777</v>
      </c>
      <c r="O60" s="15">
        <f t="shared" si="13"/>
        <v>634.16699999999992</v>
      </c>
      <c r="P60" s="15">
        <f t="shared" ref="P60" si="15">+P56+P58</f>
        <v>2555.3860000000004</v>
      </c>
      <c r="Q60" s="16">
        <f t="shared" si="0"/>
        <v>168042.18212500642</v>
      </c>
      <c r="R60" s="44"/>
    </row>
    <row r="61" spans="1:18">
      <c r="A61" s="9" t="s">
        <v>0</v>
      </c>
      <c r="B61" s="292" t="s">
        <v>50</v>
      </c>
      <c r="C61" s="10" t="s">
        <v>11</v>
      </c>
      <c r="D61" s="11">
        <v>20.206800000000001</v>
      </c>
      <c r="E61" s="11">
        <f>SUM('１月:１２月'!E61)</f>
        <v>16.614999999999998</v>
      </c>
      <c r="F61" s="11">
        <f>SUM('１月:１２月'!F61)</f>
        <v>36.821799999999996</v>
      </c>
      <c r="G61" s="11">
        <f>SUM('１月:１２月'!G61)</f>
        <v>9.7551999999999985</v>
      </c>
      <c r="H61" s="11">
        <f>SUM('１月:１２月'!H61)</f>
        <v>117.95810000000002</v>
      </c>
      <c r="I61" s="11">
        <f>SUM('１月:１２月'!I61)</f>
        <v>0</v>
      </c>
      <c r="J61" s="11">
        <f>SUM('１月:１２月'!J61)</f>
        <v>117.95810000000002</v>
      </c>
      <c r="K61" s="11">
        <f>SUM('１月:１２月'!K61)</f>
        <v>0</v>
      </c>
      <c r="L61" s="11">
        <f>SUM('１月:１２月'!L61)</f>
        <v>19.351000000000003</v>
      </c>
      <c r="M61" s="11">
        <f>SUM('１月:１２月'!M61)</f>
        <v>0</v>
      </c>
      <c r="N61" s="11">
        <f>SUM('１月:１２月'!N61)</f>
        <v>0</v>
      </c>
      <c r="O61" s="11">
        <f>SUM('１月:１２月'!O61)</f>
        <v>0</v>
      </c>
      <c r="P61" s="11">
        <f>SUM('１月:１２月'!P61)</f>
        <v>0</v>
      </c>
      <c r="Q61" s="12">
        <f t="shared" si="0"/>
        <v>183.8861</v>
      </c>
      <c r="R61" s="44"/>
    </row>
    <row r="62" spans="1:18">
      <c r="A62" s="13" t="s">
        <v>51</v>
      </c>
      <c r="B62" s="293"/>
      <c r="C62" s="14" t="s">
        <v>13</v>
      </c>
      <c r="D62" s="15">
        <v>1526.600505515868</v>
      </c>
      <c r="E62" s="15">
        <f>SUM('１月:１２月'!E62)</f>
        <v>1101.481</v>
      </c>
      <c r="F62" s="15">
        <f>SUM('１月:１２月'!F62)</f>
        <v>2628.0815055158678</v>
      </c>
      <c r="G62" s="15">
        <f>SUM('１月:１２月'!G62)</f>
        <v>634.00200000000007</v>
      </c>
      <c r="H62" s="15">
        <f>SUM('１月:１２月'!H62)</f>
        <v>9084.6489999999976</v>
      </c>
      <c r="I62" s="15">
        <f>SUM('１月:１２月'!I62)</f>
        <v>0</v>
      </c>
      <c r="J62" s="15">
        <f>SUM('１月:１２月'!J62)</f>
        <v>9084.6489999999976</v>
      </c>
      <c r="K62" s="15">
        <f>SUM('１月:１２月'!K62)</f>
        <v>0</v>
      </c>
      <c r="L62" s="15">
        <f>SUM('１月:１２月'!L62)</f>
        <v>839.096</v>
      </c>
      <c r="M62" s="15">
        <f>SUM('１月:１２月'!M62)</f>
        <v>0</v>
      </c>
      <c r="N62" s="15">
        <f>SUM('１月:１２月'!N62)</f>
        <v>0</v>
      </c>
      <c r="O62" s="15">
        <f>SUM('１月:１２月'!O62)</f>
        <v>0</v>
      </c>
      <c r="P62" s="15">
        <f>SUM('１月:１２月'!P62)</f>
        <v>0</v>
      </c>
      <c r="Q62" s="16">
        <f t="shared" si="0"/>
        <v>13185.828505515865</v>
      </c>
      <c r="R62" s="44"/>
    </row>
    <row r="63" spans="1:18">
      <c r="A63" s="13" t="s">
        <v>0</v>
      </c>
      <c r="B63" s="17" t="s">
        <v>52</v>
      </c>
      <c r="C63" s="10" t="s">
        <v>11</v>
      </c>
      <c r="D63" s="11">
        <v>77.369</v>
      </c>
      <c r="E63" s="11">
        <f>SUM('１月:１２月'!E63)</f>
        <v>317.40899999999999</v>
      </c>
      <c r="F63" s="11">
        <f>SUM('１月:１２月'!F63)</f>
        <v>394.77799999999996</v>
      </c>
      <c r="G63" s="11">
        <f>SUM('１月:１２月'!G63)</f>
        <v>5194.4937999999993</v>
      </c>
      <c r="H63" s="11">
        <f>SUM('１月:１２月'!H63)</f>
        <v>0</v>
      </c>
      <c r="I63" s="11">
        <f>SUM('１月:１２月'!I63)</f>
        <v>0</v>
      </c>
      <c r="J63" s="11">
        <f>SUM('１月:１２月'!J63)</f>
        <v>0</v>
      </c>
      <c r="K63" s="11">
        <f>SUM('１月:１２月'!K63)</f>
        <v>0</v>
      </c>
      <c r="L63" s="11">
        <f>SUM('１月:１２月'!L63)</f>
        <v>0</v>
      </c>
      <c r="M63" s="11">
        <f>SUM('１月:１２月'!M63)</f>
        <v>0</v>
      </c>
      <c r="N63" s="11">
        <f>SUM('１月:１２月'!N63)</f>
        <v>0</v>
      </c>
      <c r="O63" s="11">
        <f>SUM('１月:１２月'!O63)</f>
        <v>0</v>
      </c>
      <c r="P63" s="11">
        <f>SUM('１月:１２月'!P63)</f>
        <v>0</v>
      </c>
      <c r="Q63" s="12">
        <f t="shared" si="0"/>
        <v>5589.2717999999995</v>
      </c>
      <c r="R63" s="44"/>
    </row>
    <row r="64" spans="1:18">
      <c r="A64" s="13" t="s">
        <v>53</v>
      </c>
      <c r="B64" s="14" t="s">
        <v>54</v>
      </c>
      <c r="C64" s="14" t="s">
        <v>13</v>
      </c>
      <c r="D64" s="15">
        <v>8045.7623366723483</v>
      </c>
      <c r="E64" s="15">
        <f>SUM('１月:１２月'!E64)</f>
        <v>24778.980000000003</v>
      </c>
      <c r="F64" s="15">
        <f>SUM('１月:１２月'!F64)</f>
        <v>32824.742336672352</v>
      </c>
      <c r="G64" s="15">
        <f>SUM('１月:１２月'!G64)</f>
        <v>921610.92999999993</v>
      </c>
      <c r="H64" s="15">
        <f>SUM('１月:１２月'!H64)</f>
        <v>0.108</v>
      </c>
      <c r="I64" s="15">
        <f>SUM('１月:１２月'!I64)</f>
        <v>0</v>
      </c>
      <c r="J64" s="15">
        <f>SUM('１月:１２月'!J64)</f>
        <v>0.108</v>
      </c>
      <c r="K64" s="15">
        <f>SUM('１月:１２月'!K64)</f>
        <v>0</v>
      </c>
      <c r="L64" s="15">
        <f>SUM('１月:１２月'!L64)</f>
        <v>0</v>
      </c>
      <c r="M64" s="15">
        <f>SUM('１月:１２月'!M64)</f>
        <v>0</v>
      </c>
      <c r="N64" s="15">
        <f>SUM('１月:１２月'!N64)</f>
        <v>0</v>
      </c>
      <c r="O64" s="15">
        <f>SUM('１月:１２月'!O64)</f>
        <v>0</v>
      </c>
      <c r="P64" s="15">
        <f>SUM('１月:１２月'!P64)</f>
        <v>0</v>
      </c>
      <c r="Q64" s="16">
        <f t="shared" si="0"/>
        <v>954435.78033667232</v>
      </c>
      <c r="R64" s="44"/>
    </row>
    <row r="65" spans="1:18">
      <c r="A65" s="13" t="s">
        <v>0</v>
      </c>
      <c r="B65" s="292" t="s">
        <v>55</v>
      </c>
      <c r="C65" s="10" t="s">
        <v>11</v>
      </c>
      <c r="D65" s="11"/>
      <c r="E65" s="11">
        <f>SUM('１月:１２月'!E65)</f>
        <v>11.125</v>
      </c>
      <c r="F65" s="11">
        <f>SUM('１月:１２月'!F65)</f>
        <v>11.125</v>
      </c>
      <c r="G65" s="11">
        <f>SUM('１月:１２月'!G65)</f>
        <v>3521.9293000000002</v>
      </c>
      <c r="H65" s="11">
        <f>SUM('１月:１２月'!H65)</f>
        <v>1.2400000000000002</v>
      </c>
      <c r="I65" s="11">
        <f>SUM('１月:１２月'!I65)</f>
        <v>0</v>
      </c>
      <c r="J65" s="11">
        <f>SUM('１月:１２月'!J65)</f>
        <v>1.2400000000000002</v>
      </c>
      <c r="K65" s="11">
        <f>SUM('１月:１２月'!K65)</f>
        <v>0.187</v>
      </c>
      <c r="L65" s="11">
        <f>SUM('１月:１２月'!L65)</f>
        <v>6.0000000000000001E-3</v>
      </c>
      <c r="M65" s="11">
        <f>SUM('１月:１２月'!M65)</f>
        <v>0</v>
      </c>
      <c r="N65" s="11">
        <f>SUM('１月:１２月'!N65)</f>
        <v>0</v>
      </c>
      <c r="O65" s="11">
        <f>SUM('１月:１２月'!O65)</f>
        <v>0</v>
      </c>
      <c r="P65" s="11">
        <f>SUM('１月:１２月'!P65)</f>
        <v>0</v>
      </c>
      <c r="Q65" s="12">
        <f t="shared" si="0"/>
        <v>3534.4872999999998</v>
      </c>
      <c r="R65" s="44"/>
    </row>
    <row r="66" spans="1:18">
      <c r="A66" s="13" t="s">
        <v>18</v>
      </c>
      <c r="B66" s="293"/>
      <c r="C66" s="14" t="s">
        <v>13</v>
      </c>
      <c r="D66" s="15"/>
      <c r="E66" s="15">
        <f>SUM('１月:１２月'!E66)</f>
        <v>850.96500000000003</v>
      </c>
      <c r="F66" s="15">
        <f>SUM('１月:１２月'!F66)</f>
        <v>850.96500000000003</v>
      </c>
      <c r="G66" s="15">
        <f>SUM('１月:１２月'!G66)</f>
        <v>464248.36100000003</v>
      </c>
      <c r="H66" s="15">
        <f>SUM('１月:１２月'!H66)</f>
        <v>106.70400000000001</v>
      </c>
      <c r="I66" s="15">
        <f>SUM('１月:１２月'!I66)</f>
        <v>0</v>
      </c>
      <c r="J66" s="15">
        <f>SUM('１月:１２月'!J66)</f>
        <v>106.70400000000001</v>
      </c>
      <c r="K66" s="15">
        <f>SUM('１月:１２月'!K66)</f>
        <v>15.120000000000001</v>
      </c>
      <c r="L66" s="15">
        <f>SUM('１月:１２月'!L66)</f>
        <v>18.899999999999999</v>
      </c>
      <c r="M66" s="15">
        <f>SUM('１月:１２月'!M66)</f>
        <v>0</v>
      </c>
      <c r="N66" s="15">
        <f>SUM('１月:１２月'!N66)</f>
        <v>0</v>
      </c>
      <c r="O66" s="15">
        <f>SUM('１月:１２月'!O66)</f>
        <v>0</v>
      </c>
      <c r="P66" s="15">
        <f>SUM('１月:１２月'!P66)</f>
        <v>0</v>
      </c>
      <c r="Q66" s="16">
        <f t="shared" si="0"/>
        <v>465240.0500000001</v>
      </c>
      <c r="R66" s="44"/>
    </row>
    <row r="67" spans="1:18">
      <c r="A67" s="19"/>
      <c r="B67" s="17" t="s">
        <v>15</v>
      </c>
      <c r="C67" s="10" t="s">
        <v>11</v>
      </c>
      <c r="D67" s="11">
        <v>5.5190000000000001</v>
      </c>
      <c r="E67" s="11">
        <f>SUM('１月:１２月'!E67)</f>
        <v>3.9424999999999999</v>
      </c>
      <c r="F67" s="11">
        <f>SUM('１月:１２月'!F67)</f>
        <v>9.4615000000000009</v>
      </c>
      <c r="G67" s="11">
        <f>SUM('１月:１２月'!G67)</f>
        <v>735.24699999999996</v>
      </c>
      <c r="H67" s="11">
        <f>SUM('１月:１２月'!H67)</f>
        <v>0</v>
      </c>
      <c r="I67" s="11">
        <f>SUM('１月:１２月'!I67)</f>
        <v>0</v>
      </c>
      <c r="J67" s="11">
        <f>SUM('１月:１２月'!J67)</f>
        <v>0</v>
      </c>
      <c r="K67" s="11">
        <f>SUM('１月:１２月'!K67)</f>
        <v>13.894799999999996</v>
      </c>
      <c r="L67" s="11">
        <f>SUM('１月:１２月'!L67)</f>
        <v>3.0000000000000001E-3</v>
      </c>
      <c r="M67" s="11">
        <f>SUM('１月:１２月'!M67)</f>
        <v>0</v>
      </c>
      <c r="N67" s="11">
        <f>SUM('１月:１２月'!N67)</f>
        <v>0</v>
      </c>
      <c r="O67" s="11">
        <f>SUM('１月:１２月'!O67)</f>
        <v>6.0000000000000001E-3</v>
      </c>
      <c r="P67" s="11">
        <f>SUM('１月:１２月'!P67)</f>
        <v>0</v>
      </c>
      <c r="Q67" s="12">
        <f t="shared" si="0"/>
        <v>758.6123</v>
      </c>
      <c r="R67" s="44"/>
    </row>
    <row r="68" spans="1:18" ht="19.5" thickBot="1">
      <c r="A68" s="20" t="s">
        <v>0</v>
      </c>
      <c r="B68" s="21" t="s">
        <v>54</v>
      </c>
      <c r="C68" s="21" t="s">
        <v>13</v>
      </c>
      <c r="D68" s="22">
        <v>1542.164392137664</v>
      </c>
      <c r="E68" s="22">
        <f>SUM('１月:１２月'!E68)</f>
        <v>258.01700000000005</v>
      </c>
      <c r="F68" s="22">
        <f>SUM('１月:１２月'!F68)</f>
        <v>1800.1813921376643</v>
      </c>
      <c r="G68" s="22">
        <f>SUM('１月:１２月'!G68)</f>
        <v>111935.58699999998</v>
      </c>
      <c r="H68" s="22">
        <f>SUM('１月:１２月'!H68)</f>
        <v>0</v>
      </c>
      <c r="I68" s="22">
        <f>SUM('１月:１２月'!I68)</f>
        <v>0</v>
      </c>
      <c r="J68" s="22">
        <f>SUM('１月:１２月'!J68)</f>
        <v>0</v>
      </c>
      <c r="K68" s="22">
        <f>SUM('１月:１２月'!K68)</f>
        <v>1306.9880000000001</v>
      </c>
      <c r="L68" s="22">
        <f>SUM('１月:１２月'!L68)</f>
        <v>2.484</v>
      </c>
      <c r="M68" s="22">
        <f>SUM('１月:１２月'!M68)</f>
        <v>0</v>
      </c>
      <c r="N68" s="22">
        <f>SUM('１月:１２月'!N68)</f>
        <v>0</v>
      </c>
      <c r="O68" s="22">
        <f>SUM('１月:１２月'!O68)</f>
        <v>0.64800000000000002</v>
      </c>
      <c r="P68" s="22">
        <f>SUM('１月:１２月'!P68)</f>
        <v>0</v>
      </c>
      <c r="Q68" s="23">
        <f t="shared" si="0"/>
        <v>115045.88839213764</v>
      </c>
      <c r="R68" s="44"/>
    </row>
    <row r="69" spans="1:18">
      <c r="D69" s="1"/>
      <c r="E69" s="1"/>
      <c r="F69" s="1"/>
      <c r="G69" s="1"/>
      <c r="H69" s="1"/>
      <c r="I69" s="61"/>
      <c r="J69" s="1"/>
      <c r="K69" s="1"/>
      <c r="L69" s="1"/>
      <c r="M69" s="1"/>
      <c r="N69" s="1"/>
      <c r="O69" s="1"/>
      <c r="P69" s="1"/>
      <c r="Q69" s="1"/>
    </row>
    <row r="70" spans="1:18">
      <c r="D70" s="1"/>
      <c r="E70" s="1"/>
      <c r="F70" s="1"/>
      <c r="G70" s="1"/>
      <c r="H70" s="1"/>
      <c r="I70" s="61"/>
      <c r="J70" s="1"/>
      <c r="K70" s="1"/>
      <c r="L70" s="1"/>
      <c r="M70" s="1"/>
      <c r="N70" s="1"/>
      <c r="O70" s="1"/>
      <c r="P70" s="1"/>
      <c r="Q70" s="1"/>
    </row>
    <row r="71" spans="1:18">
      <c r="D71" s="1"/>
      <c r="E71" s="1"/>
      <c r="F71" s="1"/>
      <c r="G71" s="1"/>
      <c r="H71" s="1"/>
      <c r="I71" s="61"/>
      <c r="J71" s="1"/>
      <c r="K71" s="1"/>
      <c r="L71" s="1"/>
      <c r="M71" s="1"/>
      <c r="N71" s="1"/>
      <c r="O71" s="1"/>
      <c r="P71" s="1"/>
      <c r="Q71" s="1"/>
    </row>
    <row r="72" spans="1:18">
      <c r="D72" s="1"/>
      <c r="E72" s="1"/>
      <c r="F72" s="1"/>
      <c r="G72" s="1"/>
      <c r="H72" s="1"/>
      <c r="I72" s="61"/>
      <c r="J72" s="1"/>
      <c r="K72" s="1"/>
      <c r="L72" s="1"/>
      <c r="M72" s="1"/>
      <c r="N72" s="1"/>
      <c r="O72" s="1"/>
      <c r="P72" s="1"/>
      <c r="Q72" s="1"/>
    </row>
    <row r="73" spans="1:18">
      <c r="D73" s="1"/>
      <c r="E73" s="1"/>
      <c r="F73" s="1"/>
      <c r="G73" s="1"/>
      <c r="H73" s="1"/>
      <c r="I73" s="61"/>
      <c r="J73" s="1"/>
      <c r="K73" s="1"/>
      <c r="L73" s="1"/>
      <c r="M73" s="1"/>
      <c r="N73" s="1"/>
      <c r="O73" s="1"/>
      <c r="P73" s="1"/>
      <c r="Q73" s="1"/>
    </row>
    <row r="74" spans="1:18" ht="19.5" thickBot="1">
      <c r="A74" s="3"/>
      <c r="B74" s="40" t="s">
        <v>102</v>
      </c>
      <c r="C74" s="3"/>
      <c r="D74" s="3"/>
      <c r="E74" s="3"/>
      <c r="F74" s="3"/>
      <c r="G74" s="3"/>
      <c r="H74" s="3"/>
      <c r="I74" s="62"/>
      <c r="J74" s="3"/>
      <c r="K74" s="3"/>
      <c r="L74" s="3"/>
      <c r="M74" s="3"/>
      <c r="N74" s="3"/>
      <c r="O74" s="3"/>
      <c r="P74" s="3"/>
      <c r="Q74" s="3"/>
    </row>
    <row r="75" spans="1:18">
      <c r="A75" s="18"/>
      <c r="B75" s="24"/>
      <c r="C75" s="24"/>
      <c r="D75" s="42" t="s">
        <v>1</v>
      </c>
      <c r="E75" s="6" t="s">
        <v>98</v>
      </c>
      <c r="F75" s="7" t="s">
        <v>2</v>
      </c>
      <c r="G75" s="6" t="s">
        <v>99</v>
      </c>
      <c r="H75" s="43" t="s">
        <v>3</v>
      </c>
      <c r="I75" s="42" t="s">
        <v>4</v>
      </c>
      <c r="J75" s="42" t="s">
        <v>100</v>
      </c>
      <c r="K75" s="43" t="s">
        <v>5</v>
      </c>
      <c r="L75" s="42" t="s">
        <v>101</v>
      </c>
      <c r="M75" s="42" t="s">
        <v>6</v>
      </c>
      <c r="N75" s="42" t="s">
        <v>7</v>
      </c>
      <c r="O75" s="42" t="s">
        <v>8</v>
      </c>
      <c r="P75" s="6" t="s">
        <v>9</v>
      </c>
      <c r="Q75" s="8" t="s">
        <v>93</v>
      </c>
      <c r="R75" s="44"/>
    </row>
    <row r="76" spans="1:18">
      <c r="A76" s="13" t="s">
        <v>51</v>
      </c>
      <c r="B76" s="295" t="s">
        <v>19</v>
      </c>
      <c r="C76" s="10" t="s">
        <v>11</v>
      </c>
      <c r="D76" s="11">
        <v>103.09480000000001</v>
      </c>
      <c r="E76" s="11">
        <f t="shared" ref="E76:O76" si="16">+E61+E63+E65+E67</f>
        <v>349.0915</v>
      </c>
      <c r="F76" s="11">
        <f t="shared" si="16"/>
        <v>452.18629999999996</v>
      </c>
      <c r="G76" s="11">
        <f t="shared" si="16"/>
        <v>9461.425299999999</v>
      </c>
      <c r="H76" s="11">
        <f t="shared" si="16"/>
        <v>119.19810000000001</v>
      </c>
      <c r="I76" s="11">
        <f t="shared" si="16"/>
        <v>0</v>
      </c>
      <c r="J76" s="11">
        <f t="shared" si="16"/>
        <v>119.19810000000001</v>
      </c>
      <c r="K76" s="11">
        <f t="shared" si="16"/>
        <v>14.081799999999996</v>
      </c>
      <c r="L76" s="11">
        <f t="shared" si="16"/>
        <v>19.360000000000003</v>
      </c>
      <c r="M76" s="11">
        <f t="shared" si="16"/>
        <v>0</v>
      </c>
      <c r="N76" s="11">
        <f t="shared" si="16"/>
        <v>0</v>
      </c>
      <c r="O76" s="11">
        <f t="shared" si="16"/>
        <v>6.0000000000000001E-3</v>
      </c>
      <c r="P76" s="11">
        <f t="shared" ref="P76" si="17">+P61+P63+P65+P67</f>
        <v>0</v>
      </c>
      <c r="Q76" s="12">
        <f t="shared" ref="Q76:Q140" si="18">SUM(F76:G76,J76:P76)</f>
        <v>10066.257499999998</v>
      </c>
      <c r="R76" s="45"/>
    </row>
    <row r="77" spans="1:18">
      <c r="A77" s="4" t="s">
        <v>53</v>
      </c>
      <c r="B77" s="296"/>
      <c r="C77" s="14" t="s">
        <v>13</v>
      </c>
      <c r="D77" s="15">
        <v>11114.52723432588</v>
      </c>
      <c r="E77" s="15">
        <f t="shared" ref="E77:O77" si="19">+E62+E64+E66+E68</f>
        <v>26989.443000000003</v>
      </c>
      <c r="F77" s="15">
        <f t="shared" si="19"/>
        <v>38103.970234325883</v>
      </c>
      <c r="G77" s="15">
        <f t="shared" si="19"/>
        <v>1498428.8800000001</v>
      </c>
      <c r="H77" s="15">
        <f t="shared" si="19"/>
        <v>9191.4609999999975</v>
      </c>
      <c r="I77" s="15">
        <f t="shared" si="19"/>
        <v>0</v>
      </c>
      <c r="J77" s="15">
        <f t="shared" si="19"/>
        <v>9191.4609999999975</v>
      </c>
      <c r="K77" s="15">
        <f t="shared" si="19"/>
        <v>1322.1079999999999</v>
      </c>
      <c r="L77" s="15">
        <f t="shared" si="19"/>
        <v>860.48</v>
      </c>
      <c r="M77" s="15">
        <f t="shared" si="19"/>
        <v>0</v>
      </c>
      <c r="N77" s="15">
        <f t="shared" si="19"/>
        <v>0</v>
      </c>
      <c r="O77" s="15">
        <f t="shared" si="19"/>
        <v>0.64800000000000002</v>
      </c>
      <c r="P77" s="15">
        <f t="shared" ref="P77" si="20">+P62+P64+P66+P68</f>
        <v>0</v>
      </c>
      <c r="Q77" s="16">
        <f t="shared" si="18"/>
        <v>1547907.5472343259</v>
      </c>
      <c r="R77" s="45"/>
    </row>
    <row r="78" spans="1:18">
      <c r="A78" s="13" t="s">
        <v>0</v>
      </c>
      <c r="B78" s="292" t="s">
        <v>57</v>
      </c>
      <c r="C78" s="10" t="s">
        <v>11</v>
      </c>
      <c r="D78" s="11">
        <v>48.211100000000002</v>
      </c>
      <c r="E78" s="11">
        <f>SUM('１月:１２月'!E78)</f>
        <v>83.372399999999999</v>
      </c>
      <c r="F78" s="11">
        <f>SUM('１月:１２月'!F78)</f>
        <v>131.58350000000002</v>
      </c>
      <c r="G78" s="11">
        <f>SUM('１月:１２月'!G78)</f>
        <v>25.059200000000001</v>
      </c>
      <c r="H78" s="11">
        <f>SUM('１月:１２月'!H78)</f>
        <v>998.47580000000005</v>
      </c>
      <c r="I78" s="11">
        <f>SUM('１月:１２月'!I78)</f>
        <v>0</v>
      </c>
      <c r="J78" s="11">
        <f>SUM('１月:１２月'!J78)</f>
        <v>998.47580000000005</v>
      </c>
      <c r="K78" s="11">
        <f>SUM('１月:１２月'!K78)</f>
        <v>26.776</v>
      </c>
      <c r="L78" s="11">
        <f>SUM('１月:１２月'!L78)</f>
        <v>18.931999999999999</v>
      </c>
      <c r="M78" s="11">
        <f>SUM('１月:１２月'!M78)</f>
        <v>3.2113</v>
      </c>
      <c r="N78" s="11">
        <f>SUM('１月:１２月'!N78)</f>
        <v>276.28229999999996</v>
      </c>
      <c r="O78" s="11">
        <f>SUM('１月:１２月'!O78)</f>
        <v>52.679400000000001</v>
      </c>
      <c r="P78" s="11">
        <f>SUM('１月:１２月'!P78)</f>
        <v>191.75743000000003</v>
      </c>
      <c r="Q78" s="12">
        <f t="shared" si="18"/>
        <v>1724.75693</v>
      </c>
      <c r="R78" s="45"/>
    </row>
    <row r="79" spans="1:18">
      <c r="A79" s="13" t="s">
        <v>31</v>
      </c>
      <c r="B79" s="293"/>
      <c r="C79" s="14" t="s">
        <v>13</v>
      </c>
      <c r="D79" s="15">
        <v>51620.414822069601</v>
      </c>
      <c r="E79" s="15">
        <f>SUM('１月:１２月'!E79)</f>
        <v>78197.338000000003</v>
      </c>
      <c r="F79" s="15">
        <f>SUM('１月:１２月'!F79)</f>
        <v>129817.75282206961</v>
      </c>
      <c r="G79" s="15">
        <f>SUM('１月:１２月'!G79)</f>
        <v>37545.267</v>
      </c>
      <c r="H79" s="15">
        <f>SUM('１月:１２月'!H79)</f>
        <v>573645.05499999993</v>
      </c>
      <c r="I79" s="15">
        <f>SUM('１月:１２月'!I79)</f>
        <v>0</v>
      </c>
      <c r="J79" s="15">
        <f>SUM('１月:１２月'!J79)</f>
        <v>573645.05499999993</v>
      </c>
      <c r="K79" s="15">
        <f>SUM('１月:１２月'!K79)</f>
        <v>21076.095999999998</v>
      </c>
      <c r="L79" s="15">
        <f>SUM('１月:１２月'!L79)</f>
        <v>26841.025000000001</v>
      </c>
      <c r="M79" s="15">
        <f>SUM('１月:１２月'!M79)</f>
        <v>2690.1910000000003</v>
      </c>
      <c r="N79" s="15">
        <f>SUM('１月:１２月'!N79)</f>
        <v>206217.802</v>
      </c>
      <c r="O79" s="15">
        <f>SUM('１月:１２月'!O79)</f>
        <v>32873.111999999994</v>
      </c>
      <c r="P79" s="15">
        <f>SUM('１月:１２月'!P79)</f>
        <v>119070.946</v>
      </c>
      <c r="Q79" s="16">
        <f t="shared" si="18"/>
        <v>1149777.2468220696</v>
      </c>
      <c r="R79" s="45"/>
    </row>
    <row r="80" spans="1:18">
      <c r="A80" s="13" t="s">
        <v>0</v>
      </c>
      <c r="B80" s="292" t="s">
        <v>58</v>
      </c>
      <c r="C80" s="10" t="s">
        <v>11</v>
      </c>
      <c r="D80" s="11"/>
      <c r="E80" s="11">
        <f>SUM('１月:１２月'!E80)</f>
        <v>0.13900000000000001</v>
      </c>
      <c r="F80" s="11">
        <f>SUM('１月:１２月'!F80)</f>
        <v>0.13900000000000001</v>
      </c>
      <c r="G80" s="11">
        <f>SUM('１月:１２月'!G80)</f>
        <v>9.2999999999999992E-3</v>
      </c>
      <c r="H80" s="11">
        <f>SUM('１月:１２月'!H80)</f>
        <v>14.9712</v>
      </c>
      <c r="I80" s="11">
        <f>SUM('１月:１２月'!I80)</f>
        <v>0</v>
      </c>
      <c r="J80" s="11">
        <f>SUM('１月:１２月'!J80)</f>
        <v>14.9712</v>
      </c>
      <c r="K80" s="11">
        <f>SUM('１月:１２月'!K80)</f>
        <v>0.34720000000000006</v>
      </c>
      <c r="L80" s="11">
        <f>SUM('１月:１２月'!L80)</f>
        <v>0</v>
      </c>
      <c r="M80" s="11">
        <f>SUM('１月:１２月'!M80)</f>
        <v>0</v>
      </c>
      <c r="N80" s="11">
        <f>SUM('１月:１２月'!N80)</f>
        <v>0</v>
      </c>
      <c r="O80" s="11">
        <f>SUM('１月:１２月'!O80)</f>
        <v>0</v>
      </c>
      <c r="P80" s="11">
        <f>SUM('１月:１２月'!P80)</f>
        <v>0</v>
      </c>
      <c r="Q80" s="12">
        <f t="shared" si="18"/>
        <v>15.466700000000001</v>
      </c>
      <c r="R80" s="45"/>
    </row>
    <row r="81" spans="1:18">
      <c r="A81" s="13" t="s">
        <v>0</v>
      </c>
      <c r="B81" s="293"/>
      <c r="C81" s="14" t="s">
        <v>13</v>
      </c>
      <c r="D81" s="15"/>
      <c r="E81" s="15">
        <f>SUM('１月:１２月'!E81)</f>
        <v>10.433</v>
      </c>
      <c r="F81" s="15">
        <f>SUM('１月:１２月'!F81)</f>
        <v>10.433</v>
      </c>
      <c r="G81" s="15">
        <f>SUM('１月:１２月'!G81)</f>
        <v>4.6710000000000003</v>
      </c>
      <c r="H81" s="15">
        <f>SUM('１月:１２月'!H81)</f>
        <v>3619.1660000000002</v>
      </c>
      <c r="I81" s="15">
        <f>SUM('１月:１２月'!I81)</f>
        <v>0</v>
      </c>
      <c r="J81" s="15">
        <f>SUM('１月:１２月'!J81)</f>
        <v>3619.1660000000002</v>
      </c>
      <c r="K81" s="15">
        <f>SUM('１月:１２月'!K81)</f>
        <v>36.201000000000001</v>
      </c>
      <c r="L81" s="15">
        <f>SUM('１月:１２月'!L81)</f>
        <v>0</v>
      </c>
      <c r="M81" s="15">
        <f>SUM('１月:１２月'!M81)</f>
        <v>0</v>
      </c>
      <c r="N81" s="15">
        <f>SUM('１月:１２月'!N81)</f>
        <v>0</v>
      </c>
      <c r="O81" s="15">
        <f>SUM('１月:１２月'!O81)</f>
        <v>0</v>
      </c>
      <c r="P81" s="15">
        <f>SUM('１月:１２月'!P81)</f>
        <v>0</v>
      </c>
      <c r="Q81" s="16">
        <f t="shared" si="18"/>
        <v>3670.471</v>
      </c>
      <c r="R81" s="45"/>
    </row>
    <row r="82" spans="1:18">
      <c r="A82" s="13" t="s">
        <v>59</v>
      </c>
      <c r="B82" s="17" t="s">
        <v>60</v>
      </c>
      <c r="C82" s="10" t="s">
        <v>11</v>
      </c>
      <c r="D82" s="11"/>
      <c r="E82" s="11">
        <f>SUM('１月:１２月'!E82)</f>
        <v>0</v>
      </c>
      <c r="F82" s="11">
        <f>SUM('１月:１２月'!F82)</f>
        <v>0</v>
      </c>
      <c r="G82" s="11">
        <f>SUM('１月:１２月'!G82)</f>
        <v>0</v>
      </c>
      <c r="H82" s="11">
        <f>SUM('１月:１２月'!H82)</f>
        <v>1E-3</v>
      </c>
      <c r="I82" s="11">
        <f>SUM('１月:１２月'!I82)</f>
        <v>0</v>
      </c>
      <c r="J82" s="11">
        <f>SUM('１月:１２月'!J82)</f>
        <v>1E-3</v>
      </c>
      <c r="K82" s="11">
        <f>SUM('１月:１２月'!K82)</f>
        <v>15.504000000000001</v>
      </c>
      <c r="L82" s="11">
        <f>SUM('１月:１２月'!L82)</f>
        <v>0</v>
      </c>
      <c r="M82" s="11">
        <f>SUM('１月:１２月'!M82)</f>
        <v>0</v>
      </c>
      <c r="N82" s="11">
        <f>SUM('１月:１２月'!N82)</f>
        <v>0</v>
      </c>
      <c r="O82" s="11">
        <f>SUM('１月:１２月'!O82)</f>
        <v>0</v>
      </c>
      <c r="P82" s="11">
        <f>SUM('１月:１２月'!P82)</f>
        <v>0</v>
      </c>
      <c r="Q82" s="12">
        <f t="shared" si="18"/>
        <v>15.505000000000001</v>
      </c>
      <c r="R82" s="45"/>
    </row>
    <row r="83" spans="1:18">
      <c r="A83" s="13"/>
      <c r="B83" s="14" t="s">
        <v>61</v>
      </c>
      <c r="C83" s="14" t="s">
        <v>13</v>
      </c>
      <c r="D83" s="15"/>
      <c r="E83" s="15">
        <f>SUM('１月:１２月'!E83)</f>
        <v>0</v>
      </c>
      <c r="F83" s="15">
        <f>SUM('１月:１２月'!F83)</f>
        <v>0</v>
      </c>
      <c r="G83" s="15">
        <f>SUM('１月:１２月'!G83)</f>
        <v>0</v>
      </c>
      <c r="H83" s="15">
        <f>SUM('１月:１２月'!H83)</f>
        <v>7.4999999999999997E-2</v>
      </c>
      <c r="I83" s="15">
        <f>SUM('１月:１２月'!I83)</f>
        <v>0</v>
      </c>
      <c r="J83" s="15">
        <f>SUM('１月:１２月'!J83)</f>
        <v>7.4999999999999997E-2</v>
      </c>
      <c r="K83" s="15">
        <f>SUM('１月:１２月'!K83)</f>
        <v>14467.394</v>
      </c>
      <c r="L83" s="15">
        <f>SUM('１月:１２月'!L83)</f>
        <v>0</v>
      </c>
      <c r="M83" s="15">
        <f>SUM('１月:１２月'!M83)</f>
        <v>0</v>
      </c>
      <c r="N83" s="15">
        <f>SUM('１月:１２月'!N83)</f>
        <v>0</v>
      </c>
      <c r="O83" s="15">
        <f>SUM('１月:１２月'!O83)</f>
        <v>0</v>
      </c>
      <c r="P83" s="15">
        <f>SUM('１月:１２月'!P83)</f>
        <v>0</v>
      </c>
      <c r="Q83" s="16">
        <f t="shared" si="18"/>
        <v>14467.469000000001</v>
      </c>
      <c r="R83" s="45"/>
    </row>
    <row r="84" spans="1:18">
      <c r="A84" s="13"/>
      <c r="B84" s="292" t="s">
        <v>62</v>
      </c>
      <c r="C84" s="10" t="s">
        <v>11</v>
      </c>
      <c r="D84" s="11"/>
      <c r="E84" s="11">
        <f>SUM('１月:１２月'!E84)</f>
        <v>0</v>
      </c>
      <c r="F84" s="11">
        <f>SUM('１月:１２月'!F84)</f>
        <v>0</v>
      </c>
      <c r="G84" s="11">
        <f>SUM('１月:１２月'!G84)</f>
        <v>0</v>
      </c>
      <c r="H84" s="11">
        <f>SUM('１月:１２月'!H84)</f>
        <v>8.5199999999999998E-2</v>
      </c>
      <c r="I84" s="11">
        <f>SUM('１月:１２月'!I84)</f>
        <v>0</v>
      </c>
      <c r="J84" s="11">
        <f>SUM('１月:１２月'!J84)</f>
        <v>8.5199999999999998E-2</v>
      </c>
      <c r="K84" s="11">
        <f>SUM('１月:１２月'!K84)</f>
        <v>0</v>
      </c>
      <c r="L84" s="11">
        <f>SUM('１月:１２月'!L84)</f>
        <v>0</v>
      </c>
      <c r="M84" s="11">
        <f>SUM('１月:１２月'!M84)</f>
        <v>0</v>
      </c>
      <c r="N84" s="11">
        <f>SUM('１月:１２月'!N84)</f>
        <v>0</v>
      </c>
      <c r="O84" s="11">
        <f>SUM('１月:１２月'!O84)</f>
        <v>0</v>
      </c>
      <c r="P84" s="11">
        <f>SUM('１月:１２月'!P84)</f>
        <v>0</v>
      </c>
      <c r="Q84" s="12">
        <f t="shared" si="18"/>
        <v>8.5199999999999998E-2</v>
      </c>
      <c r="R84" s="45"/>
    </row>
    <row r="85" spans="1:18">
      <c r="A85" s="13" t="s">
        <v>12</v>
      </c>
      <c r="B85" s="293"/>
      <c r="C85" s="14" t="s">
        <v>13</v>
      </c>
      <c r="D85" s="15"/>
      <c r="E85" s="15">
        <f>SUM('１月:１２月'!E85)</f>
        <v>0</v>
      </c>
      <c r="F85" s="15">
        <f>SUM('１月:１２月'!F85)</f>
        <v>0</v>
      </c>
      <c r="G85" s="15">
        <f>SUM('１月:１２月'!G85)</f>
        <v>0</v>
      </c>
      <c r="H85" s="15">
        <f>SUM('１月:１２月'!H85)</f>
        <v>61.971000000000004</v>
      </c>
      <c r="I85" s="15">
        <f>SUM('１月:１２月'!I85)</f>
        <v>0</v>
      </c>
      <c r="J85" s="15">
        <f>SUM('１月:１２月'!J85)</f>
        <v>61.971000000000004</v>
      </c>
      <c r="K85" s="15">
        <f>SUM('１月:１２月'!K85)</f>
        <v>0</v>
      </c>
      <c r="L85" s="15">
        <f>SUM('１月:１２月'!L85)</f>
        <v>0</v>
      </c>
      <c r="M85" s="15">
        <f>SUM('１月:１２月'!M85)</f>
        <v>0</v>
      </c>
      <c r="N85" s="15">
        <f>SUM('１月:１２月'!N85)</f>
        <v>0</v>
      </c>
      <c r="O85" s="15">
        <f>SUM('１月:１２月'!O85)</f>
        <v>0</v>
      </c>
      <c r="P85" s="15">
        <f>SUM('１月:１２月'!P85)</f>
        <v>0</v>
      </c>
      <c r="Q85" s="16">
        <f t="shared" si="18"/>
        <v>61.971000000000004</v>
      </c>
      <c r="R85" s="45"/>
    </row>
    <row r="86" spans="1:18">
      <c r="A86" s="13"/>
      <c r="B86" s="17" t="s">
        <v>15</v>
      </c>
      <c r="C86" s="10" t="s">
        <v>11</v>
      </c>
      <c r="D86" s="11">
        <v>45.581600000000002</v>
      </c>
      <c r="E86" s="11">
        <f>SUM('１月:１２月'!E86)</f>
        <v>103.55910000000002</v>
      </c>
      <c r="F86" s="11">
        <f>SUM('１月:１２月'!F86)</f>
        <v>149.14069999999998</v>
      </c>
      <c r="G86" s="11">
        <f>SUM('１月:１２月'!G86)</f>
        <v>49.963100000000004</v>
      </c>
      <c r="H86" s="11">
        <f>SUM('１月:１２月'!H86)</f>
        <v>1355.7690000000002</v>
      </c>
      <c r="I86" s="11">
        <f>SUM('１月:１２月'!I86)</f>
        <v>0</v>
      </c>
      <c r="J86" s="11">
        <f>SUM('１月:１２月'!J86)</f>
        <v>1355.7690000000002</v>
      </c>
      <c r="K86" s="11">
        <f>SUM('１月:１２月'!K86)</f>
        <v>33.072599999999994</v>
      </c>
      <c r="L86" s="11">
        <f>SUM('１月:１２月'!L86)</f>
        <v>61.850360000000009</v>
      </c>
      <c r="M86" s="11">
        <f>SUM('１月:１２月'!M86)</f>
        <v>2.0499000000000001</v>
      </c>
      <c r="N86" s="11">
        <f>SUM('１月:１２月'!N86)</f>
        <v>249.80249999999995</v>
      </c>
      <c r="O86" s="11">
        <f>SUM('１月:１２月'!O86)</f>
        <v>23.026199999999996</v>
      </c>
      <c r="P86" s="11">
        <f>SUM('１月:１２月'!P86)</f>
        <v>154.40960999999999</v>
      </c>
      <c r="Q86" s="12">
        <f t="shared" si="18"/>
        <v>2079.0839700000001</v>
      </c>
      <c r="R86" s="45"/>
    </row>
    <row r="87" spans="1:18">
      <c r="A87" s="13"/>
      <c r="B87" s="14" t="s">
        <v>63</v>
      </c>
      <c r="C87" s="14" t="s">
        <v>13</v>
      </c>
      <c r="D87" s="15">
        <v>38832.502305573478</v>
      </c>
      <c r="E87" s="15">
        <f>SUM('１月:１２月'!E87)</f>
        <v>50140.997000000003</v>
      </c>
      <c r="F87" s="15">
        <f>SUM('１月:１２月'!F87)</f>
        <v>88973.499305573481</v>
      </c>
      <c r="G87" s="15">
        <f>SUM('１月:１２月'!G87)</f>
        <v>34149.769999999997</v>
      </c>
      <c r="H87" s="15">
        <f>SUM('１月:１２月'!H87)</f>
        <v>448027.06599999999</v>
      </c>
      <c r="I87" s="15">
        <f>SUM('１月:１２月'!I87)</f>
        <v>0</v>
      </c>
      <c r="J87" s="15">
        <f>SUM('１月:１２月'!J87)</f>
        <v>448027.06599999999</v>
      </c>
      <c r="K87" s="15">
        <f>SUM('１月:１２月'!K87)</f>
        <v>13338.729000000001</v>
      </c>
      <c r="L87" s="15">
        <f>SUM('１月:１２月'!L87)</f>
        <v>28468.347999999998</v>
      </c>
      <c r="M87" s="15">
        <f>SUM('１月:１２月'!M87)</f>
        <v>925.90599999999995</v>
      </c>
      <c r="N87" s="15">
        <f>SUM('１月:１２月'!N87)</f>
        <v>113325.743</v>
      </c>
      <c r="O87" s="15">
        <f>SUM('１月:１２月'!O87)</f>
        <v>17262.651999999998</v>
      </c>
      <c r="P87" s="15">
        <f>SUM('１月:１２月'!P87)</f>
        <v>92485.455000000002</v>
      </c>
      <c r="Q87" s="16">
        <f t="shared" si="18"/>
        <v>836957.1683055734</v>
      </c>
      <c r="R87" s="45"/>
    </row>
    <row r="88" spans="1:18">
      <c r="A88" s="13" t="s">
        <v>18</v>
      </c>
      <c r="B88" s="295" t="s">
        <v>19</v>
      </c>
      <c r="C88" s="10" t="s">
        <v>11</v>
      </c>
      <c r="D88" s="11">
        <v>93.792699999999996</v>
      </c>
      <c r="E88" s="11">
        <f>+E78+E80+E82+E84+E86</f>
        <v>187.07050000000001</v>
      </c>
      <c r="F88" s="11">
        <f t="shared" ref="F88:O89" si="21">+F78+F80+F82+F84+F86</f>
        <v>280.86320000000001</v>
      </c>
      <c r="G88" s="11">
        <f t="shared" si="21"/>
        <v>75.031599999999997</v>
      </c>
      <c r="H88" s="11">
        <f t="shared" si="21"/>
        <v>2369.3022000000001</v>
      </c>
      <c r="I88" s="11">
        <f t="shared" si="21"/>
        <v>0</v>
      </c>
      <c r="J88" s="11">
        <f t="shared" si="21"/>
        <v>2369.3022000000001</v>
      </c>
      <c r="K88" s="11">
        <f t="shared" si="21"/>
        <v>75.699799999999996</v>
      </c>
      <c r="L88" s="11">
        <f t="shared" si="21"/>
        <v>80.782360000000011</v>
      </c>
      <c r="M88" s="11">
        <f t="shared" si="21"/>
        <v>5.2612000000000005</v>
      </c>
      <c r="N88" s="11">
        <f t="shared" si="21"/>
        <v>526.08479999999986</v>
      </c>
      <c r="O88" s="11">
        <f t="shared" si="21"/>
        <v>75.705600000000004</v>
      </c>
      <c r="P88" s="11">
        <f t="shared" ref="P88" si="22">+P78+P80+P82+P84+P86</f>
        <v>346.16704000000004</v>
      </c>
      <c r="Q88" s="12">
        <f t="shared" si="18"/>
        <v>3834.8978000000006</v>
      </c>
      <c r="R88" s="45"/>
    </row>
    <row r="89" spans="1:18">
      <c r="A89" s="18"/>
      <c r="B89" s="296"/>
      <c r="C89" s="14" t="s">
        <v>13</v>
      </c>
      <c r="D89" s="15">
        <v>90452.917127643086</v>
      </c>
      <c r="E89" s="15">
        <f>+E79+E81+E83+E85+E87</f>
        <v>128348.76800000001</v>
      </c>
      <c r="F89" s="15">
        <f t="shared" si="21"/>
        <v>218801.68512764311</v>
      </c>
      <c r="G89" s="15">
        <f t="shared" si="21"/>
        <v>71699.707999999999</v>
      </c>
      <c r="H89" s="15">
        <f t="shared" si="21"/>
        <v>1025353.3329999999</v>
      </c>
      <c r="I89" s="15">
        <f t="shared" si="21"/>
        <v>0</v>
      </c>
      <c r="J89" s="15">
        <f t="shared" si="21"/>
        <v>1025353.3329999999</v>
      </c>
      <c r="K89" s="15">
        <f t="shared" si="21"/>
        <v>48918.42</v>
      </c>
      <c r="L89" s="15">
        <f t="shared" si="21"/>
        <v>55309.373</v>
      </c>
      <c r="M89" s="15">
        <f t="shared" si="21"/>
        <v>3616.0970000000002</v>
      </c>
      <c r="N89" s="15">
        <f t="shared" si="21"/>
        <v>319543.54499999998</v>
      </c>
      <c r="O89" s="15">
        <f t="shared" si="21"/>
        <v>50135.763999999996</v>
      </c>
      <c r="P89" s="15">
        <f t="shared" ref="P89" si="23">+P79+P81+P83+P85+P87</f>
        <v>211556.40100000001</v>
      </c>
      <c r="Q89" s="16">
        <f t="shared" si="18"/>
        <v>2004934.3261276428</v>
      </c>
      <c r="R89" s="45"/>
    </row>
    <row r="90" spans="1:18">
      <c r="A90" s="297" t="s">
        <v>64</v>
      </c>
      <c r="B90" s="298"/>
      <c r="C90" s="10" t="s">
        <v>11</v>
      </c>
      <c r="D90" s="11">
        <v>3.7621000000000002</v>
      </c>
      <c r="E90" s="11">
        <f>SUM('１月:１２月'!E90)</f>
        <v>12.906300000000002</v>
      </c>
      <c r="F90" s="11">
        <f>SUM('１月:１２月'!F90)</f>
        <v>16.668400000000002</v>
      </c>
      <c r="G90" s="11">
        <f>SUM('１月:１２月'!G90)</f>
        <v>55.736699999999992</v>
      </c>
      <c r="H90" s="11">
        <f>SUM('１月:１２月'!H90)</f>
        <v>189.83850000000001</v>
      </c>
      <c r="I90" s="11">
        <f>SUM('１月:１２月'!I90)</f>
        <v>0</v>
      </c>
      <c r="J90" s="11">
        <f>SUM('１月:１２月'!J90)</f>
        <v>189.83850000000001</v>
      </c>
      <c r="K90" s="11">
        <f>SUM('１月:１２月'!K90)</f>
        <v>16.498799999999999</v>
      </c>
      <c r="L90" s="11">
        <f>SUM('１月:１２月'!L90)</f>
        <v>41.886700000000005</v>
      </c>
      <c r="M90" s="11">
        <f>SUM('１月:１２月'!M90)</f>
        <v>0</v>
      </c>
      <c r="N90" s="11">
        <f>SUM('１月:１２月'!N90)</f>
        <v>1.0705</v>
      </c>
      <c r="O90" s="11">
        <f>SUM('１月:１２月'!O90)</f>
        <v>0.62040000000000006</v>
      </c>
      <c r="P90" s="11">
        <f>SUM('１月:１２月'!P90)</f>
        <v>5.1426999999999996</v>
      </c>
      <c r="Q90" s="12">
        <f t="shared" si="18"/>
        <v>327.46270000000004</v>
      </c>
      <c r="R90" s="45"/>
    </row>
    <row r="91" spans="1:18">
      <c r="A91" s="299"/>
      <c r="B91" s="300"/>
      <c r="C91" s="14" t="s">
        <v>13</v>
      </c>
      <c r="D91" s="15">
        <v>5222.2643495537641</v>
      </c>
      <c r="E91" s="15">
        <f>SUM('１月:１２月'!E91)</f>
        <v>13658.053000000002</v>
      </c>
      <c r="F91" s="15">
        <f>SUM('１月:１２月'!F91)</f>
        <v>18880.317349553767</v>
      </c>
      <c r="G91" s="15">
        <f>SUM('１月:１２月'!G91)</f>
        <v>78213.250999999989</v>
      </c>
      <c r="H91" s="15">
        <f>SUM('１月:１２月'!H91)</f>
        <v>197757.755</v>
      </c>
      <c r="I91" s="15">
        <f>SUM('１月:１２月'!I91)</f>
        <v>0</v>
      </c>
      <c r="J91" s="15">
        <f>SUM('１月:１２月'!J91)</f>
        <v>197757.755</v>
      </c>
      <c r="K91" s="15">
        <f>SUM('１月:１２月'!K91)</f>
        <v>15914.439</v>
      </c>
      <c r="L91" s="15">
        <f>SUM('１月:１２月'!L91)</f>
        <v>49502.12</v>
      </c>
      <c r="M91" s="15">
        <f>SUM('１月:１２月'!M91)</f>
        <v>0</v>
      </c>
      <c r="N91" s="15">
        <f>SUM('１月:１２月'!N91)</f>
        <v>1199.4069999999999</v>
      </c>
      <c r="O91" s="15">
        <f>SUM('１月:１２月'!O91)</f>
        <v>551.25900000000001</v>
      </c>
      <c r="P91" s="15">
        <f>SUM('１月:１２月'!P91)</f>
        <v>5851.49</v>
      </c>
      <c r="Q91" s="16">
        <f t="shared" si="18"/>
        <v>367870.03834955377</v>
      </c>
      <c r="R91" s="45"/>
    </row>
    <row r="92" spans="1:18">
      <c r="A92" s="297" t="s">
        <v>65</v>
      </c>
      <c r="B92" s="298"/>
      <c r="C92" s="10" t="s">
        <v>11</v>
      </c>
      <c r="D92" s="11">
        <v>1E-3</v>
      </c>
      <c r="E92" s="11">
        <f>SUM('１月:１２月'!E92)</f>
        <v>0</v>
      </c>
      <c r="F92" s="11">
        <f>SUM('１月:１２月'!F92)</f>
        <v>1E-3</v>
      </c>
      <c r="G92" s="11">
        <f>SUM('１月:１２月'!G92)</f>
        <v>51.138800000000003</v>
      </c>
      <c r="H92" s="11">
        <f>SUM('１月:１２月'!H92)</f>
        <v>2708.7984000000001</v>
      </c>
      <c r="I92" s="11">
        <f>SUM('１月:１２月'!I92)</f>
        <v>0</v>
      </c>
      <c r="J92" s="11">
        <f>SUM('１月:１２月'!J92)</f>
        <v>2708.7984000000001</v>
      </c>
      <c r="K92" s="11">
        <f>SUM('１月:１２月'!K92)</f>
        <v>909.34849999999994</v>
      </c>
      <c r="L92" s="11">
        <f>SUM('１月:１２月'!L92)</f>
        <v>10.49</v>
      </c>
      <c r="M92" s="11">
        <f>SUM('１月:１２月'!M92)</f>
        <v>0</v>
      </c>
      <c r="N92" s="11">
        <f>SUM('１月:１２月'!N92)</f>
        <v>23.794999999999998</v>
      </c>
      <c r="O92" s="11">
        <f>SUM('１月:１２月'!O92)</f>
        <v>0</v>
      </c>
      <c r="P92" s="11">
        <f>SUM('１月:１２月'!P92)</f>
        <v>0.13500000000000001</v>
      </c>
      <c r="Q92" s="12">
        <f t="shared" si="18"/>
        <v>3703.7067000000002</v>
      </c>
      <c r="R92" s="45"/>
    </row>
    <row r="93" spans="1:18">
      <c r="A93" s="299"/>
      <c r="B93" s="300"/>
      <c r="C93" s="14" t="s">
        <v>13</v>
      </c>
      <c r="D93" s="15">
        <v>0.10799999745042929</v>
      </c>
      <c r="E93" s="15">
        <f>SUM('１月:１２月'!E93)</f>
        <v>0</v>
      </c>
      <c r="F93" s="15">
        <f>SUM('１月:１２月'!F93)</f>
        <v>0.10799999745042929</v>
      </c>
      <c r="G93" s="15">
        <f>SUM('１月:１２月'!G93)</f>
        <v>5909.1269999999995</v>
      </c>
      <c r="H93" s="15">
        <f>SUM('１月:１２月'!H93)</f>
        <v>618710.73399999994</v>
      </c>
      <c r="I93" s="15">
        <f>SUM('１月:１２月'!I93)</f>
        <v>0</v>
      </c>
      <c r="J93" s="15">
        <f>SUM('１月:１２月'!J93)</f>
        <v>618710.73399999994</v>
      </c>
      <c r="K93" s="15">
        <f>SUM('１月:１２月'!K93)</f>
        <v>138636.40700000001</v>
      </c>
      <c r="L93" s="15">
        <f>SUM('１月:１２月'!L93)</f>
        <v>1237.5340000000001</v>
      </c>
      <c r="M93" s="15">
        <f>SUM('１月:１２月'!M93)</f>
        <v>0</v>
      </c>
      <c r="N93" s="15">
        <f>SUM('１月:１２月'!N93)</f>
        <v>9430.4519999999993</v>
      </c>
      <c r="O93" s="15">
        <f>SUM('１月:１２月'!O93)</f>
        <v>0</v>
      </c>
      <c r="P93" s="15">
        <f>SUM('１月:１２月'!P93)</f>
        <v>70.524000000000001</v>
      </c>
      <c r="Q93" s="16">
        <f t="shared" si="18"/>
        <v>773994.88599999738</v>
      </c>
      <c r="R93" s="45"/>
    </row>
    <row r="94" spans="1:18">
      <c r="A94" s="297" t="s">
        <v>66</v>
      </c>
      <c r="B94" s="298"/>
      <c r="C94" s="10" t="s">
        <v>11</v>
      </c>
      <c r="D94" s="11"/>
      <c r="E94" s="11">
        <f>SUM('１月:１２月'!E94)</f>
        <v>4.8148</v>
      </c>
      <c r="F94" s="11">
        <f>SUM('１月:１２月'!F94)</f>
        <v>4.8148</v>
      </c>
      <c r="G94" s="11">
        <f>SUM('１月:１２月'!G94)</f>
        <v>2.7600000000000003E-2</v>
      </c>
      <c r="H94" s="11">
        <f>SUM('１月:１２月'!H94)</f>
        <v>0.18540000000000004</v>
      </c>
      <c r="I94" s="11">
        <f>SUM('１月:１２月'!I94)</f>
        <v>0</v>
      </c>
      <c r="J94" s="11">
        <f>SUM('１月:１２月'!J94)</f>
        <v>0.18540000000000004</v>
      </c>
      <c r="K94" s="11">
        <f>SUM('１月:１２月'!K94)</f>
        <v>2.8E-3</v>
      </c>
      <c r="L94" s="11">
        <f>SUM('１月:１２月'!L94)</f>
        <v>1.7399999999999999E-2</v>
      </c>
      <c r="M94" s="11">
        <f>SUM('１月:１２月'!M94)</f>
        <v>0</v>
      </c>
      <c r="N94" s="11">
        <f>SUM('１月:１２月'!N94)</f>
        <v>0</v>
      </c>
      <c r="O94" s="11">
        <f>SUM('１月:１２月'!O94)</f>
        <v>0</v>
      </c>
      <c r="P94" s="11">
        <f>SUM('１月:１２月'!P94)</f>
        <v>0</v>
      </c>
      <c r="Q94" s="12">
        <f t="shared" si="18"/>
        <v>5.048</v>
      </c>
      <c r="R94" s="45"/>
    </row>
    <row r="95" spans="1:18">
      <c r="A95" s="299"/>
      <c r="B95" s="300"/>
      <c r="C95" s="14" t="s">
        <v>13</v>
      </c>
      <c r="D95" s="15"/>
      <c r="E95" s="15">
        <f>SUM('１月:１２月'!E95)</f>
        <v>2276.8220000000001</v>
      </c>
      <c r="F95" s="15">
        <f>SUM('１月:１２月'!F95)</f>
        <v>2276.8220000000001</v>
      </c>
      <c r="G95" s="15">
        <f>SUM('１月:１２月'!G95)</f>
        <v>66.887</v>
      </c>
      <c r="H95" s="15">
        <f>SUM('１月:１２月'!H95)</f>
        <v>483.07700000000006</v>
      </c>
      <c r="I95" s="15">
        <f>SUM('１月:１２月'!I95)</f>
        <v>0</v>
      </c>
      <c r="J95" s="15">
        <f>SUM('１月:１２月'!J95)</f>
        <v>483.07700000000006</v>
      </c>
      <c r="K95" s="15">
        <f>SUM('１月:１２月'!K95)</f>
        <v>3.024</v>
      </c>
      <c r="L95" s="15">
        <f>SUM('１月:１２月'!L95)</f>
        <v>46.861000000000004</v>
      </c>
      <c r="M95" s="15">
        <f>SUM('１月:１２月'!M95)</f>
        <v>0</v>
      </c>
      <c r="N95" s="15">
        <f>SUM('１月:１２月'!N95)</f>
        <v>0</v>
      </c>
      <c r="O95" s="15">
        <f>SUM('１月:１２月'!O95)</f>
        <v>0</v>
      </c>
      <c r="P95" s="15">
        <f>SUM('１月:１２月'!P95)</f>
        <v>0</v>
      </c>
      <c r="Q95" s="16">
        <f t="shared" si="18"/>
        <v>2876.6710000000003</v>
      </c>
      <c r="R95" s="45"/>
    </row>
    <row r="96" spans="1:18">
      <c r="A96" s="297" t="s">
        <v>67</v>
      </c>
      <c r="B96" s="298"/>
      <c r="C96" s="10" t="s">
        <v>11</v>
      </c>
      <c r="D96" s="11">
        <v>0.21100000000000002</v>
      </c>
      <c r="E96" s="11">
        <f>SUM('１月:１２月'!E96)</f>
        <v>9.6783999999999999</v>
      </c>
      <c r="F96" s="11">
        <f>SUM('１月:１２月'!F96)</f>
        <v>9.8894000000000002</v>
      </c>
      <c r="G96" s="11">
        <f>SUM('１月:１２月'!G96)</f>
        <v>0.21290000000000001</v>
      </c>
      <c r="H96" s="11">
        <f>SUM('１月:１２月'!H96)</f>
        <v>95.059600000000003</v>
      </c>
      <c r="I96" s="11">
        <f>SUM('１月:１２月'!I96)</f>
        <v>0</v>
      </c>
      <c r="J96" s="11">
        <f>SUM('１月:１２月'!J96)</f>
        <v>95.059600000000003</v>
      </c>
      <c r="K96" s="11">
        <f>SUM('１月:１２月'!K96)</f>
        <v>1.6368000000000003</v>
      </c>
      <c r="L96" s="11">
        <f>SUM('１月:１２月'!L96)</f>
        <v>2.9600000000000001E-2</v>
      </c>
      <c r="M96" s="11">
        <f>SUM('１月:１２月'!M96)</f>
        <v>0</v>
      </c>
      <c r="N96" s="11">
        <f>SUM('１月:１２月'!N96)</f>
        <v>0</v>
      </c>
      <c r="O96" s="11">
        <f>SUM('１月:１２月'!O96)</f>
        <v>0</v>
      </c>
      <c r="P96" s="11">
        <f>SUM('１月:１２月'!P96)</f>
        <v>0</v>
      </c>
      <c r="Q96" s="12">
        <f t="shared" si="18"/>
        <v>106.8283</v>
      </c>
      <c r="R96" s="45"/>
    </row>
    <row r="97" spans="1:18">
      <c r="A97" s="299"/>
      <c r="B97" s="300"/>
      <c r="C97" s="14" t="s">
        <v>13</v>
      </c>
      <c r="D97" s="15">
        <v>712.47599615041099</v>
      </c>
      <c r="E97" s="15">
        <f>SUM('１月:１２月'!E97)</f>
        <v>15046.426000000001</v>
      </c>
      <c r="F97" s="15">
        <f>SUM('１月:１２月'!F97)</f>
        <v>15758.901996150411</v>
      </c>
      <c r="G97" s="15">
        <f>SUM('１月:１２月'!G97)</f>
        <v>366.22199999999992</v>
      </c>
      <c r="H97" s="15">
        <f>SUM('１月:１２月'!H97)</f>
        <v>171582.66599999997</v>
      </c>
      <c r="I97" s="15">
        <f>SUM('１月:１２月'!I97)</f>
        <v>0</v>
      </c>
      <c r="J97" s="15">
        <f>SUM('１月:１２月'!J97)</f>
        <v>171582.66599999997</v>
      </c>
      <c r="K97" s="15">
        <f>SUM('１月:１２月'!K97)</f>
        <v>863.51299999999992</v>
      </c>
      <c r="L97" s="15">
        <f>SUM('１月:１２月'!L97)</f>
        <v>75.935000000000002</v>
      </c>
      <c r="M97" s="15">
        <f>SUM('１月:１２月'!M97)</f>
        <v>0</v>
      </c>
      <c r="N97" s="15">
        <f>SUM('１月:１２月'!N97)</f>
        <v>0</v>
      </c>
      <c r="O97" s="15">
        <f>SUM('１月:１２月'!O97)</f>
        <v>0</v>
      </c>
      <c r="P97" s="15">
        <f>SUM('１月:１２月'!P97)</f>
        <v>0</v>
      </c>
      <c r="Q97" s="16">
        <f t="shared" si="18"/>
        <v>188647.23799615039</v>
      </c>
      <c r="R97" s="45"/>
    </row>
    <row r="98" spans="1:18">
      <c r="A98" s="297" t="s">
        <v>68</v>
      </c>
      <c r="B98" s="298"/>
      <c r="C98" s="10" t="s">
        <v>11</v>
      </c>
      <c r="D98" s="11"/>
      <c r="E98" s="11">
        <f>SUM('１月:１２月'!E98)</f>
        <v>1.2999999999999999E-3</v>
      </c>
      <c r="F98" s="11">
        <f>SUM('１月:１２月'!F98)</f>
        <v>1.2999999999999999E-3</v>
      </c>
      <c r="G98" s="11">
        <f>SUM('１月:１２月'!G98)</f>
        <v>5.0000000000000001E-3</v>
      </c>
      <c r="H98" s="11">
        <f>SUM('１月:１２月'!H98)</f>
        <v>1.1000000000000001E-2</v>
      </c>
      <c r="I98" s="11">
        <f>SUM('１月:１２月'!I98)</f>
        <v>0</v>
      </c>
      <c r="J98" s="11">
        <f>SUM('１月:１２月'!J98)</f>
        <v>1.1000000000000001E-2</v>
      </c>
      <c r="K98" s="11">
        <f>SUM('１月:１２月'!K98)</f>
        <v>3.3E-3</v>
      </c>
      <c r="L98" s="11">
        <f>SUM('１月:１２月'!L98)</f>
        <v>0.65920000000000001</v>
      </c>
      <c r="M98" s="11">
        <f>SUM('１月:１２月'!M98)</f>
        <v>0</v>
      </c>
      <c r="N98" s="11">
        <f>SUM('１月:１２月'!N98)</f>
        <v>0</v>
      </c>
      <c r="O98" s="11">
        <f>SUM('１月:１２月'!O98)</f>
        <v>0</v>
      </c>
      <c r="P98" s="11">
        <f>SUM('１月:１２月'!P98)</f>
        <v>0</v>
      </c>
      <c r="Q98" s="12">
        <f t="shared" si="18"/>
        <v>0.67979999999999996</v>
      </c>
      <c r="R98" s="45"/>
    </row>
    <row r="99" spans="1:18">
      <c r="A99" s="299"/>
      <c r="B99" s="300"/>
      <c r="C99" s="14" t="s">
        <v>13</v>
      </c>
      <c r="D99" s="15"/>
      <c r="E99" s="15">
        <f>SUM('１月:１２月'!E99)</f>
        <v>1.4039999999999999</v>
      </c>
      <c r="F99" s="15">
        <f>SUM('１月:１２月'!F99)</f>
        <v>1.4039999999999999</v>
      </c>
      <c r="G99" s="15">
        <f>SUM('１月:１２月'!G99)</f>
        <v>4.4279999999999999</v>
      </c>
      <c r="H99" s="15">
        <f>SUM('１月:１２月'!H99)</f>
        <v>13.802000000000001</v>
      </c>
      <c r="I99" s="15">
        <f>SUM('１月:１２月'!I99)</f>
        <v>0</v>
      </c>
      <c r="J99" s="15">
        <f>SUM('１月:１２月'!J99)</f>
        <v>13.802000000000001</v>
      </c>
      <c r="K99" s="15">
        <f>SUM('１月:１２月'!K99)</f>
        <v>3.996</v>
      </c>
      <c r="L99" s="15">
        <f>SUM('１月:１２月'!L99)</f>
        <v>774.61900000000003</v>
      </c>
      <c r="M99" s="15">
        <f>SUM('１月:１２月'!M99)</f>
        <v>0</v>
      </c>
      <c r="N99" s="15">
        <f>SUM('１月:１２月'!N99)</f>
        <v>0</v>
      </c>
      <c r="O99" s="15">
        <f>SUM('１月:１２月'!O99)</f>
        <v>0</v>
      </c>
      <c r="P99" s="15">
        <f>SUM('１月:１２月'!P99)</f>
        <v>0</v>
      </c>
      <c r="Q99" s="16">
        <f t="shared" si="18"/>
        <v>798.24900000000002</v>
      </c>
      <c r="R99" s="45"/>
    </row>
    <row r="100" spans="1:18">
      <c r="A100" s="297" t="s">
        <v>69</v>
      </c>
      <c r="B100" s="298"/>
      <c r="C100" s="10" t="s">
        <v>11</v>
      </c>
      <c r="D100" s="11">
        <v>0.20890000000000003</v>
      </c>
      <c r="E100" s="11">
        <f>SUM('１月:１２月'!E100)</f>
        <v>0.69189999999999996</v>
      </c>
      <c r="F100" s="11">
        <f>SUM('１月:１２月'!F100)</f>
        <v>0.90080000000000005</v>
      </c>
      <c r="G100" s="11">
        <f>SUM('１月:１２月'!G100)</f>
        <v>0.47120000000000006</v>
      </c>
      <c r="H100" s="11">
        <f>SUM('１月:１２月'!H100)</f>
        <v>17.884799999999998</v>
      </c>
      <c r="I100" s="11">
        <f>SUM('１月:１２月'!I100)</f>
        <v>0</v>
      </c>
      <c r="J100" s="11">
        <f>SUM('１月:１２月'!J100)</f>
        <v>17.884799999999998</v>
      </c>
      <c r="K100" s="11">
        <f>SUM('１月:１２月'!K100)</f>
        <v>1.2650999999999999</v>
      </c>
      <c r="L100" s="11">
        <f>SUM('１月:１２月'!L100)</f>
        <v>0.22870000000000001</v>
      </c>
      <c r="M100" s="11">
        <f>SUM('１月:１２月'!M100)</f>
        <v>4.1000000000000003E-3</v>
      </c>
      <c r="N100" s="11">
        <f>SUM('１月:１２月'!N100)</f>
        <v>5.2451999999999996</v>
      </c>
      <c r="O100" s="11">
        <f>SUM('１月:１２月'!O100)</f>
        <v>2.5000000000000001E-3</v>
      </c>
      <c r="P100" s="11">
        <f>SUM('１月:１２月'!P100)</f>
        <v>1.7370000000000001</v>
      </c>
      <c r="Q100" s="12">
        <f t="shared" si="18"/>
        <v>27.739400000000003</v>
      </c>
      <c r="R100" s="45"/>
    </row>
    <row r="101" spans="1:18">
      <c r="A101" s="299"/>
      <c r="B101" s="300"/>
      <c r="C101" s="14" t="s">
        <v>13</v>
      </c>
      <c r="D101" s="15">
        <v>65.415599901107441</v>
      </c>
      <c r="E101" s="15">
        <f>SUM('１月:１２月'!E101)</f>
        <v>174.24700000000001</v>
      </c>
      <c r="F101" s="15">
        <f>SUM('１月:１２月'!F101)</f>
        <v>239.66259990110743</v>
      </c>
      <c r="G101" s="15">
        <f>SUM('１月:１２月'!G101)</f>
        <v>321.02499999999998</v>
      </c>
      <c r="H101" s="15">
        <f>SUM('１月:１２月'!H101)</f>
        <v>4470.6109999999999</v>
      </c>
      <c r="I101" s="15">
        <f>SUM('１月:１２月'!I101)</f>
        <v>0</v>
      </c>
      <c r="J101" s="15">
        <f>SUM('１月:１２月'!J101)</f>
        <v>4470.6109999999999</v>
      </c>
      <c r="K101" s="15">
        <f>SUM('１月:１２月'!K101)</f>
        <v>542.495</v>
      </c>
      <c r="L101" s="15">
        <f>SUM('１月:１２月'!L101)</f>
        <v>179.679</v>
      </c>
      <c r="M101" s="15">
        <f>SUM('１月:１２月'!M101)</f>
        <v>1.107</v>
      </c>
      <c r="N101" s="15">
        <f>SUM('１月:１２月'!N101)</f>
        <v>1129.6759999999999</v>
      </c>
      <c r="O101" s="15">
        <f>SUM('１月:１２月'!O101)</f>
        <v>9.1999999999999998E-2</v>
      </c>
      <c r="P101" s="15">
        <f>SUM('１月:１２月'!P101)</f>
        <v>419.69599999999997</v>
      </c>
      <c r="Q101" s="16">
        <f t="shared" si="18"/>
        <v>7304.043599901107</v>
      </c>
      <c r="R101" s="45"/>
    </row>
    <row r="102" spans="1:18">
      <c r="A102" s="297" t="s">
        <v>70</v>
      </c>
      <c r="B102" s="298"/>
      <c r="C102" s="10" t="s">
        <v>11</v>
      </c>
      <c r="D102" s="11">
        <v>48.850539999999995</v>
      </c>
      <c r="E102" s="11">
        <f>SUM('１月:１２月'!E102)</f>
        <v>6187.268500000001</v>
      </c>
      <c r="F102" s="11">
        <f>SUM('１月:１２月'!F102)</f>
        <v>6236.1190400000005</v>
      </c>
      <c r="G102" s="11">
        <f>SUM('１月:１２月'!G102)</f>
        <v>375.97159999999997</v>
      </c>
      <c r="H102" s="11">
        <f>SUM('１月:１２月'!H102)</f>
        <v>7597.9431999999997</v>
      </c>
      <c r="I102" s="11">
        <f>SUM('１月:１２月'!I102)</f>
        <v>0</v>
      </c>
      <c r="J102" s="11">
        <f>SUM('１月:１２月'!J102)</f>
        <v>7597.9431999999997</v>
      </c>
      <c r="K102" s="11">
        <f>SUM('１月:１２月'!K102)</f>
        <v>891.05170000000021</v>
      </c>
      <c r="L102" s="11">
        <f>SUM('１月:１２月'!L102)</f>
        <v>1424.3505</v>
      </c>
      <c r="M102" s="11">
        <f>SUM('１月:１２月'!M102)</f>
        <v>5.2558000000000007</v>
      </c>
      <c r="N102" s="11">
        <f>SUM('１月:１２月'!N102)</f>
        <v>285.67019999999997</v>
      </c>
      <c r="O102" s="11">
        <f>SUM('１月:１２月'!O102)</f>
        <v>27.828800000000001</v>
      </c>
      <c r="P102" s="11">
        <f>SUM('１月:１２月'!P102)</f>
        <v>51.188050000000004</v>
      </c>
      <c r="Q102" s="12">
        <f t="shared" si="18"/>
        <v>16895.37889</v>
      </c>
      <c r="R102" s="45"/>
    </row>
    <row r="103" spans="1:18">
      <c r="A103" s="299"/>
      <c r="B103" s="300"/>
      <c r="C103" s="14" t="s">
        <v>13</v>
      </c>
      <c r="D103" s="15">
        <v>95300.553214229672</v>
      </c>
      <c r="E103" s="15">
        <f>SUM('１月:１２月'!E103)</f>
        <v>2445244.0040000002</v>
      </c>
      <c r="F103" s="15">
        <f>SUM('１月:１２月'!F103)</f>
        <v>2540544.5572142294</v>
      </c>
      <c r="G103" s="15">
        <f>SUM('１月:１２月'!G103)</f>
        <v>140586.82399999999</v>
      </c>
      <c r="H103" s="15">
        <f>SUM('１月:１２月'!H103)</f>
        <v>2992869.409</v>
      </c>
      <c r="I103" s="15">
        <f>SUM('１月:１２月'!I103)</f>
        <v>0</v>
      </c>
      <c r="J103" s="15">
        <f>SUM('１月:１２月'!J103)</f>
        <v>2992869.409</v>
      </c>
      <c r="K103" s="15">
        <f>SUM('１月:１２月'!K103)</f>
        <v>125530.77800000002</v>
      </c>
      <c r="L103" s="15">
        <f>SUM('１月:１２月'!L103)</f>
        <v>79842.361999999994</v>
      </c>
      <c r="M103" s="15">
        <f>SUM('１月:１２月'!M103)</f>
        <v>2497.759</v>
      </c>
      <c r="N103" s="15">
        <f>SUM('１月:１２月'!N103)</f>
        <v>133274.78200000001</v>
      </c>
      <c r="O103" s="15">
        <f>SUM('１月:１２月'!O103)</f>
        <v>27570.585000000003</v>
      </c>
      <c r="P103" s="15">
        <f>SUM('１月:１２月'!P103)</f>
        <v>48858.569000000003</v>
      </c>
      <c r="Q103" s="16">
        <f t="shared" si="18"/>
        <v>6091575.6252142284</v>
      </c>
      <c r="R103" s="45"/>
    </row>
    <row r="104" spans="1:18">
      <c r="A104" s="301" t="s">
        <v>71</v>
      </c>
      <c r="B104" s="302"/>
      <c r="C104" s="10" t="s">
        <v>11</v>
      </c>
      <c r="D104" s="11">
        <v>7130.3486399999992</v>
      </c>
      <c r="E104" s="11">
        <f t="shared" ref="E104:O104" si="24">+E9+E11+E23+E29+E37+E39+E41+E43+E45+E47+E49+E51+E53+E59+E76+E88+E90+E92+E94+E96+E98+E100+E102</f>
        <v>10220.019480000001</v>
      </c>
      <c r="F104" s="11">
        <f t="shared" si="24"/>
        <v>17350.368120000003</v>
      </c>
      <c r="G104" s="11">
        <f t="shared" si="24"/>
        <v>71716.68280000001</v>
      </c>
      <c r="H104" s="11">
        <f t="shared" si="24"/>
        <v>98126.009199999971</v>
      </c>
      <c r="I104" s="11">
        <f t="shared" si="24"/>
        <v>0</v>
      </c>
      <c r="J104" s="11">
        <f t="shared" si="24"/>
        <v>98126.009199999971</v>
      </c>
      <c r="K104" s="11">
        <f t="shared" si="24"/>
        <v>36581.107000000004</v>
      </c>
      <c r="L104" s="11">
        <f t="shared" si="24"/>
        <v>4450.87896</v>
      </c>
      <c r="M104" s="11">
        <f t="shared" si="24"/>
        <v>10.595100000000002</v>
      </c>
      <c r="N104" s="11">
        <f t="shared" si="24"/>
        <v>1101.0638999999999</v>
      </c>
      <c r="O104" s="11">
        <f t="shared" si="24"/>
        <v>107.33110000000001</v>
      </c>
      <c r="P104" s="11">
        <f t="shared" ref="P104" si="25">+P9+P11+P23+P29+P37+P39+P41+P43+P45+P47+P49+P51+P53+P59+P76+P88+P90+P92+P94+P96+P98+P100+P102</f>
        <v>518.05445000000009</v>
      </c>
      <c r="Q104" s="12">
        <f t="shared" si="18"/>
        <v>229962.09063000002</v>
      </c>
      <c r="R104" s="45"/>
    </row>
    <row r="105" spans="1:18">
      <c r="A105" s="303"/>
      <c r="B105" s="304"/>
      <c r="C105" s="14" t="s">
        <v>13</v>
      </c>
      <c r="D105" s="15">
        <v>3995229.4930417608</v>
      </c>
      <c r="E105" s="15">
        <f t="shared" ref="E105:O105" si="26">+E10+E12+E24+E30+E38+E40+E42+E44+E46+E48+E50+E52+E54+E60+E77+E89+E91+E93+E95+E97+E99+E101+E103</f>
        <v>5737892.9360000007</v>
      </c>
      <c r="F105" s="15">
        <f t="shared" si="26"/>
        <v>9733122.4290417619</v>
      </c>
      <c r="G105" s="15">
        <f t="shared" si="26"/>
        <v>20889745.665999994</v>
      </c>
      <c r="H105" s="15">
        <f t="shared" si="26"/>
        <v>16254407.487000002</v>
      </c>
      <c r="I105" s="15">
        <f t="shared" si="26"/>
        <v>0</v>
      </c>
      <c r="J105" s="15">
        <f t="shared" si="26"/>
        <v>16254407.487000002</v>
      </c>
      <c r="K105" s="15">
        <f t="shared" si="26"/>
        <v>7498163.313000001</v>
      </c>
      <c r="L105" s="15">
        <f t="shared" si="26"/>
        <v>1369036.9210000001</v>
      </c>
      <c r="M105" s="15">
        <f t="shared" si="26"/>
        <v>6130.6239999999998</v>
      </c>
      <c r="N105" s="15">
        <f t="shared" si="26"/>
        <v>569184.34199999995</v>
      </c>
      <c r="O105" s="15">
        <f t="shared" si="26"/>
        <v>79731.837</v>
      </c>
      <c r="P105" s="15">
        <f t="shared" ref="P105" si="27">+P10+P12+P24+P30+P38+P40+P42+P44+P46+P48+P50+P52+P54+P60+P77+P89+P91+P93+P95+P97+P99+P101+P103</f>
        <v>311797.179</v>
      </c>
      <c r="Q105" s="16">
        <f t="shared" si="18"/>
        <v>56711319.798041746</v>
      </c>
      <c r="R105" s="45"/>
    </row>
    <row r="106" spans="1:18">
      <c r="A106" s="9" t="s">
        <v>0</v>
      </c>
      <c r="B106" s="292" t="s">
        <v>72</v>
      </c>
      <c r="C106" s="10" t="s">
        <v>11</v>
      </c>
      <c r="D106" s="11"/>
      <c r="E106" s="11">
        <f>SUM('１月:１２月'!E106)</f>
        <v>0</v>
      </c>
      <c r="F106" s="11">
        <f>SUM('１月:１２月'!F106)</f>
        <v>0</v>
      </c>
      <c r="G106" s="11">
        <f>SUM('１月:１２月'!G106)</f>
        <v>2.6789999999999998</v>
      </c>
      <c r="H106" s="11">
        <f>SUM('１月:１２月'!H106)</f>
        <v>6.2937000000000003</v>
      </c>
      <c r="I106" s="11">
        <f>SUM('１月:１２月'!I106)</f>
        <v>0</v>
      </c>
      <c r="J106" s="11">
        <f>SUM('１月:１２月'!J106)</f>
        <v>6.2937000000000003</v>
      </c>
      <c r="K106" s="11">
        <f>SUM('１月:１２月'!K106)</f>
        <v>0.6532</v>
      </c>
      <c r="L106" s="11">
        <f>SUM('１月:１２月'!L106)</f>
        <v>0</v>
      </c>
      <c r="M106" s="11">
        <f>SUM('１月:１２月'!M106)</f>
        <v>0</v>
      </c>
      <c r="N106" s="11">
        <f>SUM('１月:１２月'!N106)</f>
        <v>0</v>
      </c>
      <c r="O106" s="11">
        <f>SUM('１月:１２月'!O106)</f>
        <v>0</v>
      </c>
      <c r="P106" s="11">
        <f>SUM('１月:１２月'!P106)</f>
        <v>0</v>
      </c>
      <c r="Q106" s="12">
        <f t="shared" si="18"/>
        <v>9.6258999999999997</v>
      </c>
      <c r="R106" s="45"/>
    </row>
    <row r="107" spans="1:18">
      <c r="A107" s="9" t="s">
        <v>0</v>
      </c>
      <c r="B107" s="293"/>
      <c r="C107" s="14" t="s">
        <v>13</v>
      </c>
      <c r="D107" s="15"/>
      <c r="E107" s="15">
        <f>SUM('１月:１２月'!E107)</f>
        <v>0</v>
      </c>
      <c r="F107" s="15">
        <f>SUM('１月:１２月'!F107)</f>
        <v>0</v>
      </c>
      <c r="G107" s="15">
        <f>SUM('１月:１２月'!G107)</f>
        <v>450.91900000000004</v>
      </c>
      <c r="H107" s="15">
        <f>SUM('１月:１２月'!H107)</f>
        <v>21715.634999999998</v>
      </c>
      <c r="I107" s="15">
        <f>SUM('１月:１２月'!I107)</f>
        <v>0</v>
      </c>
      <c r="J107" s="15">
        <f>SUM('１月:１２月'!J107)</f>
        <v>21715.634999999998</v>
      </c>
      <c r="K107" s="15">
        <f>SUM('１月:１２月'!K107)</f>
        <v>4992.7099999999991</v>
      </c>
      <c r="L107" s="15">
        <f>SUM('１月:１２月'!L107)</f>
        <v>0</v>
      </c>
      <c r="M107" s="15">
        <f>SUM('１月:１２月'!M107)</f>
        <v>0</v>
      </c>
      <c r="N107" s="15">
        <f>SUM('１月:１２月'!N107)</f>
        <v>0</v>
      </c>
      <c r="O107" s="15">
        <f>SUM('１月:１２月'!O107)</f>
        <v>12170.855</v>
      </c>
      <c r="P107" s="15">
        <f>SUM('１月:１２月'!P107)</f>
        <v>0</v>
      </c>
      <c r="Q107" s="16">
        <f t="shared" si="18"/>
        <v>39330.118999999999</v>
      </c>
      <c r="R107" s="45"/>
    </row>
    <row r="108" spans="1:18">
      <c r="A108" s="13" t="s">
        <v>73</v>
      </c>
      <c r="B108" s="292" t="s">
        <v>74</v>
      </c>
      <c r="C108" s="10" t="s">
        <v>11</v>
      </c>
      <c r="D108" s="11">
        <v>37.196799999999996</v>
      </c>
      <c r="E108" s="11">
        <f>SUM('１月:１２月'!E108)</f>
        <v>7.230999999999999</v>
      </c>
      <c r="F108" s="11">
        <f>SUM('１月:１２月'!F108)</f>
        <v>44.427799999999998</v>
      </c>
      <c r="G108" s="11">
        <f>SUM('１月:１２月'!G108)</f>
        <v>91.90100000000001</v>
      </c>
      <c r="H108" s="11">
        <f>SUM('１月:１２月'!H108)</f>
        <v>417.73130000000003</v>
      </c>
      <c r="I108" s="11">
        <f>SUM('１月:１２月'!I108)</f>
        <v>0</v>
      </c>
      <c r="J108" s="11">
        <f>SUM('１月:１２月'!J108)</f>
        <v>417.73130000000003</v>
      </c>
      <c r="K108" s="11">
        <f>SUM('１月:１２月'!K108)</f>
        <v>95.072500000000005</v>
      </c>
      <c r="L108" s="11">
        <f>SUM('１月:１２月'!L108)</f>
        <v>186.07429999999999</v>
      </c>
      <c r="M108" s="11">
        <f>SUM('１月:１２月'!M108)</f>
        <v>0</v>
      </c>
      <c r="N108" s="11">
        <f>SUM('１月:１２月'!N108)</f>
        <v>3.0428000000000002</v>
      </c>
      <c r="O108" s="11">
        <f>SUM('１月:１２月'!O108)</f>
        <v>24.66835</v>
      </c>
      <c r="P108" s="11">
        <f>SUM('１月:１２月'!P108)</f>
        <v>10.045400000000001</v>
      </c>
      <c r="Q108" s="12">
        <f t="shared" si="18"/>
        <v>872.96345000000008</v>
      </c>
      <c r="R108" s="45"/>
    </row>
    <row r="109" spans="1:18">
      <c r="A109" s="13" t="s">
        <v>0</v>
      </c>
      <c r="B109" s="293"/>
      <c r="C109" s="14" t="s">
        <v>13</v>
      </c>
      <c r="D109" s="15">
        <v>19214.129697583641</v>
      </c>
      <c r="E109" s="15">
        <f>SUM('１月:１２月'!E109)</f>
        <v>6427.049</v>
      </c>
      <c r="F109" s="15">
        <f>SUM('１月:１２月'!F109)</f>
        <v>25641.17869758364</v>
      </c>
      <c r="G109" s="15">
        <f>SUM('１月:１２月'!G109)</f>
        <v>63640.436000000002</v>
      </c>
      <c r="H109" s="15">
        <f>SUM('１月:１２月'!H109)</f>
        <v>174029.43799999999</v>
      </c>
      <c r="I109" s="15">
        <f>SUM('１月:１２月'!I109)</f>
        <v>0</v>
      </c>
      <c r="J109" s="15">
        <f>SUM('１月:１２月'!J109)</f>
        <v>174029.43799999999</v>
      </c>
      <c r="K109" s="15">
        <f>SUM('１月:１２月'!K109)</f>
        <v>53814.781999999999</v>
      </c>
      <c r="L109" s="15">
        <f>SUM('１月:１２月'!L109)</f>
        <v>117504.24400000002</v>
      </c>
      <c r="M109" s="15">
        <f>SUM('１月:１２月'!M109)</f>
        <v>0</v>
      </c>
      <c r="N109" s="15">
        <f>SUM('１月:１２月'!N109)</f>
        <v>1230.3699999999999</v>
      </c>
      <c r="O109" s="15">
        <f>SUM('１月:１２月'!O109)</f>
        <v>15218.579</v>
      </c>
      <c r="P109" s="15">
        <f>SUM('１月:１２月'!P109)</f>
        <v>6413.1429999999991</v>
      </c>
      <c r="Q109" s="16">
        <f t="shared" si="18"/>
        <v>457492.17069758364</v>
      </c>
      <c r="R109" s="45"/>
    </row>
    <row r="110" spans="1:18">
      <c r="A110" s="13" t="s">
        <v>0</v>
      </c>
      <c r="B110" s="292" t="s">
        <v>75</v>
      </c>
      <c r="C110" s="10" t="s">
        <v>11</v>
      </c>
      <c r="D110" s="11">
        <v>14.8443</v>
      </c>
      <c r="E110" s="11">
        <f>SUM('１月:１２月'!E110)</f>
        <v>1357.6141000000002</v>
      </c>
      <c r="F110" s="11">
        <f>SUM('１月:１２月'!F110)</f>
        <v>1372.4584</v>
      </c>
      <c r="G110" s="11">
        <f>SUM('１月:１２月'!G110)</f>
        <v>61.427699999999987</v>
      </c>
      <c r="H110" s="11">
        <f>SUM('１月:１２月'!H110)</f>
        <v>4799.9421999999995</v>
      </c>
      <c r="I110" s="11">
        <f>SUM('１月:１２月'!I110)</f>
        <v>0</v>
      </c>
      <c r="J110" s="11">
        <f>SUM('１月:１２月'!J110)</f>
        <v>4799.9421999999995</v>
      </c>
      <c r="K110" s="11">
        <f>SUM('１月:１２月'!K110)</f>
        <v>697.97680000000003</v>
      </c>
      <c r="L110" s="11">
        <f>SUM('１月:１２月'!L110)</f>
        <v>6.9139499999999998</v>
      </c>
      <c r="M110" s="11">
        <f>SUM('１月:１２月'!M110)</f>
        <v>0</v>
      </c>
      <c r="N110" s="11">
        <f>SUM('１月:１２月'!N110)</f>
        <v>0.2737</v>
      </c>
      <c r="O110" s="11">
        <f>SUM('１月:１２月'!O110)</f>
        <v>0.1074</v>
      </c>
      <c r="P110" s="11">
        <f>SUM('１月:１２月'!P110)</f>
        <v>1.1999999999999999E-3</v>
      </c>
      <c r="Q110" s="12">
        <f t="shared" si="18"/>
        <v>6939.101349999999</v>
      </c>
      <c r="R110" s="45"/>
    </row>
    <row r="111" spans="1:18">
      <c r="A111" s="13"/>
      <c r="B111" s="293"/>
      <c r="C111" s="14" t="s">
        <v>13</v>
      </c>
      <c r="D111" s="15">
        <v>7058.3863766010727</v>
      </c>
      <c r="E111" s="15">
        <f>SUM('１月:１２月'!E111)</f>
        <v>301968.74199999997</v>
      </c>
      <c r="F111" s="15">
        <f>SUM('１月:１２月'!F111)</f>
        <v>309027.12837660103</v>
      </c>
      <c r="G111" s="15">
        <f>SUM('１月:１２月'!G111)</f>
        <v>23945.722000000002</v>
      </c>
      <c r="H111" s="15">
        <f>SUM('１月:１２月'!H111)</f>
        <v>1019334.41</v>
      </c>
      <c r="I111" s="15">
        <f>SUM('１月:１２月'!I111)</f>
        <v>0</v>
      </c>
      <c r="J111" s="15">
        <f>SUM('１月:１２月'!J111)</f>
        <v>1019334.41</v>
      </c>
      <c r="K111" s="15">
        <f>SUM('１月:１２月'!K111)</f>
        <v>142817.12299999999</v>
      </c>
      <c r="L111" s="15">
        <f>SUM('１月:１２月'!L111)</f>
        <v>3394.8159999999998</v>
      </c>
      <c r="M111" s="15">
        <f>SUM('１月:１２月'!M111)</f>
        <v>0</v>
      </c>
      <c r="N111" s="15">
        <f>SUM('１月:１２月'!N111)</f>
        <v>80.688999999999993</v>
      </c>
      <c r="O111" s="15">
        <f>SUM('１月:１２月'!O111)</f>
        <v>152.17100000000002</v>
      </c>
      <c r="P111" s="15">
        <f>SUM('１月:１２月'!P111)</f>
        <v>0.64800000000000002</v>
      </c>
      <c r="Q111" s="16">
        <f t="shared" si="18"/>
        <v>1498752.7073766012</v>
      </c>
      <c r="R111" s="45"/>
    </row>
    <row r="112" spans="1:18">
      <c r="A112" s="13" t="s">
        <v>76</v>
      </c>
      <c r="B112" s="292" t="s">
        <v>77</v>
      </c>
      <c r="C112" s="10" t="s">
        <v>11</v>
      </c>
      <c r="D112" s="11">
        <v>0.13419999999999999</v>
      </c>
      <c r="E112" s="11">
        <f>SUM('１月:１２月'!E112)</f>
        <v>1.9567999999999999</v>
      </c>
      <c r="F112" s="11">
        <f>SUM('１月:１２月'!F112)</f>
        <v>2.0909999999999997</v>
      </c>
      <c r="G112" s="11">
        <f>SUM('１月:１２月'!G112)</f>
        <v>0.5321999999999999</v>
      </c>
      <c r="H112" s="11">
        <f>SUM('１月:１２月'!H112)</f>
        <v>42.0184</v>
      </c>
      <c r="I112" s="11">
        <f>SUM('１月:１２月'!I112)</f>
        <v>0</v>
      </c>
      <c r="J112" s="11">
        <f>SUM('１月:１２月'!J112)</f>
        <v>42.0184</v>
      </c>
      <c r="K112" s="11">
        <f>SUM('１月:１２月'!K112)</f>
        <v>0.78579999999999994</v>
      </c>
      <c r="L112" s="11">
        <f>SUM('１月:１２月'!L112)</f>
        <v>9.7900000000000001E-2</v>
      </c>
      <c r="M112" s="11">
        <f>SUM('１月:１２月'!M112)</f>
        <v>8.8200000000000001E-2</v>
      </c>
      <c r="N112" s="11">
        <f>SUM('１月:１２月'!N112)</f>
        <v>0.27559999999999996</v>
      </c>
      <c r="O112" s="11">
        <f>SUM('１月:１２月'!O112)</f>
        <v>0</v>
      </c>
      <c r="P112" s="11">
        <f>SUM('１月:１２月'!P112)</f>
        <v>5.6499000000000006</v>
      </c>
      <c r="Q112" s="12">
        <f t="shared" si="18"/>
        <v>51.539000000000001</v>
      </c>
      <c r="R112" s="45"/>
    </row>
    <row r="113" spans="1:18">
      <c r="A113" s="13"/>
      <c r="B113" s="293"/>
      <c r="C113" s="14" t="s">
        <v>13</v>
      </c>
      <c r="D113" s="15">
        <v>255.30119343406648</v>
      </c>
      <c r="E113" s="15">
        <f>SUM('１月:１２月'!E113)</f>
        <v>4429.3249999999998</v>
      </c>
      <c r="F113" s="15">
        <f>SUM('１月:１２月'!F113)</f>
        <v>4684.6261934340655</v>
      </c>
      <c r="G113" s="15">
        <f>SUM('１月:１２月'!G113)</f>
        <v>992.38400000000001</v>
      </c>
      <c r="H113" s="15">
        <f>SUM('１月:１２月'!H113)</f>
        <v>49010.695999999996</v>
      </c>
      <c r="I113" s="15">
        <f>SUM('１月:１２月'!I113)</f>
        <v>0</v>
      </c>
      <c r="J113" s="15">
        <f>SUM('１月:１２月'!J113)</f>
        <v>49010.695999999996</v>
      </c>
      <c r="K113" s="15">
        <f>SUM('１月:１２月'!K113)</f>
        <v>1008.222</v>
      </c>
      <c r="L113" s="15">
        <f>SUM('１月:１２月'!L113)</f>
        <v>110.88500000000001</v>
      </c>
      <c r="M113" s="15">
        <f>SUM('１月:１２月'!M113)</f>
        <v>60.983000000000004</v>
      </c>
      <c r="N113" s="15">
        <f>SUM('１月:１２月'!N113)</f>
        <v>90.14</v>
      </c>
      <c r="O113" s="15">
        <f>SUM('１月:１２月'!O113)</f>
        <v>0</v>
      </c>
      <c r="P113" s="15">
        <f>SUM('１月:１２月'!P113)</f>
        <v>9112.8610000000008</v>
      </c>
      <c r="Q113" s="16">
        <f t="shared" si="18"/>
        <v>65070.79719343406</v>
      </c>
      <c r="R113" s="45"/>
    </row>
    <row r="114" spans="1:18">
      <c r="A114" s="13"/>
      <c r="B114" s="292" t="s">
        <v>78</v>
      </c>
      <c r="C114" s="10" t="s">
        <v>11</v>
      </c>
      <c r="D114" s="11">
        <v>10.231299999999999</v>
      </c>
      <c r="E114" s="11">
        <f>SUM('１月:１２月'!E114)</f>
        <v>16.4878</v>
      </c>
      <c r="F114" s="11">
        <f>SUM('１月:１２月'!F114)</f>
        <v>26.719100000000001</v>
      </c>
      <c r="G114" s="11">
        <f>SUM('１月:１２月'!G114)</f>
        <v>10.806999999999999</v>
      </c>
      <c r="H114" s="11">
        <f>SUM('１月:１２月'!H114)</f>
        <v>311.50840000000005</v>
      </c>
      <c r="I114" s="11">
        <f>SUM('１月:１２月'!I114)</f>
        <v>0</v>
      </c>
      <c r="J114" s="11">
        <f>SUM('１月:１２月'!J114)</f>
        <v>311.50840000000005</v>
      </c>
      <c r="K114" s="11">
        <f>SUM('１月:１２月'!K114)</f>
        <v>5.2368000000000006</v>
      </c>
      <c r="L114" s="11">
        <f>SUM('１月:１２月'!L114)</f>
        <v>10.093399999999999</v>
      </c>
      <c r="M114" s="11">
        <f>SUM('１月:１２月'!M114)</f>
        <v>5.7458</v>
      </c>
      <c r="N114" s="11">
        <f>SUM('１月:１２月'!N114)</f>
        <v>83.693700000000007</v>
      </c>
      <c r="O114" s="11">
        <f>SUM('１月:１２月'!O114)</f>
        <v>7.1458999999999993</v>
      </c>
      <c r="P114" s="11">
        <f>SUM('１月:１２月'!P114)</f>
        <v>122.71813</v>
      </c>
      <c r="Q114" s="12">
        <f t="shared" si="18"/>
        <v>583.66822999999999</v>
      </c>
      <c r="R114" s="45"/>
    </row>
    <row r="115" spans="1:18">
      <c r="A115" s="13"/>
      <c r="B115" s="293"/>
      <c r="C115" s="14" t="s">
        <v>13</v>
      </c>
      <c r="D115" s="15">
        <v>9270.4326270156325</v>
      </c>
      <c r="E115" s="15">
        <f>SUM('１月:１２月'!E115)</f>
        <v>13333.960000000001</v>
      </c>
      <c r="F115" s="15">
        <f>SUM('１月:１２月'!F115)</f>
        <v>22604.39262701563</v>
      </c>
      <c r="G115" s="15">
        <f>SUM('１月:１２月'!G115)</f>
        <v>10808.165000000001</v>
      </c>
      <c r="H115" s="15">
        <f>SUM('１月:１２月'!H115)</f>
        <v>219989.98300000001</v>
      </c>
      <c r="I115" s="15">
        <f>SUM('１月:１２月'!I115)</f>
        <v>0</v>
      </c>
      <c r="J115" s="15">
        <f>SUM('１月:１２月'!J115)</f>
        <v>219989.98300000001</v>
      </c>
      <c r="K115" s="15">
        <f>SUM('１月:１２月'!K115)</f>
        <v>3811.1629999999991</v>
      </c>
      <c r="L115" s="15">
        <f>SUM('１月:１２月'!L115)</f>
        <v>6366.4069999999992</v>
      </c>
      <c r="M115" s="15">
        <f>SUM('１月:１２月'!M115)</f>
        <v>3297.0420000000004</v>
      </c>
      <c r="N115" s="15">
        <f>SUM('１月:１２月'!N115)</f>
        <v>41747.285000000003</v>
      </c>
      <c r="O115" s="15">
        <f>SUM('１月:１２月'!O115)</f>
        <v>5111.5830000000005</v>
      </c>
      <c r="P115" s="15">
        <f>SUM('１月:１２月'!P115)</f>
        <v>77162.796000000002</v>
      </c>
      <c r="Q115" s="16">
        <f t="shared" si="18"/>
        <v>390898.81662701559</v>
      </c>
      <c r="R115" s="45"/>
    </row>
    <row r="116" spans="1:18">
      <c r="A116" s="13" t="s">
        <v>79</v>
      </c>
      <c r="B116" s="292" t="s">
        <v>80</v>
      </c>
      <c r="C116" s="10" t="s">
        <v>11</v>
      </c>
      <c r="D116" s="11"/>
      <c r="E116" s="11">
        <f>SUM('１月:１２月'!E116)</f>
        <v>0</v>
      </c>
      <c r="F116" s="11">
        <f>SUM('１月:１２月'!F116)</f>
        <v>0</v>
      </c>
      <c r="G116" s="11">
        <f>SUM('１月:１２月'!G116)</f>
        <v>4697.3760000000002</v>
      </c>
      <c r="H116" s="11">
        <f>SUM('１月:１２月'!H116)</f>
        <v>0</v>
      </c>
      <c r="I116" s="11">
        <f>SUM('１月:１２月'!I116)</f>
        <v>0</v>
      </c>
      <c r="J116" s="11">
        <f>SUM('１月:１２月'!J116)</f>
        <v>0</v>
      </c>
      <c r="K116" s="11">
        <f>SUM('１月:１２月'!K116)</f>
        <v>5507.9699999999993</v>
      </c>
      <c r="L116" s="11">
        <f>SUM('１月:１２月'!L116)</f>
        <v>3315.42</v>
      </c>
      <c r="M116" s="11">
        <f>SUM('１月:１２月'!M116)</f>
        <v>0</v>
      </c>
      <c r="N116" s="11">
        <f>SUM('１月:１２月'!N116)</f>
        <v>0</v>
      </c>
      <c r="O116" s="11">
        <f>SUM('１月:１２月'!O116)</f>
        <v>0</v>
      </c>
      <c r="P116" s="11">
        <f>SUM('１月:１２月'!P116)</f>
        <v>0</v>
      </c>
      <c r="Q116" s="12">
        <f t="shared" si="18"/>
        <v>13520.766</v>
      </c>
      <c r="R116" s="45"/>
    </row>
    <row r="117" spans="1:18">
      <c r="A117" s="13"/>
      <c r="B117" s="293"/>
      <c r="C117" s="14" t="s">
        <v>13</v>
      </c>
      <c r="D117" s="15"/>
      <c r="E117" s="15">
        <f>SUM('１月:１２月'!E117)</f>
        <v>0</v>
      </c>
      <c r="F117" s="15">
        <f>SUM('１月:１２月'!F117)</f>
        <v>0</v>
      </c>
      <c r="G117" s="15">
        <f>SUM('１月:１２月'!G117)</f>
        <v>185093.44700000001</v>
      </c>
      <c r="H117" s="15">
        <f>SUM('１月:１２月'!H117)</f>
        <v>0</v>
      </c>
      <c r="I117" s="15">
        <f>SUM('１月:１２月'!I117)</f>
        <v>0</v>
      </c>
      <c r="J117" s="15">
        <f>SUM('１月:１２月'!J117)</f>
        <v>0</v>
      </c>
      <c r="K117" s="15">
        <f>SUM('１月:１２月'!K117)</f>
        <v>247022.15600000002</v>
      </c>
      <c r="L117" s="15">
        <f>SUM('１月:１２月'!L117)</f>
        <v>128453.762</v>
      </c>
      <c r="M117" s="15">
        <f>SUM('１月:１２月'!M117)</f>
        <v>0</v>
      </c>
      <c r="N117" s="15">
        <f>SUM('１月:１２月'!N117)</f>
        <v>0</v>
      </c>
      <c r="O117" s="15">
        <f>SUM('１月:１２月'!O117)</f>
        <v>0</v>
      </c>
      <c r="P117" s="15">
        <f>SUM('１月:１２月'!P117)</f>
        <v>0</v>
      </c>
      <c r="Q117" s="16">
        <f t="shared" si="18"/>
        <v>560569.36499999999</v>
      </c>
      <c r="R117" s="45"/>
    </row>
    <row r="118" spans="1:18">
      <c r="A118" s="13"/>
      <c r="B118" s="292" t="s">
        <v>81</v>
      </c>
      <c r="C118" s="10" t="s">
        <v>11</v>
      </c>
      <c r="D118" s="11">
        <v>6.0999999999999999E-2</v>
      </c>
      <c r="E118" s="11">
        <f>SUM('１月:１２月'!E118)</f>
        <v>0.34350000000000003</v>
      </c>
      <c r="F118" s="11">
        <f>SUM('１月:１２月'!F118)</f>
        <v>0.40450000000000003</v>
      </c>
      <c r="G118" s="11">
        <f>SUM('１月:１２月'!G118)</f>
        <v>1.8390999999999997</v>
      </c>
      <c r="H118" s="11">
        <f>SUM('１月:１２月'!H118)</f>
        <v>49.711399999999998</v>
      </c>
      <c r="I118" s="11">
        <f>SUM('１月:１２月'!I118)</f>
        <v>0</v>
      </c>
      <c r="J118" s="11">
        <f>SUM('１月:１２月'!J118)</f>
        <v>49.711399999999998</v>
      </c>
      <c r="K118" s="11">
        <f>SUM('１月:１２月'!K118)</f>
        <v>0.46149999999999997</v>
      </c>
      <c r="L118" s="11">
        <f>SUM('１月:１２月'!L118)</f>
        <v>0.1056</v>
      </c>
      <c r="M118" s="11">
        <f>SUM('１月:１２月'!M118)</f>
        <v>0</v>
      </c>
      <c r="N118" s="11">
        <f>SUM('１月:１２月'!N118)</f>
        <v>0</v>
      </c>
      <c r="O118" s="11">
        <f>SUM('１月:１２月'!O118)</f>
        <v>0</v>
      </c>
      <c r="P118" s="11">
        <f>SUM('１月:１２月'!P118)</f>
        <v>1.0490999999999999</v>
      </c>
      <c r="Q118" s="12">
        <f t="shared" si="18"/>
        <v>53.571200000000005</v>
      </c>
      <c r="R118" s="45"/>
    </row>
    <row r="119" spans="1:18">
      <c r="A119" s="13"/>
      <c r="B119" s="293"/>
      <c r="C119" s="14" t="s">
        <v>13</v>
      </c>
      <c r="D119" s="15">
        <v>76.301999725355728</v>
      </c>
      <c r="E119" s="15">
        <f>SUM('１月:１２月'!E119)</f>
        <v>262.375</v>
      </c>
      <c r="F119" s="15">
        <f>SUM('１月:１２月'!F119)</f>
        <v>338.6769997253557</v>
      </c>
      <c r="G119" s="15">
        <f>SUM('１月:１２月'!G119)</f>
        <v>1340.134</v>
      </c>
      <c r="H119" s="15">
        <f>SUM('１月:１２月'!H119)</f>
        <v>108606.04300000001</v>
      </c>
      <c r="I119" s="15">
        <f>SUM('１月:１２月'!I119)</f>
        <v>0</v>
      </c>
      <c r="J119" s="15">
        <f>SUM('１月:１２月'!J119)</f>
        <v>108606.04300000001</v>
      </c>
      <c r="K119" s="15">
        <f>SUM('１月:１２月'!K119)</f>
        <v>428.75900000000001</v>
      </c>
      <c r="L119" s="15">
        <f>SUM('１月:１２月'!L119)</f>
        <v>77.080000000000013</v>
      </c>
      <c r="M119" s="15">
        <f>SUM('１月:１２月'!M119)</f>
        <v>0</v>
      </c>
      <c r="N119" s="15">
        <f>SUM('１月:１２月'!N119)</f>
        <v>0</v>
      </c>
      <c r="O119" s="15">
        <f>SUM('１月:１２月'!O119)</f>
        <v>0</v>
      </c>
      <c r="P119" s="15">
        <f>SUM('１月:１２月'!P119)</f>
        <v>2036.1819999999998</v>
      </c>
      <c r="Q119" s="16">
        <f t="shared" si="18"/>
        <v>112826.87499972536</v>
      </c>
      <c r="R119" s="45"/>
    </row>
    <row r="120" spans="1:18">
      <c r="A120" s="13" t="s">
        <v>82</v>
      </c>
      <c r="B120" s="292" t="s">
        <v>83</v>
      </c>
      <c r="C120" s="10" t="s">
        <v>11</v>
      </c>
      <c r="D120" s="11">
        <v>2.5113999999999996</v>
      </c>
      <c r="E120" s="11">
        <f>SUM('１月:１２月'!E120)</f>
        <v>1.4729999999999999</v>
      </c>
      <c r="F120" s="11">
        <f>SUM('１月:１２月'!F120)</f>
        <v>3.9844000000000004</v>
      </c>
      <c r="G120" s="11">
        <f>SUM('１月:１２月'!G120)</f>
        <v>1.4323000000000001</v>
      </c>
      <c r="H120" s="11">
        <f>SUM('１月:１２月'!H120)</f>
        <v>5.1264000000000003</v>
      </c>
      <c r="I120" s="11">
        <f>SUM('１月:１２月'!I120)</f>
        <v>0</v>
      </c>
      <c r="J120" s="11">
        <f>SUM('１月:１２月'!J120)</f>
        <v>5.1264000000000003</v>
      </c>
      <c r="K120" s="11">
        <f>SUM('１月:１２月'!K120)</f>
        <v>9.7199999999999989</v>
      </c>
      <c r="L120" s="11">
        <f>SUM('１月:１２月'!L120)</f>
        <v>0</v>
      </c>
      <c r="M120" s="11">
        <f>SUM('１月:１２月'!M120)</f>
        <v>0</v>
      </c>
      <c r="N120" s="11">
        <f>SUM('１月:１２月'!N120)</f>
        <v>0</v>
      </c>
      <c r="O120" s="11">
        <f>SUM('１月:１２月'!O120)</f>
        <v>0</v>
      </c>
      <c r="P120" s="11">
        <f>SUM('１月:１２月'!P120)</f>
        <v>0</v>
      </c>
      <c r="Q120" s="12">
        <f t="shared" si="18"/>
        <v>20.263100000000001</v>
      </c>
      <c r="R120" s="45"/>
    </row>
    <row r="121" spans="1:18">
      <c r="A121" s="13"/>
      <c r="B121" s="293"/>
      <c r="C121" s="14" t="s">
        <v>13</v>
      </c>
      <c r="D121" s="15">
        <v>1290.7295698180617</v>
      </c>
      <c r="E121" s="15">
        <f>SUM('１月:１２月'!E121)</f>
        <v>636.33600000000001</v>
      </c>
      <c r="F121" s="15">
        <f>SUM('１月:１２月'!F121)</f>
        <v>1927.0655698180617</v>
      </c>
      <c r="G121" s="15">
        <f>SUM('１月:１２月'!G121)</f>
        <v>2800.0749999999998</v>
      </c>
      <c r="H121" s="15">
        <f>SUM('１月:１２月'!H121)</f>
        <v>10646.352000000001</v>
      </c>
      <c r="I121" s="15">
        <f>SUM('１月:１２月'!I121)</f>
        <v>0</v>
      </c>
      <c r="J121" s="15">
        <f>SUM('１月:１２月'!J121)</f>
        <v>10646.352000000001</v>
      </c>
      <c r="K121" s="15">
        <f>SUM('１月:１２月'!K121)</f>
        <v>929.34000000000015</v>
      </c>
      <c r="L121" s="15">
        <f>SUM('１月:１２月'!L121)</f>
        <v>0</v>
      </c>
      <c r="M121" s="15">
        <f>SUM('１月:１２月'!M121)</f>
        <v>0</v>
      </c>
      <c r="N121" s="15">
        <f>SUM('１月:１２月'!N121)</f>
        <v>0</v>
      </c>
      <c r="O121" s="15">
        <f>SUM('１月:１２月'!O121)</f>
        <v>0</v>
      </c>
      <c r="P121" s="15">
        <f>SUM('１月:１２月'!P121)</f>
        <v>0</v>
      </c>
      <c r="Q121" s="16">
        <f t="shared" si="18"/>
        <v>16302.832569818063</v>
      </c>
      <c r="R121" s="45"/>
    </row>
    <row r="122" spans="1:18">
      <c r="A122" s="13"/>
      <c r="B122" s="292" t="s">
        <v>84</v>
      </c>
      <c r="C122" s="10" t="s">
        <v>11</v>
      </c>
      <c r="D122" s="11">
        <v>68.450400000000002</v>
      </c>
      <c r="E122" s="11">
        <f>SUM('１月:１２月'!E122)</f>
        <v>2.6607000000000003</v>
      </c>
      <c r="F122" s="11">
        <f>SUM('１月:１２月'!F122)</f>
        <v>71.111100000000008</v>
      </c>
      <c r="G122" s="11">
        <f>SUM('１月:１２月'!G122)</f>
        <v>27.535599999999995</v>
      </c>
      <c r="H122" s="11">
        <f>SUM('１月:１２月'!H122)</f>
        <v>40.790050000000001</v>
      </c>
      <c r="I122" s="11">
        <f>SUM('１月:１２月'!I122)</f>
        <v>0</v>
      </c>
      <c r="J122" s="11">
        <f>SUM('１月:１２月'!J122)</f>
        <v>40.790050000000001</v>
      </c>
      <c r="K122" s="11">
        <f>SUM('１月:１２月'!K122)</f>
        <v>0.46989999999999998</v>
      </c>
      <c r="L122" s="11">
        <f>SUM('１月:１２月'!L122)</f>
        <v>46.528400000000005</v>
      </c>
      <c r="M122" s="11">
        <f>SUM('１月:１２月'!M122)</f>
        <v>94.696200000000005</v>
      </c>
      <c r="N122" s="11">
        <f>SUM('１月:１２月'!N122)</f>
        <v>23.5259</v>
      </c>
      <c r="O122" s="11">
        <f>SUM('１月:１２月'!O122)</f>
        <v>0</v>
      </c>
      <c r="P122" s="11">
        <f>SUM('１月:１２月'!P122)</f>
        <v>1.3700999999999999</v>
      </c>
      <c r="Q122" s="12">
        <f t="shared" si="18"/>
        <v>306.02724999999998</v>
      </c>
      <c r="R122" s="45"/>
    </row>
    <row r="123" spans="1:18">
      <c r="A123" s="13"/>
      <c r="B123" s="293"/>
      <c r="C123" s="14" t="s">
        <v>13</v>
      </c>
      <c r="D123" s="15">
        <v>45204.416850477319</v>
      </c>
      <c r="E123" s="15">
        <f>SUM('１月:１２月'!E123)</f>
        <v>1848.527</v>
      </c>
      <c r="F123" s="15">
        <f>SUM('１月:１２月'!F123)</f>
        <v>47052.943850477313</v>
      </c>
      <c r="G123" s="15">
        <f>SUM('１月:１２月'!G123)</f>
        <v>38394.562999999995</v>
      </c>
      <c r="H123" s="15">
        <f>SUM('１月:１２月'!H123)</f>
        <v>41163.989000000001</v>
      </c>
      <c r="I123" s="15">
        <f>SUM('１月:１２月'!I123)</f>
        <v>0</v>
      </c>
      <c r="J123" s="15">
        <f>SUM('１月:１２月'!J123)</f>
        <v>41163.989000000001</v>
      </c>
      <c r="K123" s="15">
        <f>SUM('１月:１２月'!K123)</f>
        <v>302.59500000000003</v>
      </c>
      <c r="L123" s="15">
        <f>SUM('１月:１２月'!L123)</f>
        <v>28378.852999999996</v>
      </c>
      <c r="M123" s="15">
        <f>SUM('１月:１２月'!M123)</f>
        <v>144810.946</v>
      </c>
      <c r="N123" s="15">
        <f>SUM('１月:１２月'!N123)</f>
        <v>23387.207999999999</v>
      </c>
      <c r="O123" s="15">
        <f>SUM('１月:１２月'!O123)</f>
        <v>0</v>
      </c>
      <c r="P123" s="15">
        <f>SUM('１月:１２月'!P123)</f>
        <v>950.8900000000001</v>
      </c>
      <c r="Q123" s="16">
        <f t="shared" si="18"/>
        <v>324441.98785047734</v>
      </c>
      <c r="R123" s="45"/>
    </row>
    <row r="124" spans="1:18">
      <c r="A124" s="13" t="s">
        <v>18</v>
      </c>
      <c r="B124" s="292" t="s">
        <v>85</v>
      </c>
      <c r="C124" s="10" t="s">
        <v>11</v>
      </c>
      <c r="D124" s="11">
        <v>10.226150000000001</v>
      </c>
      <c r="E124" s="11">
        <f>SUM('１月:１２月'!E124)</f>
        <v>5.3996999999999984</v>
      </c>
      <c r="F124" s="11">
        <f>SUM('１月:１２月'!F124)</f>
        <v>15.625849999999998</v>
      </c>
      <c r="G124" s="11">
        <f>SUM('１月:１２月'!G124)</f>
        <v>5.609</v>
      </c>
      <c r="H124" s="11">
        <f>SUM('１月:１２月'!H124)</f>
        <v>38.840800000000002</v>
      </c>
      <c r="I124" s="11">
        <f>SUM('１月:１２月'!I124)</f>
        <v>0</v>
      </c>
      <c r="J124" s="11">
        <f>SUM('１月:１２月'!J124)</f>
        <v>38.840800000000002</v>
      </c>
      <c r="K124" s="11">
        <f>SUM('１月:１２月'!K124)</f>
        <v>26.5364</v>
      </c>
      <c r="L124" s="11">
        <f>SUM('１月:１２月'!L124)</f>
        <v>48.107800000000005</v>
      </c>
      <c r="M124" s="11">
        <f>SUM('１月:１２月'!M124)</f>
        <v>1.9385000000000003</v>
      </c>
      <c r="N124" s="11">
        <f>SUM('１月:１２月'!N124)</f>
        <v>0.37200000000000005</v>
      </c>
      <c r="O124" s="11">
        <f>SUM('１月:１２月'!O124)</f>
        <v>0.48499999999999999</v>
      </c>
      <c r="P124" s="11">
        <f>SUM('１月:１２月'!P124)</f>
        <v>9.0032999999999994</v>
      </c>
      <c r="Q124" s="12">
        <f t="shared" si="18"/>
        <v>146.51865000000004</v>
      </c>
      <c r="R124" s="45"/>
    </row>
    <row r="125" spans="1:18">
      <c r="A125" s="19"/>
      <c r="B125" s="293"/>
      <c r="C125" s="14" t="s">
        <v>13</v>
      </c>
      <c r="D125" s="15">
        <v>21917.141726654405</v>
      </c>
      <c r="E125" s="15">
        <f>SUM('１月:１２月'!E125)</f>
        <v>3297.1149999999998</v>
      </c>
      <c r="F125" s="15">
        <f>SUM('１月:１２月'!F125)</f>
        <v>25214.256726654399</v>
      </c>
      <c r="G125" s="15">
        <f>SUM('１月:１２月'!G125)</f>
        <v>2313.59</v>
      </c>
      <c r="H125" s="15">
        <f>SUM('１月:１２月'!H125)</f>
        <v>80168.726999999984</v>
      </c>
      <c r="I125" s="15">
        <f>SUM('１月:１２月'!I125)</f>
        <v>0</v>
      </c>
      <c r="J125" s="15">
        <f>SUM('１月:１２月'!J125)</f>
        <v>80168.726999999984</v>
      </c>
      <c r="K125" s="15">
        <f>SUM('１月:１２月'!K125)</f>
        <v>10128.439</v>
      </c>
      <c r="L125" s="15">
        <f>SUM('１月:１２月'!L125)</f>
        <v>15962.214999999998</v>
      </c>
      <c r="M125" s="15">
        <f>SUM('１月:１２月'!M125)</f>
        <v>1069.8530000000001</v>
      </c>
      <c r="N125" s="15">
        <f>SUM('１月:１２月'!N125)</f>
        <v>183.761</v>
      </c>
      <c r="O125" s="15">
        <f>SUM('１月:１２月'!O125)</f>
        <v>105.99099999999999</v>
      </c>
      <c r="P125" s="15">
        <f>SUM('１月:１２月'!P125)</f>
        <v>67263.774999999994</v>
      </c>
      <c r="Q125" s="16">
        <f t="shared" si="18"/>
        <v>202410.60772665439</v>
      </c>
      <c r="R125" s="45"/>
    </row>
    <row r="126" spans="1:18">
      <c r="A126" s="19"/>
      <c r="B126" s="17" t="s">
        <v>15</v>
      </c>
      <c r="C126" s="10" t="s">
        <v>11</v>
      </c>
      <c r="D126" s="11">
        <v>14.685600000000001</v>
      </c>
      <c r="E126" s="11">
        <f>SUM('１月:１２月'!E126)</f>
        <v>0.1515</v>
      </c>
      <c r="F126" s="11">
        <f>SUM('１月:１２月'!F126)</f>
        <v>14.837100000000001</v>
      </c>
      <c r="G126" s="11">
        <f>SUM('１月:１２月'!G126)</f>
        <v>52.360000000000014</v>
      </c>
      <c r="H126" s="11">
        <f>SUM('１月:１２月'!H126)</f>
        <v>44.970399999999998</v>
      </c>
      <c r="I126" s="11">
        <f>SUM('１月:１２月'!I126)</f>
        <v>0</v>
      </c>
      <c r="J126" s="11">
        <f>SUM('１月:１２月'!J126)</f>
        <v>44.970399999999998</v>
      </c>
      <c r="K126" s="11">
        <f>SUM('１月:１２月'!K126)</f>
        <v>15.674999999999999</v>
      </c>
      <c r="L126" s="11">
        <f>SUM('１月:１２月'!L126)</f>
        <v>108.00370000000001</v>
      </c>
      <c r="M126" s="11">
        <f>SUM('１月:１２月'!M126)</f>
        <v>0</v>
      </c>
      <c r="N126" s="11">
        <f>SUM('１月:１２月'!N126)</f>
        <v>0</v>
      </c>
      <c r="O126" s="11">
        <f>SUM('１月:１２月'!O126)</f>
        <v>0</v>
      </c>
      <c r="P126" s="11">
        <f>SUM('１月:１２月'!P126)</f>
        <v>6.7201000000000004</v>
      </c>
      <c r="Q126" s="12">
        <f t="shared" si="18"/>
        <v>242.56630000000001</v>
      </c>
      <c r="R126" s="45"/>
    </row>
    <row r="127" spans="1:18">
      <c r="A127" s="19"/>
      <c r="B127" s="14" t="s">
        <v>86</v>
      </c>
      <c r="C127" s="14" t="s">
        <v>13</v>
      </c>
      <c r="D127" s="15">
        <v>5078.3759467689479</v>
      </c>
      <c r="E127" s="15">
        <f>SUM('１月:１２月'!E127)</f>
        <v>336.28000000000003</v>
      </c>
      <c r="F127" s="15">
        <f>SUM('１月:１２月'!F127)</f>
        <v>5414.6559467689476</v>
      </c>
      <c r="G127" s="15">
        <f>SUM('１月:１２月'!G127)</f>
        <v>15496.451999999999</v>
      </c>
      <c r="H127" s="15">
        <f>SUM('１月:１２月'!H127)</f>
        <v>32858.847000000002</v>
      </c>
      <c r="I127" s="15">
        <f>SUM('１月:１２月'!I127)</f>
        <v>0</v>
      </c>
      <c r="J127" s="15">
        <f>SUM('１月:１２月'!J127)</f>
        <v>32858.847000000002</v>
      </c>
      <c r="K127" s="15">
        <f>SUM('１月:１２月'!K127)</f>
        <v>2691.442</v>
      </c>
      <c r="L127" s="15">
        <f>SUM('１月:１２月'!L127)</f>
        <v>11599.318000000001</v>
      </c>
      <c r="M127" s="15">
        <f>SUM('１月:１２月'!M127)</f>
        <v>0</v>
      </c>
      <c r="N127" s="15">
        <f>SUM('１月:１２月'!N127)</f>
        <v>0</v>
      </c>
      <c r="O127" s="15">
        <f>SUM('１月:１２月'!O127)</f>
        <v>0</v>
      </c>
      <c r="P127" s="15">
        <f>SUM('１月:１２月'!P127)</f>
        <v>10774.123</v>
      </c>
      <c r="Q127" s="16">
        <f t="shared" si="18"/>
        <v>78834.837946768967</v>
      </c>
      <c r="R127" s="45"/>
    </row>
    <row r="128" spans="1:18">
      <c r="A128" s="19"/>
      <c r="B128" s="295" t="s">
        <v>19</v>
      </c>
      <c r="C128" s="10" t="s">
        <v>11</v>
      </c>
      <c r="D128" s="11">
        <v>158.34115</v>
      </c>
      <c r="E128" s="11">
        <f>+E106+E108+E110+E112+E114+E116+E118+E120+E122+E124+E126</f>
        <v>1393.3181</v>
      </c>
      <c r="F128" s="11">
        <f t="shared" ref="F128:O129" si="28">+F106+F108+F110+F112+F114+F116+F118+F120+F122+F124+F126</f>
        <v>1551.6592499999999</v>
      </c>
      <c r="G128" s="11">
        <f t="shared" si="28"/>
        <v>4953.4989000000005</v>
      </c>
      <c r="H128" s="11">
        <f t="shared" si="28"/>
        <v>5756.9330499999987</v>
      </c>
      <c r="I128" s="11">
        <f t="shared" si="28"/>
        <v>0</v>
      </c>
      <c r="J128" s="11">
        <f t="shared" si="28"/>
        <v>5756.9330499999987</v>
      </c>
      <c r="K128" s="11">
        <f t="shared" si="28"/>
        <v>6360.5578999999998</v>
      </c>
      <c r="L128" s="11">
        <f t="shared" si="28"/>
        <v>3721.3450500000004</v>
      </c>
      <c r="M128" s="11">
        <f t="shared" si="28"/>
        <v>102.46870000000001</v>
      </c>
      <c r="N128" s="11">
        <f t="shared" si="28"/>
        <v>111.1837</v>
      </c>
      <c r="O128" s="11">
        <f t="shared" si="28"/>
        <v>32.406649999999999</v>
      </c>
      <c r="P128" s="11">
        <f t="shared" ref="P128" si="29">+P106+P108+P110+P112+P114+P116+P118+P120+P122+P124+P126</f>
        <v>156.55723000000003</v>
      </c>
      <c r="Q128" s="12">
        <f t="shared" si="18"/>
        <v>22746.610430000001</v>
      </c>
      <c r="R128" s="45"/>
    </row>
    <row r="129" spans="1:18">
      <c r="A129" s="18"/>
      <c r="B129" s="296"/>
      <c r="C129" s="14" t="s">
        <v>13</v>
      </c>
      <c r="D129" s="15">
        <v>109365.2159880785</v>
      </c>
      <c r="E129" s="15">
        <f>+E107+E109+E111+E113+E115+E117+E119+E121+E123+E125+E127</f>
        <v>332539.70900000003</v>
      </c>
      <c r="F129" s="15">
        <f t="shared" si="28"/>
        <v>441904.92498807848</v>
      </c>
      <c r="G129" s="15">
        <f t="shared" si="28"/>
        <v>345275.8870000001</v>
      </c>
      <c r="H129" s="15">
        <f t="shared" si="28"/>
        <v>1757524.12</v>
      </c>
      <c r="I129" s="15">
        <f t="shared" si="28"/>
        <v>0</v>
      </c>
      <c r="J129" s="15">
        <f t="shared" si="28"/>
        <v>1757524.12</v>
      </c>
      <c r="K129" s="15">
        <f t="shared" si="28"/>
        <v>467946.73100000003</v>
      </c>
      <c r="L129" s="15">
        <f t="shared" si="28"/>
        <v>311847.58</v>
      </c>
      <c r="M129" s="15">
        <f t="shared" si="28"/>
        <v>149238.82399999999</v>
      </c>
      <c r="N129" s="15">
        <f t="shared" si="28"/>
        <v>66719.453000000009</v>
      </c>
      <c r="O129" s="15">
        <f t="shared" si="28"/>
        <v>32759.179000000004</v>
      </c>
      <c r="P129" s="15">
        <f t="shared" ref="P129" si="30">+P107+P109+P111+P113+P115+P117+P119+P121+P123+P125+P127</f>
        <v>173714.41799999998</v>
      </c>
      <c r="Q129" s="16">
        <f t="shared" si="18"/>
        <v>3746931.1169880792</v>
      </c>
      <c r="R129" s="45"/>
    </row>
    <row r="130" spans="1:18">
      <c r="A130" s="9" t="s">
        <v>0</v>
      </c>
      <c r="B130" s="292" t="s">
        <v>87</v>
      </c>
      <c r="C130" s="10" t="s">
        <v>11</v>
      </c>
      <c r="D130" s="11"/>
      <c r="E130" s="11">
        <f>SUM('１月:１２月'!E130)</f>
        <v>0</v>
      </c>
      <c r="F130" s="11">
        <f>SUM('１月:１２月'!F130)</f>
        <v>0</v>
      </c>
      <c r="G130" s="11">
        <f>SUM('１月:１２月'!G130)</f>
        <v>0.11800000000000001</v>
      </c>
      <c r="H130" s="11">
        <f>SUM('１月:１２月'!H130)</f>
        <v>0</v>
      </c>
      <c r="I130" s="11">
        <f>SUM('１月:１２月'!I130)</f>
        <v>0</v>
      </c>
      <c r="J130" s="11">
        <f>SUM('１月:１２月'!J130)</f>
        <v>0</v>
      </c>
      <c r="K130" s="11">
        <f>SUM('１月:１２月'!K130)</f>
        <v>0</v>
      </c>
      <c r="L130" s="11">
        <f>SUM('１月:１２月'!L130)</f>
        <v>0</v>
      </c>
      <c r="M130" s="11">
        <f>SUM('１月:１２月'!M130)</f>
        <v>0</v>
      </c>
      <c r="N130" s="11">
        <f>SUM('１月:１２月'!N130)</f>
        <v>0</v>
      </c>
      <c r="O130" s="11">
        <f>SUM('１月:１２月'!O130)</f>
        <v>0</v>
      </c>
      <c r="P130" s="11">
        <f>SUM('１月:１２月'!P130)</f>
        <v>0</v>
      </c>
      <c r="Q130" s="12">
        <f t="shared" si="18"/>
        <v>0.11800000000000001</v>
      </c>
      <c r="R130" s="45"/>
    </row>
    <row r="131" spans="1:18">
      <c r="A131" s="9" t="s">
        <v>0</v>
      </c>
      <c r="B131" s="293"/>
      <c r="C131" s="14" t="s">
        <v>13</v>
      </c>
      <c r="D131" s="15"/>
      <c r="E131" s="15">
        <f>SUM('１月:１２月'!E131)</f>
        <v>0</v>
      </c>
      <c r="F131" s="15">
        <f>SUM('１月:１２月'!F131)</f>
        <v>0</v>
      </c>
      <c r="G131" s="15">
        <f>SUM('１月:１２月'!G131)</f>
        <v>32.433999999999997</v>
      </c>
      <c r="H131" s="15">
        <f>SUM('１月:１２月'!H131)</f>
        <v>0</v>
      </c>
      <c r="I131" s="15">
        <f>SUM('１月:１２月'!I131)</f>
        <v>0</v>
      </c>
      <c r="J131" s="15">
        <f>SUM('１月:１２月'!J131)</f>
        <v>0</v>
      </c>
      <c r="K131" s="15">
        <f>SUM('１月:１２月'!K131)</f>
        <v>0</v>
      </c>
      <c r="L131" s="15">
        <f>SUM('１月:１２月'!L131)</f>
        <v>0</v>
      </c>
      <c r="M131" s="15">
        <f>SUM('１月:１２月'!M131)</f>
        <v>0</v>
      </c>
      <c r="N131" s="15">
        <f>SUM('１月:１２月'!N131)</f>
        <v>0</v>
      </c>
      <c r="O131" s="15">
        <f>SUM('１月:１２月'!O131)</f>
        <v>0</v>
      </c>
      <c r="P131" s="15">
        <f>SUM('１月:１２月'!P131)</f>
        <v>0</v>
      </c>
      <c r="Q131" s="16">
        <f t="shared" si="18"/>
        <v>32.433999999999997</v>
      </c>
      <c r="R131" s="45"/>
    </row>
    <row r="132" spans="1:18">
      <c r="A132" s="13" t="s">
        <v>88</v>
      </c>
      <c r="B132" s="292" t="s">
        <v>89</v>
      </c>
      <c r="C132" s="10" t="s">
        <v>11</v>
      </c>
      <c r="D132" s="11">
        <v>0.55750000000000011</v>
      </c>
      <c r="E132" s="11">
        <f>SUM('１月:１２月'!E132)</f>
        <v>0.20400000000000001</v>
      </c>
      <c r="F132" s="11">
        <f>SUM('１月:１２月'!F132)</f>
        <v>0.76150000000000007</v>
      </c>
      <c r="G132" s="11">
        <f>SUM('１月:１２月'!G132)</f>
        <v>166.74959999999996</v>
      </c>
      <c r="H132" s="11">
        <f>SUM('１月:１２月'!H132)</f>
        <v>0</v>
      </c>
      <c r="I132" s="11">
        <f>SUM('１月:１２月'!I132)</f>
        <v>0</v>
      </c>
      <c r="J132" s="11">
        <f>SUM('１月:１２月'!J132)</f>
        <v>0</v>
      </c>
      <c r="K132" s="11">
        <f>SUM('１月:１２月'!K132)</f>
        <v>0</v>
      </c>
      <c r="L132" s="11">
        <f>SUM('１月:１２月'!L132)</f>
        <v>5.0520000000000005</v>
      </c>
      <c r="M132" s="11">
        <f>SUM('１月:１２月'!M132)</f>
        <v>0</v>
      </c>
      <c r="N132" s="11">
        <f>SUM('１月:１２月'!N132)</f>
        <v>0</v>
      </c>
      <c r="O132" s="11">
        <f>SUM('１月:１２月'!O132)</f>
        <v>0</v>
      </c>
      <c r="P132" s="11">
        <f>SUM('１月:１２月'!P132)</f>
        <v>0</v>
      </c>
      <c r="Q132" s="12">
        <f t="shared" si="18"/>
        <v>172.56309999999996</v>
      </c>
      <c r="R132" s="45"/>
    </row>
    <row r="133" spans="1:18">
      <c r="A133" s="13"/>
      <c r="B133" s="293"/>
      <c r="C133" s="14" t="s">
        <v>13</v>
      </c>
      <c r="D133" s="72">
        <v>261.43559315264525</v>
      </c>
      <c r="E133" s="72">
        <f>SUM('１月:１２月'!E133)</f>
        <v>54.399000000000001</v>
      </c>
      <c r="F133" s="72">
        <f>SUM('１月:１２月'!F133)</f>
        <v>315.83459315264531</v>
      </c>
      <c r="G133" s="72">
        <f>SUM('１月:１２月'!G133)</f>
        <v>28509.866000000002</v>
      </c>
      <c r="H133" s="72">
        <f>SUM('１月:１２月'!H133)</f>
        <v>0</v>
      </c>
      <c r="I133" s="72">
        <f>SUM('１月:１２月'!I133)</f>
        <v>0</v>
      </c>
      <c r="J133" s="72">
        <f>SUM('１月:１２月'!J133)</f>
        <v>0</v>
      </c>
      <c r="K133" s="72">
        <f>SUM('１月:１２月'!K133)</f>
        <v>0</v>
      </c>
      <c r="L133" s="72">
        <f>SUM('１月:１２月'!L133)</f>
        <v>545.61599999999999</v>
      </c>
      <c r="M133" s="72">
        <f>SUM('１月:１２月'!M133)</f>
        <v>0</v>
      </c>
      <c r="N133" s="72">
        <f>SUM('１月:１２月'!N133)</f>
        <v>0</v>
      </c>
      <c r="O133" s="72">
        <f>SUM('１月:１２月'!O133)</f>
        <v>0</v>
      </c>
      <c r="P133" s="72">
        <f>SUM('１月:１２月'!P133)</f>
        <v>0</v>
      </c>
      <c r="Q133" s="100">
        <f t="shared" si="18"/>
        <v>29371.316593152646</v>
      </c>
      <c r="R133" s="45"/>
    </row>
    <row r="134" spans="1:18">
      <c r="A134" s="13" t="s">
        <v>90</v>
      </c>
      <c r="B134" s="17" t="s">
        <v>15</v>
      </c>
      <c r="C134" s="17" t="s">
        <v>11</v>
      </c>
      <c r="D134" s="11">
        <v>1.0327500000000001</v>
      </c>
      <c r="E134" s="11">
        <f>SUM('１月:１２月'!E134)</f>
        <v>0.40900000000000003</v>
      </c>
      <c r="F134" s="11">
        <f>SUM('１月:１２月'!F134)</f>
        <v>1.4417500000000001</v>
      </c>
      <c r="G134" s="11">
        <f>SUM('１月:１２月'!G134)</f>
        <v>2.9972000000000003</v>
      </c>
      <c r="H134" s="11">
        <f>SUM('１月:１２月'!H134)</f>
        <v>22.275599999999997</v>
      </c>
      <c r="I134" s="11">
        <f>SUM('１月:１２月'!I134)</f>
        <v>0</v>
      </c>
      <c r="J134" s="11">
        <f>SUM('１月:１２月'!J134)</f>
        <v>22.275599999999997</v>
      </c>
      <c r="K134" s="11">
        <f>SUM('１月:１２月'!K134)</f>
        <v>2.9600000000000001E-2</v>
      </c>
      <c r="L134" s="11">
        <f>SUM('１月:１２月'!L134)</f>
        <v>53.668300000000002</v>
      </c>
      <c r="M134" s="11">
        <f>SUM('１月:１２月'!M134)</f>
        <v>0</v>
      </c>
      <c r="N134" s="11">
        <f>SUM('１月:１２月'!N134)</f>
        <v>0</v>
      </c>
      <c r="O134" s="11">
        <f>SUM('１月:１２月'!O134)</f>
        <v>0</v>
      </c>
      <c r="P134" s="11">
        <f>SUM('１月:１２月'!P134)</f>
        <v>0</v>
      </c>
      <c r="Q134" s="12">
        <f t="shared" si="18"/>
        <v>80.412449999999993</v>
      </c>
      <c r="R134" s="45"/>
    </row>
    <row r="135" spans="1:18">
      <c r="A135" s="13"/>
      <c r="B135" s="17" t="s">
        <v>91</v>
      </c>
      <c r="C135" s="10" t="s">
        <v>92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>
        <f t="shared" si="18"/>
        <v>0</v>
      </c>
      <c r="R135" s="45"/>
    </row>
    <row r="136" spans="1:18">
      <c r="A136" s="13" t="s">
        <v>18</v>
      </c>
      <c r="B136" s="15"/>
      <c r="C136" s="14" t="s">
        <v>13</v>
      </c>
      <c r="D136" s="72">
        <v>629.56437700772881</v>
      </c>
      <c r="E136" s="72">
        <f>SUM('１月:１２月'!E136)</f>
        <v>249.934</v>
      </c>
      <c r="F136" s="72">
        <f>SUM('１月:１２月'!F136)</f>
        <v>879.49837700772889</v>
      </c>
      <c r="G136" s="72">
        <f>SUM('１月:１２月'!G136)</f>
        <v>4260.674</v>
      </c>
      <c r="H136" s="72">
        <f>SUM('１月:１２月'!H136)</f>
        <v>11239.110999999999</v>
      </c>
      <c r="I136" s="72">
        <f>SUM('１月:１２月'!I136)</f>
        <v>0</v>
      </c>
      <c r="J136" s="72">
        <f>SUM('１月:１２月'!J136)</f>
        <v>11239.110999999999</v>
      </c>
      <c r="K136" s="72">
        <f>SUM('１月:１２月'!K136)</f>
        <v>39.570999999999998</v>
      </c>
      <c r="L136" s="72">
        <f>SUM('１月:１２月'!L136)</f>
        <v>10694.876999999999</v>
      </c>
      <c r="M136" s="72">
        <f>SUM('１月:１２月'!M136)</f>
        <v>0</v>
      </c>
      <c r="N136" s="72">
        <f>SUM('１月:１２月'!N136)</f>
        <v>0</v>
      </c>
      <c r="O136" s="72">
        <f>SUM('１月:１２月'!O136)</f>
        <v>0</v>
      </c>
      <c r="P136" s="72">
        <f>SUM('１月:１２月'!P136)</f>
        <v>0</v>
      </c>
      <c r="Q136" s="100">
        <f t="shared" si="18"/>
        <v>27113.731377007723</v>
      </c>
      <c r="R136" s="45"/>
    </row>
    <row r="137" spans="1:18">
      <c r="A137" s="19"/>
      <c r="B137" s="25" t="s">
        <v>0</v>
      </c>
      <c r="C137" s="17" t="s">
        <v>11</v>
      </c>
      <c r="D137" s="11">
        <v>1.5902499999999999</v>
      </c>
      <c r="E137" s="11">
        <f t="shared" ref="E137:O137" si="31">+E130+E132+E134</f>
        <v>0.61299999999999999</v>
      </c>
      <c r="F137" s="11">
        <f t="shared" si="31"/>
        <v>2.2032500000000002</v>
      </c>
      <c r="G137" s="11">
        <f t="shared" si="31"/>
        <v>169.86479999999995</v>
      </c>
      <c r="H137" s="11">
        <f t="shared" si="31"/>
        <v>22.275599999999997</v>
      </c>
      <c r="I137" s="11">
        <f t="shared" si="31"/>
        <v>0</v>
      </c>
      <c r="J137" s="11">
        <f t="shared" si="31"/>
        <v>22.275599999999997</v>
      </c>
      <c r="K137" s="11">
        <f t="shared" si="31"/>
        <v>2.9600000000000001E-2</v>
      </c>
      <c r="L137" s="11">
        <f t="shared" si="31"/>
        <v>58.720300000000002</v>
      </c>
      <c r="M137" s="11">
        <f t="shared" si="31"/>
        <v>0</v>
      </c>
      <c r="N137" s="11">
        <f t="shared" si="31"/>
        <v>0</v>
      </c>
      <c r="O137" s="11">
        <f t="shared" si="31"/>
        <v>0</v>
      </c>
      <c r="P137" s="11">
        <f t="shared" ref="P137" si="32">+P130+P132+P134</f>
        <v>0</v>
      </c>
      <c r="Q137" s="12">
        <f t="shared" si="18"/>
        <v>253.09354999999994</v>
      </c>
      <c r="R137" s="45"/>
    </row>
    <row r="138" spans="1:18">
      <c r="A138" s="19"/>
      <c r="B138" s="26" t="s">
        <v>19</v>
      </c>
      <c r="C138" s="10" t="s">
        <v>92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 t="shared" si="18"/>
        <v>0</v>
      </c>
      <c r="R138" s="45"/>
    </row>
    <row r="139" spans="1:18">
      <c r="A139" s="18"/>
      <c r="B139" s="15"/>
      <c r="C139" s="14" t="s">
        <v>13</v>
      </c>
      <c r="D139" s="15">
        <v>890.99997016037412</v>
      </c>
      <c r="E139" s="15">
        <f t="shared" ref="E139:O139" si="33">+E131+E133+E136</f>
        <v>304.33299999999997</v>
      </c>
      <c r="F139" s="15">
        <f t="shared" si="33"/>
        <v>1195.3329701603743</v>
      </c>
      <c r="G139" s="15">
        <f t="shared" si="33"/>
        <v>32802.974000000002</v>
      </c>
      <c r="H139" s="15">
        <f t="shared" si="33"/>
        <v>11239.110999999999</v>
      </c>
      <c r="I139" s="15">
        <f t="shared" si="33"/>
        <v>0</v>
      </c>
      <c r="J139" s="15">
        <f t="shared" si="33"/>
        <v>11239.110999999999</v>
      </c>
      <c r="K139" s="15">
        <f t="shared" si="33"/>
        <v>39.570999999999998</v>
      </c>
      <c r="L139" s="15">
        <f t="shared" si="33"/>
        <v>11240.492999999999</v>
      </c>
      <c r="M139" s="15">
        <f t="shared" si="33"/>
        <v>0</v>
      </c>
      <c r="N139" s="15">
        <f t="shared" si="33"/>
        <v>0</v>
      </c>
      <c r="O139" s="15">
        <f t="shared" si="33"/>
        <v>0</v>
      </c>
      <c r="P139" s="15">
        <f t="shared" ref="P139" si="34">+P131+P133+P136</f>
        <v>0</v>
      </c>
      <c r="Q139" s="100">
        <f t="shared" si="18"/>
        <v>56517.48197016037</v>
      </c>
      <c r="R139" s="45"/>
    </row>
    <row r="140" spans="1:18">
      <c r="A140" s="27"/>
      <c r="B140" s="28" t="s">
        <v>0</v>
      </c>
      <c r="C140" s="46" t="s">
        <v>11</v>
      </c>
      <c r="D140" s="93">
        <f>D137+D128+D104</f>
        <v>7290.2800399999996</v>
      </c>
      <c r="E140" s="93">
        <f t="shared" ref="E140:O140" si="35">E137+E128+E104</f>
        <v>11613.950580000001</v>
      </c>
      <c r="F140" s="93">
        <f t="shared" si="35"/>
        <v>18904.230620000002</v>
      </c>
      <c r="G140" s="93">
        <f t="shared" si="35"/>
        <v>76840.046500000011</v>
      </c>
      <c r="H140" s="93">
        <f t="shared" si="35"/>
        <v>103905.21784999997</v>
      </c>
      <c r="I140" s="93">
        <f t="shared" si="35"/>
        <v>0</v>
      </c>
      <c r="J140" s="93">
        <f t="shared" si="35"/>
        <v>103905.21784999997</v>
      </c>
      <c r="K140" s="93">
        <f t="shared" si="35"/>
        <v>42941.694500000005</v>
      </c>
      <c r="L140" s="93">
        <f t="shared" si="35"/>
        <v>8230.9443100000008</v>
      </c>
      <c r="M140" s="93">
        <f t="shared" si="35"/>
        <v>113.06380000000001</v>
      </c>
      <c r="N140" s="93">
        <f t="shared" si="35"/>
        <v>1212.2475999999999</v>
      </c>
      <c r="O140" s="93">
        <f t="shared" si="35"/>
        <v>139.73775000000001</v>
      </c>
      <c r="P140" s="93">
        <f t="shared" ref="P140" si="36">P137+P128+P104</f>
        <v>674.61168000000009</v>
      </c>
      <c r="Q140" s="12">
        <f t="shared" si="18"/>
        <v>252961.79461000001</v>
      </c>
      <c r="R140" s="45"/>
    </row>
    <row r="141" spans="1:18">
      <c r="A141" s="27"/>
      <c r="B141" s="31" t="s">
        <v>93</v>
      </c>
      <c r="C141" s="48" t="s">
        <v>92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12">
        <f t="shared" ref="Q141:Q142" si="37">SUM(F141:G141,J141:P141)</f>
        <v>0</v>
      </c>
      <c r="R141" s="45"/>
    </row>
    <row r="142" spans="1:18" ht="19.5" thickBot="1">
      <c r="A142" s="34"/>
      <c r="B142" s="35"/>
      <c r="C142" s="51" t="s">
        <v>13</v>
      </c>
      <c r="D142" s="37">
        <f>D139+D129+D105</f>
        <v>4105485.7089999998</v>
      </c>
      <c r="E142" s="37">
        <f t="shared" ref="E142:O142" si="38">E139+E129+E105</f>
        <v>6070736.9780000011</v>
      </c>
      <c r="F142" s="37">
        <f t="shared" si="38"/>
        <v>10176222.687000001</v>
      </c>
      <c r="G142" s="37">
        <f t="shared" si="38"/>
        <v>21267824.526999995</v>
      </c>
      <c r="H142" s="37">
        <f t="shared" si="38"/>
        <v>18023170.718000002</v>
      </c>
      <c r="I142" s="37">
        <f t="shared" si="38"/>
        <v>0</v>
      </c>
      <c r="J142" s="37">
        <f t="shared" si="38"/>
        <v>18023170.718000002</v>
      </c>
      <c r="K142" s="37">
        <f t="shared" si="38"/>
        <v>7966149.6150000012</v>
      </c>
      <c r="L142" s="37">
        <f t="shared" si="38"/>
        <v>1692124.9940000002</v>
      </c>
      <c r="M142" s="37">
        <f t="shared" si="38"/>
        <v>155369.448</v>
      </c>
      <c r="N142" s="37">
        <f t="shared" si="38"/>
        <v>635903.79499999993</v>
      </c>
      <c r="O142" s="37">
        <f t="shared" si="38"/>
        <v>112491.016</v>
      </c>
      <c r="P142" s="37">
        <f t="shared" ref="P142" si="39">P139+P129+P105</f>
        <v>485511.59699999995</v>
      </c>
      <c r="Q142" s="23">
        <f t="shared" si="37"/>
        <v>60514768.397000007</v>
      </c>
      <c r="R142" s="45"/>
    </row>
    <row r="143" spans="1:18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01" t="s">
        <v>94</v>
      </c>
    </row>
    <row r="144" spans="1:18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4:16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4:16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4:16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4:16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4:16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4:16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4:16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</sheetData>
  <mergeCells count="52">
    <mergeCell ref="B124:B125"/>
    <mergeCell ref="B128:B129"/>
    <mergeCell ref="B130:B131"/>
    <mergeCell ref="B132:B133"/>
    <mergeCell ref="B112:B113"/>
    <mergeCell ref="B114:B115"/>
    <mergeCell ref="B116:B117"/>
    <mergeCell ref="B118:B119"/>
    <mergeCell ref="B120:B121"/>
    <mergeCell ref="B122:B123"/>
    <mergeCell ref="B110:B111"/>
    <mergeCell ref="B88:B89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84:B85"/>
    <mergeCell ref="A47:B48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A45:B46"/>
    <mergeCell ref="B17:B1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B15:B16"/>
    <mergeCell ref="A1:Q1"/>
    <mergeCell ref="B5:B6"/>
    <mergeCell ref="B9:B10"/>
    <mergeCell ref="A11:B12"/>
    <mergeCell ref="B13:B14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opLeftCell="F127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110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0.77749999999999997</v>
      </c>
      <c r="H5" s="77">
        <v>361.41739999999999</v>
      </c>
      <c r="I5" s="174"/>
      <c r="J5" s="173">
        <f>SUM(H5:I5)</f>
        <v>361.41739999999999</v>
      </c>
      <c r="K5" s="77">
        <v>15.368499999999999</v>
      </c>
      <c r="L5" s="33">
        <v>0.93500000000000005</v>
      </c>
      <c r="M5" s="33"/>
      <c r="N5" s="33">
        <v>0.185</v>
      </c>
      <c r="O5" s="33"/>
      <c r="P5" s="33"/>
      <c r="Q5" s="175">
        <f>SUM(F5:G5,J5:P5)</f>
        <v>378.68339999999995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88.638999999999996</v>
      </c>
      <c r="H6" s="78">
        <v>23081.012999999999</v>
      </c>
      <c r="I6" s="179"/>
      <c r="J6" s="178">
        <f>SUM(H6:I6)</f>
        <v>23081.012999999999</v>
      </c>
      <c r="K6" s="78">
        <v>526.38699999999994</v>
      </c>
      <c r="L6" s="54">
        <v>39.453000000000003</v>
      </c>
      <c r="M6" s="54"/>
      <c r="N6" s="54">
        <v>1.998</v>
      </c>
      <c r="O6" s="54"/>
      <c r="P6" s="54"/>
      <c r="Q6" s="180">
        <f>SUM(F6:G6,J6:P6)</f>
        <v>23737.489999999998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/>
      <c r="F7" s="181">
        <f t="shared" ref="F7:F68" si="0">SUM(D7:E7)</f>
        <v>0</v>
      </c>
      <c r="G7" s="77">
        <v>1.042</v>
      </c>
      <c r="H7" s="77">
        <v>72.162999999999997</v>
      </c>
      <c r="I7" s="174"/>
      <c r="J7" s="181">
        <f t="shared" ref="J7:J68" si="1">SUM(H7:I7)</f>
        <v>72.162999999999997</v>
      </c>
      <c r="K7" s="77">
        <v>2.9550000000000001</v>
      </c>
      <c r="L7" s="33">
        <v>2.9449999999999998</v>
      </c>
      <c r="M7" s="33"/>
      <c r="N7" s="33"/>
      <c r="O7" s="33"/>
      <c r="P7" s="33"/>
      <c r="Q7" s="175">
        <f t="shared" ref="Q7:Q68" si="2">SUM(F7:G7,J7:P7)</f>
        <v>79.10499999999999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/>
      <c r="F8" s="178">
        <f t="shared" si="0"/>
        <v>0</v>
      </c>
      <c r="G8" s="78">
        <v>4.8550000000000004</v>
      </c>
      <c r="H8" s="78">
        <v>1860.2929999999999</v>
      </c>
      <c r="I8" s="179"/>
      <c r="J8" s="178">
        <f t="shared" si="1"/>
        <v>1860.2929999999999</v>
      </c>
      <c r="K8" s="103">
        <v>141.20500000000001</v>
      </c>
      <c r="L8" s="54">
        <v>16.704999999999998</v>
      </c>
      <c r="M8" s="54"/>
      <c r="N8" s="54"/>
      <c r="O8" s="54"/>
      <c r="P8" s="54"/>
      <c r="Q8" s="180">
        <f t="shared" si="2"/>
        <v>2023.0579999999998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/>
      <c r="F9" s="181">
        <f>SUM(D9:E9)</f>
        <v>0</v>
      </c>
      <c r="G9" s="49">
        <v>1.8195000000000001</v>
      </c>
      <c r="H9" s="49">
        <v>433.5804</v>
      </c>
      <c r="I9" s="50"/>
      <c r="J9" s="181">
        <f>SUM(H9:I9)</f>
        <v>433.5804</v>
      </c>
      <c r="K9" s="49">
        <v>18.323499999999999</v>
      </c>
      <c r="L9" s="33">
        <v>3.88</v>
      </c>
      <c r="M9" s="33"/>
      <c r="N9" s="33">
        <v>0.185</v>
      </c>
      <c r="O9" s="33"/>
      <c r="P9" s="33"/>
      <c r="Q9" s="175">
        <f t="shared" si="2"/>
        <v>457.78840000000002</v>
      </c>
      <c r="R9" s="47"/>
    </row>
    <row r="10" spans="1:18">
      <c r="A10" s="183"/>
      <c r="B10" s="309"/>
      <c r="C10" s="177" t="s">
        <v>13</v>
      </c>
      <c r="D10" s="54"/>
      <c r="E10" s="54"/>
      <c r="F10" s="178">
        <f t="shared" si="0"/>
        <v>0</v>
      </c>
      <c r="G10" s="68">
        <v>93.494</v>
      </c>
      <c r="H10" s="68">
        <v>24941.306</v>
      </c>
      <c r="I10" s="63"/>
      <c r="J10" s="178">
        <f t="shared" si="1"/>
        <v>24941.306</v>
      </c>
      <c r="K10" s="68">
        <v>667.59199999999998</v>
      </c>
      <c r="L10" s="54">
        <v>56.158000000000001</v>
      </c>
      <c r="M10" s="54"/>
      <c r="N10" s="54">
        <v>1.998</v>
      </c>
      <c r="O10" s="54"/>
      <c r="P10" s="54"/>
      <c r="Q10" s="180">
        <f t="shared" si="2"/>
        <v>25760.547999999999</v>
      </c>
      <c r="R10" s="47"/>
    </row>
    <row r="11" spans="1:18">
      <c r="A11" s="310" t="s">
        <v>20</v>
      </c>
      <c r="B11" s="311"/>
      <c r="C11" s="48" t="s">
        <v>11</v>
      </c>
      <c r="D11" s="52">
        <v>1.0501</v>
      </c>
      <c r="E11" s="52">
        <v>5.7500999999999998</v>
      </c>
      <c r="F11" s="181">
        <f t="shared" si="0"/>
        <v>6.8002000000000002</v>
      </c>
      <c r="G11" s="77">
        <v>3993.3661000000002</v>
      </c>
      <c r="H11" s="77">
        <v>220.012</v>
      </c>
      <c r="I11" s="174"/>
      <c r="J11" s="181">
        <f t="shared" si="1"/>
        <v>220.012</v>
      </c>
      <c r="K11" s="77">
        <v>692.90920000000006</v>
      </c>
      <c r="L11" s="33">
        <v>3.5293000000000001</v>
      </c>
      <c r="M11" s="33"/>
      <c r="N11" s="33"/>
      <c r="O11" s="33"/>
      <c r="P11" s="33"/>
      <c r="Q11" s="175">
        <f t="shared" si="2"/>
        <v>4916.6168000000007</v>
      </c>
      <c r="R11" s="47"/>
    </row>
    <row r="12" spans="1:18">
      <c r="A12" s="312"/>
      <c r="B12" s="313"/>
      <c r="C12" s="177" t="s">
        <v>13</v>
      </c>
      <c r="D12" s="53">
        <v>700.06895206324793</v>
      </c>
      <c r="E12" s="53">
        <v>1608.0170000000001</v>
      </c>
      <c r="F12" s="178">
        <f t="shared" si="0"/>
        <v>2308.085952063248</v>
      </c>
      <c r="G12" s="78">
        <v>1518342.5759999999</v>
      </c>
      <c r="H12" s="78">
        <v>54396.266000000003</v>
      </c>
      <c r="I12" s="179"/>
      <c r="J12" s="178">
        <f t="shared" si="1"/>
        <v>54396.266000000003</v>
      </c>
      <c r="K12" s="78">
        <v>173312.85399999999</v>
      </c>
      <c r="L12" s="54">
        <v>398.15600000000001</v>
      </c>
      <c r="M12" s="54"/>
      <c r="N12" s="54"/>
      <c r="O12" s="54"/>
      <c r="P12" s="54"/>
      <c r="Q12" s="180">
        <f t="shared" si="2"/>
        <v>1748757.9379520633</v>
      </c>
      <c r="R12" s="47"/>
    </row>
    <row r="13" spans="1:18">
      <c r="A13" s="27"/>
      <c r="B13" s="306" t="s">
        <v>21</v>
      </c>
      <c r="C13" s="48" t="s">
        <v>11</v>
      </c>
      <c r="D13" s="52">
        <v>3.1547999999999998</v>
      </c>
      <c r="E13" s="52">
        <v>6.2984999999999998</v>
      </c>
      <c r="F13" s="181">
        <f t="shared" si="0"/>
        <v>9.4532999999999987</v>
      </c>
      <c r="G13" s="77">
        <v>0.1072</v>
      </c>
      <c r="H13" s="77">
        <v>0.497</v>
      </c>
      <c r="I13" s="174"/>
      <c r="J13" s="181">
        <f t="shared" si="1"/>
        <v>0.497</v>
      </c>
      <c r="K13" s="77">
        <v>0.11799999999999999</v>
      </c>
      <c r="L13" s="33">
        <v>0.1462</v>
      </c>
      <c r="M13" s="33"/>
      <c r="N13" s="33"/>
      <c r="O13" s="33"/>
      <c r="P13" s="33"/>
      <c r="Q13" s="175">
        <f t="shared" si="2"/>
        <v>10.3217</v>
      </c>
      <c r="R13" s="47"/>
    </row>
    <row r="14" spans="1:18">
      <c r="A14" s="172" t="s">
        <v>0</v>
      </c>
      <c r="B14" s="307"/>
      <c r="C14" s="177" t="s">
        <v>13</v>
      </c>
      <c r="D14" s="53">
        <v>11467.526269991502</v>
      </c>
      <c r="E14" s="53">
        <v>20478.312000000002</v>
      </c>
      <c r="F14" s="178">
        <f t="shared" si="0"/>
        <v>31945.838269991502</v>
      </c>
      <c r="G14" s="78">
        <v>185.92</v>
      </c>
      <c r="H14" s="78">
        <v>1325.873</v>
      </c>
      <c r="I14" s="179"/>
      <c r="J14" s="178">
        <f t="shared" si="1"/>
        <v>1325.873</v>
      </c>
      <c r="K14" s="78">
        <v>533.41200000000003</v>
      </c>
      <c r="L14" s="54">
        <v>497.14499999999998</v>
      </c>
      <c r="M14" s="54"/>
      <c r="N14" s="54"/>
      <c r="O14" s="54"/>
      <c r="P14" s="54"/>
      <c r="Q14" s="180">
        <f t="shared" si="2"/>
        <v>34488.188269991493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0.19589999999999999</v>
      </c>
      <c r="E15" s="52"/>
      <c r="F15" s="181">
        <f t="shared" si="0"/>
        <v>0.19589999999999999</v>
      </c>
      <c r="G15" s="77">
        <v>0.16059999999999999</v>
      </c>
      <c r="H15" s="77">
        <v>0.21360000000000001</v>
      </c>
      <c r="I15" s="174"/>
      <c r="J15" s="181">
        <f t="shared" si="1"/>
        <v>0.21360000000000001</v>
      </c>
      <c r="K15" s="77">
        <v>3.4700000000000002E-2</v>
      </c>
      <c r="L15" s="33"/>
      <c r="M15" s="33"/>
      <c r="N15" s="33"/>
      <c r="O15" s="33"/>
      <c r="P15" s="33"/>
      <c r="Q15" s="175">
        <f t="shared" si="2"/>
        <v>0.6048</v>
      </c>
      <c r="R15" s="47"/>
    </row>
    <row r="16" spans="1:18">
      <c r="A16" s="176" t="s">
        <v>0</v>
      </c>
      <c r="B16" s="307"/>
      <c r="C16" s="177" t="s">
        <v>13</v>
      </c>
      <c r="D16" s="53">
        <v>151.59959828130013</v>
      </c>
      <c r="E16" s="53"/>
      <c r="F16" s="178">
        <f t="shared" si="0"/>
        <v>151.59959828130013</v>
      </c>
      <c r="G16" s="78">
        <v>262.161</v>
      </c>
      <c r="H16" s="78">
        <v>490.69200000000001</v>
      </c>
      <c r="I16" s="179"/>
      <c r="J16" s="178">
        <f t="shared" si="1"/>
        <v>490.69200000000001</v>
      </c>
      <c r="K16" s="78">
        <v>89.078000000000003</v>
      </c>
      <c r="L16" s="54"/>
      <c r="M16" s="54"/>
      <c r="N16" s="54"/>
      <c r="O16" s="54"/>
      <c r="P16" s="54"/>
      <c r="Q16" s="180">
        <f t="shared" si="2"/>
        <v>993.53059828130017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141.77979999999999</v>
      </c>
      <c r="E17" s="52">
        <v>124.6546</v>
      </c>
      <c r="F17" s="181">
        <f t="shared" si="0"/>
        <v>266.43439999999998</v>
      </c>
      <c r="G17" s="77">
        <v>46.612000000000002</v>
      </c>
      <c r="H17" s="77">
        <v>4.8650000000000002</v>
      </c>
      <c r="I17" s="174"/>
      <c r="J17" s="181">
        <f t="shared" si="1"/>
        <v>4.8650000000000002</v>
      </c>
      <c r="K17" s="77">
        <v>1.5429999999999999</v>
      </c>
      <c r="L17" s="33">
        <v>0.23524999999999999</v>
      </c>
      <c r="M17" s="33"/>
      <c r="N17" s="33"/>
      <c r="O17" s="33"/>
      <c r="P17" s="33"/>
      <c r="Q17" s="175">
        <f t="shared" si="2"/>
        <v>319.68965000000003</v>
      </c>
      <c r="R17" s="47"/>
    </row>
    <row r="18" spans="1:18">
      <c r="A18" s="176"/>
      <c r="B18" s="307"/>
      <c r="C18" s="177" t="s">
        <v>13</v>
      </c>
      <c r="D18" s="53">
        <v>205358.22631183316</v>
      </c>
      <c r="E18" s="53">
        <v>182572.77600000001</v>
      </c>
      <c r="F18" s="178">
        <f t="shared" si="0"/>
        <v>387931.0023118332</v>
      </c>
      <c r="G18" s="78">
        <v>54458.762999999999</v>
      </c>
      <c r="H18" s="78">
        <v>1221.607</v>
      </c>
      <c r="I18" s="179"/>
      <c r="J18" s="178">
        <f t="shared" si="1"/>
        <v>1221.607</v>
      </c>
      <c r="K18" s="78">
        <v>505.72899999999998</v>
      </c>
      <c r="L18" s="54">
        <v>386.24900000000002</v>
      </c>
      <c r="M18" s="54"/>
      <c r="N18" s="54"/>
      <c r="O18" s="54"/>
      <c r="P18" s="54"/>
      <c r="Q18" s="180">
        <f t="shared" si="2"/>
        <v>444503.3503118332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7.5133999999999999</v>
      </c>
      <c r="E19" s="52">
        <v>16.334199999999999</v>
      </c>
      <c r="F19" s="181">
        <f t="shared" si="0"/>
        <v>23.8476</v>
      </c>
      <c r="G19" s="77">
        <v>424.74799999999999</v>
      </c>
      <c r="H19" s="77">
        <v>86.683999999999997</v>
      </c>
      <c r="I19" s="174"/>
      <c r="J19" s="181">
        <f t="shared" si="1"/>
        <v>86.683999999999997</v>
      </c>
      <c r="K19" s="77">
        <v>78.421999999999997</v>
      </c>
      <c r="L19" s="33">
        <v>3.5999999999999999E-3</v>
      </c>
      <c r="M19" s="33"/>
      <c r="N19" s="33"/>
      <c r="O19" s="33"/>
      <c r="P19" s="33"/>
      <c r="Q19" s="175">
        <f t="shared" si="2"/>
        <v>613.70519999999999</v>
      </c>
      <c r="R19" s="47"/>
    </row>
    <row r="20" spans="1:18">
      <c r="A20" s="176"/>
      <c r="B20" s="177" t="s">
        <v>28</v>
      </c>
      <c r="C20" s="177" t="s">
        <v>13</v>
      </c>
      <c r="D20" s="53">
        <v>9295.4108546169919</v>
      </c>
      <c r="E20" s="53">
        <v>10466.686</v>
      </c>
      <c r="F20" s="178">
        <f t="shared" si="0"/>
        <v>19762.09685461699</v>
      </c>
      <c r="G20" s="78">
        <v>260857.06400000001</v>
      </c>
      <c r="H20" s="78">
        <v>36359.398999999998</v>
      </c>
      <c r="I20" s="179"/>
      <c r="J20" s="178">
        <f t="shared" si="1"/>
        <v>36359.398999999998</v>
      </c>
      <c r="K20" s="78">
        <v>32207.825000000001</v>
      </c>
      <c r="L20" s="54">
        <v>2.2549999999999999</v>
      </c>
      <c r="M20" s="54"/>
      <c r="N20" s="54"/>
      <c r="O20" s="54"/>
      <c r="P20" s="54"/>
      <c r="Q20" s="180">
        <f t="shared" si="2"/>
        <v>349188.63985461701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30.741199999999999</v>
      </c>
      <c r="E21" s="52">
        <v>24.671199999999999</v>
      </c>
      <c r="F21" s="181">
        <f t="shared" si="0"/>
        <v>55.412399999999998</v>
      </c>
      <c r="G21" s="77">
        <v>44.935000000000002</v>
      </c>
      <c r="H21" s="77">
        <v>6.9080000000000004</v>
      </c>
      <c r="I21" s="174"/>
      <c r="J21" s="181">
        <f t="shared" si="1"/>
        <v>6.9080000000000004</v>
      </c>
      <c r="K21" s="77">
        <v>19.292999999999999</v>
      </c>
      <c r="L21" s="33"/>
      <c r="M21" s="33"/>
      <c r="N21" s="33"/>
      <c r="O21" s="33"/>
      <c r="P21" s="33"/>
      <c r="Q21" s="175">
        <f t="shared" si="2"/>
        <v>126.54839999999999</v>
      </c>
      <c r="R21" s="47"/>
    </row>
    <row r="22" spans="1:18">
      <c r="A22" s="27"/>
      <c r="B22" s="307"/>
      <c r="C22" s="177" t="s">
        <v>13</v>
      </c>
      <c r="D22" s="53">
        <v>14399.270476754024</v>
      </c>
      <c r="E22" s="53">
        <v>11888.915999999999</v>
      </c>
      <c r="F22" s="178">
        <f t="shared" si="0"/>
        <v>26288.186476754025</v>
      </c>
      <c r="G22" s="78">
        <v>18239.163</v>
      </c>
      <c r="H22" s="78">
        <v>2518.3229999999999</v>
      </c>
      <c r="I22" s="179"/>
      <c r="J22" s="178">
        <f t="shared" si="1"/>
        <v>2518.3229999999999</v>
      </c>
      <c r="K22" s="78">
        <v>7194.9669999999996</v>
      </c>
      <c r="L22" s="54"/>
      <c r="M22" s="54"/>
      <c r="N22" s="54"/>
      <c r="O22" s="54"/>
      <c r="P22" s="54"/>
      <c r="Q22" s="180">
        <f t="shared" si="2"/>
        <v>54240.639476754019</v>
      </c>
      <c r="R22" s="47"/>
    </row>
    <row r="23" spans="1:18">
      <c r="A23" s="27"/>
      <c r="B23" s="308" t="s">
        <v>19</v>
      </c>
      <c r="C23" s="48" t="s">
        <v>11</v>
      </c>
      <c r="D23" s="33">
        <v>183.38509999999997</v>
      </c>
      <c r="E23" s="33">
        <v>171.95850000000002</v>
      </c>
      <c r="F23" s="181">
        <f t="shared" si="0"/>
        <v>355.34359999999998</v>
      </c>
      <c r="G23" s="49">
        <v>516.56279999999992</v>
      </c>
      <c r="H23" s="49">
        <v>99.167599999999993</v>
      </c>
      <c r="I23" s="50"/>
      <c r="J23" s="181">
        <f t="shared" si="1"/>
        <v>99.167599999999993</v>
      </c>
      <c r="K23" s="49">
        <v>99.410699999999991</v>
      </c>
      <c r="L23" s="33">
        <v>0.38504999999999995</v>
      </c>
      <c r="M23" s="33"/>
      <c r="N23" s="33"/>
      <c r="O23" s="33"/>
      <c r="P23" s="33"/>
      <c r="Q23" s="175">
        <f t="shared" si="2"/>
        <v>1070.8697499999998</v>
      </c>
      <c r="R23" s="47"/>
    </row>
    <row r="24" spans="1:18">
      <c r="A24" s="183"/>
      <c r="B24" s="309"/>
      <c r="C24" s="177" t="s">
        <v>13</v>
      </c>
      <c r="D24" s="54">
        <v>240672.03351147697</v>
      </c>
      <c r="E24" s="54">
        <v>225406.69</v>
      </c>
      <c r="F24" s="178">
        <f t="shared" si="0"/>
        <v>466078.723511477</v>
      </c>
      <c r="G24" s="68">
        <v>334003.071</v>
      </c>
      <c r="H24" s="68">
        <v>41915.893999999993</v>
      </c>
      <c r="I24" s="63"/>
      <c r="J24" s="178">
        <f t="shared" si="1"/>
        <v>41915.893999999993</v>
      </c>
      <c r="K24" s="68">
        <v>40531.010999999999</v>
      </c>
      <c r="L24" s="54">
        <v>885.649</v>
      </c>
      <c r="M24" s="54"/>
      <c r="N24" s="54"/>
      <c r="O24" s="54"/>
      <c r="P24" s="54"/>
      <c r="Q24" s="180">
        <f t="shared" si="2"/>
        <v>883414.348511477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6.4675000000000002</v>
      </c>
      <c r="E25" s="52">
        <v>7.7169999999999996</v>
      </c>
      <c r="F25" s="181">
        <f t="shared" si="0"/>
        <v>14.1845</v>
      </c>
      <c r="G25" s="77">
        <v>133.88810000000001</v>
      </c>
      <c r="H25" s="77">
        <v>0.28499999999999998</v>
      </c>
      <c r="I25" s="174"/>
      <c r="J25" s="181">
        <f t="shared" si="1"/>
        <v>0.28499999999999998</v>
      </c>
      <c r="K25" s="77">
        <v>3.0000000000000001E-3</v>
      </c>
      <c r="L25" s="33">
        <v>0.41739999999999999</v>
      </c>
      <c r="M25" s="33"/>
      <c r="N25" s="33"/>
      <c r="O25" s="33"/>
      <c r="P25" s="33"/>
      <c r="Q25" s="175">
        <f t="shared" si="2"/>
        <v>148.77799999999999</v>
      </c>
      <c r="R25" s="47"/>
    </row>
    <row r="26" spans="1:18">
      <c r="A26" s="176" t="s">
        <v>31</v>
      </c>
      <c r="B26" s="307"/>
      <c r="C26" s="177" t="s">
        <v>13</v>
      </c>
      <c r="D26" s="53">
        <v>5961.2597324165999</v>
      </c>
      <c r="E26" s="53">
        <v>6798.7520000000004</v>
      </c>
      <c r="F26" s="178">
        <f t="shared" si="0"/>
        <v>12760.0117324166</v>
      </c>
      <c r="G26" s="78">
        <v>149876.83199999999</v>
      </c>
      <c r="H26" s="78">
        <v>272.59199999999998</v>
      </c>
      <c r="I26" s="179"/>
      <c r="J26" s="178">
        <f t="shared" si="1"/>
        <v>272.59199999999998</v>
      </c>
      <c r="K26" s="78">
        <v>0.97199999999999998</v>
      </c>
      <c r="L26" s="54">
        <v>432.14</v>
      </c>
      <c r="M26" s="54"/>
      <c r="N26" s="54"/>
      <c r="O26" s="54"/>
      <c r="P26" s="54"/>
      <c r="Q26" s="180">
        <f t="shared" si="2"/>
        <v>163342.54773241663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9.5489999999999995</v>
      </c>
      <c r="E27" s="52">
        <v>6.2770000000000001</v>
      </c>
      <c r="F27" s="181">
        <f t="shared" si="0"/>
        <v>15.826000000000001</v>
      </c>
      <c r="G27" s="77">
        <v>56.501300000000001</v>
      </c>
      <c r="H27" s="77">
        <v>0.20100000000000001</v>
      </c>
      <c r="I27" s="174"/>
      <c r="J27" s="181">
        <f t="shared" si="1"/>
        <v>0.20100000000000001</v>
      </c>
      <c r="K27" s="138">
        <v>0.11600000000000001</v>
      </c>
      <c r="L27" s="33"/>
      <c r="M27" s="33"/>
      <c r="N27" s="33"/>
      <c r="O27" s="33"/>
      <c r="P27" s="33"/>
      <c r="Q27" s="175">
        <f t="shared" si="2"/>
        <v>72.644300000000001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3951.4715552017701</v>
      </c>
      <c r="E28" s="53">
        <v>2855.337</v>
      </c>
      <c r="F28" s="178">
        <f t="shared" si="0"/>
        <v>6806.8085552017701</v>
      </c>
      <c r="G28" s="78">
        <v>32108.486000000001</v>
      </c>
      <c r="H28" s="78">
        <v>13.262</v>
      </c>
      <c r="I28" s="179"/>
      <c r="J28" s="178">
        <f t="shared" si="1"/>
        <v>13.262</v>
      </c>
      <c r="K28" s="78">
        <v>12.528</v>
      </c>
      <c r="L28" s="54"/>
      <c r="M28" s="54"/>
      <c r="N28" s="54"/>
      <c r="O28" s="54"/>
      <c r="P28" s="54"/>
      <c r="Q28" s="180">
        <f t="shared" si="2"/>
        <v>38941.084555201771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16.016500000000001</v>
      </c>
      <c r="E29" s="33">
        <v>13.994</v>
      </c>
      <c r="F29" s="181">
        <f t="shared" si="0"/>
        <v>30.0105</v>
      </c>
      <c r="G29" s="49">
        <v>190.38940000000002</v>
      </c>
      <c r="H29" s="49">
        <v>0.48599999999999999</v>
      </c>
      <c r="I29" s="50"/>
      <c r="J29" s="181">
        <f t="shared" si="1"/>
        <v>0.48599999999999999</v>
      </c>
      <c r="K29" s="49">
        <v>0.11900000000000001</v>
      </c>
      <c r="L29" s="33">
        <v>0.41739999999999999</v>
      </c>
      <c r="M29" s="55"/>
      <c r="N29" s="33"/>
      <c r="O29" s="33"/>
      <c r="P29" s="33"/>
      <c r="Q29" s="175">
        <f t="shared" si="2"/>
        <v>221.42230000000001</v>
      </c>
      <c r="R29" s="47"/>
    </row>
    <row r="30" spans="1:18">
      <c r="A30" s="183"/>
      <c r="B30" s="309"/>
      <c r="C30" s="177" t="s">
        <v>13</v>
      </c>
      <c r="D30" s="54">
        <v>9912.7312876183696</v>
      </c>
      <c r="E30" s="54">
        <v>9654.0889999999999</v>
      </c>
      <c r="F30" s="178">
        <f t="shared" si="0"/>
        <v>19566.820287618371</v>
      </c>
      <c r="G30" s="68">
        <v>181985.318</v>
      </c>
      <c r="H30" s="68">
        <v>285.85399999999998</v>
      </c>
      <c r="I30" s="63"/>
      <c r="J30" s="178">
        <f t="shared" si="1"/>
        <v>285.85399999999998</v>
      </c>
      <c r="K30" s="68">
        <v>13.5</v>
      </c>
      <c r="L30" s="54">
        <v>432.14</v>
      </c>
      <c r="M30" s="68"/>
      <c r="N30" s="54"/>
      <c r="O30" s="54"/>
      <c r="P30" s="54"/>
      <c r="Q30" s="180">
        <f t="shared" si="2"/>
        <v>202283.63228761838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/>
      <c r="E31" s="52">
        <v>0.01</v>
      </c>
      <c r="F31" s="181">
        <f t="shared" si="0"/>
        <v>0.01</v>
      </c>
      <c r="G31" s="77">
        <v>0.24010000000000001</v>
      </c>
      <c r="H31" s="77">
        <v>289.13119999999998</v>
      </c>
      <c r="I31" s="174"/>
      <c r="J31" s="181">
        <f t="shared" si="1"/>
        <v>289.13119999999998</v>
      </c>
      <c r="K31" s="77">
        <v>10.1431</v>
      </c>
      <c r="L31" s="33">
        <v>0.56469999999999998</v>
      </c>
      <c r="M31" s="33"/>
      <c r="N31" s="33"/>
      <c r="O31" s="33"/>
      <c r="P31" s="33"/>
      <c r="Q31" s="175">
        <f t="shared" si="2"/>
        <v>300.08909999999997</v>
      </c>
      <c r="R31" s="47"/>
    </row>
    <row r="32" spans="1:18">
      <c r="A32" s="176" t="s">
        <v>36</v>
      </c>
      <c r="B32" s="307"/>
      <c r="C32" s="177" t="s">
        <v>13</v>
      </c>
      <c r="D32" s="53"/>
      <c r="E32" s="53">
        <v>0.71799999999999997</v>
      </c>
      <c r="F32" s="178">
        <f t="shared" si="0"/>
        <v>0.71799999999999997</v>
      </c>
      <c r="G32" s="78">
        <v>88.588999999999999</v>
      </c>
      <c r="H32" s="78">
        <v>86643.69</v>
      </c>
      <c r="I32" s="179"/>
      <c r="J32" s="178">
        <f t="shared" si="1"/>
        <v>86643.69</v>
      </c>
      <c r="K32" s="78">
        <v>763.34900000000005</v>
      </c>
      <c r="L32" s="54">
        <v>122.548</v>
      </c>
      <c r="M32" s="54"/>
      <c r="N32" s="54"/>
      <c r="O32" s="54"/>
      <c r="P32" s="54"/>
      <c r="Q32" s="180">
        <f t="shared" si="2"/>
        <v>87618.894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2.0999999999999999E-3</v>
      </c>
      <c r="E33" s="52">
        <v>3.0000000000000001E-3</v>
      </c>
      <c r="F33" s="181">
        <f t="shared" si="0"/>
        <v>5.1000000000000004E-3</v>
      </c>
      <c r="G33" s="77">
        <v>5.0000000000000001E-3</v>
      </c>
      <c r="H33" s="77">
        <v>10.7034</v>
      </c>
      <c r="I33" s="174"/>
      <c r="J33" s="181">
        <f t="shared" si="1"/>
        <v>10.7034</v>
      </c>
      <c r="K33" s="77">
        <v>0.26779999999999998</v>
      </c>
      <c r="L33" s="33">
        <v>4.3200000000000002E-2</v>
      </c>
      <c r="M33" s="33"/>
      <c r="N33" s="33"/>
      <c r="O33" s="33"/>
      <c r="P33" s="33"/>
      <c r="Q33" s="175">
        <f t="shared" si="2"/>
        <v>11.0245</v>
      </c>
      <c r="R33" s="47"/>
    </row>
    <row r="34" spans="1:18">
      <c r="A34" s="176" t="s">
        <v>38</v>
      </c>
      <c r="B34" s="307"/>
      <c r="C34" s="177" t="s">
        <v>13</v>
      </c>
      <c r="D34" s="53">
        <v>0.68039999228623693</v>
      </c>
      <c r="E34" s="53">
        <v>0.16200000000000001</v>
      </c>
      <c r="F34" s="178">
        <f t="shared" si="0"/>
        <v>0.84239999228623696</v>
      </c>
      <c r="G34" s="78">
        <v>2.3439999999999999</v>
      </c>
      <c r="H34" s="78">
        <v>4042.5450000000001</v>
      </c>
      <c r="I34" s="179"/>
      <c r="J34" s="178">
        <f t="shared" si="1"/>
        <v>4042.5450000000001</v>
      </c>
      <c r="K34" s="78">
        <v>34.036999999999999</v>
      </c>
      <c r="L34" s="54">
        <v>11.534000000000001</v>
      </c>
      <c r="M34" s="54"/>
      <c r="N34" s="54"/>
      <c r="O34" s="54"/>
      <c r="P34" s="54"/>
      <c r="Q34" s="180">
        <f t="shared" si="2"/>
        <v>4091.3023999922862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15.962</v>
      </c>
      <c r="I35" s="174"/>
      <c r="J35" s="181">
        <f t="shared" si="1"/>
        <v>15.962</v>
      </c>
      <c r="K35" s="77">
        <v>0.60799999999999998</v>
      </c>
      <c r="L35" s="33"/>
      <c r="M35" s="33"/>
      <c r="N35" s="33"/>
      <c r="O35" s="33"/>
      <c r="P35" s="33"/>
      <c r="Q35" s="175">
        <f t="shared" si="2"/>
        <v>16.57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2865.2710000000002</v>
      </c>
      <c r="I36" s="179"/>
      <c r="J36" s="178">
        <f t="shared" si="1"/>
        <v>2865.2710000000002</v>
      </c>
      <c r="K36" s="78">
        <v>44.652000000000001</v>
      </c>
      <c r="L36" s="54"/>
      <c r="M36" s="54"/>
      <c r="N36" s="54"/>
      <c r="O36" s="54"/>
      <c r="P36" s="54"/>
      <c r="Q36" s="180">
        <f t="shared" si="2"/>
        <v>2909.9230000000002</v>
      </c>
      <c r="R36" s="47"/>
    </row>
    <row r="37" spans="1:18">
      <c r="A37" s="27"/>
      <c r="B37" s="308" t="s">
        <v>19</v>
      </c>
      <c r="C37" s="48" t="s">
        <v>11</v>
      </c>
      <c r="D37" s="33">
        <v>2.0999999999999999E-3</v>
      </c>
      <c r="E37" s="33">
        <v>1.3000000000000001E-2</v>
      </c>
      <c r="F37" s="181">
        <f t="shared" si="0"/>
        <v>1.5100000000000001E-2</v>
      </c>
      <c r="G37" s="49">
        <v>0.24510000000000001</v>
      </c>
      <c r="H37" s="49">
        <v>315.79659999999996</v>
      </c>
      <c r="I37" s="50"/>
      <c r="J37" s="181">
        <f t="shared" si="1"/>
        <v>315.79659999999996</v>
      </c>
      <c r="K37" s="49">
        <v>11.0189</v>
      </c>
      <c r="L37" s="33">
        <v>0.6079</v>
      </c>
      <c r="M37" s="33"/>
      <c r="N37" s="33"/>
      <c r="O37" s="33"/>
      <c r="P37" s="33"/>
      <c r="Q37" s="175">
        <f t="shared" si="2"/>
        <v>327.6835999999999</v>
      </c>
      <c r="R37" s="47"/>
    </row>
    <row r="38" spans="1:18">
      <c r="A38" s="183"/>
      <c r="B38" s="309"/>
      <c r="C38" s="177" t="s">
        <v>13</v>
      </c>
      <c r="D38" s="54">
        <v>0.68039999228623693</v>
      </c>
      <c r="E38" s="54">
        <v>0.88</v>
      </c>
      <c r="F38" s="178">
        <f t="shared" si="0"/>
        <v>1.560399992286237</v>
      </c>
      <c r="G38" s="68">
        <v>90.932999999999993</v>
      </c>
      <c r="H38" s="68">
        <v>93551.505999999994</v>
      </c>
      <c r="I38" s="63"/>
      <c r="J38" s="178">
        <f t="shared" si="1"/>
        <v>93551.505999999994</v>
      </c>
      <c r="K38" s="68">
        <v>842.03800000000012</v>
      </c>
      <c r="L38" s="54">
        <v>134.08199999999999</v>
      </c>
      <c r="M38" s="54"/>
      <c r="N38" s="54"/>
      <c r="O38" s="54"/>
      <c r="P38" s="54"/>
      <c r="Q38" s="180">
        <f t="shared" si="2"/>
        <v>94620.119399992269</v>
      </c>
      <c r="R38" s="47"/>
    </row>
    <row r="39" spans="1:18">
      <c r="A39" s="310" t="s">
        <v>40</v>
      </c>
      <c r="B39" s="311"/>
      <c r="C39" s="48" t="s">
        <v>11</v>
      </c>
      <c r="D39" s="52">
        <v>0.49880000000000002</v>
      </c>
      <c r="E39" s="52">
        <v>0.17030000000000001</v>
      </c>
      <c r="F39" s="181">
        <f t="shared" si="0"/>
        <v>0.66910000000000003</v>
      </c>
      <c r="G39" s="77">
        <v>6.4635999999999996</v>
      </c>
      <c r="H39" s="77">
        <v>198.3622</v>
      </c>
      <c r="I39" s="174"/>
      <c r="J39" s="181">
        <f t="shared" si="1"/>
        <v>198.3622</v>
      </c>
      <c r="K39" s="77">
        <v>21.6508</v>
      </c>
      <c r="L39" s="33">
        <v>5.4280999999999997</v>
      </c>
      <c r="M39" s="33"/>
      <c r="N39" s="33">
        <v>0.30830000000000002</v>
      </c>
      <c r="O39" s="33"/>
      <c r="P39" s="33">
        <v>0.77710000000000001</v>
      </c>
      <c r="Q39" s="175">
        <f t="shared" si="2"/>
        <v>233.6592</v>
      </c>
      <c r="R39" s="47"/>
    </row>
    <row r="40" spans="1:18">
      <c r="A40" s="312"/>
      <c r="B40" s="313"/>
      <c r="C40" s="177" t="s">
        <v>13</v>
      </c>
      <c r="D40" s="53">
        <v>203.26895769551939</v>
      </c>
      <c r="E40" s="53">
        <v>52.433</v>
      </c>
      <c r="F40" s="178">
        <f t="shared" si="0"/>
        <v>255.70195769551938</v>
      </c>
      <c r="G40" s="78">
        <v>792.63599999999997</v>
      </c>
      <c r="H40" s="78">
        <v>44451.379000000001</v>
      </c>
      <c r="I40" s="179"/>
      <c r="J40" s="178">
        <f t="shared" si="1"/>
        <v>44451.379000000001</v>
      </c>
      <c r="K40" s="78">
        <v>3573.64</v>
      </c>
      <c r="L40" s="54">
        <v>204.59</v>
      </c>
      <c r="M40" s="54"/>
      <c r="N40" s="54">
        <v>86.944999999999993</v>
      </c>
      <c r="O40" s="54"/>
      <c r="P40" s="54">
        <v>256.55799999999999</v>
      </c>
      <c r="Q40" s="180">
        <f t="shared" si="2"/>
        <v>49621.449957695513</v>
      </c>
      <c r="R40" s="47"/>
    </row>
    <row r="41" spans="1:18">
      <c r="A41" s="310" t="s">
        <v>41</v>
      </c>
      <c r="B41" s="311"/>
      <c r="C41" s="48" t="s">
        <v>11</v>
      </c>
      <c r="D41" s="52">
        <v>0.4894</v>
      </c>
      <c r="E41" s="52"/>
      <c r="F41" s="181">
        <f t="shared" si="0"/>
        <v>0.4894</v>
      </c>
      <c r="G41" s="77">
        <v>23.8766</v>
      </c>
      <c r="H41" s="77">
        <v>84.077600000000004</v>
      </c>
      <c r="I41" s="174"/>
      <c r="J41" s="181">
        <f t="shared" si="1"/>
        <v>84.077600000000004</v>
      </c>
      <c r="K41" s="77">
        <v>12.3635</v>
      </c>
      <c r="L41" s="33">
        <v>11.9087</v>
      </c>
      <c r="M41" s="33"/>
      <c r="N41" s="33">
        <v>4.5699999999999998E-2</v>
      </c>
      <c r="O41" s="33">
        <v>4.8999999999999998E-3</v>
      </c>
      <c r="P41" s="33">
        <v>0.121</v>
      </c>
      <c r="Q41" s="175">
        <f t="shared" si="2"/>
        <v>132.88740000000001</v>
      </c>
      <c r="R41" s="47"/>
    </row>
    <row r="42" spans="1:18">
      <c r="A42" s="312"/>
      <c r="B42" s="313"/>
      <c r="C42" s="177" t="s">
        <v>13</v>
      </c>
      <c r="D42" s="53">
        <v>438.69815502643496</v>
      </c>
      <c r="E42" s="53"/>
      <c r="F42" s="178">
        <f t="shared" si="0"/>
        <v>438.69815502643496</v>
      </c>
      <c r="G42" s="78">
        <v>1712.06</v>
      </c>
      <c r="H42" s="78">
        <v>19835.327000000001</v>
      </c>
      <c r="I42" s="179"/>
      <c r="J42" s="178">
        <f t="shared" si="1"/>
        <v>19835.327000000001</v>
      </c>
      <c r="K42" s="78">
        <v>2374.1550000000002</v>
      </c>
      <c r="L42" s="54">
        <v>744.51900000000001</v>
      </c>
      <c r="M42" s="54"/>
      <c r="N42" s="54">
        <v>5.44</v>
      </c>
      <c r="O42" s="54">
        <v>0.48099999999999998</v>
      </c>
      <c r="P42" s="54">
        <v>15.326000000000001</v>
      </c>
      <c r="Q42" s="180">
        <f t="shared" si="2"/>
        <v>25126.006155026433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>
        <v>1.4E-3</v>
      </c>
      <c r="I45" s="174"/>
      <c r="J45" s="181">
        <f t="shared" si="1"/>
        <v>1.4E-3</v>
      </c>
      <c r="K45" s="77"/>
      <c r="L45" s="33"/>
      <c r="M45" s="33"/>
      <c r="N45" s="33"/>
      <c r="O45" s="33"/>
      <c r="P45" s="33"/>
      <c r="Q45" s="175">
        <f t="shared" si="2"/>
        <v>1.4E-3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/>
      <c r="H46" s="78">
        <v>2.052</v>
      </c>
      <c r="I46" s="179"/>
      <c r="J46" s="178">
        <f t="shared" si="1"/>
        <v>2.052</v>
      </c>
      <c r="K46" s="78"/>
      <c r="L46" s="54"/>
      <c r="M46" s="54"/>
      <c r="N46" s="54"/>
      <c r="O46" s="54"/>
      <c r="P46" s="54"/>
      <c r="Q46" s="180">
        <f t="shared" si="2"/>
        <v>2.052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/>
      <c r="H47" s="77">
        <v>2.8E-3</v>
      </c>
      <c r="I47" s="174"/>
      <c r="J47" s="181">
        <f t="shared" si="1"/>
        <v>2.8E-3</v>
      </c>
      <c r="K47" s="77"/>
      <c r="L47" s="33"/>
      <c r="M47" s="33"/>
      <c r="N47" s="33"/>
      <c r="O47" s="33"/>
      <c r="P47" s="33"/>
      <c r="Q47" s="175">
        <f t="shared" si="2"/>
        <v>2.8E-3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/>
      <c r="H48" s="78">
        <v>1.0429999999999999</v>
      </c>
      <c r="I48" s="179"/>
      <c r="J48" s="178">
        <f t="shared" si="1"/>
        <v>1.0429999999999999</v>
      </c>
      <c r="K48" s="78"/>
      <c r="L48" s="54"/>
      <c r="M48" s="54"/>
      <c r="N48" s="54"/>
      <c r="O48" s="54"/>
      <c r="P48" s="54"/>
      <c r="Q48" s="180">
        <f t="shared" si="2"/>
        <v>1.0429999999999999</v>
      </c>
      <c r="R48" s="47"/>
    </row>
    <row r="49" spans="1:18">
      <c r="A49" s="310" t="s">
        <v>45</v>
      </c>
      <c r="B49" s="311"/>
      <c r="C49" s="48" t="s">
        <v>11</v>
      </c>
      <c r="D49" s="52">
        <v>5.4100000000000002E-2</v>
      </c>
      <c r="E49" s="52">
        <v>0.12889999999999999</v>
      </c>
      <c r="F49" s="181">
        <f t="shared" si="0"/>
        <v>0.183</v>
      </c>
      <c r="G49" s="77">
        <v>64.331599999999995</v>
      </c>
      <c r="H49" s="77">
        <v>542.4076</v>
      </c>
      <c r="I49" s="174"/>
      <c r="J49" s="181">
        <f t="shared" si="1"/>
        <v>542.4076</v>
      </c>
      <c r="K49" s="77">
        <v>122.6121</v>
      </c>
      <c r="L49" s="33">
        <v>11.0017</v>
      </c>
      <c r="M49" s="33"/>
      <c r="N49" s="33">
        <v>1.5699999999999999E-2</v>
      </c>
      <c r="O49" s="33"/>
      <c r="P49" s="33">
        <v>4.2101899999999999</v>
      </c>
      <c r="Q49" s="175">
        <f t="shared" si="2"/>
        <v>744.76189000000011</v>
      </c>
      <c r="R49" s="47"/>
    </row>
    <row r="50" spans="1:18">
      <c r="A50" s="312"/>
      <c r="B50" s="313"/>
      <c r="C50" s="177" t="s">
        <v>13</v>
      </c>
      <c r="D50" s="53">
        <v>35.013599603047304</v>
      </c>
      <c r="E50" s="53">
        <v>28.097000000000001</v>
      </c>
      <c r="F50" s="178">
        <f t="shared" si="0"/>
        <v>63.110599603047305</v>
      </c>
      <c r="G50" s="78">
        <v>4245.3220000000001</v>
      </c>
      <c r="H50" s="78">
        <v>45524.491000000002</v>
      </c>
      <c r="I50" s="179"/>
      <c r="J50" s="178">
        <f t="shared" si="1"/>
        <v>45524.491000000002</v>
      </c>
      <c r="K50" s="78">
        <v>10668.103999999999</v>
      </c>
      <c r="L50" s="54">
        <v>630.77800000000002</v>
      </c>
      <c r="M50" s="54"/>
      <c r="N50" s="54">
        <v>0.99099999999999999</v>
      </c>
      <c r="O50" s="54"/>
      <c r="P50" s="54">
        <v>3389.5430000000001</v>
      </c>
      <c r="Q50" s="180">
        <f t="shared" si="2"/>
        <v>64522.339599603045</v>
      </c>
      <c r="R50" s="47"/>
    </row>
    <row r="51" spans="1:18">
      <c r="A51" s="310" t="s">
        <v>46</v>
      </c>
      <c r="B51" s="311"/>
      <c r="C51" s="48" t="s">
        <v>11</v>
      </c>
      <c r="D51" s="52">
        <v>4.8559999999999999</v>
      </c>
      <c r="E51" s="52">
        <v>6.5875000000000004</v>
      </c>
      <c r="F51" s="181">
        <f t="shared" si="0"/>
        <v>11.4435</v>
      </c>
      <c r="G51" s="77">
        <v>1477.4780000000001</v>
      </c>
      <c r="H51" s="77">
        <v>12.3667</v>
      </c>
      <c r="I51" s="174"/>
      <c r="J51" s="181">
        <f t="shared" si="1"/>
        <v>12.3667</v>
      </c>
      <c r="K51" s="77">
        <v>1550.4888000000001</v>
      </c>
      <c r="L51" s="33">
        <v>7.7499999999999999E-2</v>
      </c>
      <c r="M51" s="33"/>
      <c r="N51" s="33"/>
      <c r="O51" s="33"/>
      <c r="P51" s="33"/>
      <c r="Q51" s="175">
        <f t="shared" si="2"/>
        <v>3051.8544999999999</v>
      </c>
      <c r="R51" s="47"/>
    </row>
    <row r="52" spans="1:18">
      <c r="A52" s="312"/>
      <c r="B52" s="313"/>
      <c r="C52" s="177" t="s">
        <v>13</v>
      </c>
      <c r="D52" s="53">
        <v>4628.3831475275556</v>
      </c>
      <c r="E52" s="53">
        <v>5095.1629999999996</v>
      </c>
      <c r="F52" s="178">
        <f t="shared" si="0"/>
        <v>9723.5461475275551</v>
      </c>
      <c r="G52" s="78">
        <v>464851.83899999998</v>
      </c>
      <c r="H52" s="78">
        <v>4466.8029999999999</v>
      </c>
      <c r="I52" s="179"/>
      <c r="J52" s="178">
        <f t="shared" si="1"/>
        <v>4466.8029999999999</v>
      </c>
      <c r="K52" s="78">
        <v>497662.81699999998</v>
      </c>
      <c r="L52" s="54">
        <v>50.058</v>
      </c>
      <c r="M52" s="54"/>
      <c r="N52" s="54"/>
      <c r="O52" s="54"/>
      <c r="P52" s="54"/>
      <c r="Q52" s="180">
        <f t="shared" si="2"/>
        <v>976755.06314752751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>
        <v>9.8400000000000001E-2</v>
      </c>
      <c r="F53" s="181">
        <f t="shared" si="0"/>
        <v>9.8400000000000001E-2</v>
      </c>
      <c r="G53" s="77">
        <v>38.501600000000003</v>
      </c>
      <c r="H53" s="77">
        <v>228.35400000000001</v>
      </c>
      <c r="I53" s="174"/>
      <c r="J53" s="181">
        <f t="shared" si="1"/>
        <v>228.35400000000001</v>
      </c>
      <c r="K53" s="77">
        <v>16.427499999999998</v>
      </c>
      <c r="L53" s="33">
        <v>97.209699999999998</v>
      </c>
      <c r="M53" s="33"/>
      <c r="N53" s="33"/>
      <c r="O53" s="33">
        <v>0.1676</v>
      </c>
      <c r="P53" s="33">
        <v>4.9000000000000002E-2</v>
      </c>
      <c r="Q53" s="175">
        <f t="shared" si="2"/>
        <v>380.80779999999999</v>
      </c>
      <c r="R53" s="47"/>
    </row>
    <row r="54" spans="1:18">
      <c r="A54" s="312"/>
      <c r="B54" s="313"/>
      <c r="C54" s="177" t="s">
        <v>13</v>
      </c>
      <c r="D54" s="53"/>
      <c r="E54" s="53">
        <v>48.865000000000002</v>
      </c>
      <c r="F54" s="178">
        <f t="shared" si="0"/>
        <v>48.865000000000002</v>
      </c>
      <c r="G54" s="78">
        <v>15509.797</v>
      </c>
      <c r="H54" s="78">
        <v>81757.572</v>
      </c>
      <c r="I54" s="179"/>
      <c r="J54" s="178">
        <f t="shared" si="1"/>
        <v>81757.572</v>
      </c>
      <c r="K54" s="78">
        <v>6070.8249999999998</v>
      </c>
      <c r="L54" s="54">
        <v>36385.964</v>
      </c>
      <c r="M54" s="54"/>
      <c r="N54" s="54"/>
      <c r="O54" s="54">
        <v>27.844000000000001</v>
      </c>
      <c r="P54" s="54">
        <v>20.367999999999999</v>
      </c>
      <c r="Q54" s="180">
        <f t="shared" si="2"/>
        <v>139821.23499999999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0.69299999999999995</v>
      </c>
      <c r="E55" s="52"/>
      <c r="F55" s="181">
        <f t="shared" si="0"/>
        <v>0.69299999999999995</v>
      </c>
      <c r="G55" s="77">
        <v>7.4000000000000003E-3</v>
      </c>
      <c r="H55" s="77">
        <v>38.627800000000001</v>
      </c>
      <c r="I55" s="174"/>
      <c r="J55" s="181">
        <f t="shared" si="1"/>
        <v>38.627800000000001</v>
      </c>
      <c r="K55" s="77">
        <v>0.66420000000000001</v>
      </c>
      <c r="L55" s="33">
        <v>0.14419999999999999</v>
      </c>
      <c r="M55" s="33"/>
      <c r="N55" s="33">
        <v>0.24970000000000001</v>
      </c>
      <c r="O55" s="33">
        <v>4.2700000000000002E-2</v>
      </c>
      <c r="P55" s="33">
        <v>1.4295</v>
      </c>
      <c r="Q55" s="175">
        <f t="shared" si="2"/>
        <v>41.858499999999999</v>
      </c>
      <c r="R55" s="47"/>
    </row>
    <row r="56" spans="1:18">
      <c r="A56" s="176" t="s">
        <v>36</v>
      </c>
      <c r="B56" s="307"/>
      <c r="C56" s="177" t="s">
        <v>13</v>
      </c>
      <c r="D56" s="53">
        <v>605.23955313833847</v>
      </c>
      <c r="E56" s="53"/>
      <c r="F56" s="178">
        <f t="shared" si="0"/>
        <v>605.23955313833847</v>
      </c>
      <c r="G56" s="78">
        <v>35.731999999999999</v>
      </c>
      <c r="H56" s="78">
        <v>15593.66</v>
      </c>
      <c r="I56" s="179"/>
      <c r="J56" s="178">
        <f t="shared" si="1"/>
        <v>15593.66</v>
      </c>
      <c r="K56" s="78">
        <v>498.49299999999999</v>
      </c>
      <c r="L56" s="54">
        <v>180.54900000000001</v>
      </c>
      <c r="M56" s="54"/>
      <c r="N56" s="54">
        <v>141.767</v>
      </c>
      <c r="O56" s="54">
        <v>38.350999999999999</v>
      </c>
      <c r="P56" s="54">
        <v>1008.579</v>
      </c>
      <c r="Q56" s="180">
        <f t="shared" si="2"/>
        <v>18102.370553138338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4.8323999999999998</v>
      </c>
      <c r="E57" s="52">
        <v>1.264</v>
      </c>
      <c r="F57" s="181">
        <f t="shared" si="0"/>
        <v>6.0964</v>
      </c>
      <c r="G57" s="77">
        <v>5.7200000000000001E-2</v>
      </c>
      <c r="H57" s="77">
        <v>0.15579999999999999</v>
      </c>
      <c r="I57" s="174"/>
      <c r="J57" s="181">
        <f t="shared" si="1"/>
        <v>0.15579999999999999</v>
      </c>
      <c r="K57" s="77">
        <v>0.25969999999999999</v>
      </c>
      <c r="L57" s="33">
        <v>0.24779999999999999</v>
      </c>
      <c r="M57" s="33"/>
      <c r="N57" s="33">
        <v>2.3999999999999998E-3</v>
      </c>
      <c r="O57" s="33">
        <v>3.3E-3</v>
      </c>
      <c r="P57" s="33">
        <v>0.2341</v>
      </c>
      <c r="Q57" s="175">
        <f t="shared" si="2"/>
        <v>7.0566999999999993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590.39711330660862</v>
      </c>
      <c r="E58" s="53">
        <v>517.54200000000003</v>
      </c>
      <c r="F58" s="178">
        <f t="shared" si="0"/>
        <v>1107.9391133066088</v>
      </c>
      <c r="G58" s="78">
        <v>34.588000000000001</v>
      </c>
      <c r="H58" s="78">
        <v>213.94800000000001</v>
      </c>
      <c r="I58" s="179"/>
      <c r="J58" s="178">
        <f t="shared" si="1"/>
        <v>213.94800000000001</v>
      </c>
      <c r="K58" s="78">
        <v>96.078000000000003</v>
      </c>
      <c r="L58" s="54">
        <v>83.941999999999993</v>
      </c>
      <c r="M58" s="54"/>
      <c r="N58" s="54">
        <v>5.1840000000000002</v>
      </c>
      <c r="O58" s="54">
        <v>7.6360000000000001</v>
      </c>
      <c r="P58" s="54">
        <v>127.093</v>
      </c>
      <c r="Q58" s="180">
        <f t="shared" si="2"/>
        <v>1676.4081133066088</v>
      </c>
      <c r="R58" s="47"/>
    </row>
    <row r="59" spans="1:18">
      <c r="A59" s="27"/>
      <c r="B59" s="308" t="s">
        <v>19</v>
      </c>
      <c r="C59" s="48" t="s">
        <v>11</v>
      </c>
      <c r="D59" s="33">
        <v>5.5253999999999994</v>
      </c>
      <c r="E59" s="33">
        <v>1.264</v>
      </c>
      <c r="F59" s="181">
        <f t="shared" si="0"/>
        <v>6.7893999999999997</v>
      </c>
      <c r="G59" s="49">
        <v>6.4600000000000005E-2</v>
      </c>
      <c r="H59" s="49">
        <v>38.7836</v>
      </c>
      <c r="I59" s="50"/>
      <c r="J59" s="181">
        <f t="shared" si="1"/>
        <v>38.7836</v>
      </c>
      <c r="K59" s="49">
        <v>0.92389999999999994</v>
      </c>
      <c r="L59" s="33">
        <v>0.39200000000000002</v>
      </c>
      <c r="M59" s="33"/>
      <c r="N59" s="33">
        <v>0.25209999999999999</v>
      </c>
      <c r="O59" s="33">
        <v>4.5999999999999999E-2</v>
      </c>
      <c r="P59" s="33">
        <v>1.6636</v>
      </c>
      <c r="Q59" s="175">
        <f t="shared" si="2"/>
        <v>48.915200000000006</v>
      </c>
      <c r="R59" s="47"/>
    </row>
    <row r="60" spans="1:18">
      <c r="A60" s="183"/>
      <c r="B60" s="309"/>
      <c r="C60" s="177" t="s">
        <v>13</v>
      </c>
      <c r="D60" s="54">
        <v>1195.636666444947</v>
      </c>
      <c r="E60" s="54">
        <v>517.54200000000003</v>
      </c>
      <c r="F60" s="178">
        <f t="shared" si="0"/>
        <v>1713.1786664449469</v>
      </c>
      <c r="G60" s="68">
        <v>70.319999999999993</v>
      </c>
      <c r="H60" s="68">
        <v>15807.608</v>
      </c>
      <c r="I60" s="63"/>
      <c r="J60" s="178">
        <f t="shared" si="1"/>
        <v>15807.608</v>
      </c>
      <c r="K60" s="68">
        <v>594.57100000000003</v>
      </c>
      <c r="L60" s="54">
        <v>264.49099999999999</v>
      </c>
      <c r="M60" s="54"/>
      <c r="N60" s="54">
        <v>146.95099999999999</v>
      </c>
      <c r="O60" s="54">
        <v>45.987000000000002</v>
      </c>
      <c r="P60" s="54">
        <v>1135.672</v>
      </c>
      <c r="Q60" s="180">
        <f t="shared" si="2"/>
        <v>19778.778666444945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0.63200000000000001</v>
      </c>
      <c r="E61" s="52">
        <v>0.80400000000000005</v>
      </c>
      <c r="F61" s="181">
        <f t="shared" si="0"/>
        <v>1.4359999999999999</v>
      </c>
      <c r="G61" s="77">
        <v>3.1934</v>
      </c>
      <c r="H61" s="77">
        <v>11.141999999999999</v>
      </c>
      <c r="I61" s="174"/>
      <c r="J61" s="181">
        <f t="shared" si="1"/>
        <v>11.141999999999999</v>
      </c>
      <c r="K61" s="77"/>
      <c r="L61" s="33">
        <v>10.121</v>
      </c>
      <c r="M61" s="33"/>
      <c r="N61" s="33"/>
      <c r="O61" s="33"/>
      <c r="P61" s="33"/>
      <c r="Q61" s="175">
        <f t="shared" si="2"/>
        <v>25.892400000000002</v>
      </c>
      <c r="R61" s="47"/>
    </row>
    <row r="62" spans="1:18">
      <c r="A62" s="176" t="s">
        <v>51</v>
      </c>
      <c r="B62" s="307"/>
      <c r="C62" s="177" t="s">
        <v>13</v>
      </c>
      <c r="D62" s="53">
        <v>62.893799286966676</v>
      </c>
      <c r="E62" s="53">
        <v>60.781999999999996</v>
      </c>
      <c r="F62" s="178">
        <f t="shared" si="0"/>
        <v>123.67579928696668</v>
      </c>
      <c r="G62" s="78">
        <v>136.184</v>
      </c>
      <c r="H62" s="78">
        <v>307.94400000000002</v>
      </c>
      <c r="I62" s="179"/>
      <c r="J62" s="178">
        <f t="shared" si="1"/>
        <v>307.94400000000002</v>
      </c>
      <c r="K62" s="78"/>
      <c r="L62" s="54">
        <v>303.54700000000003</v>
      </c>
      <c r="M62" s="54"/>
      <c r="N62" s="54"/>
      <c r="O62" s="54"/>
      <c r="P62" s="54"/>
      <c r="Q62" s="180">
        <f t="shared" si="2"/>
        <v>871.35079928696678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22.745999999999999</v>
      </c>
      <c r="E63" s="52">
        <v>62.59</v>
      </c>
      <c r="F63" s="181">
        <f t="shared" si="0"/>
        <v>85.335999999999999</v>
      </c>
      <c r="G63" s="77">
        <v>765.1848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850.52080000000001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2404.5983727388266</v>
      </c>
      <c r="E64" s="53">
        <v>4952.0159999999996</v>
      </c>
      <c r="F64" s="178">
        <f t="shared" si="0"/>
        <v>7356.6143727388262</v>
      </c>
      <c r="G64" s="78">
        <v>152045.136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159401.75037273881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190.74600000000001</v>
      </c>
      <c r="H65" s="77">
        <v>0.02</v>
      </c>
      <c r="I65" s="174"/>
      <c r="J65" s="181">
        <f t="shared" si="1"/>
        <v>0.02</v>
      </c>
      <c r="K65" s="77"/>
      <c r="L65" s="33"/>
      <c r="M65" s="33"/>
      <c r="N65" s="33"/>
      <c r="O65" s="33"/>
      <c r="P65" s="33"/>
      <c r="Q65" s="175">
        <f t="shared" si="2"/>
        <v>190.76600000000002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31387.008999999998</v>
      </c>
      <c r="H66" s="78">
        <v>3.78</v>
      </c>
      <c r="I66" s="179"/>
      <c r="J66" s="178">
        <f t="shared" si="1"/>
        <v>3.78</v>
      </c>
      <c r="K66" s="78"/>
      <c r="L66" s="54"/>
      <c r="M66" s="54"/>
      <c r="N66" s="54"/>
      <c r="O66" s="54"/>
      <c r="P66" s="54"/>
      <c r="Q66" s="180">
        <f t="shared" si="2"/>
        <v>31390.788999999997</v>
      </c>
      <c r="R66" s="47"/>
    </row>
    <row r="67" spans="1:18">
      <c r="A67" s="27"/>
      <c r="B67" s="46" t="s">
        <v>15</v>
      </c>
      <c r="C67" s="48" t="s">
        <v>11</v>
      </c>
      <c r="D67" s="52">
        <v>1.091</v>
      </c>
      <c r="E67" s="52">
        <v>1.4770000000000001</v>
      </c>
      <c r="F67" s="181">
        <f t="shared" si="0"/>
        <v>2.5680000000000001</v>
      </c>
      <c r="G67" s="77">
        <v>88.322699999999998</v>
      </c>
      <c r="H67" s="77"/>
      <c r="I67" s="174"/>
      <c r="J67" s="181">
        <f t="shared" si="1"/>
        <v>0</v>
      </c>
      <c r="K67" s="77">
        <v>0.106</v>
      </c>
      <c r="L67" s="33"/>
      <c r="M67" s="33"/>
      <c r="N67" s="33"/>
      <c r="O67" s="33"/>
      <c r="P67" s="33"/>
      <c r="Q67" s="175">
        <f t="shared" si="2"/>
        <v>90.99669999999999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55.16639937457299</v>
      </c>
      <c r="E68" s="56">
        <v>112.352</v>
      </c>
      <c r="F68" s="185">
        <f t="shared" si="0"/>
        <v>167.51839937457299</v>
      </c>
      <c r="G68" s="79">
        <v>14081.511</v>
      </c>
      <c r="H68" s="79"/>
      <c r="I68" s="186"/>
      <c r="J68" s="185">
        <f t="shared" si="1"/>
        <v>0</v>
      </c>
      <c r="K68" s="79">
        <v>3.4079999999999999</v>
      </c>
      <c r="L68" s="37"/>
      <c r="M68" s="37"/>
      <c r="N68" s="37"/>
      <c r="O68" s="37"/>
      <c r="P68" s="37"/>
      <c r="Q68" s="187">
        <f t="shared" si="2"/>
        <v>14252.437399374572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110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24.469000000000001</v>
      </c>
      <c r="E76" s="33">
        <v>64.871000000000009</v>
      </c>
      <c r="F76" s="191">
        <f t="shared" ref="F76:F133" si="3">SUM(D76:E76)</f>
        <v>89.34</v>
      </c>
      <c r="G76" s="49">
        <v>1047.4468999999999</v>
      </c>
      <c r="H76" s="49">
        <v>11.161999999999999</v>
      </c>
      <c r="I76" s="50"/>
      <c r="J76" s="191">
        <f t="shared" ref="J76:J133" si="4">SUM(H76:I76)</f>
        <v>11.161999999999999</v>
      </c>
      <c r="K76" s="49">
        <v>0.106</v>
      </c>
      <c r="L76" s="33">
        <v>10.121</v>
      </c>
      <c r="M76" s="33"/>
      <c r="N76" s="33"/>
      <c r="O76" s="33"/>
      <c r="P76" s="33"/>
      <c r="Q76" s="175">
        <f t="shared" ref="Q76:Q140" si="5">SUM(F76:G76,J76:P76)</f>
        <v>1158.1759</v>
      </c>
      <c r="R76" s="27"/>
    </row>
    <row r="77" spans="1:18">
      <c r="A77" s="166" t="s">
        <v>53</v>
      </c>
      <c r="B77" s="309"/>
      <c r="C77" s="192" t="s">
        <v>13</v>
      </c>
      <c r="D77" s="54">
        <v>2522.6585714003663</v>
      </c>
      <c r="E77" s="54">
        <v>5125.1499999999996</v>
      </c>
      <c r="F77" s="193">
        <f t="shared" si="3"/>
        <v>7647.8085714003664</v>
      </c>
      <c r="G77" s="68">
        <v>197649.84</v>
      </c>
      <c r="H77" s="68">
        <v>311.72399999999999</v>
      </c>
      <c r="I77" s="63"/>
      <c r="J77" s="193">
        <f t="shared" si="4"/>
        <v>311.72399999999999</v>
      </c>
      <c r="K77" s="68">
        <v>3.4079999999999999</v>
      </c>
      <c r="L77" s="54">
        <v>303.54700000000003</v>
      </c>
      <c r="M77" s="54"/>
      <c r="N77" s="54"/>
      <c r="O77" s="54"/>
      <c r="P77" s="54"/>
      <c r="Q77" s="180">
        <f t="shared" si="5"/>
        <v>205916.32757140032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0.38019999999999998</v>
      </c>
      <c r="E78" s="52">
        <v>4.5156999999999998</v>
      </c>
      <c r="F78" s="191">
        <f t="shared" si="3"/>
        <v>4.8959000000000001</v>
      </c>
      <c r="G78" s="77">
        <v>2.7284999999999999</v>
      </c>
      <c r="H78" s="77">
        <v>26.565999999999999</v>
      </c>
      <c r="I78" s="174"/>
      <c r="J78" s="191">
        <f t="shared" si="4"/>
        <v>26.565999999999999</v>
      </c>
      <c r="K78" s="77">
        <v>0.40100000000000002</v>
      </c>
      <c r="L78" s="33">
        <v>2.1395</v>
      </c>
      <c r="M78" s="33">
        <v>0.13719999999999999</v>
      </c>
      <c r="N78" s="33">
        <v>22.7744</v>
      </c>
      <c r="O78" s="33">
        <v>1.8963000000000001</v>
      </c>
      <c r="P78" s="33">
        <v>4.5822000000000003</v>
      </c>
      <c r="Q78" s="175">
        <f t="shared" si="5"/>
        <v>66.120999999999995</v>
      </c>
      <c r="R78" s="27"/>
    </row>
    <row r="79" spans="1:18">
      <c r="A79" s="176" t="s">
        <v>31</v>
      </c>
      <c r="B79" s="307"/>
      <c r="C79" s="192" t="s">
        <v>13</v>
      </c>
      <c r="D79" s="53">
        <v>871.88399011536353</v>
      </c>
      <c r="E79" s="53">
        <v>7573.7309999999998</v>
      </c>
      <c r="F79" s="193">
        <f t="shared" si="3"/>
        <v>8445.614990115364</v>
      </c>
      <c r="G79" s="78">
        <v>7334.3519999999999</v>
      </c>
      <c r="H79" s="78">
        <v>23469.24</v>
      </c>
      <c r="I79" s="179"/>
      <c r="J79" s="193">
        <f t="shared" si="4"/>
        <v>23469.24</v>
      </c>
      <c r="K79" s="78">
        <v>614.30999999999995</v>
      </c>
      <c r="L79" s="54">
        <v>4462.9790000000003</v>
      </c>
      <c r="M79" s="54">
        <v>74.167000000000002</v>
      </c>
      <c r="N79" s="54">
        <v>27139.282999999999</v>
      </c>
      <c r="O79" s="54">
        <v>2493.7689999999998</v>
      </c>
      <c r="P79" s="54">
        <v>8828.7000000000007</v>
      </c>
      <c r="Q79" s="180">
        <f t="shared" si="5"/>
        <v>82862.414990115358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2.76E-2</v>
      </c>
      <c r="I80" s="174"/>
      <c r="J80" s="191">
        <f t="shared" si="4"/>
        <v>2.76E-2</v>
      </c>
      <c r="K80" s="77"/>
      <c r="L80" s="33"/>
      <c r="M80" s="33"/>
      <c r="N80" s="33"/>
      <c r="O80" s="33"/>
      <c r="P80" s="33"/>
      <c r="Q80" s="175">
        <f t="shared" si="5"/>
        <v>2.76E-2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2.8039999999999998</v>
      </c>
      <c r="I81" s="179"/>
      <c r="J81" s="193">
        <f t="shared" si="4"/>
        <v>2.8039999999999998</v>
      </c>
      <c r="K81" s="78"/>
      <c r="L81" s="54"/>
      <c r="M81" s="54"/>
      <c r="N81" s="54"/>
      <c r="O81" s="54"/>
      <c r="P81" s="54"/>
      <c r="Q81" s="180">
        <f t="shared" si="5"/>
        <v>2.8039999999999998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0.6885</v>
      </c>
      <c r="E86" s="52">
        <v>3.4491999999999998</v>
      </c>
      <c r="F86" s="191">
        <f t="shared" si="3"/>
        <v>4.1376999999999997</v>
      </c>
      <c r="G86" s="77">
        <v>0.74109999999999998</v>
      </c>
      <c r="H86" s="77">
        <v>126.4774</v>
      </c>
      <c r="I86" s="174"/>
      <c r="J86" s="191">
        <f t="shared" si="4"/>
        <v>126.4774</v>
      </c>
      <c r="K86" s="77">
        <v>0.40839999999999999</v>
      </c>
      <c r="L86" s="33">
        <v>0.46989999999999998</v>
      </c>
      <c r="M86" s="33">
        <v>3.8999999999999998E-3</v>
      </c>
      <c r="N86" s="33">
        <v>22.263500000000001</v>
      </c>
      <c r="O86" s="33">
        <v>0.59589999999999999</v>
      </c>
      <c r="P86" s="33">
        <v>1.3896999999999999</v>
      </c>
      <c r="Q86" s="175">
        <f t="shared" si="5"/>
        <v>156.48749999999998</v>
      </c>
      <c r="R86" s="27"/>
    </row>
    <row r="87" spans="1:18">
      <c r="A87" s="176"/>
      <c r="B87" s="177" t="s">
        <v>63</v>
      </c>
      <c r="C87" s="192" t="s">
        <v>13</v>
      </c>
      <c r="D87" s="53">
        <v>571.49711352087979</v>
      </c>
      <c r="E87" s="53">
        <v>2737.5540000000001</v>
      </c>
      <c r="F87" s="193">
        <f t="shared" si="3"/>
        <v>3309.0511135208799</v>
      </c>
      <c r="G87" s="78">
        <v>1246.2629999999999</v>
      </c>
      <c r="H87" s="78">
        <v>46289.021999999997</v>
      </c>
      <c r="I87" s="179"/>
      <c r="J87" s="193">
        <f t="shared" si="4"/>
        <v>46289.021999999997</v>
      </c>
      <c r="K87" s="78">
        <v>228.15299999999999</v>
      </c>
      <c r="L87" s="54">
        <v>465.47899999999998</v>
      </c>
      <c r="M87" s="54">
        <v>1.014</v>
      </c>
      <c r="N87" s="54">
        <v>11625.02</v>
      </c>
      <c r="O87" s="54">
        <v>760.15599999999995</v>
      </c>
      <c r="P87" s="54">
        <v>3285.7689999999998</v>
      </c>
      <c r="Q87" s="180">
        <f t="shared" si="5"/>
        <v>67209.927113520884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1.0687</v>
      </c>
      <c r="E88" s="33">
        <v>7.9649000000000001</v>
      </c>
      <c r="F88" s="191">
        <f t="shared" si="3"/>
        <v>9.0335999999999999</v>
      </c>
      <c r="G88" s="49">
        <v>3.4695999999999998</v>
      </c>
      <c r="H88" s="49">
        <v>153.071</v>
      </c>
      <c r="I88" s="50"/>
      <c r="J88" s="191">
        <f t="shared" si="4"/>
        <v>153.071</v>
      </c>
      <c r="K88" s="49">
        <v>0.80940000000000001</v>
      </c>
      <c r="L88" s="33">
        <v>2.6093999999999999</v>
      </c>
      <c r="M88" s="33">
        <v>0.14109999999999998</v>
      </c>
      <c r="N88" s="33">
        <v>45.0379</v>
      </c>
      <c r="O88" s="33">
        <v>2.4922</v>
      </c>
      <c r="P88" s="33">
        <v>5.9718999999999998</v>
      </c>
      <c r="Q88" s="175">
        <f t="shared" si="5"/>
        <v>222.6361</v>
      </c>
      <c r="R88" s="27"/>
    </row>
    <row r="89" spans="1:18">
      <c r="A89" s="183"/>
      <c r="B89" s="309"/>
      <c r="C89" s="192" t="s">
        <v>13</v>
      </c>
      <c r="D89" s="54">
        <v>1443.3811036362433</v>
      </c>
      <c r="E89" s="54">
        <v>10311.285</v>
      </c>
      <c r="F89" s="193">
        <f t="shared" si="3"/>
        <v>11754.666103636244</v>
      </c>
      <c r="G89" s="68">
        <v>8580.6149999999998</v>
      </c>
      <c r="H89" s="68">
        <v>69761.065999999992</v>
      </c>
      <c r="I89" s="63"/>
      <c r="J89" s="193">
        <f t="shared" si="4"/>
        <v>69761.065999999992</v>
      </c>
      <c r="K89" s="68">
        <v>842.46299999999997</v>
      </c>
      <c r="L89" s="54">
        <v>4928.4580000000005</v>
      </c>
      <c r="M89" s="54">
        <v>75.180999999999997</v>
      </c>
      <c r="N89" s="54">
        <v>38764.303</v>
      </c>
      <c r="O89" s="54">
        <v>3253.9249999999997</v>
      </c>
      <c r="P89" s="54">
        <v>12114.469000000001</v>
      </c>
      <c r="Q89" s="180">
        <f t="shared" si="5"/>
        <v>150075.14610363622</v>
      </c>
      <c r="R89" s="27"/>
    </row>
    <row r="90" spans="1:18">
      <c r="A90" s="310" t="s">
        <v>64</v>
      </c>
      <c r="B90" s="311"/>
      <c r="C90" s="32" t="s">
        <v>11</v>
      </c>
      <c r="D90" s="52">
        <v>0.12920000000000001</v>
      </c>
      <c r="E90" s="52">
        <v>2.1074999999999999</v>
      </c>
      <c r="F90" s="191">
        <f t="shared" si="3"/>
        <v>2.2366999999999999</v>
      </c>
      <c r="G90" s="77">
        <v>7.4678000000000004</v>
      </c>
      <c r="H90" s="77">
        <v>16.010000000000002</v>
      </c>
      <c r="I90" s="174"/>
      <c r="J90" s="191">
        <f t="shared" si="4"/>
        <v>16.010000000000002</v>
      </c>
      <c r="K90" s="77">
        <v>2.3681000000000001</v>
      </c>
      <c r="L90" s="33">
        <v>5.5575000000000001</v>
      </c>
      <c r="M90" s="33"/>
      <c r="N90" s="33">
        <v>0.36580000000000001</v>
      </c>
      <c r="O90" s="33">
        <v>3.3500000000000002E-2</v>
      </c>
      <c r="P90" s="33">
        <v>0.95340000000000003</v>
      </c>
      <c r="Q90" s="175">
        <f t="shared" si="5"/>
        <v>34.992799999999995</v>
      </c>
      <c r="R90" s="27"/>
    </row>
    <row r="91" spans="1:18">
      <c r="A91" s="312"/>
      <c r="B91" s="313"/>
      <c r="C91" s="192" t="s">
        <v>13</v>
      </c>
      <c r="D91" s="53">
        <v>132.95879849263275</v>
      </c>
      <c r="E91" s="53">
        <v>1968.037</v>
      </c>
      <c r="F91" s="193">
        <f t="shared" si="3"/>
        <v>2100.9957984926327</v>
      </c>
      <c r="G91" s="78">
        <v>10006.357</v>
      </c>
      <c r="H91" s="78">
        <v>16953.746999999999</v>
      </c>
      <c r="I91" s="179"/>
      <c r="J91" s="193">
        <f t="shared" si="4"/>
        <v>16953.746999999999</v>
      </c>
      <c r="K91" s="78">
        <v>2360.67</v>
      </c>
      <c r="L91" s="54">
        <v>6016.7730000000001</v>
      </c>
      <c r="M91" s="54"/>
      <c r="N91" s="54">
        <v>378.351</v>
      </c>
      <c r="O91" s="54">
        <v>29.504999999999999</v>
      </c>
      <c r="P91" s="54">
        <v>1069.135</v>
      </c>
      <c r="Q91" s="180">
        <f t="shared" si="5"/>
        <v>38915.533798492637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/>
      <c r="M92" s="33"/>
      <c r="N92" s="33"/>
      <c r="O92" s="33"/>
      <c r="P92" s="33"/>
      <c r="Q92" s="175">
        <f t="shared" si="5"/>
        <v>0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/>
      <c r="M93" s="54"/>
      <c r="N93" s="54"/>
      <c r="O93" s="54"/>
      <c r="P93" s="54"/>
      <c r="Q93" s="180">
        <f t="shared" si="5"/>
        <v>0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8.8499999999999995E-2</v>
      </c>
      <c r="F94" s="191">
        <f t="shared" si="3"/>
        <v>8.8499999999999995E-2</v>
      </c>
      <c r="G94" s="77"/>
      <c r="H94" s="77">
        <v>1.0200000000000001E-2</v>
      </c>
      <c r="I94" s="174"/>
      <c r="J94" s="191">
        <f t="shared" si="4"/>
        <v>1.0200000000000001E-2</v>
      </c>
      <c r="K94" s="77">
        <v>1.2999999999999999E-3</v>
      </c>
      <c r="L94" s="33"/>
      <c r="M94" s="33"/>
      <c r="N94" s="33"/>
      <c r="O94" s="33"/>
      <c r="P94" s="33"/>
      <c r="Q94" s="175">
        <f t="shared" si="5"/>
        <v>9.9999999999999992E-2</v>
      </c>
      <c r="R94" s="27"/>
    </row>
    <row r="95" spans="1:18">
      <c r="A95" s="312"/>
      <c r="B95" s="313"/>
      <c r="C95" s="192" t="s">
        <v>13</v>
      </c>
      <c r="D95" s="53"/>
      <c r="E95" s="53">
        <v>45.143999999999998</v>
      </c>
      <c r="F95" s="193">
        <f t="shared" si="3"/>
        <v>45.143999999999998</v>
      </c>
      <c r="G95" s="78"/>
      <c r="H95" s="78">
        <v>22.722999999999999</v>
      </c>
      <c r="I95" s="179"/>
      <c r="J95" s="193">
        <f t="shared" si="4"/>
        <v>22.722999999999999</v>
      </c>
      <c r="K95" s="78">
        <v>1.4039999999999999</v>
      </c>
      <c r="L95" s="54"/>
      <c r="M95" s="54"/>
      <c r="N95" s="54"/>
      <c r="O95" s="54"/>
      <c r="P95" s="54"/>
      <c r="Q95" s="180">
        <f t="shared" si="5"/>
        <v>69.270999999999987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0.18</v>
      </c>
      <c r="F96" s="191">
        <f t="shared" si="3"/>
        <v>0.18</v>
      </c>
      <c r="G96" s="77">
        <v>9.5999999999999992E-3</v>
      </c>
      <c r="H96" s="77">
        <v>1.6404000000000001</v>
      </c>
      <c r="I96" s="174"/>
      <c r="J96" s="191">
        <f t="shared" si="4"/>
        <v>1.6404000000000001</v>
      </c>
      <c r="K96" s="77"/>
      <c r="L96" s="33"/>
      <c r="M96" s="33"/>
      <c r="N96" s="33"/>
      <c r="O96" s="33"/>
      <c r="P96" s="33"/>
      <c r="Q96" s="175">
        <f t="shared" si="5"/>
        <v>1.83</v>
      </c>
      <c r="R96" s="27"/>
    </row>
    <row r="97" spans="1:18">
      <c r="A97" s="312"/>
      <c r="B97" s="313"/>
      <c r="C97" s="192" t="s">
        <v>13</v>
      </c>
      <c r="D97" s="53"/>
      <c r="E97" s="53">
        <v>238.464</v>
      </c>
      <c r="F97" s="193">
        <f t="shared" si="3"/>
        <v>238.464</v>
      </c>
      <c r="G97" s="78">
        <v>20.731999999999999</v>
      </c>
      <c r="H97" s="78">
        <v>2312.864</v>
      </c>
      <c r="I97" s="179"/>
      <c r="J97" s="193">
        <f t="shared" si="4"/>
        <v>2312.864</v>
      </c>
      <c r="K97" s="78"/>
      <c r="L97" s="54"/>
      <c r="M97" s="54"/>
      <c r="N97" s="54"/>
      <c r="O97" s="54"/>
      <c r="P97" s="54"/>
      <c r="Q97" s="180">
        <f t="shared" si="5"/>
        <v>2572.06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/>
      <c r="I98" s="174"/>
      <c r="J98" s="191">
        <f t="shared" si="4"/>
        <v>0</v>
      </c>
      <c r="K98" s="77"/>
      <c r="L98" s="33"/>
      <c r="M98" s="33"/>
      <c r="N98" s="33"/>
      <c r="O98" s="33"/>
      <c r="P98" s="33"/>
      <c r="Q98" s="175">
        <f t="shared" si="5"/>
        <v>0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/>
      <c r="I99" s="179"/>
      <c r="J99" s="193">
        <f t="shared" si="4"/>
        <v>0</v>
      </c>
      <c r="K99" s="78"/>
      <c r="L99" s="54"/>
      <c r="M99" s="54"/>
      <c r="N99" s="54"/>
      <c r="O99" s="54"/>
      <c r="P99" s="54"/>
      <c r="Q99" s="180">
        <f t="shared" si="5"/>
        <v>0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3.2185000000000001</v>
      </c>
      <c r="E102" s="52">
        <v>1016.9299</v>
      </c>
      <c r="F102" s="191">
        <f t="shared" si="3"/>
        <v>1020.1483999999999</v>
      </c>
      <c r="G102" s="77">
        <v>52.832799999999999</v>
      </c>
      <c r="H102" s="77">
        <v>399.00630000000001</v>
      </c>
      <c r="I102" s="174"/>
      <c r="J102" s="191">
        <f t="shared" si="4"/>
        <v>399.00630000000001</v>
      </c>
      <c r="K102" s="77">
        <v>62.717700000000001</v>
      </c>
      <c r="L102" s="33">
        <v>4.2672999999999996</v>
      </c>
      <c r="M102" s="33">
        <v>0.29780000000000001</v>
      </c>
      <c r="N102" s="33">
        <v>29.691600000000001</v>
      </c>
      <c r="O102" s="33">
        <v>2.0171000000000001</v>
      </c>
      <c r="P102" s="33">
        <v>1.47905</v>
      </c>
      <c r="Q102" s="175">
        <f t="shared" si="5"/>
        <v>1572.45805</v>
      </c>
      <c r="R102" s="27"/>
    </row>
    <row r="103" spans="1:18">
      <c r="A103" s="312"/>
      <c r="B103" s="313"/>
      <c r="C103" s="192" t="s">
        <v>13</v>
      </c>
      <c r="D103" s="53">
        <v>7431.7769157451985</v>
      </c>
      <c r="E103" s="53">
        <v>362268.94699999999</v>
      </c>
      <c r="F103" s="193">
        <f t="shared" si="3"/>
        <v>369700.72391574515</v>
      </c>
      <c r="G103" s="78">
        <v>8495.01</v>
      </c>
      <c r="H103" s="78">
        <v>72172.535999999993</v>
      </c>
      <c r="I103" s="179"/>
      <c r="J103" s="193">
        <f t="shared" si="4"/>
        <v>72172.535999999993</v>
      </c>
      <c r="K103" s="78">
        <v>20120.702000000001</v>
      </c>
      <c r="L103" s="54">
        <v>2149.66</v>
      </c>
      <c r="M103" s="54">
        <v>90.781999999999996</v>
      </c>
      <c r="N103" s="54">
        <v>15763.120999999999</v>
      </c>
      <c r="O103" s="54">
        <v>2482.5770000000002</v>
      </c>
      <c r="P103" s="54">
        <v>1546.0219999999999</v>
      </c>
      <c r="Q103" s="180">
        <f t="shared" si="5"/>
        <v>492521.13391574507</v>
      </c>
      <c r="R103" s="27"/>
    </row>
    <row r="104" spans="1:18">
      <c r="A104" s="314" t="s">
        <v>71</v>
      </c>
      <c r="B104" s="315"/>
      <c r="C104" s="32" t="s">
        <v>11</v>
      </c>
      <c r="D104" s="33">
        <v>240.76289999999995</v>
      </c>
      <c r="E104" s="33">
        <v>1292.1065000000001</v>
      </c>
      <c r="F104" s="191">
        <f t="shared" si="3"/>
        <v>1532.8694</v>
      </c>
      <c r="G104" s="49">
        <v>7424.325600000001</v>
      </c>
      <c r="H104" s="49">
        <v>2754.2984000000006</v>
      </c>
      <c r="I104" s="50"/>
      <c r="J104" s="191">
        <f t="shared" si="4"/>
        <v>2754.2984000000006</v>
      </c>
      <c r="K104" s="49">
        <v>2612.2504000000004</v>
      </c>
      <c r="L104" s="33">
        <v>157.39255</v>
      </c>
      <c r="M104" s="33">
        <v>0.43889999999999996</v>
      </c>
      <c r="N104" s="33">
        <v>75.902100000000004</v>
      </c>
      <c r="O104" s="33">
        <v>4.7613000000000003</v>
      </c>
      <c r="P104" s="33">
        <v>15.225239999999999</v>
      </c>
      <c r="Q104" s="175">
        <f t="shared" si="5"/>
        <v>14577.463890000003</v>
      </c>
      <c r="R104" s="27"/>
    </row>
    <row r="105" spans="1:18">
      <c r="A105" s="316"/>
      <c r="B105" s="317"/>
      <c r="C105" s="192" t="s">
        <v>13</v>
      </c>
      <c r="D105" s="54">
        <v>269317.29006672278</v>
      </c>
      <c r="E105" s="54">
        <v>622368.80299999996</v>
      </c>
      <c r="F105" s="193">
        <f t="shared" si="3"/>
        <v>891686.09306672274</v>
      </c>
      <c r="G105" s="68">
        <v>2746449.919999999</v>
      </c>
      <c r="H105" s="68">
        <v>588471.76099999994</v>
      </c>
      <c r="I105" s="63"/>
      <c r="J105" s="193">
        <f t="shared" si="4"/>
        <v>588471.76099999994</v>
      </c>
      <c r="K105" s="68">
        <v>759639.75400000007</v>
      </c>
      <c r="L105" s="54">
        <v>53585.023000000001</v>
      </c>
      <c r="M105" s="54">
        <v>165.96299999999999</v>
      </c>
      <c r="N105" s="54">
        <v>55148.1</v>
      </c>
      <c r="O105" s="54">
        <v>5840.3189999999995</v>
      </c>
      <c r="P105" s="54">
        <v>19547.093000000001</v>
      </c>
      <c r="Q105" s="180">
        <f t="shared" si="5"/>
        <v>5120534.0260667223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/>
      <c r="H106" s="77">
        <v>0.68840000000000001</v>
      </c>
      <c r="I106" s="174"/>
      <c r="J106" s="191">
        <f t="shared" si="4"/>
        <v>0.68840000000000001</v>
      </c>
      <c r="K106" s="77">
        <v>0.1169</v>
      </c>
      <c r="L106" s="33"/>
      <c r="M106" s="33"/>
      <c r="N106" s="33"/>
      <c r="O106" s="33"/>
      <c r="P106" s="33"/>
      <c r="Q106" s="175">
        <f t="shared" si="5"/>
        <v>0.80530000000000002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/>
      <c r="H107" s="78">
        <v>1759.655</v>
      </c>
      <c r="I107" s="179"/>
      <c r="J107" s="193">
        <f t="shared" si="4"/>
        <v>1759.655</v>
      </c>
      <c r="K107" s="78">
        <v>2667.47</v>
      </c>
      <c r="L107" s="54"/>
      <c r="M107" s="54"/>
      <c r="N107" s="54"/>
      <c r="O107" s="54"/>
      <c r="P107" s="54"/>
      <c r="Q107" s="180">
        <f t="shared" si="5"/>
        <v>4427.125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0.79930000000000001</v>
      </c>
      <c r="E108" s="52">
        <v>0.56299999999999994</v>
      </c>
      <c r="F108" s="191">
        <f t="shared" si="3"/>
        <v>1.3622999999999998</v>
      </c>
      <c r="G108" s="77">
        <v>2.6918000000000002</v>
      </c>
      <c r="H108" s="77">
        <v>52.343000000000004</v>
      </c>
      <c r="I108" s="174"/>
      <c r="J108" s="191">
        <f t="shared" si="4"/>
        <v>52.343000000000004</v>
      </c>
      <c r="K108" s="77">
        <v>1.9844999999999999</v>
      </c>
      <c r="L108" s="33">
        <v>1.8715999999999999</v>
      </c>
      <c r="M108" s="33"/>
      <c r="N108" s="33"/>
      <c r="O108" s="33">
        <v>0.33460000000000001</v>
      </c>
      <c r="P108" s="33">
        <v>8.2699999999999996E-2</v>
      </c>
      <c r="Q108" s="175">
        <f t="shared" si="5"/>
        <v>60.670500000000004</v>
      </c>
      <c r="R108" s="27"/>
    </row>
    <row r="109" spans="1:18">
      <c r="A109" s="176" t="s">
        <v>0</v>
      </c>
      <c r="B109" s="307"/>
      <c r="C109" s="192" t="s">
        <v>13</v>
      </c>
      <c r="D109" s="53">
        <v>413.43479531284822</v>
      </c>
      <c r="E109" s="53">
        <v>544.428</v>
      </c>
      <c r="F109" s="193">
        <f t="shared" si="3"/>
        <v>957.86279531284822</v>
      </c>
      <c r="G109" s="78">
        <v>2298.529</v>
      </c>
      <c r="H109" s="78">
        <v>14546.268</v>
      </c>
      <c r="I109" s="179"/>
      <c r="J109" s="193">
        <f t="shared" si="4"/>
        <v>14546.268</v>
      </c>
      <c r="K109" s="78">
        <v>691.33299999999997</v>
      </c>
      <c r="L109" s="54">
        <v>1549.2819999999999</v>
      </c>
      <c r="M109" s="54"/>
      <c r="N109" s="54"/>
      <c r="O109" s="54">
        <v>273.27</v>
      </c>
      <c r="P109" s="54">
        <v>54.021999999999998</v>
      </c>
      <c r="Q109" s="180">
        <f t="shared" si="5"/>
        <v>20370.566795312847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1.0233000000000001</v>
      </c>
      <c r="E110" s="52">
        <v>218.00800000000001</v>
      </c>
      <c r="F110" s="191">
        <f t="shared" si="3"/>
        <v>219.03130000000002</v>
      </c>
      <c r="G110" s="77">
        <v>4.8716999999999997</v>
      </c>
      <c r="H110" s="77">
        <v>1421.6641999999999</v>
      </c>
      <c r="I110" s="174"/>
      <c r="J110" s="191">
        <f t="shared" si="4"/>
        <v>1421.6641999999999</v>
      </c>
      <c r="K110" s="77">
        <v>149.61750000000001</v>
      </c>
      <c r="L110" s="33">
        <v>0.45079999999999998</v>
      </c>
      <c r="M110" s="33"/>
      <c r="N110" s="33"/>
      <c r="O110" s="33"/>
      <c r="P110" s="33"/>
      <c r="Q110" s="175">
        <f t="shared" si="5"/>
        <v>1795.6355000000001</v>
      </c>
      <c r="R110" s="27"/>
    </row>
    <row r="111" spans="1:18">
      <c r="A111" s="176"/>
      <c r="B111" s="307"/>
      <c r="C111" s="192" t="s">
        <v>13</v>
      </c>
      <c r="D111" s="53">
        <v>626.25959290003209</v>
      </c>
      <c r="E111" s="53">
        <v>32816.254000000001</v>
      </c>
      <c r="F111" s="193">
        <f t="shared" si="3"/>
        <v>33442.513592900032</v>
      </c>
      <c r="G111" s="78">
        <v>2293.6410000000001</v>
      </c>
      <c r="H111" s="78">
        <v>191563.94099999999</v>
      </c>
      <c r="I111" s="179"/>
      <c r="J111" s="193">
        <f t="shared" si="4"/>
        <v>191563.94099999999</v>
      </c>
      <c r="K111" s="78">
        <v>20786.433000000001</v>
      </c>
      <c r="L111" s="54">
        <v>211.90600000000001</v>
      </c>
      <c r="M111" s="54"/>
      <c r="N111" s="54"/>
      <c r="O111" s="54"/>
      <c r="P111" s="54"/>
      <c r="Q111" s="180">
        <f t="shared" si="5"/>
        <v>248298.43459290001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0.1176</v>
      </c>
      <c r="F112" s="191">
        <f t="shared" si="3"/>
        <v>0.1176</v>
      </c>
      <c r="G112" s="77">
        <v>6.7999999999999996E-3</v>
      </c>
      <c r="H112" s="77">
        <v>0.87819999999999998</v>
      </c>
      <c r="I112" s="174"/>
      <c r="J112" s="191">
        <f t="shared" si="4"/>
        <v>0.87819999999999998</v>
      </c>
      <c r="K112" s="77">
        <v>3.3300000000000003E-2</v>
      </c>
      <c r="L112" s="33">
        <v>7.7000000000000002E-3</v>
      </c>
      <c r="M112" s="33">
        <v>1.8E-3</v>
      </c>
      <c r="N112" s="33">
        <v>0.23469999999999999</v>
      </c>
      <c r="O112" s="33"/>
      <c r="P112" s="33">
        <v>0.1401</v>
      </c>
      <c r="Q112" s="175">
        <f t="shared" si="5"/>
        <v>1.4201999999999999</v>
      </c>
      <c r="R112" s="27"/>
    </row>
    <row r="113" spans="1:18">
      <c r="A113" s="176"/>
      <c r="B113" s="307"/>
      <c r="C113" s="192" t="s">
        <v>13</v>
      </c>
      <c r="D113" s="53"/>
      <c r="E113" s="53">
        <v>164.72200000000001</v>
      </c>
      <c r="F113" s="193">
        <f t="shared" si="3"/>
        <v>164.72200000000001</v>
      </c>
      <c r="G113" s="78">
        <v>21.256</v>
      </c>
      <c r="H113" s="78">
        <v>883.029</v>
      </c>
      <c r="I113" s="179"/>
      <c r="J113" s="193">
        <f t="shared" si="4"/>
        <v>883.029</v>
      </c>
      <c r="K113" s="78">
        <v>51.98</v>
      </c>
      <c r="L113" s="54">
        <v>3.823</v>
      </c>
      <c r="M113" s="54">
        <v>1.1080000000000001</v>
      </c>
      <c r="N113" s="54">
        <v>72.644999999999996</v>
      </c>
      <c r="O113" s="54"/>
      <c r="P113" s="54">
        <v>121.047</v>
      </c>
      <c r="Q113" s="180">
        <f t="shared" si="5"/>
        <v>1319.6100000000001</v>
      </c>
      <c r="R113" s="27"/>
    </row>
    <row r="114" spans="1:18">
      <c r="A114" s="176"/>
      <c r="B114" s="306" t="s">
        <v>78</v>
      </c>
      <c r="C114" s="32" t="s">
        <v>11</v>
      </c>
      <c r="D114" s="52">
        <v>0.35349999999999998</v>
      </c>
      <c r="E114" s="52">
        <v>2.0604</v>
      </c>
      <c r="F114" s="191">
        <f t="shared" si="3"/>
        <v>2.4138999999999999</v>
      </c>
      <c r="G114" s="77">
        <v>0.68400000000000005</v>
      </c>
      <c r="H114" s="77">
        <v>84.7166</v>
      </c>
      <c r="I114" s="174"/>
      <c r="J114" s="191">
        <f t="shared" si="4"/>
        <v>84.7166</v>
      </c>
      <c r="K114" s="77">
        <v>0.24110000000000001</v>
      </c>
      <c r="L114" s="33">
        <v>0.1832</v>
      </c>
      <c r="M114" s="33">
        <v>0.70489999999999997</v>
      </c>
      <c r="N114" s="33">
        <v>22.240500000000001</v>
      </c>
      <c r="O114" s="33">
        <v>0.36420000000000002</v>
      </c>
      <c r="P114" s="33">
        <v>25.6492</v>
      </c>
      <c r="Q114" s="175">
        <f t="shared" si="5"/>
        <v>137.19759999999999</v>
      </c>
      <c r="R114" s="27"/>
    </row>
    <row r="115" spans="1:18">
      <c r="A115" s="176"/>
      <c r="B115" s="307"/>
      <c r="C115" s="192" t="s">
        <v>13</v>
      </c>
      <c r="D115" s="53">
        <v>202.49999770423719</v>
      </c>
      <c r="E115" s="53">
        <v>1297.306</v>
      </c>
      <c r="F115" s="193">
        <f t="shared" si="3"/>
        <v>1499.8059977042371</v>
      </c>
      <c r="G115" s="78">
        <v>690.12800000000004</v>
      </c>
      <c r="H115" s="78">
        <v>56209.415000000001</v>
      </c>
      <c r="I115" s="179"/>
      <c r="J115" s="193">
        <f t="shared" si="4"/>
        <v>56209.415000000001</v>
      </c>
      <c r="K115" s="78">
        <v>404.21600000000001</v>
      </c>
      <c r="L115" s="54">
        <v>113.163</v>
      </c>
      <c r="M115" s="54">
        <v>209.624</v>
      </c>
      <c r="N115" s="54">
        <v>9059.6470000000008</v>
      </c>
      <c r="O115" s="54">
        <v>159.97</v>
      </c>
      <c r="P115" s="54">
        <v>14564.099</v>
      </c>
      <c r="Q115" s="180">
        <f t="shared" si="5"/>
        <v>82910.067997704245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/>
      <c r="E118" s="52"/>
      <c r="F118" s="191">
        <f t="shared" si="3"/>
        <v>0</v>
      </c>
      <c r="G118" s="77"/>
      <c r="H118" s="77"/>
      <c r="I118" s="174"/>
      <c r="J118" s="191">
        <f t="shared" si="4"/>
        <v>0</v>
      </c>
      <c r="K118" s="77"/>
      <c r="L118" s="33"/>
      <c r="M118" s="33"/>
      <c r="N118" s="33"/>
      <c r="O118" s="33"/>
      <c r="P118" s="33"/>
      <c r="Q118" s="175">
        <f t="shared" si="5"/>
        <v>0</v>
      </c>
      <c r="R118" s="27"/>
    </row>
    <row r="119" spans="1:18">
      <c r="A119" s="176"/>
      <c r="B119" s="307"/>
      <c r="C119" s="192" t="s">
        <v>13</v>
      </c>
      <c r="D119" s="53"/>
      <c r="E119" s="53"/>
      <c r="F119" s="193">
        <f t="shared" si="3"/>
        <v>0</v>
      </c>
      <c r="G119" s="78"/>
      <c r="H119" s="78"/>
      <c r="I119" s="179"/>
      <c r="J119" s="193">
        <f t="shared" si="4"/>
        <v>0</v>
      </c>
      <c r="K119" s="78"/>
      <c r="L119" s="54"/>
      <c r="M119" s="54"/>
      <c r="N119" s="54"/>
      <c r="O119" s="54"/>
      <c r="P119" s="54"/>
      <c r="Q119" s="180">
        <f t="shared" si="5"/>
        <v>0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/>
      <c r="E120" s="52"/>
      <c r="F120" s="191">
        <f t="shared" si="3"/>
        <v>0</v>
      </c>
      <c r="G120" s="77"/>
      <c r="H120" s="77"/>
      <c r="I120" s="174"/>
      <c r="J120" s="191">
        <f t="shared" si="4"/>
        <v>0</v>
      </c>
      <c r="K120" s="77">
        <v>0.06</v>
      </c>
      <c r="L120" s="33"/>
      <c r="M120" s="33"/>
      <c r="N120" s="33"/>
      <c r="O120" s="33"/>
      <c r="P120" s="33"/>
      <c r="Q120" s="175">
        <f t="shared" si="5"/>
        <v>0.06</v>
      </c>
      <c r="R120" s="27"/>
    </row>
    <row r="121" spans="1:18">
      <c r="A121" s="176"/>
      <c r="B121" s="307"/>
      <c r="C121" s="192" t="s">
        <v>13</v>
      </c>
      <c r="D121" s="53"/>
      <c r="E121" s="53"/>
      <c r="F121" s="193">
        <f t="shared" si="3"/>
        <v>0</v>
      </c>
      <c r="G121" s="78"/>
      <c r="H121" s="78"/>
      <c r="I121" s="179"/>
      <c r="J121" s="193">
        <f t="shared" si="4"/>
        <v>0</v>
      </c>
      <c r="K121" s="78">
        <v>6.48</v>
      </c>
      <c r="L121" s="54"/>
      <c r="M121" s="54"/>
      <c r="N121" s="54"/>
      <c r="O121" s="54"/>
      <c r="P121" s="54"/>
      <c r="Q121" s="180">
        <f t="shared" si="5"/>
        <v>6.48</v>
      </c>
      <c r="R121" s="27"/>
    </row>
    <row r="122" spans="1:18">
      <c r="A122" s="176"/>
      <c r="B122" s="306" t="s">
        <v>84</v>
      </c>
      <c r="C122" s="32" t="s">
        <v>11</v>
      </c>
      <c r="D122" s="52">
        <v>4.8053999999999997</v>
      </c>
      <c r="E122" s="52">
        <v>3.5000000000000003E-2</v>
      </c>
      <c r="F122" s="191">
        <f t="shared" si="3"/>
        <v>4.8403999999999998</v>
      </c>
      <c r="G122" s="77">
        <v>1.4745999999999999</v>
      </c>
      <c r="H122" s="77">
        <v>2.9167999999999998</v>
      </c>
      <c r="I122" s="174"/>
      <c r="J122" s="191">
        <f t="shared" si="4"/>
        <v>2.9167999999999998</v>
      </c>
      <c r="K122" s="77">
        <v>5.4899999999999997E-2</v>
      </c>
      <c r="L122" s="33">
        <v>6.15</v>
      </c>
      <c r="M122" s="33">
        <v>10.1266</v>
      </c>
      <c r="N122" s="33">
        <v>1.2557</v>
      </c>
      <c r="O122" s="33"/>
      <c r="P122" s="33">
        <v>6.9400000000000003E-2</v>
      </c>
      <c r="Q122" s="175">
        <f t="shared" si="5"/>
        <v>26.888400000000001</v>
      </c>
      <c r="R122" s="27"/>
    </row>
    <row r="123" spans="1:18">
      <c r="A123" s="176"/>
      <c r="B123" s="307"/>
      <c r="C123" s="192" t="s">
        <v>13</v>
      </c>
      <c r="D123" s="53">
        <v>3110.9237647311447</v>
      </c>
      <c r="E123" s="53">
        <v>19.872</v>
      </c>
      <c r="F123" s="193">
        <f t="shared" si="3"/>
        <v>3130.7957647311446</v>
      </c>
      <c r="G123" s="78">
        <v>2383.3110000000001</v>
      </c>
      <c r="H123" s="78">
        <v>2781.0729999999999</v>
      </c>
      <c r="I123" s="179"/>
      <c r="J123" s="193">
        <f t="shared" si="4"/>
        <v>2781.0729999999999</v>
      </c>
      <c r="K123" s="78">
        <v>16.664999999999999</v>
      </c>
      <c r="L123" s="54">
        <v>2752.5549999999998</v>
      </c>
      <c r="M123" s="54">
        <v>16208.111000000001</v>
      </c>
      <c r="N123" s="54">
        <v>1931.6659999999999</v>
      </c>
      <c r="O123" s="54"/>
      <c r="P123" s="54">
        <v>64.994</v>
      </c>
      <c r="Q123" s="180">
        <f t="shared" si="5"/>
        <v>29269.170764731145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0.24354999999999999</v>
      </c>
      <c r="E124" s="52">
        <v>4.53E-2</v>
      </c>
      <c r="F124" s="191">
        <f t="shared" si="3"/>
        <v>0.28885</v>
      </c>
      <c r="G124" s="77">
        <v>0.13400000000000001</v>
      </c>
      <c r="H124" s="77">
        <v>0.95569999999999999</v>
      </c>
      <c r="I124" s="174"/>
      <c r="J124" s="191">
        <f t="shared" si="4"/>
        <v>0.95569999999999999</v>
      </c>
      <c r="K124" s="77">
        <v>0.71330000000000005</v>
      </c>
      <c r="L124" s="33">
        <v>0.13469999999999999</v>
      </c>
      <c r="M124" s="33">
        <v>0.1739</v>
      </c>
      <c r="N124" s="33">
        <v>1.8599999999999998E-2</v>
      </c>
      <c r="O124" s="33">
        <v>1.7000000000000001E-2</v>
      </c>
      <c r="P124" s="33"/>
      <c r="Q124" s="175">
        <f t="shared" si="5"/>
        <v>2.4360500000000003</v>
      </c>
      <c r="R124" s="27"/>
    </row>
    <row r="125" spans="1:18">
      <c r="A125" s="27"/>
      <c r="B125" s="307"/>
      <c r="C125" s="192" t="s">
        <v>13</v>
      </c>
      <c r="D125" s="53">
        <v>1441.5461836570462</v>
      </c>
      <c r="E125" s="53">
        <v>44.603999999999999</v>
      </c>
      <c r="F125" s="193">
        <f t="shared" si="3"/>
        <v>1486.1501836570462</v>
      </c>
      <c r="G125" s="78">
        <v>129.46100000000001</v>
      </c>
      <c r="H125" s="78">
        <v>558.33699999999999</v>
      </c>
      <c r="I125" s="179"/>
      <c r="J125" s="193">
        <f t="shared" si="4"/>
        <v>558.33699999999999</v>
      </c>
      <c r="K125" s="78">
        <v>335.06</v>
      </c>
      <c r="L125" s="54">
        <v>93.685000000000002</v>
      </c>
      <c r="M125" s="54">
        <v>137.749</v>
      </c>
      <c r="N125" s="54">
        <v>11.156000000000001</v>
      </c>
      <c r="O125" s="54">
        <v>1.8360000000000001</v>
      </c>
      <c r="P125" s="54"/>
      <c r="Q125" s="180">
        <f t="shared" si="5"/>
        <v>2753.4341836570457</v>
      </c>
      <c r="R125" s="27"/>
    </row>
    <row r="126" spans="1:18">
      <c r="A126" s="27"/>
      <c r="B126" s="46" t="s">
        <v>15</v>
      </c>
      <c r="C126" s="32" t="s">
        <v>11</v>
      </c>
      <c r="D126" s="52">
        <v>0.14149999999999999</v>
      </c>
      <c r="E126" s="52"/>
      <c r="F126" s="191">
        <f t="shared" si="3"/>
        <v>0.14149999999999999</v>
      </c>
      <c r="G126" s="77">
        <v>0.85299999999999998</v>
      </c>
      <c r="H126" s="77">
        <v>0.753</v>
      </c>
      <c r="I126" s="174"/>
      <c r="J126" s="191">
        <f t="shared" si="4"/>
        <v>0.753</v>
      </c>
      <c r="K126" s="77"/>
      <c r="L126" s="33">
        <v>9.218</v>
      </c>
      <c r="M126" s="33"/>
      <c r="N126" s="33"/>
      <c r="O126" s="33"/>
      <c r="P126" s="33"/>
      <c r="Q126" s="175">
        <f t="shared" si="5"/>
        <v>10.9655</v>
      </c>
      <c r="R126" s="27"/>
    </row>
    <row r="127" spans="1:18">
      <c r="A127" s="27"/>
      <c r="B127" s="177" t="s">
        <v>86</v>
      </c>
      <c r="C127" s="192" t="s">
        <v>13</v>
      </c>
      <c r="D127" s="53">
        <v>90.687598971865583</v>
      </c>
      <c r="E127" s="53"/>
      <c r="F127" s="193">
        <f t="shared" si="3"/>
        <v>90.687598971865583</v>
      </c>
      <c r="G127" s="78">
        <v>203.262</v>
      </c>
      <c r="H127" s="78">
        <v>663.02300000000002</v>
      </c>
      <c r="I127" s="179"/>
      <c r="J127" s="193">
        <f t="shared" si="4"/>
        <v>663.02300000000002</v>
      </c>
      <c r="K127" s="78"/>
      <c r="L127" s="54">
        <v>995.38300000000004</v>
      </c>
      <c r="M127" s="54"/>
      <c r="N127" s="54"/>
      <c r="O127" s="54"/>
      <c r="P127" s="54"/>
      <c r="Q127" s="180">
        <f t="shared" si="5"/>
        <v>1952.3555989718657</v>
      </c>
      <c r="R127" s="27"/>
    </row>
    <row r="128" spans="1:18">
      <c r="A128" s="27"/>
      <c r="B128" s="308" t="s">
        <v>19</v>
      </c>
      <c r="C128" s="32" t="s">
        <v>11</v>
      </c>
      <c r="D128" s="55">
        <v>7.3665499999999993</v>
      </c>
      <c r="E128" s="55">
        <v>220.82929999999999</v>
      </c>
      <c r="F128" s="191">
        <f t="shared" si="3"/>
        <v>228.19584999999998</v>
      </c>
      <c r="G128" s="55">
        <v>10.7159</v>
      </c>
      <c r="H128" s="55">
        <v>1564.9159</v>
      </c>
      <c r="I128" s="50"/>
      <c r="J128" s="191">
        <f t="shared" si="4"/>
        <v>1564.9159</v>
      </c>
      <c r="K128" s="55">
        <v>152.82150000000001</v>
      </c>
      <c r="L128" s="55">
        <v>18.015999999999998</v>
      </c>
      <c r="M128" s="33">
        <v>11.007199999999999</v>
      </c>
      <c r="N128" s="33">
        <v>23.749500000000001</v>
      </c>
      <c r="O128" s="55">
        <v>0.7158000000000001</v>
      </c>
      <c r="P128" s="55">
        <v>25.941400000000002</v>
      </c>
      <c r="Q128" s="175">
        <f t="shared" si="5"/>
        <v>2036.0790499999998</v>
      </c>
      <c r="R128" s="27"/>
    </row>
    <row r="129" spans="1:18">
      <c r="A129" s="183"/>
      <c r="B129" s="309"/>
      <c r="C129" s="192" t="s">
        <v>13</v>
      </c>
      <c r="D129" s="54">
        <v>5885.3519332771748</v>
      </c>
      <c r="E129" s="54">
        <v>34887.186000000002</v>
      </c>
      <c r="F129" s="193">
        <f t="shared" si="3"/>
        <v>40772.537933277177</v>
      </c>
      <c r="G129" s="68">
        <v>8019.5879999999997</v>
      </c>
      <c r="H129" s="68">
        <v>268964.74099999998</v>
      </c>
      <c r="I129" s="63"/>
      <c r="J129" s="193">
        <f t="shared" si="4"/>
        <v>268964.74099999998</v>
      </c>
      <c r="K129" s="68">
        <v>24959.637000000002</v>
      </c>
      <c r="L129" s="54">
        <v>5719.7969999999996</v>
      </c>
      <c r="M129" s="54">
        <v>16556.592000000001</v>
      </c>
      <c r="N129" s="54">
        <v>11075.114000000001</v>
      </c>
      <c r="O129" s="54">
        <v>435.07600000000002</v>
      </c>
      <c r="P129" s="54">
        <v>14804.162</v>
      </c>
      <c r="Q129" s="180">
        <f t="shared" si="5"/>
        <v>391307.24493327719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3"/>
        <v>0</v>
      </c>
      <c r="G132" s="77">
        <v>1.2999999999999999E-3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1.2999999999999999E-3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3"/>
        <v>0</v>
      </c>
      <c r="G133" s="78">
        <v>22.356000000000002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22.356000000000002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6">SUM(D134:E134)</f>
        <v>0</v>
      </c>
      <c r="G134" s="139">
        <v>2.5999999999999999E-3</v>
      </c>
      <c r="H134" s="139">
        <v>2.8000000000000001E-2</v>
      </c>
      <c r="I134" s="200"/>
      <c r="J134" s="199">
        <f t="shared" ref="J134:J142" si="7">SUM(H134:I134)</f>
        <v>2.8000000000000001E-2</v>
      </c>
      <c r="K134" s="139"/>
      <c r="L134" s="93"/>
      <c r="M134" s="93"/>
      <c r="N134" s="93"/>
      <c r="O134" s="93"/>
      <c r="P134" s="93"/>
      <c r="Q134" s="175">
        <f t="shared" si="5"/>
        <v>3.0600000000000002E-2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33"/>
      <c r="O135" s="33"/>
      <c r="P135" s="33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6"/>
        <v>0</v>
      </c>
      <c r="G136" s="78">
        <v>2.1059999999999999</v>
      </c>
      <c r="H136" s="156">
        <v>36.287999999999997</v>
      </c>
      <c r="I136" s="179"/>
      <c r="J136" s="202">
        <f t="shared" si="7"/>
        <v>36.287999999999997</v>
      </c>
      <c r="K136" s="103"/>
      <c r="L136" s="54"/>
      <c r="M136" s="92"/>
      <c r="N136" s="54"/>
      <c r="O136" s="54"/>
      <c r="P136" s="54"/>
      <c r="Q136" s="197">
        <f t="shared" si="5"/>
        <v>38.393999999999998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6"/>
        <v>0</v>
      </c>
      <c r="G137" s="49">
        <v>3.8999999999999998E-3</v>
      </c>
      <c r="H137" s="49">
        <v>2.8000000000000001E-2</v>
      </c>
      <c r="I137" s="47"/>
      <c r="J137" s="199">
        <f t="shared" si="7"/>
        <v>2.8000000000000001E-2</v>
      </c>
      <c r="K137" s="49"/>
      <c r="L137" s="33"/>
      <c r="M137" s="97"/>
      <c r="N137" s="160"/>
      <c r="O137" s="93"/>
      <c r="P137" s="93"/>
      <c r="Q137" s="175">
        <f t="shared" si="5"/>
        <v>3.1899999999999998E-2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6"/>
        <v>0</v>
      </c>
      <c r="G139" s="68">
        <v>24.462000000000003</v>
      </c>
      <c r="H139" s="68">
        <v>36.287999999999997</v>
      </c>
      <c r="I139" s="63"/>
      <c r="J139" s="202">
        <f t="shared" si="7"/>
        <v>36.287999999999997</v>
      </c>
      <c r="K139" s="68"/>
      <c r="L139" s="54"/>
      <c r="M139" s="70"/>
      <c r="N139" s="70"/>
      <c r="O139" s="54"/>
      <c r="P139" s="54"/>
      <c r="Q139" s="197">
        <f t="shared" si="5"/>
        <v>60.75</v>
      </c>
      <c r="R139" s="27"/>
    </row>
    <row r="140" spans="1:18">
      <c r="A140" s="27"/>
      <c r="B140" s="28" t="s">
        <v>0</v>
      </c>
      <c r="C140" s="29" t="s">
        <v>11</v>
      </c>
      <c r="D140" s="125">
        <v>248.12944999999993</v>
      </c>
      <c r="E140" s="127">
        <f t="shared" ref="E140" si="8">E137+E128+E104</f>
        <v>1512.9358000000002</v>
      </c>
      <c r="F140" s="199">
        <f t="shared" si="6"/>
        <v>1761.0652500000001</v>
      </c>
      <c r="G140" s="147">
        <f t="shared" ref="G140:H140" si="9">G137+G128+G104</f>
        <v>7435.0454000000009</v>
      </c>
      <c r="H140" s="152">
        <f t="shared" si="9"/>
        <v>4319.2423000000008</v>
      </c>
      <c r="I140" s="57"/>
      <c r="J140" s="199">
        <f t="shared" si="7"/>
        <v>4319.2423000000008</v>
      </c>
      <c r="K140" s="155">
        <f>K137+K128+K104</f>
        <v>2765.0719000000004</v>
      </c>
      <c r="L140" s="93">
        <f t="shared" ref="L140:M140" si="10">L137+L128+L104</f>
        <v>175.40854999999999</v>
      </c>
      <c r="M140" s="97">
        <f t="shared" si="10"/>
        <v>11.446099999999999</v>
      </c>
      <c r="N140" s="97">
        <f>N137+N128+N104</f>
        <v>99.651600000000002</v>
      </c>
      <c r="O140" s="93">
        <f t="shared" ref="O140:P140" si="11">O137+O128+O104</f>
        <v>5.4771000000000001</v>
      </c>
      <c r="P140" s="93">
        <f t="shared" si="11"/>
        <v>41.166640000000001</v>
      </c>
      <c r="Q140" s="175">
        <f t="shared" si="5"/>
        <v>16613.574840000001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275202.64199999993</v>
      </c>
      <c r="E142" s="118">
        <f t="shared" ref="E142" si="13">E139+E129+E105</f>
        <v>657255.98899999994</v>
      </c>
      <c r="F142" s="207">
        <f t="shared" si="6"/>
        <v>932458.63099999982</v>
      </c>
      <c r="G142" s="149">
        <f t="shared" ref="G142:H142" si="14">G139+G129+G105</f>
        <v>2754493.9699999988</v>
      </c>
      <c r="H142" s="154">
        <f t="shared" si="14"/>
        <v>857472.78999999992</v>
      </c>
      <c r="I142" s="58"/>
      <c r="J142" s="207">
        <f t="shared" si="7"/>
        <v>857472.78999999992</v>
      </c>
      <c r="K142" s="149">
        <f>K139+K129+K105</f>
        <v>784599.39100000006</v>
      </c>
      <c r="L142" s="37">
        <f t="shared" ref="L142:M142" si="15">L139+L129+L105</f>
        <v>59304.82</v>
      </c>
      <c r="M142" s="71">
        <f t="shared" si="15"/>
        <v>16722.555</v>
      </c>
      <c r="N142" s="71">
        <f>N139+N129+N105</f>
        <v>66223.214000000007</v>
      </c>
      <c r="O142" s="37">
        <f t="shared" ref="O142:P142" si="16">O139+O129+O105</f>
        <v>6275.3949999999995</v>
      </c>
      <c r="P142" s="37">
        <f t="shared" si="16"/>
        <v>34351.255000000005</v>
      </c>
      <c r="Q142" s="187">
        <f t="shared" si="12"/>
        <v>5511902.0209999979</v>
      </c>
      <c r="R142" s="27"/>
    </row>
    <row r="143" spans="1:18"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opLeftCell="F130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111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0.59699999999999998</v>
      </c>
      <c r="H5" s="77">
        <v>172.43260000000001</v>
      </c>
      <c r="I5" s="174"/>
      <c r="J5" s="173">
        <f>SUM(H5:I5)</f>
        <v>172.43260000000001</v>
      </c>
      <c r="K5" s="77">
        <v>5.2938000000000001</v>
      </c>
      <c r="L5" s="33">
        <v>0.80800000000000005</v>
      </c>
      <c r="M5" s="33"/>
      <c r="N5" s="33"/>
      <c r="O5" s="33"/>
      <c r="P5" s="33"/>
      <c r="Q5" s="175">
        <f>SUM(F5:G5,J5:P5)</f>
        <v>179.13140000000001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44.970999999999997</v>
      </c>
      <c r="H6" s="78">
        <v>10830.35</v>
      </c>
      <c r="I6" s="179"/>
      <c r="J6" s="178">
        <f>SUM(H6:I6)</f>
        <v>10830.35</v>
      </c>
      <c r="K6" s="78">
        <v>177.05699999999999</v>
      </c>
      <c r="L6" s="54">
        <v>21.233000000000001</v>
      </c>
      <c r="M6" s="54"/>
      <c r="N6" s="54"/>
      <c r="O6" s="54"/>
      <c r="P6" s="54"/>
      <c r="Q6" s="180">
        <f>SUM(F6:G6,J6:P6)</f>
        <v>11073.611000000001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/>
      <c r="F7" s="181">
        <f t="shared" ref="F7:F68" si="0">SUM(D7:E7)</f>
        <v>0</v>
      </c>
      <c r="G7" s="77">
        <v>1.7275</v>
      </c>
      <c r="H7" s="77">
        <v>325.85199999999998</v>
      </c>
      <c r="I7" s="174"/>
      <c r="J7" s="181">
        <f t="shared" ref="J7:J68" si="1">SUM(H7:I7)</f>
        <v>325.85199999999998</v>
      </c>
      <c r="K7" s="77">
        <v>19.579999999999998</v>
      </c>
      <c r="L7" s="33">
        <v>8.0000000000000002E-3</v>
      </c>
      <c r="M7" s="33"/>
      <c r="N7" s="33"/>
      <c r="O7" s="33"/>
      <c r="P7" s="33"/>
      <c r="Q7" s="175">
        <f t="shared" ref="Q7:Q68" si="2">SUM(F7:G7,J7:P7)</f>
        <v>347.16749999999996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/>
      <c r="F8" s="178">
        <f t="shared" si="0"/>
        <v>0</v>
      </c>
      <c r="G8" s="78">
        <v>6.3220000000000001</v>
      </c>
      <c r="H8" s="78">
        <v>12146.63</v>
      </c>
      <c r="I8" s="179"/>
      <c r="J8" s="178">
        <f t="shared" si="1"/>
        <v>12146.63</v>
      </c>
      <c r="K8" s="103">
        <v>298.37099999999998</v>
      </c>
      <c r="L8" s="54">
        <v>4.2999999999999997E-2</v>
      </c>
      <c r="M8" s="54"/>
      <c r="N8" s="54"/>
      <c r="O8" s="54"/>
      <c r="P8" s="54"/>
      <c r="Q8" s="180">
        <f t="shared" si="2"/>
        <v>12451.365999999998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/>
      <c r="F9" s="181">
        <f>SUM(D9:E9)</f>
        <v>0</v>
      </c>
      <c r="G9" s="49">
        <v>2.3245</v>
      </c>
      <c r="H9" s="49">
        <v>498.28459999999995</v>
      </c>
      <c r="I9" s="50"/>
      <c r="J9" s="181">
        <f>SUM(H9:I9)</f>
        <v>498.28459999999995</v>
      </c>
      <c r="K9" s="49">
        <v>24.873799999999999</v>
      </c>
      <c r="L9" s="33">
        <v>0.81600000000000006</v>
      </c>
      <c r="M9" s="33"/>
      <c r="N9" s="33"/>
      <c r="O9" s="33"/>
      <c r="P9" s="33"/>
      <c r="Q9" s="175">
        <f t="shared" si="2"/>
        <v>526.2989</v>
      </c>
      <c r="R9" s="47"/>
    </row>
    <row r="10" spans="1:18">
      <c r="A10" s="183"/>
      <c r="B10" s="309"/>
      <c r="C10" s="177" t="s">
        <v>13</v>
      </c>
      <c r="D10" s="54"/>
      <c r="E10" s="54"/>
      <c r="F10" s="178">
        <f t="shared" si="0"/>
        <v>0</v>
      </c>
      <c r="G10" s="68">
        <v>51.292999999999999</v>
      </c>
      <c r="H10" s="68">
        <v>22976.98</v>
      </c>
      <c r="I10" s="63"/>
      <c r="J10" s="178">
        <f t="shared" si="1"/>
        <v>22976.98</v>
      </c>
      <c r="K10" s="68">
        <v>475.428</v>
      </c>
      <c r="L10" s="54">
        <v>21.276</v>
      </c>
      <c r="M10" s="54"/>
      <c r="N10" s="54"/>
      <c r="O10" s="54"/>
      <c r="P10" s="54"/>
      <c r="Q10" s="180">
        <f t="shared" si="2"/>
        <v>23524.977000000003</v>
      </c>
      <c r="R10" s="47"/>
    </row>
    <row r="11" spans="1:18">
      <c r="A11" s="310" t="s">
        <v>20</v>
      </c>
      <c r="B11" s="311"/>
      <c r="C11" s="48" t="s">
        <v>11</v>
      </c>
      <c r="D11" s="52">
        <v>412.03179999999998</v>
      </c>
      <c r="E11" s="52">
        <v>2.01E-2</v>
      </c>
      <c r="F11" s="181">
        <f t="shared" si="0"/>
        <v>412.05189999999999</v>
      </c>
      <c r="G11" s="77">
        <v>404.12240000000003</v>
      </c>
      <c r="H11" s="77"/>
      <c r="I11" s="174"/>
      <c r="J11" s="181">
        <f t="shared" si="1"/>
        <v>0</v>
      </c>
      <c r="K11" s="77">
        <v>104.20050000000001</v>
      </c>
      <c r="L11" s="33">
        <v>0.83</v>
      </c>
      <c r="M11" s="33"/>
      <c r="N11" s="33"/>
      <c r="O11" s="33"/>
      <c r="P11" s="33"/>
      <c r="Q11" s="175">
        <f t="shared" si="2"/>
        <v>921.20480000000009</v>
      </c>
      <c r="R11" s="47"/>
    </row>
    <row r="12" spans="1:18">
      <c r="A12" s="312"/>
      <c r="B12" s="313"/>
      <c r="C12" s="177" t="s">
        <v>13</v>
      </c>
      <c r="D12" s="53">
        <v>107887.03481483541</v>
      </c>
      <c r="E12" s="53">
        <v>7.3710000000000004</v>
      </c>
      <c r="F12" s="178">
        <f t="shared" si="0"/>
        <v>107894.40581483541</v>
      </c>
      <c r="G12" s="78">
        <v>403264.48499999999</v>
      </c>
      <c r="H12" s="78"/>
      <c r="I12" s="179"/>
      <c r="J12" s="178">
        <f t="shared" si="1"/>
        <v>0</v>
      </c>
      <c r="K12" s="78">
        <v>23762.932000000001</v>
      </c>
      <c r="L12" s="54">
        <v>224.05500000000001</v>
      </c>
      <c r="M12" s="54"/>
      <c r="N12" s="54"/>
      <c r="O12" s="54"/>
      <c r="P12" s="54"/>
      <c r="Q12" s="180">
        <f t="shared" si="2"/>
        <v>535145.8778148354</v>
      </c>
      <c r="R12" s="47"/>
    </row>
    <row r="13" spans="1:18">
      <c r="A13" s="27"/>
      <c r="B13" s="306" t="s">
        <v>21</v>
      </c>
      <c r="C13" s="48" t="s">
        <v>11</v>
      </c>
      <c r="D13" s="52">
        <v>1.9192</v>
      </c>
      <c r="E13" s="52">
        <v>5.0728999999999997</v>
      </c>
      <c r="F13" s="181">
        <f t="shared" si="0"/>
        <v>6.9920999999999998</v>
      </c>
      <c r="G13" s="77">
        <v>1.4665999999999999</v>
      </c>
      <c r="H13" s="77">
        <v>0.28899999999999998</v>
      </c>
      <c r="I13" s="174"/>
      <c r="J13" s="181">
        <f t="shared" si="1"/>
        <v>0.28899999999999998</v>
      </c>
      <c r="K13" s="77">
        <v>6.25E-2</v>
      </c>
      <c r="L13" s="33">
        <v>0.1341</v>
      </c>
      <c r="M13" s="33"/>
      <c r="N13" s="33"/>
      <c r="O13" s="33"/>
      <c r="P13" s="33"/>
      <c r="Q13" s="175">
        <f t="shared" si="2"/>
        <v>8.9443000000000001</v>
      </c>
      <c r="R13" s="47"/>
    </row>
    <row r="14" spans="1:18">
      <c r="A14" s="172" t="s">
        <v>0</v>
      </c>
      <c r="B14" s="307"/>
      <c r="C14" s="177" t="s">
        <v>13</v>
      </c>
      <c r="D14" s="53">
        <v>6977.8367725015223</v>
      </c>
      <c r="E14" s="53">
        <v>18123.393</v>
      </c>
      <c r="F14" s="178">
        <f t="shared" si="0"/>
        <v>25101.229772501523</v>
      </c>
      <c r="G14" s="78">
        <v>3147.2840000000001</v>
      </c>
      <c r="H14" s="78">
        <v>552.69799999999998</v>
      </c>
      <c r="I14" s="179"/>
      <c r="J14" s="178">
        <f t="shared" si="1"/>
        <v>552.69799999999998</v>
      </c>
      <c r="K14" s="78">
        <v>158.26300000000001</v>
      </c>
      <c r="L14" s="54">
        <v>439.07499999999999</v>
      </c>
      <c r="M14" s="54"/>
      <c r="N14" s="54"/>
      <c r="O14" s="54"/>
      <c r="P14" s="54"/>
      <c r="Q14" s="180">
        <f t="shared" si="2"/>
        <v>29398.549772501523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0.41160000000000002</v>
      </c>
      <c r="E15" s="52">
        <v>8.2000000000000007E-3</v>
      </c>
      <c r="F15" s="181">
        <f t="shared" si="0"/>
        <v>0.41980000000000001</v>
      </c>
      <c r="G15" s="77">
        <v>0.46879999999999999</v>
      </c>
      <c r="H15" s="77">
        <v>0.64900000000000002</v>
      </c>
      <c r="I15" s="174"/>
      <c r="J15" s="181">
        <f t="shared" si="1"/>
        <v>0.64900000000000002</v>
      </c>
      <c r="K15" s="77">
        <v>0.31519999999999998</v>
      </c>
      <c r="L15" s="33">
        <v>7.0000000000000001E-3</v>
      </c>
      <c r="M15" s="33"/>
      <c r="N15" s="33"/>
      <c r="O15" s="33"/>
      <c r="P15" s="33"/>
      <c r="Q15" s="175">
        <f t="shared" si="2"/>
        <v>1.8597999999999999</v>
      </c>
      <c r="R15" s="47"/>
    </row>
    <row r="16" spans="1:18">
      <c r="A16" s="176" t="s">
        <v>0</v>
      </c>
      <c r="B16" s="307"/>
      <c r="C16" s="177" t="s">
        <v>13</v>
      </c>
      <c r="D16" s="53">
        <v>175.63607930784784</v>
      </c>
      <c r="E16" s="53">
        <v>7.085</v>
      </c>
      <c r="F16" s="178">
        <f t="shared" si="0"/>
        <v>182.72107930784784</v>
      </c>
      <c r="G16" s="78">
        <v>654.16999999999996</v>
      </c>
      <c r="H16" s="78">
        <v>1009.0890000000001</v>
      </c>
      <c r="I16" s="179"/>
      <c r="J16" s="178">
        <f t="shared" si="1"/>
        <v>1009.0890000000001</v>
      </c>
      <c r="K16" s="78">
        <v>509.87599999999998</v>
      </c>
      <c r="L16" s="54">
        <v>10.584</v>
      </c>
      <c r="M16" s="54"/>
      <c r="N16" s="54"/>
      <c r="O16" s="54"/>
      <c r="P16" s="54"/>
      <c r="Q16" s="180">
        <f t="shared" si="2"/>
        <v>2366.4400793078476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264.83479999999997</v>
      </c>
      <c r="E17" s="52">
        <v>139.22</v>
      </c>
      <c r="F17" s="181">
        <f t="shared" si="0"/>
        <v>404.0548</v>
      </c>
      <c r="G17" s="77">
        <v>32.345599999999997</v>
      </c>
      <c r="H17" s="77"/>
      <c r="I17" s="174"/>
      <c r="J17" s="181">
        <f t="shared" si="1"/>
        <v>0</v>
      </c>
      <c r="K17" s="77"/>
      <c r="L17" s="33">
        <v>0.17499999999999999</v>
      </c>
      <c r="M17" s="33"/>
      <c r="N17" s="33"/>
      <c r="O17" s="33"/>
      <c r="P17" s="33"/>
      <c r="Q17" s="175">
        <f t="shared" si="2"/>
        <v>436.5754</v>
      </c>
      <c r="R17" s="47"/>
    </row>
    <row r="18" spans="1:18">
      <c r="A18" s="176"/>
      <c r="B18" s="307"/>
      <c r="C18" s="177" t="s">
        <v>13</v>
      </c>
      <c r="D18" s="53">
        <v>411014.90610025957</v>
      </c>
      <c r="E18" s="53">
        <v>203589.37299999999</v>
      </c>
      <c r="F18" s="178">
        <f t="shared" si="0"/>
        <v>614604.27910025953</v>
      </c>
      <c r="G18" s="78">
        <v>45944.777000000002</v>
      </c>
      <c r="H18" s="78"/>
      <c r="I18" s="179"/>
      <c r="J18" s="178">
        <f t="shared" si="1"/>
        <v>0</v>
      </c>
      <c r="K18" s="78"/>
      <c r="L18" s="54">
        <v>257.5</v>
      </c>
      <c r="M18" s="54"/>
      <c r="N18" s="54"/>
      <c r="O18" s="54"/>
      <c r="P18" s="54"/>
      <c r="Q18" s="180">
        <f t="shared" si="2"/>
        <v>660806.55610025954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7.0762</v>
      </c>
      <c r="E19" s="52">
        <v>5.0498000000000003</v>
      </c>
      <c r="F19" s="181">
        <f t="shared" si="0"/>
        <v>12.126000000000001</v>
      </c>
      <c r="G19" s="77">
        <v>7.5838999999999999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19.709900000000001</v>
      </c>
      <c r="R19" s="47"/>
    </row>
    <row r="20" spans="1:18">
      <c r="A20" s="176"/>
      <c r="B20" s="177" t="s">
        <v>28</v>
      </c>
      <c r="C20" s="177" t="s">
        <v>13</v>
      </c>
      <c r="D20" s="53">
        <v>8833.6850051879373</v>
      </c>
      <c r="E20" s="53">
        <v>5985.2169999999996</v>
      </c>
      <c r="F20" s="178">
        <f t="shared" si="0"/>
        <v>14818.902005187938</v>
      </c>
      <c r="G20" s="78">
        <v>5055.1109999999999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19874.013005187939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82.4846</v>
      </c>
      <c r="E21" s="52">
        <v>52.239400000000003</v>
      </c>
      <c r="F21" s="181">
        <f t="shared" si="0"/>
        <v>134.72399999999999</v>
      </c>
      <c r="G21" s="77">
        <v>5.1943999999999999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139.91839999999999</v>
      </c>
      <c r="R21" s="47"/>
    </row>
    <row r="22" spans="1:18">
      <c r="A22" s="27"/>
      <c r="B22" s="307"/>
      <c r="C22" s="177" t="s">
        <v>13</v>
      </c>
      <c r="D22" s="53">
        <v>50283.204641842378</v>
      </c>
      <c r="E22" s="53">
        <v>30493.774000000001</v>
      </c>
      <c r="F22" s="178">
        <f t="shared" si="0"/>
        <v>80776.978641842376</v>
      </c>
      <c r="G22" s="78">
        <v>3079.4580000000001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83856.436641842374</v>
      </c>
      <c r="R22" s="47"/>
    </row>
    <row r="23" spans="1:18">
      <c r="A23" s="27"/>
      <c r="B23" s="308" t="s">
        <v>19</v>
      </c>
      <c r="C23" s="48" t="s">
        <v>11</v>
      </c>
      <c r="D23" s="33">
        <v>356.72640000000001</v>
      </c>
      <c r="E23" s="33">
        <v>201.59030000000001</v>
      </c>
      <c r="F23" s="181">
        <f t="shared" si="0"/>
        <v>558.31670000000008</v>
      </c>
      <c r="G23" s="49">
        <v>47.0593</v>
      </c>
      <c r="H23" s="49">
        <v>0.93799999999999994</v>
      </c>
      <c r="I23" s="50"/>
      <c r="J23" s="181">
        <f t="shared" si="1"/>
        <v>0.93799999999999994</v>
      </c>
      <c r="K23" s="49">
        <v>0.37769999999999998</v>
      </c>
      <c r="L23" s="33">
        <v>0.31609999999999999</v>
      </c>
      <c r="M23" s="33"/>
      <c r="N23" s="33"/>
      <c r="O23" s="33"/>
      <c r="P23" s="33"/>
      <c r="Q23" s="175">
        <f t="shared" si="2"/>
        <v>607.00780000000009</v>
      </c>
      <c r="R23" s="47"/>
    </row>
    <row r="24" spans="1:18">
      <c r="A24" s="183"/>
      <c r="B24" s="309"/>
      <c r="C24" s="177" t="s">
        <v>13</v>
      </c>
      <c r="D24" s="54">
        <v>477285.26859909925</v>
      </c>
      <c r="E24" s="54">
        <v>258198.842</v>
      </c>
      <c r="F24" s="178">
        <f t="shared" si="0"/>
        <v>735484.11059909919</v>
      </c>
      <c r="G24" s="68">
        <v>57880.799999999996</v>
      </c>
      <c r="H24" s="68">
        <v>1561.787</v>
      </c>
      <c r="I24" s="63"/>
      <c r="J24" s="178">
        <f t="shared" si="1"/>
        <v>1561.787</v>
      </c>
      <c r="K24" s="68">
        <v>668.13900000000001</v>
      </c>
      <c r="L24" s="54">
        <v>707.15899999999999</v>
      </c>
      <c r="M24" s="54"/>
      <c r="N24" s="54"/>
      <c r="O24" s="54"/>
      <c r="P24" s="54"/>
      <c r="Q24" s="180">
        <f t="shared" si="2"/>
        <v>796301.9955990992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9.4685000000000006</v>
      </c>
      <c r="E25" s="52">
        <v>5.7380000000000004</v>
      </c>
      <c r="F25" s="181">
        <f t="shared" si="0"/>
        <v>15.206500000000002</v>
      </c>
      <c r="G25" s="77">
        <v>264.76459999999997</v>
      </c>
      <c r="H25" s="77">
        <v>0.31159999999999999</v>
      </c>
      <c r="I25" s="174"/>
      <c r="J25" s="181">
        <f t="shared" si="1"/>
        <v>0.31159999999999999</v>
      </c>
      <c r="K25" s="77"/>
      <c r="L25" s="33">
        <v>2.8000000000000001E-2</v>
      </c>
      <c r="M25" s="33"/>
      <c r="N25" s="33"/>
      <c r="O25" s="33"/>
      <c r="P25" s="33"/>
      <c r="Q25" s="175">
        <f t="shared" si="2"/>
        <v>280.3107</v>
      </c>
      <c r="R25" s="47"/>
    </row>
    <row r="26" spans="1:18">
      <c r="A26" s="176" t="s">
        <v>31</v>
      </c>
      <c r="B26" s="307"/>
      <c r="C26" s="177" t="s">
        <v>13</v>
      </c>
      <c r="D26" s="53">
        <v>7502.7059704331014</v>
      </c>
      <c r="E26" s="53">
        <v>3900.6239999999998</v>
      </c>
      <c r="F26" s="178">
        <f t="shared" si="0"/>
        <v>11403.3299704331</v>
      </c>
      <c r="G26" s="78">
        <v>263150.99</v>
      </c>
      <c r="H26" s="78">
        <v>311.80599999999998</v>
      </c>
      <c r="I26" s="179"/>
      <c r="J26" s="178">
        <f t="shared" si="1"/>
        <v>311.80599999999998</v>
      </c>
      <c r="K26" s="78"/>
      <c r="L26" s="54">
        <v>24.192</v>
      </c>
      <c r="M26" s="54"/>
      <c r="N26" s="54"/>
      <c r="O26" s="54"/>
      <c r="P26" s="54"/>
      <c r="Q26" s="180">
        <f t="shared" si="2"/>
        <v>274890.31797043304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19.103000000000002</v>
      </c>
      <c r="E27" s="52">
        <v>9.9740000000000002</v>
      </c>
      <c r="F27" s="181">
        <f t="shared" si="0"/>
        <v>29.077000000000002</v>
      </c>
      <c r="G27" s="77">
        <v>26.581399999999999</v>
      </c>
      <c r="H27" s="77"/>
      <c r="I27" s="174"/>
      <c r="J27" s="181">
        <f t="shared" si="1"/>
        <v>0</v>
      </c>
      <c r="K27" s="138"/>
      <c r="L27" s="33"/>
      <c r="M27" s="33"/>
      <c r="N27" s="33"/>
      <c r="O27" s="33"/>
      <c r="P27" s="33"/>
      <c r="Q27" s="175">
        <f t="shared" si="2"/>
        <v>55.6584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8309.0231672555419</v>
      </c>
      <c r="E28" s="53">
        <v>4391.3900000000003</v>
      </c>
      <c r="F28" s="178">
        <f t="shared" si="0"/>
        <v>12700.413167255541</v>
      </c>
      <c r="G28" s="78">
        <v>24995.569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37695.982167255541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28.5715</v>
      </c>
      <c r="E29" s="33">
        <v>15.712</v>
      </c>
      <c r="F29" s="181">
        <f t="shared" si="0"/>
        <v>44.283500000000004</v>
      </c>
      <c r="G29" s="49">
        <v>291.34599999999995</v>
      </c>
      <c r="H29" s="49">
        <v>0.31159999999999999</v>
      </c>
      <c r="I29" s="50"/>
      <c r="J29" s="181">
        <f t="shared" si="1"/>
        <v>0.31159999999999999</v>
      </c>
      <c r="K29" s="49"/>
      <c r="L29" s="33">
        <v>2.8000000000000001E-2</v>
      </c>
      <c r="M29" s="55"/>
      <c r="N29" s="55"/>
      <c r="O29" s="33"/>
      <c r="P29" s="33"/>
      <c r="Q29" s="175">
        <f t="shared" si="2"/>
        <v>335.96909999999997</v>
      </c>
      <c r="R29" s="47"/>
    </row>
    <row r="30" spans="1:18">
      <c r="A30" s="183"/>
      <c r="B30" s="309"/>
      <c r="C30" s="177" t="s">
        <v>13</v>
      </c>
      <c r="D30" s="54">
        <v>15811.729137688642</v>
      </c>
      <c r="E30" s="54">
        <v>8292.0139999999992</v>
      </c>
      <c r="F30" s="178">
        <f t="shared" si="0"/>
        <v>24103.743137688642</v>
      </c>
      <c r="G30" s="68">
        <v>288146.55900000001</v>
      </c>
      <c r="H30" s="68">
        <v>311.80599999999998</v>
      </c>
      <c r="I30" s="63"/>
      <c r="J30" s="178">
        <f t="shared" si="1"/>
        <v>311.80599999999998</v>
      </c>
      <c r="K30" s="68"/>
      <c r="L30" s="54">
        <v>24.192</v>
      </c>
      <c r="M30" s="68"/>
      <c r="N30" s="68"/>
      <c r="O30" s="54"/>
      <c r="P30" s="54"/>
      <c r="Q30" s="180">
        <f t="shared" si="2"/>
        <v>312586.30013768864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/>
      <c r="E31" s="52">
        <v>0.14460000000000001</v>
      </c>
      <c r="F31" s="181">
        <f t="shared" si="0"/>
        <v>0.14460000000000001</v>
      </c>
      <c r="G31" s="77">
        <v>1.0938000000000001</v>
      </c>
      <c r="H31" s="77">
        <v>222.72620000000001</v>
      </c>
      <c r="I31" s="174"/>
      <c r="J31" s="181">
        <f t="shared" si="1"/>
        <v>222.72620000000001</v>
      </c>
      <c r="K31" s="77">
        <v>7.6254999999999997</v>
      </c>
      <c r="L31" s="33">
        <v>0.47470000000000001</v>
      </c>
      <c r="M31" s="33"/>
      <c r="N31" s="33"/>
      <c r="O31" s="33"/>
      <c r="P31" s="33"/>
      <c r="Q31" s="175">
        <f t="shared" si="2"/>
        <v>232.06480000000002</v>
      </c>
      <c r="R31" s="47"/>
    </row>
    <row r="32" spans="1:18">
      <c r="A32" s="176" t="s">
        <v>36</v>
      </c>
      <c r="B32" s="307"/>
      <c r="C32" s="177" t="s">
        <v>13</v>
      </c>
      <c r="D32" s="53"/>
      <c r="E32" s="53">
        <v>125.348</v>
      </c>
      <c r="F32" s="178">
        <f t="shared" si="0"/>
        <v>125.348</v>
      </c>
      <c r="G32" s="78">
        <v>466.69900000000001</v>
      </c>
      <c r="H32" s="78">
        <v>77647.917000000001</v>
      </c>
      <c r="I32" s="179"/>
      <c r="J32" s="178">
        <f t="shared" si="1"/>
        <v>77647.917000000001</v>
      </c>
      <c r="K32" s="78">
        <v>720.02499999999998</v>
      </c>
      <c r="L32" s="54">
        <v>105.54</v>
      </c>
      <c r="M32" s="54"/>
      <c r="N32" s="54"/>
      <c r="O32" s="54"/>
      <c r="P32" s="54"/>
      <c r="Q32" s="180">
        <f t="shared" si="2"/>
        <v>79065.528999999995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/>
      <c r="E33" s="52"/>
      <c r="F33" s="181">
        <f t="shared" si="0"/>
        <v>0</v>
      </c>
      <c r="G33" s="77">
        <v>0.04</v>
      </c>
      <c r="H33" s="77">
        <v>8.3762000000000008</v>
      </c>
      <c r="I33" s="174"/>
      <c r="J33" s="181">
        <f t="shared" si="1"/>
        <v>8.3762000000000008</v>
      </c>
      <c r="K33" s="77">
        <v>1.081</v>
      </c>
      <c r="L33" s="33">
        <v>7.6300000000000007E-2</v>
      </c>
      <c r="M33" s="33"/>
      <c r="N33" s="33"/>
      <c r="O33" s="33"/>
      <c r="P33" s="33"/>
      <c r="Q33" s="175">
        <f t="shared" si="2"/>
        <v>9.5734999999999992</v>
      </c>
      <c r="R33" s="47"/>
    </row>
    <row r="34" spans="1:18">
      <c r="A34" s="176" t="s">
        <v>38</v>
      </c>
      <c r="B34" s="307"/>
      <c r="C34" s="177" t="s">
        <v>13</v>
      </c>
      <c r="D34" s="53"/>
      <c r="E34" s="53"/>
      <c r="F34" s="178">
        <f t="shared" si="0"/>
        <v>0</v>
      </c>
      <c r="G34" s="78">
        <v>20.908999999999999</v>
      </c>
      <c r="H34" s="78">
        <v>1998.0219999999999</v>
      </c>
      <c r="I34" s="179"/>
      <c r="J34" s="178">
        <f t="shared" si="1"/>
        <v>1998.0219999999999</v>
      </c>
      <c r="K34" s="78">
        <v>128.59299999999999</v>
      </c>
      <c r="L34" s="54">
        <v>26.288</v>
      </c>
      <c r="M34" s="54"/>
      <c r="N34" s="54"/>
      <c r="O34" s="54"/>
      <c r="P34" s="54"/>
      <c r="Q34" s="180">
        <f t="shared" si="2"/>
        <v>2173.8119999999999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59.3994</v>
      </c>
      <c r="I35" s="174"/>
      <c r="J35" s="181">
        <f t="shared" si="1"/>
        <v>59.3994</v>
      </c>
      <c r="K35" s="77">
        <v>3.0419999999999998</v>
      </c>
      <c r="L35" s="33"/>
      <c r="M35" s="33"/>
      <c r="N35" s="33">
        <v>2.7099999999999999E-2</v>
      </c>
      <c r="O35" s="33"/>
      <c r="P35" s="33"/>
      <c r="Q35" s="175">
        <f t="shared" si="2"/>
        <v>62.468499999999999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5382.558</v>
      </c>
      <c r="I36" s="179"/>
      <c r="J36" s="178">
        <f t="shared" si="1"/>
        <v>5382.558</v>
      </c>
      <c r="K36" s="78">
        <v>206.499</v>
      </c>
      <c r="L36" s="54"/>
      <c r="M36" s="54"/>
      <c r="N36" s="54">
        <v>8.6280000000000001</v>
      </c>
      <c r="O36" s="54"/>
      <c r="P36" s="54"/>
      <c r="Q36" s="180">
        <f t="shared" si="2"/>
        <v>5597.6849999999995</v>
      </c>
      <c r="R36" s="47"/>
    </row>
    <row r="37" spans="1:18">
      <c r="A37" s="27"/>
      <c r="B37" s="308" t="s">
        <v>19</v>
      </c>
      <c r="C37" s="48" t="s">
        <v>11</v>
      </c>
      <c r="D37" s="33"/>
      <c r="E37" s="33">
        <v>0.14460000000000001</v>
      </c>
      <c r="F37" s="181">
        <f t="shared" si="0"/>
        <v>0.14460000000000001</v>
      </c>
      <c r="G37" s="49">
        <v>1.1338000000000001</v>
      </c>
      <c r="H37" s="49">
        <v>290.5018</v>
      </c>
      <c r="I37" s="50"/>
      <c r="J37" s="181">
        <f t="shared" si="1"/>
        <v>290.5018</v>
      </c>
      <c r="K37" s="49">
        <v>11.7485</v>
      </c>
      <c r="L37" s="33">
        <v>0.55100000000000005</v>
      </c>
      <c r="M37" s="33"/>
      <c r="N37" s="33">
        <v>2.7099999999999999E-2</v>
      </c>
      <c r="O37" s="33"/>
      <c r="P37" s="33"/>
      <c r="Q37" s="175">
        <f t="shared" si="2"/>
        <v>304.10679999999996</v>
      </c>
      <c r="R37" s="47"/>
    </row>
    <row r="38" spans="1:18">
      <c r="A38" s="183"/>
      <c r="B38" s="309"/>
      <c r="C38" s="177" t="s">
        <v>13</v>
      </c>
      <c r="D38" s="54"/>
      <c r="E38" s="54">
        <v>125.348</v>
      </c>
      <c r="F38" s="178">
        <f t="shared" si="0"/>
        <v>125.348</v>
      </c>
      <c r="G38" s="68">
        <v>487.608</v>
      </c>
      <c r="H38" s="68">
        <v>85028.497000000003</v>
      </c>
      <c r="I38" s="63"/>
      <c r="J38" s="178">
        <f t="shared" si="1"/>
        <v>85028.497000000003</v>
      </c>
      <c r="K38" s="68">
        <v>1055.117</v>
      </c>
      <c r="L38" s="54">
        <v>131.828</v>
      </c>
      <c r="M38" s="54"/>
      <c r="N38" s="54">
        <v>8.6280000000000001</v>
      </c>
      <c r="O38" s="54"/>
      <c r="P38" s="54"/>
      <c r="Q38" s="180">
        <f t="shared" si="2"/>
        <v>86837.025999999998</v>
      </c>
      <c r="R38" s="47"/>
    </row>
    <row r="39" spans="1:18">
      <c r="A39" s="310" t="s">
        <v>40</v>
      </c>
      <c r="B39" s="311"/>
      <c r="C39" s="48" t="s">
        <v>11</v>
      </c>
      <c r="D39" s="52">
        <v>0.24110000000000001</v>
      </c>
      <c r="E39" s="52">
        <v>8.4699999999999998E-2</v>
      </c>
      <c r="F39" s="181">
        <f t="shared" si="0"/>
        <v>0.32579999999999998</v>
      </c>
      <c r="G39" s="77">
        <v>9.8404000000000007</v>
      </c>
      <c r="H39" s="77">
        <v>51.339199999999998</v>
      </c>
      <c r="I39" s="174"/>
      <c r="J39" s="181">
        <f t="shared" si="1"/>
        <v>51.339199999999998</v>
      </c>
      <c r="K39" s="77">
        <v>24.873699999999999</v>
      </c>
      <c r="L39" s="33">
        <v>6.5721999999999996</v>
      </c>
      <c r="M39" s="33"/>
      <c r="N39" s="33">
        <v>3.9E-2</v>
      </c>
      <c r="O39" s="33"/>
      <c r="P39" s="33">
        <v>0.64690000000000003</v>
      </c>
      <c r="Q39" s="175">
        <f t="shared" si="2"/>
        <v>93.637199999999993</v>
      </c>
      <c r="R39" s="47"/>
    </row>
    <row r="40" spans="1:18">
      <c r="A40" s="312"/>
      <c r="B40" s="313"/>
      <c r="C40" s="177" t="s">
        <v>13</v>
      </c>
      <c r="D40" s="53">
        <v>165.9549593459995</v>
      </c>
      <c r="E40" s="53">
        <v>34.063000000000002</v>
      </c>
      <c r="F40" s="178">
        <f t="shared" si="0"/>
        <v>200.01795934599949</v>
      </c>
      <c r="G40" s="78">
        <v>379.04199999999997</v>
      </c>
      <c r="H40" s="78">
        <v>12004.12</v>
      </c>
      <c r="I40" s="179"/>
      <c r="J40" s="178">
        <f t="shared" si="1"/>
        <v>12004.12</v>
      </c>
      <c r="K40" s="78">
        <v>1422.3130000000001</v>
      </c>
      <c r="L40" s="54">
        <v>167.857</v>
      </c>
      <c r="M40" s="54"/>
      <c r="N40" s="54">
        <v>15.12</v>
      </c>
      <c r="O40" s="54"/>
      <c r="P40" s="54">
        <v>238.67599999999999</v>
      </c>
      <c r="Q40" s="180">
        <f t="shared" si="2"/>
        <v>14427.145959346</v>
      </c>
      <c r="R40" s="47"/>
    </row>
    <row r="41" spans="1:18">
      <c r="A41" s="310" t="s">
        <v>41</v>
      </c>
      <c r="B41" s="311"/>
      <c r="C41" s="48" t="s">
        <v>11</v>
      </c>
      <c r="D41" s="52">
        <v>1.1496</v>
      </c>
      <c r="E41" s="52">
        <v>2.2800000000000001E-2</v>
      </c>
      <c r="F41" s="181">
        <f t="shared" si="0"/>
        <v>1.1723999999999999</v>
      </c>
      <c r="G41" s="77">
        <v>150.80009999999999</v>
      </c>
      <c r="H41" s="77">
        <v>1095.796</v>
      </c>
      <c r="I41" s="174"/>
      <c r="J41" s="181">
        <f t="shared" si="1"/>
        <v>1095.796</v>
      </c>
      <c r="K41" s="77">
        <v>281.85770000000002</v>
      </c>
      <c r="L41" s="33">
        <v>9.1526999999999994</v>
      </c>
      <c r="M41" s="33"/>
      <c r="N41" s="33">
        <v>0.2641</v>
      </c>
      <c r="O41" s="33">
        <v>2.5999999999999999E-3</v>
      </c>
      <c r="P41" s="33">
        <v>0.35070000000000001</v>
      </c>
      <c r="Q41" s="175">
        <f t="shared" si="2"/>
        <v>1539.3963000000003</v>
      </c>
      <c r="R41" s="47"/>
    </row>
    <row r="42" spans="1:18">
      <c r="A42" s="312"/>
      <c r="B42" s="313"/>
      <c r="C42" s="177" t="s">
        <v>13</v>
      </c>
      <c r="D42" s="53">
        <v>1028.0563159486035</v>
      </c>
      <c r="E42" s="53">
        <v>6.1319999999999997</v>
      </c>
      <c r="F42" s="178">
        <f t="shared" si="0"/>
        <v>1034.1883159486035</v>
      </c>
      <c r="G42" s="78">
        <v>33541.243999999999</v>
      </c>
      <c r="H42" s="78">
        <v>262770.65700000001</v>
      </c>
      <c r="I42" s="179"/>
      <c r="J42" s="178">
        <f t="shared" si="1"/>
        <v>262770.65700000001</v>
      </c>
      <c r="K42" s="78">
        <v>48546.74</v>
      </c>
      <c r="L42" s="54">
        <v>591.41099999999994</v>
      </c>
      <c r="M42" s="54"/>
      <c r="N42" s="54">
        <v>75.119</v>
      </c>
      <c r="O42" s="54">
        <v>0.28100000000000003</v>
      </c>
      <c r="P42" s="54">
        <v>29.289000000000001</v>
      </c>
      <c r="Q42" s="180">
        <f t="shared" si="2"/>
        <v>346588.92931594863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>
        <v>5.9999999999999995E-4</v>
      </c>
      <c r="I45" s="174"/>
      <c r="J45" s="181">
        <f t="shared" si="1"/>
        <v>5.9999999999999995E-4</v>
      </c>
      <c r="K45" s="77"/>
      <c r="L45" s="33"/>
      <c r="M45" s="33"/>
      <c r="N45" s="33"/>
      <c r="O45" s="33"/>
      <c r="P45" s="33"/>
      <c r="Q45" s="175">
        <f t="shared" si="2"/>
        <v>5.9999999999999995E-4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/>
      <c r="H46" s="78">
        <v>0.45400000000000001</v>
      </c>
      <c r="I46" s="179"/>
      <c r="J46" s="178">
        <f t="shared" si="1"/>
        <v>0.45400000000000001</v>
      </c>
      <c r="K46" s="78"/>
      <c r="L46" s="54"/>
      <c r="M46" s="54"/>
      <c r="N46" s="54"/>
      <c r="O46" s="54"/>
      <c r="P46" s="54"/>
      <c r="Q46" s="180">
        <f t="shared" si="2"/>
        <v>0.45400000000000001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/>
      <c r="H47" s="77">
        <v>1.6000000000000001E-3</v>
      </c>
      <c r="I47" s="174"/>
      <c r="J47" s="181">
        <f t="shared" si="1"/>
        <v>1.6000000000000001E-3</v>
      </c>
      <c r="K47" s="77"/>
      <c r="L47" s="33"/>
      <c r="M47" s="33"/>
      <c r="N47" s="33"/>
      <c r="O47" s="33"/>
      <c r="P47" s="33"/>
      <c r="Q47" s="175">
        <f t="shared" si="2"/>
        <v>1.6000000000000001E-3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/>
      <c r="H48" s="78">
        <v>0.97199999999999998</v>
      </c>
      <c r="I48" s="179"/>
      <c r="J48" s="178">
        <f t="shared" si="1"/>
        <v>0.97199999999999998</v>
      </c>
      <c r="K48" s="78"/>
      <c r="L48" s="54"/>
      <c r="M48" s="54"/>
      <c r="N48" s="54"/>
      <c r="O48" s="54"/>
      <c r="P48" s="54"/>
      <c r="Q48" s="180">
        <f t="shared" si="2"/>
        <v>0.97199999999999998</v>
      </c>
      <c r="R48" s="47"/>
    </row>
    <row r="49" spans="1:18">
      <c r="A49" s="310" t="s">
        <v>45</v>
      </c>
      <c r="B49" s="311"/>
      <c r="C49" s="48" t="s">
        <v>11</v>
      </c>
      <c r="D49" s="52">
        <v>4.7600000000000003E-2</v>
      </c>
      <c r="E49" s="52">
        <v>5.8500000000000003E-2</v>
      </c>
      <c r="F49" s="181">
        <f t="shared" si="0"/>
        <v>0.1061</v>
      </c>
      <c r="G49" s="77">
        <v>260.6019</v>
      </c>
      <c r="H49" s="77">
        <v>2253.2748000000001</v>
      </c>
      <c r="I49" s="174"/>
      <c r="J49" s="181">
        <f t="shared" si="1"/>
        <v>2253.2748000000001</v>
      </c>
      <c r="K49" s="77">
        <v>30.9236</v>
      </c>
      <c r="L49" s="33">
        <v>9.0963999999999992</v>
      </c>
      <c r="M49" s="33"/>
      <c r="N49" s="33">
        <v>3.0000000000000001E-3</v>
      </c>
      <c r="O49" s="33"/>
      <c r="P49" s="33">
        <v>13.194800000000001</v>
      </c>
      <c r="Q49" s="175">
        <f t="shared" si="2"/>
        <v>2567.2006000000006</v>
      </c>
      <c r="R49" s="47"/>
    </row>
    <row r="50" spans="1:18">
      <c r="A50" s="312"/>
      <c r="B50" s="313"/>
      <c r="C50" s="177" t="s">
        <v>13</v>
      </c>
      <c r="D50" s="53">
        <v>18.982079925194824</v>
      </c>
      <c r="E50" s="53">
        <v>32.171999999999997</v>
      </c>
      <c r="F50" s="178">
        <f t="shared" si="0"/>
        <v>51.154079925194821</v>
      </c>
      <c r="G50" s="78">
        <v>29258.652999999998</v>
      </c>
      <c r="H50" s="78">
        <v>201790.97700000001</v>
      </c>
      <c r="I50" s="179"/>
      <c r="J50" s="178">
        <f t="shared" si="1"/>
        <v>201790.97700000001</v>
      </c>
      <c r="K50" s="78">
        <v>5836.7489999999998</v>
      </c>
      <c r="L50" s="54">
        <v>1279.519</v>
      </c>
      <c r="M50" s="54"/>
      <c r="N50" s="54">
        <v>0.16200000000000001</v>
      </c>
      <c r="O50" s="54"/>
      <c r="P50" s="54">
        <v>8476.491</v>
      </c>
      <c r="Q50" s="180">
        <f t="shared" si="2"/>
        <v>246693.70507992525</v>
      </c>
      <c r="R50" s="47"/>
    </row>
    <row r="51" spans="1:18">
      <c r="A51" s="310" t="s">
        <v>46</v>
      </c>
      <c r="B51" s="311"/>
      <c r="C51" s="48" t="s">
        <v>11</v>
      </c>
      <c r="D51" s="52">
        <v>4.085</v>
      </c>
      <c r="E51" s="52">
        <v>10.1915</v>
      </c>
      <c r="F51" s="181">
        <f t="shared" si="0"/>
        <v>14.276499999999999</v>
      </c>
      <c r="G51" s="77">
        <v>5699.7349999999997</v>
      </c>
      <c r="H51" s="77">
        <v>7.4622000000000002</v>
      </c>
      <c r="I51" s="174"/>
      <c r="J51" s="181">
        <f t="shared" si="1"/>
        <v>7.4622000000000002</v>
      </c>
      <c r="K51" s="77">
        <v>4119.8797999999997</v>
      </c>
      <c r="L51" s="33">
        <v>0.39850000000000002</v>
      </c>
      <c r="M51" s="33"/>
      <c r="N51" s="33"/>
      <c r="O51" s="33"/>
      <c r="P51" s="33"/>
      <c r="Q51" s="175">
        <f t="shared" si="2"/>
        <v>9841.7519999999986</v>
      </c>
      <c r="R51" s="47"/>
    </row>
    <row r="52" spans="1:18">
      <c r="A52" s="312"/>
      <c r="B52" s="313"/>
      <c r="C52" s="177" t="s">
        <v>13</v>
      </c>
      <c r="D52" s="53">
        <v>2613.4271897009244</v>
      </c>
      <c r="E52" s="53">
        <v>5564.5889999999999</v>
      </c>
      <c r="F52" s="178">
        <f t="shared" si="0"/>
        <v>8178.0161897009239</v>
      </c>
      <c r="G52" s="78">
        <v>1069146.8089999999</v>
      </c>
      <c r="H52" s="78">
        <v>3683.1689999999999</v>
      </c>
      <c r="I52" s="179"/>
      <c r="J52" s="178">
        <f t="shared" si="1"/>
        <v>3683.1689999999999</v>
      </c>
      <c r="K52" s="78">
        <v>816365.76599999995</v>
      </c>
      <c r="L52" s="54">
        <v>247.26599999999999</v>
      </c>
      <c r="M52" s="54"/>
      <c r="N52" s="54"/>
      <c r="O52" s="54"/>
      <c r="P52" s="54"/>
      <c r="Q52" s="180">
        <f t="shared" si="2"/>
        <v>1897621.0261897009</v>
      </c>
      <c r="R52" s="47"/>
    </row>
    <row r="53" spans="1:18">
      <c r="A53" s="310" t="s">
        <v>47</v>
      </c>
      <c r="B53" s="311"/>
      <c r="C53" s="48" t="s">
        <v>11</v>
      </c>
      <c r="D53" s="52">
        <v>0.40010000000000001</v>
      </c>
      <c r="E53" s="52">
        <v>1.5143</v>
      </c>
      <c r="F53" s="181">
        <f t="shared" si="0"/>
        <v>1.9144000000000001</v>
      </c>
      <c r="G53" s="77">
        <v>393.79050000000001</v>
      </c>
      <c r="H53" s="77">
        <v>1350.3025</v>
      </c>
      <c r="I53" s="174"/>
      <c r="J53" s="181">
        <f t="shared" si="1"/>
        <v>1350.3025</v>
      </c>
      <c r="K53" s="77">
        <v>178.83539999999999</v>
      </c>
      <c r="L53" s="33">
        <v>499.44189999999998</v>
      </c>
      <c r="M53" s="33"/>
      <c r="N53" s="33">
        <v>138.339</v>
      </c>
      <c r="O53" s="33">
        <v>8.9999999999999993E-3</v>
      </c>
      <c r="P53" s="33">
        <v>0.1135</v>
      </c>
      <c r="Q53" s="175">
        <f t="shared" si="2"/>
        <v>2562.7461999999996</v>
      </c>
      <c r="R53" s="47"/>
    </row>
    <row r="54" spans="1:18">
      <c r="A54" s="312"/>
      <c r="B54" s="313"/>
      <c r="C54" s="177" t="s">
        <v>13</v>
      </c>
      <c r="D54" s="53">
        <v>322.16939873038478</v>
      </c>
      <c r="E54" s="53">
        <v>776.21299999999997</v>
      </c>
      <c r="F54" s="178">
        <f t="shared" si="0"/>
        <v>1098.3823987303847</v>
      </c>
      <c r="G54" s="78">
        <v>177598.87100000001</v>
      </c>
      <c r="H54" s="78">
        <v>609695.38300000003</v>
      </c>
      <c r="I54" s="179"/>
      <c r="J54" s="178">
        <f t="shared" si="1"/>
        <v>609695.38300000003</v>
      </c>
      <c r="K54" s="78">
        <v>81954.698000000004</v>
      </c>
      <c r="L54" s="54">
        <v>242093.17300000001</v>
      </c>
      <c r="M54" s="54"/>
      <c r="N54" s="54">
        <v>57172.326000000001</v>
      </c>
      <c r="O54" s="54">
        <v>0.97199999999999998</v>
      </c>
      <c r="P54" s="54">
        <v>36.899000000000001</v>
      </c>
      <c r="Q54" s="180">
        <f t="shared" si="2"/>
        <v>1169650.7043987305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0.66849999999999998</v>
      </c>
      <c r="E55" s="52"/>
      <c r="F55" s="181">
        <f t="shared" si="0"/>
        <v>0.66849999999999998</v>
      </c>
      <c r="G55" s="77">
        <v>2.92E-2</v>
      </c>
      <c r="H55" s="77">
        <v>37.326599999999999</v>
      </c>
      <c r="I55" s="174"/>
      <c r="J55" s="181">
        <f t="shared" si="1"/>
        <v>37.326599999999999</v>
      </c>
      <c r="K55" s="77">
        <v>2.0322</v>
      </c>
      <c r="L55" s="33">
        <v>0.1719</v>
      </c>
      <c r="M55" s="33"/>
      <c r="N55" s="33">
        <v>0.35249999999999998</v>
      </c>
      <c r="O55" s="33">
        <v>7.1000000000000004E-3</v>
      </c>
      <c r="P55" s="33">
        <v>0.2064</v>
      </c>
      <c r="Q55" s="175">
        <f t="shared" si="2"/>
        <v>40.794400000000003</v>
      </c>
      <c r="R55" s="47"/>
    </row>
    <row r="56" spans="1:18">
      <c r="A56" s="176" t="s">
        <v>36</v>
      </c>
      <c r="B56" s="307"/>
      <c r="C56" s="177" t="s">
        <v>13</v>
      </c>
      <c r="D56" s="53">
        <v>611.68715758944404</v>
      </c>
      <c r="E56" s="53"/>
      <c r="F56" s="178">
        <f t="shared" si="0"/>
        <v>611.68715758944404</v>
      </c>
      <c r="G56" s="78">
        <v>69.944999999999993</v>
      </c>
      <c r="H56" s="78">
        <v>16881.917000000001</v>
      </c>
      <c r="I56" s="179"/>
      <c r="J56" s="178">
        <f t="shared" si="1"/>
        <v>16881.917000000001</v>
      </c>
      <c r="K56" s="78">
        <v>1537.7190000000001</v>
      </c>
      <c r="L56" s="54">
        <v>172.10300000000001</v>
      </c>
      <c r="M56" s="54"/>
      <c r="N56" s="54">
        <v>202.59200000000001</v>
      </c>
      <c r="O56" s="54">
        <v>14.688000000000001</v>
      </c>
      <c r="P56" s="54">
        <v>174.881</v>
      </c>
      <c r="Q56" s="180">
        <f t="shared" si="2"/>
        <v>19665.532157589445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2.5956999999999999</v>
      </c>
      <c r="E57" s="52">
        <v>0.42770000000000002</v>
      </c>
      <c r="F57" s="181">
        <f t="shared" si="0"/>
        <v>3.0234000000000001</v>
      </c>
      <c r="G57" s="77">
        <v>0.60429999999999995</v>
      </c>
      <c r="H57" s="77">
        <v>1.8800000000000001E-2</v>
      </c>
      <c r="I57" s="174"/>
      <c r="J57" s="181">
        <f t="shared" si="1"/>
        <v>1.8800000000000001E-2</v>
      </c>
      <c r="K57" s="77">
        <v>88.886600000000001</v>
      </c>
      <c r="L57" s="33">
        <v>0.37380000000000002</v>
      </c>
      <c r="M57" s="33"/>
      <c r="N57" s="33"/>
      <c r="O57" s="33">
        <v>5.7000000000000002E-3</v>
      </c>
      <c r="P57" s="33">
        <v>0.1381</v>
      </c>
      <c r="Q57" s="175">
        <f t="shared" si="2"/>
        <v>93.050700000000006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373.39055852853085</v>
      </c>
      <c r="E58" s="53">
        <v>259.858</v>
      </c>
      <c r="F58" s="178">
        <f t="shared" si="0"/>
        <v>633.24855852853079</v>
      </c>
      <c r="G58" s="78">
        <v>88.168000000000006</v>
      </c>
      <c r="H58" s="78">
        <v>3.8559999999999999</v>
      </c>
      <c r="I58" s="179"/>
      <c r="J58" s="178">
        <f t="shared" si="1"/>
        <v>3.8559999999999999</v>
      </c>
      <c r="K58" s="78">
        <v>4930.5919999999996</v>
      </c>
      <c r="L58" s="54">
        <v>127.072</v>
      </c>
      <c r="M58" s="54"/>
      <c r="N58" s="54"/>
      <c r="O58" s="54">
        <v>11.47</v>
      </c>
      <c r="P58" s="54">
        <v>60.707000000000001</v>
      </c>
      <c r="Q58" s="180">
        <f t="shared" si="2"/>
        <v>5855.113558528531</v>
      </c>
      <c r="R58" s="47"/>
    </row>
    <row r="59" spans="1:18">
      <c r="A59" s="27"/>
      <c r="B59" s="308" t="s">
        <v>19</v>
      </c>
      <c r="C59" s="48" t="s">
        <v>11</v>
      </c>
      <c r="D59" s="33">
        <v>3.2641999999999998</v>
      </c>
      <c r="E59" s="33">
        <v>0.42770000000000002</v>
      </c>
      <c r="F59" s="181">
        <f t="shared" si="0"/>
        <v>3.6919</v>
      </c>
      <c r="G59" s="49">
        <v>0.63349999999999995</v>
      </c>
      <c r="H59" s="49">
        <v>37.345399999999998</v>
      </c>
      <c r="I59" s="50"/>
      <c r="J59" s="181">
        <f t="shared" si="1"/>
        <v>37.345399999999998</v>
      </c>
      <c r="K59" s="49">
        <v>90.918800000000005</v>
      </c>
      <c r="L59" s="33">
        <v>0.54570000000000007</v>
      </c>
      <c r="M59" s="33"/>
      <c r="N59" s="33">
        <v>0.35249999999999998</v>
      </c>
      <c r="O59" s="33">
        <v>1.2800000000000001E-2</v>
      </c>
      <c r="P59" s="33">
        <v>0.34450000000000003</v>
      </c>
      <c r="Q59" s="175">
        <f t="shared" si="2"/>
        <v>133.84510000000003</v>
      </c>
      <c r="R59" s="47"/>
    </row>
    <row r="60" spans="1:18">
      <c r="A60" s="183"/>
      <c r="B60" s="309"/>
      <c r="C60" s="177" t="s">
        <v>13</v>
      </c>
      <c r="D60" s="54">
        <v>985.07771611797489</v>
      </c>
      <c r="E60" s="54">
        <v>259.858</v>
      </c>
      <c r="F60" s="178">
        <f t="shared" si="0"/>
        <v>1244.9357161179748</v>
      </c>
      <c r="G60" s="68">
        <v>158.113</v>
      </c>
      <c r="H60" s="68">
        <v>16885.773000000001</v>
      </c>
      <c r="I60" s="63"/>
      <c r="J60" s="178">
        <f t="shared" si="1"/>
        <v>16885.773000000001</v>
      </c>
      <c r="K60" s="68">
        <v>6468.3109999999997</v>
      </c>
      <c r="L60" s="54">
        <v>299.17500000000001</v>
      </c>
      <c r="M60" s="54"/>
      <c r="N60" s="54">
        <v>202.59200000000001</v>
      </c>
      <c r="O60" s="54">
        <v>26.158000000000001</v>
      </c>
      <c r="P60" s="54">
        <v>235.58799999999999</v>
      </c>
      <c r="Q60" s="180">
        <f t="shared" si="2"/>
        <v>25520.645716117971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0.27500000000000002</v>
      </c>
      <c r="E61" s="52"/>
      <c r="F61" s="181">
        <f t="shared" si="0"/>
        <v>0.27500000000000002</v>
      </c>
      <c r="G61" s="77">
        <v>0.2717</v>
      </c>
      <c r="H61" s="77">
        <v>3.5985999999999998</v>
      </c>
      <c r="I61" s="174"/>
      <c r="J61" s="181">
        <f t="shared" si="1"/>
        <v>3.5985999999999998</v>
      </c>
      <c r="K61" s="77"/>
      <c r="L61" s="33">
        <v>2.2351999999999999</v>
      </c>
      <c r="M61" s="33"/>
      <c r="N61" s="33"/>
      <c r="O61" s="33"/>
      <c r="P61" s="33"/>
      <c r="Q61" s="175">
        <f t="shared" si="2"/>
        <v>6.3804999999999996</v>
      </c>
      <c r="R61" s="47"/>
    </row>
    <row r="62" spans="1:18">
      <c r="A62" s="176" t="s">
        <v>51</v>
      </c>
      <c r="B62" s="307"/>
      <c r="C62" s="177" t="s">
        <v>13</v>
      </c>
      <c r="D62" s="53">
        <v>21.43799991551646</v>
      </c>
      <c r="E62" s="53"/>
      <c r="F62" s="178">
        <f t="shared" si="0"/>
        <v>21.43799991551646</v>
      </c>
      <c r="G62" s="78">
        <v>18.001000000000001</v>
      </c>
      <c r="H62" s="78">
        <v>162.14699999999999</v>
      </c>
      <c r="I62" s="179"/>
      <c r="J62" s="178">
        <f t="shared" si="1"/>
        <v>162.14699999999999</v>
      </c>
      <c r="K62" s="78"/>
      <c r="L62" s="54">
        <v>81.953000000000003</v>
      </c>
      <c r="M62" s="54"/>
      <c r="N62" s="54"/>
      <c r="O62" s="54"/>
      <c r="P62" s="54"/>
      <c r="Q62" s="180">
        <f t="shared" si="2"/>
        <v>283.53899991551646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11.295999999999999</v>
      </c>
      <c r="E63" s="52">
        <v>50.4</v>
      </c>
      <c r="F63" s="181">
        <f t="shared" si="0"/>
        <v>61.695999999999998</v>
      </c>
      <c r="G63" s="77">
        <v>518.24800000000005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579.94400000000007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1158.4079954349095</v>
      </c>
      <c r="E64" s="53">
        <v>3936.06</v>
      </c>
      <c r="F64" s="178">
        <f t="shared" si="0"/>
        <v>5094.4679954349094</v>
      </c>
      <c r="G64" s="78">
        <v>92470.822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97565.289995434912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213.27</v>
      </c>
      <c r="H65" s="77"/>
      <c r="I65" s="174"/>
      <c r="J65" s="181">
        <f t="shared" si="1"/>
        <v>0</v>
      </c>
      <c r="K65" s="77"/>
      <c r="L65" s="33"/>
      <c r="M65" s="33"/>
      <c r="N65" s="33"/>
      <c r="O65" s="33"/>
      <c r="P65" s="33"/>
      <c r="Q65" s="175">
        <f t="shared" si="2"/>
        <v>213.27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29318.812000000002</v>
      </c>
      <c r="H66" s="78"/>
      <c r="I66" s="179"/>
      <c r="J66" s="178">
        <f t="shared" si="1"/>
        <v>0</v>
      </c>
      <c r="K66" s="78"/>
      <c r="L66" s="54"/>
      <c r="M66" s="54"/>
      <c r="N66" s="54"/>
      <c r="O66" s="54"/>
      <c r="P66" s="54"/>
      <c r="Q66" s="180">
        <f t="shared" si="2"/>
        <v>29318.812000000002</v>
      </c>
      <c r="R66" s="47"/>
    </row>
    <row r="67" spans="1:18">
      <c r="A67" s="27"/>
      <c r="B67" s="46" t="s">
        <v>15</v>
      </c>
      <c r="C67" s="48" t="s">
        <v>11</v>
      </c>
      <c r="D67" s="52">
        <v>0.71499999999999997</v>
      </c>
      <c r="E67" s="52">
        <v>0.153</v>
      </c>
      <c r="F67" s="181">
        <f t="shared" si="0"/>
        <v>0.86799999999999999</v>
      </c>
      <c r="G67" s="77">
        <v>99.007499999999993</v>
      </c>
      <c r="H67" s="77"/>
      <c r="I67" s="174"/>
      <c r="J67" s="181">
        <f t="shared" si="1"/>
        <v>0</v>
      </c>
      <c r="K67" s="77">
        <v>0.27239999999999998</v>
      </c>
      <c r="L67" s="33"/>
      <c r="M67" s="33"/>
      <c r="N67" s="33"/>
      <c r="O67" s="33"/>
      <c r="P67" s="33"/>
      <c r="Q67" s="175">
        <f t="shared" si="2"/>
        <v>100.14789999999999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28.285199888532802</v>
      </c>
      <c r="E68" s="56">
        <v>11.436999999999999</v>
      </c>
      <c r="F68" s="185">
        <f t="shared" si="0"/>
        <v>39.722199888532799</v>
      </c>
      <c r="G68" s="104">
        <v>15340.428</v>
      </c>
      <c r="H68" s="104"/>
      <c r="I68" s="186"/>
      <c r="J68" s="185">
        <f t="shared" si="1"/>
        <v>0</v>
      </c>
      <c r="K68" s="104">
        <v>19.571000000000002</v>
      </c>
      <c r="L68" s="37"/>
      <c r="M68" s="37"/>
      <c r="N68" s="37"/>
      <c r="O68" s="37"/>
      <c r="P68" s="37"/>
      <c r="Q68" s="187">
        <f t="shared" si="2"/>
        <v>15399.721199888532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111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12.286</v>
      </c>
      <c r="E76" s="33">
        <v>50.552999999999997</v>
      </c>
      <c r="F76" s="191">
        <f t="shared" ref="F76:F133" si="3">SUM(D76:E76)</f>
        <v>62.838999999999999</v>
      </c>
      <c r="G76" s="49">
        <v>830.79719999999998</v>
      </c>
      <c r="H76" s="49">
        <v>3.5985999999999998</v>
      </c>
      <c r="I76" s="50"/>
      <c r="J76" s="191">
        <f t="shared" ref="J76:J133" si="4">SUM(H76:I76)</f>
        <v>3.5985999999999998</v>
      </c>
      <c r="K76" s="49">
        <v>0.27239999999999998</v>
      </c>
      <c r="L76" s="33">
        <v>2.2351999999999999</v>
      </c>
      <c r="M76" s="33"/>
      <c r="N76" s="33"/>
      <c r="O76" s="33"/>
      <c r="P76" s="33"/>
      <c r="Q76" s="175">
        <f t="shared" ref="Q76:Q140" si="5">SUM(F76:G76,J76:P76)</f>
        <v>899.74239999999986</v>
      </c>
      <c r="R76" s="27"/>
    </row>
    <row r="77" spans="1:18">
      <c r="A77" s="166" t="s">
        <v>53</v>
      </c>
      <c r="B77" s="309"/>
      <c r="C77" s="192" t="s">
        <v>13</v>
      </c>
      <c r="D77" s="59">
        <v>1208.1311952389588</v>
      </c>
      <c r="E77" s="59">
        <v>3947.4969999999998</v>
      </c>
      <c r="F77" s="193">
        <f t="shared" si="3"/>
        <v>5155.6281952389581</v>
      </c>
      <c r="G77" s="59">
        <v>137148.06300000002</v>
      </c>
      <c r="H77" s="59">
        <v>162.14699999999999</v>
      </c>
      <c r="I77" s="63"/>
      <c r="J77" s="193">
        <f t="shared" si="4"/>
        <v>162.14699999999999</v>
      </c>
      <c r="K77" s="59">
        <v>19.571000000000002</v>
      </c>
      <c r="L77" s="30">
        <v>81.953000000000003</v>
      </c>
      <c r="M77" s="54"/>
      <c r="N77" s="54"/>
      <c r="O77" s="59"/>
      <c r="P77" s="30"/>
      <c r="Q77" s="180">
        <f t="shared" si="5"/>
        <v>142567.36219523899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2.2185000000000001</v>
      </c>
      <c r="E78" s="52">
        <v>3.8506</v>
      </c>
      <c r="F78" s="191">
        <f t="shared" si="3"/>
        <v>6.0691000000000006</v>
      </c>
      <c r="G78" s="77">
        <v>3.9567999999999999</v>
      </c>
      <c r="H78" s="77">
        <v>196.15600000000001</v>
      </c>
      <c r="I78" s="174"/>
      <c r="J78" s="191">
        <f t="shared" si="4"/>
        <v>196.15600000000001</v>
      </c>
      <c r="K78" s="77">
        <v>0.72099999999999997</v>
      </c>
      <c r="L78" s="55">
        <v>1.8409</v>
      </c>
      <c r="M78" s="33">
        <v>0.32740000000000002</v>
      </c>
      <c r="N78" s="33">
        <v>7.1919000000000004</v>
      </c>
      <c r="O78" s="33">
        <v>0.14349999999999999</v>
      </c>
      <c r="P78" s="55">
        <v>1.8974</v>
      </c>
      <c r="Q78" s="175">
        <f t="shared" si="5"/>
        <v>218.30400000000003</v>
      </c>
      <c r="R78" s="27"/>
    </row>
    <row r="79" spans="1:18">
      <c r="A79" s="176" t="s">
        <v>31</v>
      </c>
      <c r="B79" s="307"/>
      <c r="C79" s="192" t="s">
        <v>13</v>
      </c>
      <c r="D79" s="53">
        <v>2488.1925501944529</v>
      </c>
      <c r="E79" s="53">
        <v>2785.3890000000001</v>
      </c>
      <c r="F79" s="193">
        <f t="shared" si="3"/>
        <v>5273.5815501944526</v>
      </c>
      <c r="G79" s="78">
        <v>7746.8549999999996</v>
      </c>
      <c r="H79" s="78">
        <v>75239.48</v>
      </c>
      <c r="I79" s="179"/>
      <c r="J79" s="193">
        <f t="shared" si="4"/>
        <v>75239.48</v>
      </c>
      <c r="K79" s="78">
        <v>836.23400000000004</v>
      </c>
      <c r="L79" s="54">
        <v>3588.5709999999999</v>
      </c>
      <c r="M79" s="54">
        <v>312.10899999999998</v>
      </c>
      <c r="N79" s="54">
        <v>12850.34</v>
      </c>
      <c r="O79" s="54">
        <v>180.976</v>
      </c>
      <c r="P79" s="54">
        <v>3213.97</v>
      </c>
      <c r="Q79" s="180">
        <f t="shared" si="5"/>
        <v>109242.11655019443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3.9399999999999998E-2</v>
      </c>
      <c r="I80" s="174"/>
      <c r="J80" s="191">
        <f t="shared" si="4"/>
        <v>3.9399999999999998E-2</v>
      </c>
      <c r="K80" s="77"/>
      <c r="L80" s="33"/>
      <c r="M80" s="33"/>
      <c r="N80" s="33"/>
      <c r="O80" s="33"/>
      <c r="P80" s="33"/>
      <c r="Q80" s="175">
        <f t="shared" si="5"/>
        <v>3.9399999999999998E-2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2.008</v>
      </c>
      <c r="I81" s="179"/>
      <c r="J81" s="193">
        <f t="shared" si="4"/>
        <v>2.008</v>
      </c>
      <c r="K81" s="78"/>
      <c r="L81" s="54"/>
      <c r="M81" s="54"/>
      <c r="N81" s="54"/>
      <c r="O81" s="54"/>
      <c r="P81" s="54"/>
      <c r="Q81" s="180">
        <f t="shared" si="5"/>
        <v>2.008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>
        <v>14.544</v>
      </c>
      <c r="L82" s="33"/>
      <c r="M82" s="33"/>
      <c r="N82" s="33"/>
      <c r="O82" s="33"/>
      <c r="P82" s="33"/>
      <c r="Q82" s="175">
        <f t="shared" si="5"/>
        <v>14.544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>
        <v>13682.018</v>
      </c>
      <c r="L83" s="54"/>
      <c r="M83" s="54"/>
      <c r="N83" s="54"/>
      <c r="O83" s="54"/>
      <c r="P83" s="54"/>
      <c r="Q83" s="180">
        <f t="shared" si="5"/>
        <v>13682.018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2.7635000000000001</v>
      </c>
      <c r="E86" s="52">
        <v>4.2522000000000002</v>
      </c>
      <c r="F86" s="191">
        <f t="shared" si="3"/>
        <v>7.0157000000000007</v>
      </c>
      <c r="G86" s="77">
        <v>0.79279999999999995</v>
      </c>
      <c r="H86" s="77">
        <v>142.19380000000001</v>
      </c>
      <c r="I86" s="174"/>
      <c r="J86" s="191">
        <f t="shared" si="4"/>
        <v>142.19380000000001</v>
      </c>
      <c r="K86" s="77">
        <v>0.55810000000000004</v>
      </c>
      <c r="L86" s="33">
        <v>0.80589999999999995</v>
      </c>
      <c r="M86" s="33">
        <v>2.01E-2</v>
      </c>
      <c r="N86" s="33">
        <v>5.9191000000000003</v>
      </c>
      <c r="O86" s="33">
        <v>0.1361</v>
      </c>
      <c r="P86" s="33">
        <v>0.64739999999999998</v>
      </c>
      <c r="Q86" s="175">
        <f t="shared" si="5"/>
        <v>158.08900000000006</v>
      </c>
      <c r="R86" s="27"/>
    </row>
    <row r="87" spans="1:18">
      <c r="A87" s="176"/>
      <c r="B87" s="177" t="s">
        <v>63</v>
      </c>
      <c r="C87" s="192" t="s">
        <v>13</v>
      </c>
      <c r="D87" s="53">
        <v>1357.2154746514429</v>
      </c>
      <c r="E87" s="53">
        <v>1190.191</v>
      </c>
      <c r="F87" s="193">
        <f t="shared" si="3"/>
        <v>2547.4064746514432</v>
      </c>
      <c r="G87" s="78">
        <v>1456.154</v>
      </c>
      <c r="H87" s="78">
        <v>38475.103000000003</v>
      </c>
      <c r="I87" s="179"/>
      <c r="J87" s="193">
        <f t="shared" si="4"/>
        <v>38475.103000000003</v>
      </c>
      <c r="K87" s="156">
        <v>326.94799999999998</v>
      </c>
      <c r="L87" s="54">
        <v>720.67399999999998</v>
      </c>
      <c r="M87" s="54">
        <v>15.906000000000001</v>
      </c>
      <c r="N87" s="54">
        <v>4159.2809999999999</v>
      </c>
      <c r="O87" s="54">
        <v>111.539</v>
      </c>
      <c r="P87" s="54">
        <v>834.39700000000005</v>
      </c>
      <c r="Q87" s="180">
        <f t="shared" si="5"/>
        <v>48647.408474651442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4.9820000000000002</v>
      </c>
      <c r="E88" s="33">
        <v>8.1028000000000002</v>
      </c>
      <c r="F88" s="191">
        <f t="shared" si="3"/>
        <v>13.084800000000001</v>
      </c>
      <c r="G88" s="49">
        <v>4.7496</v>
      </c>
      <c r="H88" s="49">
        <v>338.38920000000002</v>
      </c>
      <c r="I88" s="50"/>
      <c r="J88" s="191">
        <f t="shared" si="4"/>
        <v>338.38920000000002</v>
      </c>
      <c r="K88" s="49">
        <v>15.8231</v>
      </c>
      <c r="L88" s="33">
        <v>2.6467999999999998</v>
      </c>
      <c r="M88" s="33">
        <v>0.34750000000000003</v>
      </c>
      <c r="N88" s="33">
        <v>13.111000000000001</v>
      </c>
      <c r="O88" s="33">
        <v>0.27959999999999996</v>
      </c>
      <c r="P88" s="33">
        <v>2.5448</v>
      </c>
      <c r="Q88" s="175">
        <f t="shared" si="5"/>
        <v>390.97640000000007</v>
      </c>
      <c r="R88" s="27"/>
    </row>
    <row r="89" spans="1:18">
      <c r="A89" s="183"/>
      <c r="B89" s="309"/>
      <c r="C89" s="192" t="s">
        <v>13</v>
      </c>
      <c r="D89" s="54">
        <v>3845.4080248458959</v>
      </c>
      <c r="E89" s="54">
        <v>3975.58</v>
      </c>
      <c r="F89" s="193">
        <f t="shared" si="3"/>
        <v>7820.9880248458958</v>
      </c>
      <c r="G89" s="68">
        <v>9203.009</v>
      </c>
      <c r="H89" s="68">
        <v>113716.591</v>
      </c>
      <c r="I89" s="63"/>
      <c r="J89" s="193">
        <f t="shared" si="4"/>
        <v>113716.591</v>
      </c>
      <c r="K89" s="68">
        <v>14845.2</v>
      </c>
      <c r="L89" s="54">
        <v>4309.2449999999999</v>
      </c>
      <c r="M89" s="54">
        <v>328.01499999999999</v>
      </c>
      <c r="N89" s="54">
        <v>17009.620999999999</v>
      </c>
      <c r="O89" s="54">
        <v>292.51499999999999</v>
      </c>
      <c r="P89" s="54">
        <v>4048.3669999999997</v>
      </c>
      <c r="Q89" s="180">
        <f t="shared" si="5"/>
        <v>171573.55102484595</v>
      </c>
      <c r="R89" s="27"/>
    </row>
    <row r="90" spans="1:18">
      <c r="A90" s="310" t="s">
        <v>64</v>
      </c>
      <c r="B90" s="311"/>
      <c r="C90" s="32" t="s">
        <v>11</v>
      </c>
      <c r="D90" s="52">
        <v>0.56420000000000003</v>
      </c>
      <c r="E90" s="52">
        <v>1.9401999999999999</v>
      </c>
      <c r="F90" s="191">
        <f t="shared" si="3"/>
        <v>2.5044</v>
      </c>
      <c r="G90" s="77">
        <v>6.7596999999999996</v>
      </c>
      <c r="H90" s="77">
        <v>40.341500000000003</v>
      </c>
      <c r="I90" s="174"/>
      <c r="J90" s="191">
        <f t="shared" si="4"/>
        <v>40.341500000000003</v>
      </c>
      <c r="K90" s="77">
        <v>1.7335</v>
      </c>
      <c r="L90" s="33">
        <v>4.6936999999999998</v>
      </c>
      <c r="M90" s="33"/>
      <c r="N90" s="33">
        <v>2.5100000000000001E-2</v>
      </c>
      <c r="O90" s="33">
        <v>5.4300000000000001E-2</v>
      </c>
      <c r="P90" s="33">
        <v>1.4129</v>
      </c>
      <c r="Q90" s="175">
        <f t="shared" si="5"/>
        <v>57.525100000000002</v>
      </c>
      <c r="R90" s="27"/>
    </row>
    <row r="91" spans="1:18">
      <c r="A91" s="312"/>
      <c r="B91" s="313"/>
      <c r="C91" s="192" t="s">
        <v>13</v>
      </c>
      <c r="D91" s="53">
        <v>604.86479761632984</v>
      </c>
      <c r="E91" s="53">
        <v>1776.0820000000001</v>
      </c>
      <c r="F91" s="193">
        <f t="shared" si="3"/>
        <v>2380.9467976163301</v>
      </c>
      <c r="G91" s="78">
        <v>8403.9660000000003</v>
      </c>
      <c r="H91" s="78">
        <v>37006.038999999997</v>
      </c>
      <c r="I91" s="179"/>
      <c r="J91" s="193">
        <f t="shared" si="4"/>
        <v>37006.038999999997</v>
      </c>
      <c r="K91" s="78">
        <v>1622.0119999999999</v>
      </c>
      <c r="L91" s="54">
        <v>4545.5550000000003</v>
      </c>
      <c r="M91" s="54"/>
      <c r="N91" s="54">
        <v>26.027999999999999</v>
      </c>
      <c r="O91" s="54">
        <v>40.052999999999997</v>
      </c>
      <c r="P91" s="54">
        <v>1653.2660000000001</v>
      </c>
      <c r="Q91" s="180">
        <f t="shared" si="5"/>
        <v>55677.86579761633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>
        <v>0.215</v>
      </c>
      <c r="M92" s="33"/>
      <c r="N92" s="33"/>
      <c r="O92" s="33"/>
      <c r="P92" s="33"/>
      <c r="Q92" s="175">
        <f t="shared" si="5"/>
        <v>0.215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>
        <v>90.72</v>
      </c>
      <c r="M93" s="54"/>
      <c r="N93" s="54"/>
      <c r="O93" s="54"/>
      <c r="P93" s="54"/>
      <c r="Q93" s="180">
        <f t="shared" si="5"/>
        <v>90.72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3"/>
        <v>0</v>
      </c>
      <c r="G94" s="77"/>
      <c r="H94" s="77">
        <v>2.3999999999999998E-3</v>
      </c>
      <c r="I94" s="174"/>
      <c r="J94" s="191">
        <f t="shared" si="4"/>
        <v>2.3999999999999998E-3</v>
      </c>
      <c r="K94" s="77"/>
      <c r="L94" s="33"/>
      <c r="M94" s="33"/>
      <c r="N94" s="33"/>
      <c r="O94" s="33"/>
      <c r="P94" s="33"/>
      <c r="Q94" s="175">
        <f t="shared" si="5"/>
        <v>2.3999999999999998E-3</v>
      </c>
      <c r="R94" s="27"/>
    </row>
    <row r="95" spans="1:18">
      <c r="A95" s="312"/>
      <c r="B95" s="313"/>
      <c r="C95" s="192" t="s">
        <v>13</v>
      </c>
      <c r="D95" s="53"/>
      <c r="E95" s="53"/>
      <c r="F95" s="193">
        <f t="shared" si="3"/>
        <v>0</v>
      </c>
      <c r="G95" s="78"/>
      <c r="H95" s="78">
        <v>4.4710000000000001</v>
      </c>
      <c r="I95" s="179"/>
      <c r="J95" s="193">
        <f t="shared" si="4"/>
        <v>4.4710000000000001</v>
      </c>
      <c r="K95" s="78"/>
      <c r="L95" s="54"/>
      <c r="M95" s="54"/>
      <c r="N95" s="54"/>
      <c r="O95" s="54"/>
      <c r="P95" s="54"/>
      <c r="Q95" s="180">
        <f t="shared" si="5"/>
        <v>4.4710000000000001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0.36199999999999999</v>
      </c>
      <c r="F96" s="191">
        <f t="shared" si="3"/>
        <v>0.36199999999999999</v>
      </c>
      <c r="G96" s="77">
        <v>0</v>
      </c>
      <c r="H96" s="77">
        <v>2.2692000000000001</v>
      </c>
      <c r="I96" s="174"/>
      <c r="J96" s="191">
        <f t="shared" si="4"/>
        <v>2.2692000000000001</v>
      </c>
      <c r="K96" s="77"/>
      <c r="L96" s="33"/>
      <c r="M96" s="33"/>
      <c r="N96" s="33"/>
      <c r="O96" s="33"/>
      <c r="P96" s="33"/>
      <c r="Q96" s="175">
        <f t="shared" si="5"/>
        <v>2.6312000000000002</v>
      </c>
      <c r="R96" s="27"/>
    </row>
    <row r="97" spans="1:18">
      <c r="A97" s="312"/>
      <c r="B97" s="313"/>
      <c r="C97" s="192" t="s">
        <v>13</v>
      </c>
      <c r="D97" s="53"/>
      <c r="E97" s="53">
        <v>645.62400000000002</v>
      </c>
      <c r="F97" s="193">
        <f t="shared" si="3"/>
        <v>645.62400000000002</v>
      </c>
      <c r="G97" s="78">
        <v>0.41</v>
      </c>
      <c r="H97" s="78">
        <v>4320.8190000000004</v>
      </c>
      <c r="I97" s="179"/>
      <c r="J97" s="193">
        <f t="shared" si="4"/>
        <v>4320.8190000000004</v>
      </c>
      <c r="K97" s="78"/>
      <c r="L97" s="54"/>
      <c r="M97" s="54"/>
      <c r="N97" s="54"/>
      <c r="O97" s="54"/>
      <c r="P97" s="54"/>
      <c r="Q97" s="180">
        <f t="shared" si="5"/>
        <v>4966.8530000000001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/>
      <c r="I98" s="174"/>
      <c r="J98" s="191">
        <f t="shared" si="4"/>
        <v>0</v>
      </c>
      <c r="K98" s="77"/>
      <c r="L98" s="33"/>
      <c r="M98" s="33"/>
      <c r="N98" s="33"/>
      <c r="O98" s="33"/>
      <c r="P98" s="33"/>
      <c r="Q98" s="175">
        <f t="shared" si="5"/>
        <v>0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/>
      <c r="I99" s="179"/>
      <c r="J99" s="193">
        <f t="shared" si="4"/>
        <v>0</v>
      </c>
      <c r="K99" s="78"/>
      <c r="L99" s="54"/>
      <c r="M99" s="54"/>
      <c r="N99" s="54"/>
      <c r="O99" s="54"/>
      <c r="P99" s="54"/>
      <c r="Q99" s="180">
        <f t="shared" si="5"/>
        <v>0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4.5263</v>
      </c>
      <c r="E102" s="52">
        <v>135.166</v>
      </c>
      <c r="F102" s="191">
        <f t="shared" si="3"/>
        <v>139.69229999999999</v>
      </c>
      <c r="G102" s="77">
        <v>14.6593</v>
      </c>
      <c r="H102" s="77">
        <v>187.18559999999999</v>
      </c>
      <c r="I102" s="174"/>
      <c r="J102" s="191">
        <f t="shared" si="4"/>
        <v>187.18559999999999</v>
      </c>
      <c r="K102" s="77">
        <v>66.691900000000004</v>
      </c>
      <c r="L102" s="33">
        <v>5.5023999999999997</v>
      </c>
      <c r="M102" s="33">
        <v>0.43149999999999999</v>
      </c>
      <c r="N102" s="33">
        <v>13.371600000000001</v>
      </c>
      <c r="O102" s="33">
        <v>1.8141</v>
      </c>
      <c r="P102" s="33">
        <v>4.2374000000000001</v>
      </c>
      <c r="Q102" s="175">
        <f t="shared" si="5"/>
        <v>433.58610000000004</v>
      </c>
      <c r="R102" s="27"/>
    </row>
    <row r="103" spans="1:18">
      <c r="A103" s="312"/>
      <c r="B103" s="313"/>
      <c r="C103" s="192" t="s">
        <v>13</v>
      </c>
      <c r="D103" s="53">
        <v>8470.7013266183949</v>
      </c>
      <c r="E103" s="53">
        <v>49309.673999999999</v>
      </c>
      <c r="F103" s="193">
        <f t="shared" si="3"/>
        <v>57780.375326618392</v>
      </c>
      <c r="G103" s="78">
        <v>6405.0159999999996</v>
      </c>
      <c r="H103" s="78">
        <v>51972.298999999999</v>
      </c>
      <c r="I103" s="179"/>
      <c r="J103" s="193">
        <f t="shared" si="4"/>
        <v>51972.298999999999</v>
      </c>
      <c r="K103" s="78">
        <v>46666.25</v>
      </c>
      <c r="L103" s="54">
        <v>3658.9949999999999</v>
      </c>
      <c r="M103" s="54">
        <v>95.567999999999998</v>
      </c>
      <c r="N103" s="54">
        <v>7911.6909999999998</v>
      </c>
      <c r="O103" s="54">
        <v>1958.498</v>
      </c>
      <c r="P103" s="54">
        <v>4561.0150000000003</v>
      </c>
      <c r="Q103" s="180">
        <f t="shared" si="5"/>
        <v>181009.70732661837</v>
      </c>
      <c r="R103" s="27"/>
    </row>
    <row r="104" spans="1:18">
      <c r="A104" s="314" t="s">
        <v>71</v>
      </c>
      <c r="B104" s="315"/>
      <c r="C104" s="32" t="s">
        <v>11</v>
      </c>
      <c r="D104" s="33">
        <v>828.8757999999998</v>
      </c>
      <c r="E104" s="33">
        <v>425.89049999999997</v>
      </c>
      <c r="F104" s="191">
        <f t="shared" si="3"/>
        <v>1254.7662999999998</v>
      </c>
      <c r="G104" s="49">
        <v>8118.3531999999996</v>
      </c>
      <c r="H104" s="49">
        <v>6157.3448000000008</v>
      </c>
      <c r="I104" s="50"/>
      <c r="J104" s="191">
        <f t="shared" si="4"/>
        <v>6157.3448000000008</v>
      </c>
      <c r="K104" s="49">
        <v>4953.0103999999992</v>
      </c>
      <c r="L104" s="33">
        <v>543.04160000000002</v>
      </c>
      <c r="M104" s="33">
        <v>0.77900000000000003</v>
      </c>
      <c r="N104" s="33">
        <v>165.5324</v>
      </c>
      <c r="O104" s="33">
        <v>2.1724000000000001</v>
      </c>
      <c r="P104" s="33">
        <v>22.845500000000001</v>
      </c>
      <c r="Q104" s="175">
        <f t="shared" si="5"/>
        <v>21217.845599999997</v>
      </c>
      <c r="R104" s="27"/>
    </row>
    <row r="105" spans="1:18">
      <c r="A105" s="316"/>
      <c r="B105" s="317"/>
      <c r="C105" s="192" t="s">
        <v>13</v>
      </c>
      <c r="D105" s="54">
        <v>620246.80555571197</v>
      </c>
      <c r="E105" s="54">
        <v>332951.05900000001</v>
      </c>
      <c r="F105" s="193">
        <f t="shared" si="3"/>
        <v>953197.86455571197</v>
      </c>
      <c r="G105" s="68">
        <v>2221073.9409999996</v>
      </c>
      <c r="H105" s="68">
        <v>1423892.9410000001</v>
      </c>
      <c r="I105" s="63"/>
      <c r="J105" s="193">
        <f t="shared" si="4"/>
        <v>1423892.9410000001</v>
      </c>
      <c r="K105" s="68">
        <v>1049709.2259999998</v>
      </c>
      <c r="L105" s="54">
        <v>258473.37899999999</v>
      </c>
      <c r="M105" s="54">
        <v>423.58299999999997</v>
      </c>
      <c r="N105" s="54">
        <v>82421.287000000011</v>
      </c>
      <c r="O105" s="54">
        <v>2318.4769999999999</v>
      </c>
      <c r="P105" s="54">
        <v>19279.591</v>
      </c>
      <c r="Q105" s="180">
        <f t="shared" si="5"/>
        <v>6010790.2895557117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/>
      <c r="H106" s="77">
        <v>0.3916</v>
      </c>
      <c r="I106" s="174"/>
      <c r="J106" s="191">
        <f t="shared" si="4"/>
        <v>0.3916</v>
      </c>
      <c r="K106" s="77">
        <v>1.7000000000000001E-2</v>
      </c>
      <c r="L106" s="33"/>
      <c r="M106" s="33"/>
      <c r="N106" s="33"/>
      <c r="O106" s="33">
        <v>0</v>
      </c>
      <c r="P106" s="33"/>
      <c r="Q106" s="175">
        <f t="shared" si="5"/>
        <v>0.40860000000000002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/>
      <c r="H107" s="78">
        <v>1303.1199999999999</v>
      </c>
      <c r="I107" s="179"/>
      <c r="J107" s="193">
        <f t="shared" si="4"/>
        <v>1303.1199999999999</v>
      </c>
      <c r="K107" s="78">
        <v>83.03</v>
      </c>
      <c r="L107" s="54"/>
      <c r="M107" s="54"/>
      <c r="N107" s="54"/>
      <c r="O107" s="54">
        <v>918</v>
      </c>
      <c r="P107" s="54"/>
      <c r="Q107" s="180">
        <f t="shared" si="5"/>
        <v>2304.1499999999996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5.1890999999999998</v>
      </c>
      <c r="E108" s="52">
        <v>0.4647</v>
      </c>
      <c r="F108" s="191">
        <f t="shared" si="3"/>
        <v>5.6537999999999995</v>
      </c>
      <c r="G108" s="77">
        <v>4.2582000000000004</v>
      </c>
      <c r="H108" s="77">
        <v>38.713999999999999</v>
      </c>
      <c r="I108" s="174"/>
      <c r="J108" s="191">
        <f t="shared" si="4"/>
        <v>38.713999999999999</v>
      </c>
      <c r="K108" s="77">
        <v>5.5854999999999997</v>
      </c>
      <c r="L108" s="33">
        <v>4.3913000000000002</v>
      </c>
      <c r="M108" s="33"/>
      <c r="N108" s="33">
        <v>1.2699999999999999E-2</v>
      </c>
      <c r="O108" s="33">
        <v>2.2732000000000001</v>
      </c>
      <c r="P108" s="33">
        <v>2.64E-2</v>
      </c>
      <c r="Q108" s="175">
        <f t="shared" si="5"/>
        <v>60.91510000000001</v>
      </c>
      <c r="R108" s="27"/>
    </row>
    <row r="109" spans="1:18">
      <c r="A109" s="176" t="s">
        <v>0</v>
      </c>
      <c r="B109" s="307"/>
      <c r="C109" s="192" t="s">
        <v>13</v>
      </c>
      <c r="D109" s="53">
        <v>2379.3382706234293</v>
      </c>
      <c r="E109" s="53">
        <v>514.15499999999997</v>
      </c>
      <c r="F109" s="193">
        <f t="shared" si="3"/>
        <v>2893.4932706234295</v>
      </c>
      <c r="G109" s="78">
        <v>3958.18</v>
      </c>
      <c r="H109" s="78">
        <v>13300.27</v>
      </c>
      <c r="I109" s="179"/>
      <c r="J109" s="193">
        <f t="shared" si="4"/>
        <v>13300.27</v>
      </c>
      <c r="K109" s="78">
        <v>3560.4319999999998</v>
      </c>
      <c r="L109" s="54">
        <v>4562.2479999999996</v>
      </c>
      <c r="M109" s="54"/>
      <c r="N109" s="54">
        <v>4.53</v>
      </c>
      <c r="O109" s="54">
        <v>2009.3409999999999</v>
      </c>
      <c r="P109" s="54">
        <v>22.463999999999999</v>
      </c>
      <c r="Q109" s="180">
        <f t="shared" si="5"/>
        <v>30310.958270623429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2.1229</v>
      </c>
      <c r="E110" s="52">
        <v>356.87130000000002</v>
      </c>
      <c r="F110" s="191">
        <f t="shared" si="3"/>
        <v>358.99420000000003</v>
      </c>
      <c r="G110" s="77">
        <v>3.8915999999999999</v>
      </c>
      <c r="H110" s="77">
        <v>1177.5632000000001</v>
      </c>
      <c r="I110" s="174"/>
      <c r="J110" s="191">
        <f t="shared" si="4"/>
        <v>1177.5632000000001</v>
      </c>
      <c r="K110" s="77">
        <v>168.6584</v>
      </c>
      <c r="L110" s="33">
        <v>1.1032999999999999</v>
      </c>
      <c r="M110" s="33"/>
      <c r="N110" s="33">
        <v>0</v>
      </c>
      <c r="O110" s="33"/>
      <c r="P110" s="33"/>
      <c r="Q110" s="175">
        <f t="shared" si="5"/>
        <v>1710.2107000000001</v>
      </c>
      <c r="R110" s="27"/>
    </row>
    <row r="111" spans="1:18">
      <c r="A111" s="176"/>
      <c r="B111" s="307"/>
      <c r="C111" s="192" t="s">
        <v>13</v>
      </c>
      <c r="D111" s="53">
        <v>1084.2227957272607</v>
      </c>
      <c r="E111" s="53">
        <v>53958.803999999996</v>
      </c>
      <c r="F111" s="193">
        <f t="shared" si="3"/>
        <v>55043.026795727259</v>
      </c>
      <c r="G111" s="78">
        <v>2187.5590000000002</v>
      </c>
      <c r="H111" s="78">
        <v>182126.46</v>
      </c>
      <c r="I111" s="179"/>
      <c r="J111" s="193">
        <f t="shared" si="4"/>
        <v>182126.46</v>
      </c>
      <c r="K111" s="78">
        <v>25609.636999999999</v>
      </c>
      <c r="L111" s="54">
        <v>540.91999999999996</v>
      </c>
      <c r="M111" s="54"/>
      <c r="N111" s="54">
        <v>0.432</v>
      </c>
      <c r="O111" s="54"/>
      <c r="P111" s="54"/>
      <c r="Q111" s="180">
        <f t="shared" si="5"/>
        <v>265508.03479572723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2.1600000000000001E-2</v>
      </c>
      <c r="E112" s="52">
        <v>0.16669999999999999</v>
      </c>
      <c r="F112" s="191">
        <f t="shared" si="3"/>
        <v>0.1883</v>
      </c>
      <c r="G112" s="77">
        <v>1.32E-2</v>
      </c>
      <c r="H112" s="77">
        <v>7.4847999999999999</v>
      </c>
      <c r="I112" s="174"/>
      <c r="J112" s="191">
        <f t="shared" si="4"/>
        <v>7.4847999999999999</v>
      </c>
      <c r="K112" s="77">
        <v>1.6E-2</v>
      </c>
      <c r="L112" s="33">
        <v>1E-3</v>
      </c>
      <c r="M112" s="33"/>
      <c r="N112" s="33">
        <v>4.1000000000000003E-3</v>
      </c>
      <c r="O112" s="33"/>
      <c r="P112" s="33">
        <v>0.77110000000000001</v>
      </c>
      <c r="Q112" s="175">
        <f t="shared" si="5"/>
        <v>8.4785000000000004</v>
      </c>
      <c r="R112" s="27"/>
    </row>
    <row r="113" spans="1:18">
      <c r="A113" s="176"/>
      <c r="B113" s="307"/>
      <c r="C113" s="192" t="s">
        <v>13</v>
      </c>
      <c r="D113" s="53">
        <v>24.764399902407678</v>
      </c>
      <c r="E113" s="53">
        <v>160.077</v>
      </c>
      <c r="F113" s="193">
        <f t="shared" si="3"/>
        <v>184.84139990240769</v>
      </c>
      <c r="G113" s="78">
        <v>39.369999999999997</v>
      </c>
      <c r="H113" s="78">
        <v>1671.6489999999999</v>
      </c>
      <c r="I113" s="179"/>
      <c r="J113" s="193">
        <f t="shared" si="4"/>
        <v>1671.6489999999999</v>
      </c>
      <c r="K113" s="78">
        <v>20.173999999999999</v>
      </c>
      <c r="L113" s="54">
        <v>0.54</v>
      </c>
      <c r="M113" s="54"/>
      <c r="N113" s="54">
        <v>1.7709999999999999</v>
      </c>
      <c r="O113" s="54"/>
      <c r="P113" s="54">
        <v>1232.06</v>
      </c>
      <c r="Q113" s="180">
        <f t="shared" si="5"/>
        <v>3150.4053999024072</v>
      </c>
      <c r="R113" s="27"/>
    </row>
    <row r="114" spans="1:18">
      <c r="A114" s="176"/>
      <c r="B114" s="306" t="s">
        <v>78</v>
      </c>
      <c r="C114" s="32" t="s">
        <v>11</v>
      </c>
      <c r="D114" s="52">
        <v>0.22509999999999999</v>
      </c>
      <c r="E114" s="52">
        <v>0.23930000000000001</v>
      </c>
      <c r="F114" s="191">
        <f t="shared" si="3"/>
        <v>0.46440000000000003</v>
      </c>
      <c r="G114" s="77">
        <v>0.93169999999999997</v>
      </c>
      <c r="H114" s="77">
        <v>113.095</v>
      </c>
      <c r="I114" s="174"/>
      <c r="J114" s="191">
        <f t="shared" si="4"/>
        <v>113.095</v>
      </c>
      <c r="K114" s="77">
        <v>0.1179</v>
      </c>
      <c r="L114" s="33">
        <v>0.15329999999999999</v>
      </c>
      <c r="M114" s="33">
        <v>0.94799999999999995</v>
      </c>
      <c r="N114" s="33">
        <v>20.867000000000001</v>
      </c>
      <c r="O114" s="33">
        <v>2.5568</v>
      </c>
      <c r="P114" s="33">
        <v>21.95581</v>
      </c>
      <c r="Q114" s="175">
        <f t="shared" si="5"/>
        <v>161.08991000000003</v>
      </c>
      <c r="R114" s="27"/>
    </row>
    <row r="115" spans="1:18">
      <c r="A115" s="176"/>
      <c r="B115" s="307"/>
      <c r="C115" s="192" t="s">
        <v>13</v>
      </c>
      <c r="D115" s="53">
        <v>151.15139940433784</v>
      </c>
      <c r="E115" s="53">
        <v>116.65600000000001</v>
      </c>
      <c r="F115" s="193">
        <f t="shared" si="3"/>
        <v>267.80739940433784</v>
      </c>
      <c r="G115" s="78">
        <v>955.37800000000004</v>
      </c>
      <c r="H115" s="78">
        <v>66143.043999999994</v>
      </c>
      <c r="I115" s="179"/>
      <c r="J115" s="193">
        <f t="shared" si="4"/>
        <v>66143.043999999994</v>
      </c>
      <c r="K115" s="78">
        <v>238.26499999999999</v>
      </c>
      <c r="L115" s="54">
        <v>119.54900000000001</v>
      </c>
      <c r="M115" s="54">
        <v>285.27199999999999</v>
      </c>
      <c r="N115" s="54">
        <v>9008.4290000000001</v>
      </c>
      <c r="O115" s="54">
        <v>1556.962</v>
      </c>
      <c r="P115" s="54">
        <v>12725.314</v>
      </c>
      <c r="Q115" s="180">
        <f t="shared" si="5"/>
        <v>91300.020399404326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/>
      <c r="E118" s="52">
        <v>2E-3</v>
      </c>
      <c r="F118" s="191">
        <f t="shared" si="3"/>
        <v>2E-3</v>
      </c>
      <c r="G118" s="77"/>
      <c r="H118" s="77"/>
      <c r="I118" s="174"/>
      <c r="J118" s="191">
        <f t="shared" si="4"/>
        <v>0</v>
      </c>
      <c r="K118" s="77"/>
      <c r="L118" s="33"/>
      <c r="M118" s="33"/>
      <c r="N118" s="33"/>
      <c r="O118" s="33"/>
      <c r="P118" s="33"/>
      <c r="Q118" s="175">
        <f t="shared" si="5"/>
        <v>2E-3</v>
      </c>
      <c r="R118" s="27"/>
    </row>
    <row r="119" spans="1:18">
      <c r="A119" s="176"/>
      <c r="B119" s="307"/>
      <c r="C119" s="192" t="s">
        <v>13</v>
      </c>
      <c r="D119" s="53"/>
      <c r="E119" s="53">
        <v>1.08</v>
      </c>
      <c r="F119" s="193">
        <f t="shared" si="3"/>
        <v>1.08</v>
      </c>
      <c r="G119" s="78"/>
      <c r="H119" s="78"/>
      <c r="I119" s="179"/>
      <c r="J119" s="193">
        <f t="shared" si="4"/>
        <v>0</v>
      </c>
      <c r="K119" s="78"/>
      <c r="L119" s="54"/>
      <c r="M119" s="54"/>
      <c r="N119" s="54"/>
      <c r="O119" s="54"/>
      <c r="P119" s="54"/>
      <c r="Q119" s="180">
        <f t="shared" si="5"/>
        <v>1.08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/>
      <c r="E120" s="52"/>
      <c r="F120" s="191">
        <f t="shared" si="3"/>
        <v>0</v>
      </c>
      <c r="G120" s="77">
        <v>0.157</v>
      </c>
      <c r="H120" s="77">
        <v>0.92349999999999999</v>
      </c>
      <c r="I120" s="174"/>
      <c r="J120" s="191">
        <f t="shared" si="4"/>
        <v>0.92349999999999999</v>
      </c>
      <c r="K120" s="77">
        <v>1.05</v>
      </c>
      <c r="L120" s="33"/>
      <c r="M120" s="33"/>
      <c r="N120" s="33"/>
      <c r="O120" s="33"/>
      <c r="P120" s="33"/>
      <c r="Q120" s="175">
        <f t="shared" si="5"/>
        <v>2.1305000000000001</v>
      </c>
      <c r="R120" s="27"/>
    </row>
    <row r="121" spans="1:18">
      <c r="A121" s="176"/>
      <c r="B121" s="307"/>
      <c r="C121" s="192" t="s">
        <v>13</v>
      </c>
      <c r="D121" s="53"/>
      <c r="E121" s="53"/>
      <c r="F121" s="193">
        <f t="shared" si="3"/>
        <v>0</v>
      </c>
      <c r="G121" s="78">
        <v>291.86799999999999</v>
      </c>
      <c r="H121" s="78">
        <v>2121.895</v>
      </c>
      <c r="I121" s="179"/>
      <c r="J121" s="193">
        <f t="shared" si="4"/>
        <v>2121.895</v>
      </c>
      <c r="K121" s="78">
        <v>113.4</v>
      </c>
      <c r="L121" s="54"/>
      <c r="M121" s="54"/>
      <c r="N121" s="54"/>
      <c r="O121" s="54"/>
      <c r="P121" s="54"/>
      <c r="Q121" s="180">
        <f t="shared" si="5"/>
        <v>2527.163</v>
      </c>
      <c r="R121" s="27"/>
    </row>
    <row r="122" spans="1:18">
      <c r="A122" s="176"/>
      <c r="B122" s="306" t="s">
        <v>84</v>
      </c>
      <c r="C122" s="32" t="s">
        <v>11</v>
      </c>
      <c r="D122" s="52">
        <v>5.2986000000000004</v>
      </c>
      <c r="E122" s="52"/>
      <c r="F122" s="191">
        <f t="shared" si="3"/>
        <v>5.2986000000000004</v>
      </c>
      <c r="G122" s="77">
        <v>1.4999</v>
      </c>
      <c r="H122" s="77">
        <v>2.7081</v>
      </c>
      <c r="I122" s="174"/>
      <c r="J122" s="191">
        <f t="shared" si="4"/>
        <v>2.7081</v>
      </c>
      <c r="K122" s="77"/>
      <c r="L122" s="33">
        <v>3.6855000000000002</v>
      </c>
      <c r="M122" s="33">
        <v>11.297700000000001</v>
      </c>
      <c r="N122" s="33">
        <v>0.3669</v>
      </c>
      <c r="O122" s="33"/>
      <c r="P122" s="33"/>
      <c r="Q122" s="175">
        <f t="shared" si="5"/>
        <v>24.856700000000004</v>
      </c>
      <c r="R122" s="27"/>
    </row>
    <row r="123" spans="1:18">
      <c r="A123" s="176"/>
      <c r="B123" s="307"/>
      <c r="C123" s="192" t="s">
        <v>13</v>
      </c>
      <c r="D123" s="53">
        <v>3789.4337850664811</v>
      </c>
      <c r="E123" s="53"/>
      <c r="F123" s="193">
        <f t="shared" si="3"/>
        <v>3789.4337850664811</v>
      </c>
      <c r="G123" s="78">
        <v>2472.3710000000001</v>
      </c>
      <c r="H123" s="78">
        <v>3194.7449999999999</v>
      </c>
      <c r="I123" s="179"/>
      <c r="J123" s="193">
        <f t="shared" si="4"/>
        <v>3194.7449999999999</v>
      </c>
      <c r="K123" s="78"/>
      <c r="L123" s="54">
        <v>2037.136</v>
      </c>
      <c r="M123" s="54">
        <v>15470.401</v>
      </c>
      <c r="N123" s="54">
        <v>498.065</v>
      </c>
      <c r="O123" s="54"/>
      <c r="P123" s="54"/>
      <c r="Q123" s="180">
        <f t="shared" si="5"/>
        <v>27462.151785066479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0.25609999999999999</v>
      </c>
      <c r="E124" s="52">
        <v>7.0000000000000001E-3</v>
      </c>
      <c r="F124" s="191">
        <f t="shared" si="3"/>
        <v>0.2631</v>
      </c>
      <c r="G124" s="77">
        <v>0.17399999999999999</v>
      </c>
      <c r="H124" s="77">
        <v>1.1200000000000001</v>
      </c>
      <c r="I124" s="174"/>
      <c r="J124" s="191">
        <f t="shared" si="4"/>
        <v>1.1200000000000001</v>
      </c>
      <c r="K124" s="77">
        <v>0.8075</v>
      </c>
      <c r="L124" s="33">
        <v>0.3543</v>
      </c>
      <c r="M124" s="33">
        <v>9.5899999999999999E-2</v>
      </c>
      <c r="N124" s="33">
        <v>9.4000000000000004E-3</v>
      </c>
      <c r="O124" s="33">
        <v>6.0000000000000001E-3</v>
      </c>
      <c r="P124" s="33">
        <v>3.4000000000000002E-2</v>
      </c>
      <c r="Q124" s="175">
        <f t="shared" si="5"/>
        <v>2.8641999999999994</v>
      </c>
      <c r="R124" s="27"/>
    </row>
    <row r="125" spans="1:18">
      <c r="A125" s="27"/>
      <c r="B125" s="307"/>
      <c r="C125" s="192" t="s">
        <v>13</v>
      </c>
      <c r="D125" s="53">
        <v>1611.1655936506681</v>
      </c>
      <c r="E125" s="53">
        <v>6.8040000000000003</v>
      </c>
      <c r="F125" s="193">
        <f t="shared" si="3"/>
        <v>1617.9695936506682</v>
      </c>
      <c r="G125" s="78">
        <v>125.595</v>
      </c>
      <c r="H125" s="78">
        <v>623.89400000000001</v>
      </c>
      <c r="I125" s="179"/>
      <c r="J125" s="193">
        <f t="shared" si="4"/>
        <v>623.89400000000001</v>
      </c>
      <c r="K125" s="78">
        <v>410.06</v>
      </c>
      <c r="L125" s="54">
        <v>221.607</v>
      </c>
      <c r="M125" s="54">
        <v>101.122</v>
      </c>
      <c r="N125" s="54">
        <v>8.1319999999999997</v>
      </c>
      <c r="O125" s="54">
        <v>0.64800000000000002</v>
      </c>
      <c r="P125" s="54">
        <v>34.478999999999999</v>
      </c>
      <c r="Q125" s="180">
        <f t="shared" si="5"/>
        <v>3143.506593650668</v>
      </c>
      <c r="R125" s="27"/>
    </row>
    <row r="126" spans="1:18">
      <c r="A126" s="27"/>
      <c r="B126" s="46" t="s">
        <v>15</v>
      </c>
      <c r="C126" s="32" t="s">
        <v>11</v>
      </c>
      <c r="D126" s="52">
        <v>3.6999999999999998E-2</v>
      </c>
      <c r="E126" s="52"/>
      <c r="F126" s="191">
        <f t="shared" si="3"/>
        <v>3.6999999999999998E-2</v>
      </c>
      <c r="G126" s="77"/>
      <c r="H126" s="77">
        <v>0.1416</v>
      </c>
      <c r="I126" s="174"/>
      <c r="J126" s="191">
        <f t="shared" si="4"/>
        <v>0.1416</v>
      </c>
      <c r="K126" s="77"/>
      <c r="L126" s="33">
        <v>2.5990000000000002</v>
      </c>
      <c r="M126" s="33"/>
      <c r="N126" s="33"/>
      <c r="O126" s="33"/>
      <c r="P126" s="33"/>
      <c r="Q126" s="175">
        <f t="shared" si="5"/>
        <v>2.7776000000000001</v>
      </c>
      <c r="R126" s="27"/>
    </row>
    <row r="127" spans="1:18">
      <c r="A127" s="27"/>
      <c r="B127" s="177" t="s">
        <v>86</v>
      </c>
      <c r="C127" s="192" t="s">
        <v>13</v>
      </c>
      <c r="D127" s="53">
        <v>21.967199913430971</v>
      </c>
      <c r="E127" s="53"/>
      <c r="F127" s="193">
        <f t="shared" si="3"/>
        <v>21.967199913430971</v>
      </c>
      <c r="G127" s="78"/>
      <c r="H127" s="78">
        <v>137.18199999999999</v>
      </c>
      <c r="I127" s="179"/>
      <c r="J127" s="193">
        <f t="shared" si="4"/>
        <v>137.18199999999999</v>
      </c>
      <c r="K127" s="78"/>
      <c r="L127" s="54">
        <v>280.173</v>
      </c>
      <c r="M127" s="54"/>
      <c r="N127" s="54"/>
      <c r="O127" s="54"/>
      <c r="P127" s="54"/>
      <c r="Q127" s="180">
        <f t="shared" si="5"/>
        <v>439.32219991343095</v>
      </c>
      <c r="R127" s="27"/>
    </row>
    <row r="128" spans="1:18">
      <c r="A128" s="27"/>
      <c r="B128" s="308" t="s">
        <v>19</v>
      </c>
      <c r="C128" s="32" t="s">
        <v>11</v>
      </c>
      <c r="D128" s="55">
        <v>13.150400000000001</v>
      </c>
      <c r="E128" s="55">
        <v>357.75100000000003</v>
      </c>
      <c r="F128" s="191">
        <f t="shared" si="3"/>
        <v>370.90140000000002</v>
      </c>
      <c r="G128" s="55">
        <v>10.925599999999999</v>
      </c>
      <c r="H128" s="55">
        <v>1342.1418000000001</v>
      </c>
      <c r="I128" s="50"/>
      <c r="J128" s="191">
        <f t="shared" si="4"/>
        <v>1342.1418000000001</v>
      </c>
      <c r="K128" s="55">
        <v>176.25229999999999</v>
      </c>
      <c r="L128" s="55">
        <v>12.287700000000001</v>
      </c>
      <c r="M128" s="33">
        <v>12.341600000000001</v>
      </c>
      <c r="N128" s="33">
        <v>21.260100000000001</v>
      </c>
      <c r="O128" s="55">
        <v>4.8360000000000003</v>
      </c>
      <c r="P128" s="55">
        <v>22.787309999999998</v>
      </c>
      <c r="Q128" s="175">
        <f t="shared" si="5"/>
        <v>1973.7338100000002</v>
      </c>
      <c r="R128" s="27"/>
    </row>
    <row r="129" spans="1:18">
      <c r="A129" s="183"/>
      <c r="B129" s="309"/>
      <c r="C129" s="192" t="s">
        <v>13</v>
      </c>
      <c r="D129" s="54">
        <v>9062.043444288016</v>
      </c>
      <c r="E129" s="54">
        <v>54757.575999999994</v>
      </c>
      <c r="F129" s="193">
        <f t="shared" si="3"/>
        <v>63819.619444288008</v>
      </c>
      <c r="G129" s="68">
        <v>10030.320999999998</v>
      </c>
      <c r="H129" s="68">
        <v>270622.2589999999</v>
      </c>
      <c r="I129" s="63"/>
      <c r="J129" s="193">
        <f t="shared" si="4"/>
        <v>270622.2589999999</v>
      </c>
      <c r="K129" s="68">
        <v>30034.998</v>
      </c>
      <c r="L129" s="54">
        <v>7762.1729999999998</v>
      </c>
      <c r="M129" s="54">
        <v>15856.795</v>
      </c>
      <c r="N129" s="54">
        <v>9521.3590000000004</v>
      </c>
      <c r="O129" s="54">
        <v>4484.951</v>
      </c>
      <c r="P129" s="54">
        <v>14014.316999999999</v>
      </c>
      <c r="Q129" s="180">
        <f t="shared" si="5"/>
        <v>426146.79244428792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3"/>
        <v>0</v>
      </c>
      <c r="G132" s="77">
        <v>0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0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3"/>
        <v>0</v>
      </c>
      <c r="G133" s="78">
        <v>16.091999999999999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16.091999999999999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6">SUM(D134:E134)</f>
        <v>0</v>
      </c>
      <c r="G134" s="139">
        <v>5.4100000000000002E-2</v>
      </c>
      <c r="H134" s="139">
        <v>0.45479999999999998</v>
      </c>
      <c r="I134" s="200"/>
      <c r="J134" s="199">
        <f t="shared" ref="J134:J142" si="7">SUM(H134:I134)</f>
        <v>0.45479999999999998</v>
      </c>
      <c r="K134" s="139"/>
      <c r="L134" s="93"/>
      <c r="M134" s="93"/>
      <c r="N134" s="93"/>
      <c r="O134" s="93"/>
      <c r="P134" s="93"/>
      <c r="Q134" s="175">
        <f t="shared" si="5"/>
        <v>0.50890000000000002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33"/>
      <c r="O135" s="33"/>
      <c r="P135" s="33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6"/>
        <v>0</v>
      </c>
      <c r="G136" s="78">
        <v>53.552999999999997</v>
      </c>
      <c r="H136" s="103">
        <v>105.786</v>
      </c>
      <c r="I136" s="179"/>
      <c r="J136" s="202">
        <f t="shared" si="7"/>
        <v>105.786</v>
      </c>
      <c r="K136" s="103"/>
      <c r="L136" s="54"/>
      <c r="M136" s="92"/>
      <c r="N136" s="54"/>
      <c r="O136" s="54"/>
      <c r="P136" s="54"/>
      <c r="Q136" s="197">
        <f t="shared" si="5"/>
        <v>159.339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6"/>
        <v>0</v>
      </c>
      <c r="G137" s="49">
        <v>5.4100000000000002E-2</v>
      </c>
      <c r="H137" s="49">
        <v>0.45479999999999998</v>
      </c>
      <c r="I137" s="47"/>
      <c r="J137" s="199">
        <f t="shared" si="7"/>
        <v>0.45479999999999998</v>
      </c>
      <c r="K137" s="49"/>
      <c r="L137" s="33"/>
      <c r="M137" s="97"/>
      <c r="N137" s="160"/>
      <c r="O137" s="93"/>
      <c r="P137" s="93"/>
      <c r="Q137" s="175">
        <f t="shared" si="5"/>
        <v>0.50890000000000002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6"/>
        <v>0</v>
      </c>
      <c r="G139" s="68">
        <v>69.644999999999996</v>
      </c>
      <c r="H139" s="68">
        <v>105.786</v>
      </c>
      <c r="I139" s="63"/>
      <c r="J139" s="202">
        <f t="shared" si="7"/>
        <v>105.786</v>
      </c>
      <c r="K139" s="68"/>
      <c r="L139" s="54"/>
      <c r="M139" s="70"/>
      <c r="N139" s="70"/>
      <c r="O139" s="54"/>
      <c r="P139" s="54"/>
      <c r="Q139" s="197">
        <f t="shared" si="5"/>
        <v>175.43099999999998</v>
      </c>
      <c r="R139" s="27"/>
    </row>
    <row r="140" spans="1:18">
      <c r="A140" s="27"/>
      <c r="B140" s="28" t="s">
        <v>0</v>
      </c>
      <c r="C140" s="29" t="s">
        <v>11</v>
      </c>
      <c r="D140" s="125">
        <v>842.02619999999979</v>
      </c>
      <c r="E140" s="127">
        <f t="shared" ref="E140" si="8">E137+E128+E104</f>
        <v>783.64149999999995</v>
      </c>
      <c r="F140" s="199">
        <f t="shared" si="6"/>
        <v>1625.6676999999997</v>
      </c>
      <c r="G140" s="147">
        <f t="shared" ref="G140:H140" si="9">G137+G128+G104</f>
        <v>8129.3328999999994</v>
      </c>
      <c r="H140" s="152">
        <f t="shared" si="9"/>
        <v>7499.9414000000006</v>
      </c>
      <c r="I140" s="57"/>
      <c r="J140" s="199">
        <f t="shared" si="7"/>
        <v>7499.9414000000006</v>
      </c>
      <c r="K140" s="155">
        <f>K137+K128+K104</f>
        <v>5129.2626999999993</v>
      </c>
      <c r="L140" s="93">
        <f t="shared" ref="L140:M140" si="10">L137+L128+L104</f>
        <v>555.32929999999999</v>
      </c>
      <c r="M140" s="97">
        <f t="shared" si="10"/>
        <v>13.120600000000001</v>
      </c>
      <c r="N140" s="97">
        <f>N137+N128+N104</f>
        <v>186.79249999999999</v>
      </c>
      <c r="O140" s="93">
        <f t="shared" ref="O140:P140" si="11">O137+O128+O104</f>
        <v>7.0084</v>
      </c>
      <c r="P140" s="93">
        <f t="shared" si="11"/>
        <v>45.632809999999999</v>
      </c>
      <c r="Q140" s="175">
        <f t="shared" si="5"/>
        <v>23192.088309999996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629308.84899999993</v>
      </c>
      <c r="E142" s="118">
        <f t="shared" ref="E142" si="13">E139+E129+E105</f>
        <v>387708.63500000001</v>
      </c>
      <c r="F142" s="207">
        <f t="shared" si="6"/>
        <v>1017017.4839999999</v>
      </c>
      <c r="G142" s="136">
        <f t="shared" ref="G142:H142" si="14">G139+G129+G105</f>
        <v>2231173.9069999997</v>
      </c>
      <c r="H142" s="153">
        <f t="shared" si="14"/>
        <v>1694620.986</v>
      </c>
      <c r="I142" s="58"/>
      <c r="J142" s="207">
        <f t="shared" si="7"/>
        <v>1694620.986</v>
      </c>
      <c r="K142" s="136">
        <f>K139+K129+K105</f>
        <v>1079744.2239999997</v>
      </c>
      <c r="L142" s="37">
        <f t="shared" ref="L142:M142" si="15">L139+L129+L105</f>
        <v>266235.55199999997</v>
      </c>
      <c r="M142" s="71">
        <f t="shared" si="15"/>
        <v>16280.378000000001</v>
      </c>
      <c r="N142" s="71">
        <f>N139+N129+N105</f>
        <v>91942.646000000008</v>
      </c>
      <c r="O142" s="37">
        <f t="shared" ref="O142:P142" si="16">O139+O129+O105</f>
        <v>6803.4279999999999</v>
      </c>
      <c r="P142" s="37">
        <f t="shared" si="16"/>
        <v>33293.907999999996</v>
      </c>
      <c r="Q142" s="187">
        <f t="shared" si="12"/>
        <v>6437112.5129999993</v>
      </c>
      <c r="R142" s="27"/>
    </row>
    <row r="143" spans="1:18"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topLeftCell="G127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112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214"/>
      <c r="E5" s="52"/>
      <c r="F5" s="173">
        <f>SUM(D5:E5)</f>
        <v>0</v>
      </c>
      <c r="G5" s="77">
        <v>57.160499999999999</v>
      </c>
      <c r="H5" s="77">
        <v>43.065100000000001</v>
      </c>
      <c r="I5" s="174"/>
      <c r="J5" s="173">
        <f>SUM(H5:I5)</f>
        <v>43.065100000000001</v>
      </c>
      <c r="K5" s="77">
        <v>207.61779999999999</v>
      </c>
      <c r="L5" s="33">
        <v>1.8200000000000001E-2</v>
      </c>
      <c r="M5" s="33"/>
      <c r="N5" s="33"/>
      <c r="O5" s="33"/>
      <c r="P5" s="33"/>
      <c r="Q5" s="175">
        <f>SUM(F5:G5,J5:P5)</f>
        <v>307.86159999999995</v>
      </c>
      <c r="R5" s="47"/>
    </row>
    <row r="6" spans="1:18">
      <c r="A6" s="176" t="s">
        <v>12</v>
      </c>
      <c r="B6" s="307"/>
      <c r="C6" s="177" t="s">
        <v>13</v>
      </c>
      <c r="D6" s="215"/>
      <c r="E6" s="53"/>
      <c r="F6" s="178">
        <f>SUM(D6:E6)</f>
        <v>0</v>
      </c>
      <c r="G6" s="78">
        <v>2431.6080000000002</v>
      </c>
      <c r="H6" s="78">
        <v>1579.1980000000001</v>
      </c>
      <c r="I6" s="179"/>
      <c r="J6" s="178">
        <f>SUM(H6:I6)</f>
        <v>1579.1980000000001</v>
      </c>
      <c r="K6" s="78">
        <v>8628.375</v>
      </c>
      <c r="L6" s="54">
        <v>1.6519999999999999</v>
      </c>
      <c r="M6" s="54"/>
      <c r="N6" s="54"/>
      <c r="O6" s="54"/>
      <c r="P6" s="54"/>
      <c r="Q6" s="180">
        <f>SUM(F6:G6,J6:P6)</f>
        <v>12640.833000000001</v>
      </c>
      <c r="R6" s="47"/>
    </row>
    <row r="7" spans="1:18">
      <c r="A7" s="176" t="s">
        <v>14</v>
      </c>
      <c r="B7" s="46" t="s">
        <v>15</v>
      </c>
      <c r="C7" s="48" t="s">
        <v>11</v>
      </c>
      <c r="D7" s="214"/>
      <c r="E7" s="52">
        <v>4.8000000000000001E-2</v>
      </c>
      <c r="F7" s="181">
        <f t="shared" ref="F7:F68" si="0">SUM(D7:E7)</f>
        <v>4.8000000000000001E-2</v>
      </c>
      <c r="G7" s="77">
        <v>0.51349999999999996</v>
      </c>
      <c r="H7" s="77">
        <v>280.21899999999999</v>
      </c>
      <c r="I7" s="174"/>
      <c r="J7" s="181">
        <f t="shared" ref="J7:J68" si="1">SUM(H7:I7)</f>
        <v>280.21899999999999</v>
      </c>
      <c r="K7" s="77">
        <v>122.57299999999999</v>
      </c>
      <c r="L7" s="33"/>
      <c r="M7" s="33"/>
      <c r="N7" s="33"/>
      <c r="O7" s="33"/>
      <c r="P7" s="33"/>
      <c r="Q7" s="175">
        <f t="shared" ref="Q7:Q68" si="2">SUM(F7:G7,J7:P7)</f>
        <v>403.3535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215"/>
      <c r="E8" s="53">
        <v>24.084</v>
      </c>
      <c r="F8" s="178">
        <f t="shared" si="0"/>
        <v>24.084</v>
      </c>
      <c r="G8" s="78">
        <v>1.863</v>
      </c>
      <c r="H8" s="78">
        <v>9331.74</v>
      </c>
      <c r="I8" s="179"/>
      <c r="J8" s="178">
        <f t="shared" si="1"/>
        <v>9331.74</v>
      </c>
      <c r="K8" s="78">
        <v>3871.596</v>
      </c>
      <c r="L8" s="54"/>
      <c r="M8" s="54"/>
      <c r="N8" s="54"/>
      <c r="O8" s="54"/>
      <c r="P8" s="54"/>
      <c r="Q8" s="180">
        <f t="shared" si="2"/>
        <v>13229.282999999999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v>4.8000000000000001E-2</v>
      </c>
      <c r="F9" s="181">
        <f>SUM(D9:E9)</f>
        <v>4.8000000000000001E-2</v>
      </c>
      <c r="G9" s="49">
        <v>57.673999999999999</v>
      </c>
      <c r="H9" s="49">
        <v>323.28409999999997</v>
      </c>
      <c r="I9" s="50"/>
      <c r="J9" s="181">
        <f>SUM(H9:I9)</f>
        <v>323.28409999999997</v>
      </c>
      <c r="K9" s="49">
        <v>330.19079999999997</v>
      </c>
      <c r="L9" s="33">
        <v>1.8200000000000001E-2</v>
      </c>
      <c r="M9" s="33"/>
      <c r="N9" s="33"/>
      <c r="O9" s="33"/>
      <c r="P9" s="33"/>
      <c r="Q9" s="175">
        <f t="shared" si="2"/>
        <v>711.21509999999989</v>
      </c>
      <c r="R9" s="47"/>
    </row>
    <row r="10" spans="1:18">
      <c r="A10" s="183"/>
      <c r="B10" s="309"/>
      <c r="C10" s="177" t="s">
        <v>13</v>
      </c>
      <c r="D10" s="54"/>
      <c r="E10" s="54">
        <v>24.084</v>
      </c>
      <c r="F10" s="178">
        <f t="shared" si="0"/>
        <v>24.084</v>
      </c>
      <c r="G10" s="68">
        <v>2433.471</v>
      </c>
      <c r="H10" s="68">
        <v>10910.938</v>
      </c>
      <c r="I10" s="63"/>
      <c r="J10" s="178">
        <f t="shared" si="1"/>
        <v>10910.938</v>
      </c>
      <c r="K10" s="68">
        <v>12499.971</v>
      </c>
      <c r="L10" s="54">
        <v>1.6519999999999999</v>
      </c>
      <c r="M10" s="54"/>
      <c r="N10" s="54"/>
      <c r="O10" s="54"/>
      <c r="P10" s="54"/>
      <c r="Q10" s="180">
        <f t="shared" si="2"/>
        <v>25870.115999999998</v>
      </c>
      <c r="R10" s="47"/>
    </row>
    <row r="11" spans="1:18">
      <c r="A11" s="310" t="s">
        <v>20</v>
      </c>
      <c r="B11" s="311"/>
      <c r="C11" s="48" t="s">
        <v>11</v>
      </c>
      <c r="D11" s="214">
        <v>6.8000000000000005E-2</v>
      </c>
      <c r="E11" s="52"/>
      <c r="F11" s="181">
        <f t="shared" si="0"/>
        <v>6.8000000000000005E-2</v>
      </c>
      <c r="G11" s="77">
        <v>2.9300999999999999</v>
      </c>
      <c r="H11" s="77"/>
      <c r="I11" s="174"/>
      <c r="J11" s="181">
        <f t="shared" si="1"/>
        <v>0</v>
      </c>
      <c r="K11" s="77">
        <v>9.1999999999999998E-2</v>
      </c>
      <c r="L11" s="33">
        <v>6.7900000000000002E-2</v>
      </c>
      <c r="M11" s="33"/>
      <c r="N11" s="33"/>
      <c r="O11" s="33"/>
      <c r="P11" s="33"/>
      <c r="Q11" s="175">
        <f t="shared" si="2"/>
        <v>3.1579999999999999</v>
      </c>
      <c r="R11" s="47"/>
    </row>
    <row r="12" spans="1:18">
      <c r="A12" s="312"/>
      <c r="B12" s="313"/>
      <c r="C12" s="177" t="s">
        <v>13</v>
      </c>
      <c r="D12" s="216">
        <v>21.113999826915887</v>
      </c>
      <c r="E12" s="60"/>
      <c r="F12" s="178">
        <f t="shared" si="0"/>
        <v>21.113999826915887</v>
      </c>
      <c r="G12" s="78">
        <v>1043.4829999999999</v>
      </c>
      <c r="H12" s="78"/>
      <c r="I12" s="179"/>
      <c r="J12" s="178">
        <f t="shared" si="1"/>
        <v>0</v>
      </c>
      <c r="K12" s="78">
        <v>2.2890000000000001</v>
      </c>
      <c r="L12" s="54">
        <v>62.661999999999999</v>
      </c>
      <c r="M12" s="54"/>
      <c r="N12" s="54"/>
      <c r="O12" s="54"/>
      <c r="P12" s="54"/>
      <c r="Q12" s="180">
        <f t="shared" si="2"/>
        <v>1129.5479998269159</v>
      </c>
      <c r="R12" s="47"/>
    </row>
    <row r="13" spans="1:18">
      <c r="A13" s="27"/>
      <c r="B13" s="306" t="s">
        <v>21</v>
      </c>
      <c r="C13" s="48" t="s">
        <v>11</v>
      </c>
      <c r="D13" s="214">
        <v>0.99960000000000004</v>
      </c>
      <c r="E13" s="52">
        <v>4.2720000000000002</v>
      </c>
      <c r="F13" s="181">
        <f t="shared" si="0"/>
        <v>5.2716000000000003</v>
      </c>
      <c r="G13" s="77">
        <v>0.88100000000000001</v>
      </c>
      <c r="H13" s="77">
        <v>0.193</v>
      </c>
      <c r="I13" s="174"/>
      <c r="J13" s="181">
        <f t="shared" si="1"/>
        <v>0.193</v>
      </c>
      <c r="K13" s="77">
        <v>9.4E-2</v>
      </c>
      <c r="L13" s="33">
        <v>0.15720000000000001</v>
      </c>
      <c r="M13" s="33"/>
      <c r="N13" s="33"/>
      <c r="O13" s="33"/>
      <c r="P13" s="33"/>
      <c r="Q13" s="175">
        <f t="shared" si="2"/>
        <v>6.5968</v>
      </c>
      <c r="R13" s="47"/>
    </row>
    <row r="14" spans="1:18">
      <c r="A14" s="172" t="s">
        <v>0</v>
      </c>
      <c r="B14" s="307"/>
      <c r="C14" s="177" t="s">
        <v>13</v>
      </c>
      <c r="D14" s="216">
        <v>3741.9839693247141</v>
      </c>
      <c r="E14" s="53">
        <v>15371.91</v>
      </c>
      <c r="F14" s="178">
        <f t="shared" si="0"/>
        <v>19113.893969324716</v>
      </c>
      <c r="G14" s="78">
        <v>3124.7370000000001</v>
      </c>
      <c r="H14" s="78">
        <v>435.12099999999998</v>
      </c>
      <c r="I14" s="179"/>
      <c r="J14" s="178">
        <f t="shared" si="1"/>
        <v>435.12099999999998</v>
      </c>
      <c r="K14" s="78">
        <v>257.14999999999998</v>
      </c>
      <c r="L14" s="54">
        <v>480.36099999999999</v>
      </c>
      <c r="M14" s="54"/>
      <c r="N14" s="54"/>
      <c r="O14" s="54"/>
      <c r="P14" s="54"/>
      <c r="Q14" s="180">
        <f t="shared" si="2"/>
        <v>23411.262969324718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214">
        <v>9.8599999999999993E-2</v>
      </c>
      <c r="E15" s="52"/>
      <c r="F15" s="181">
        <f t="shared" si="0"/>
        <v>9.8599999999999993E-2</v>
      </c>
      <c r="G15" s="77">
        <v>0.61080000000000001</v>
      </c>
      <c r="H15" s="77">
        <v>0.1196</v>
      </c>
      <c r="I15" s="174"/>
      <c r="J15" s="181">
        <f t="shared" si="1"/>
        <v>0.1196</v>
      </c>
      <c r="K15" s="77"/>
      <c r="L15" s="33"/>
      <c r="M15" s="33"/>
      <c r="N15" s="33">
        <v>1.9E-2</v>
      </c>
      <c r="O15" s="33"/>
      <c r="P15" s="33">
        <v>0.01</v>
      </c>
      <c r="Q15" s="175">
        <f t="shared" si="2"/>
        <v>0.8580000000000001</v>
      </c>
      <c r="R15" s="47"/>
    </row>
    <row r="16" spans="1:18">
      <c r="A16" s="176" t="s">
        <v>0</v>
      </c>
      <c r="B16" s="307"/>
      <c r="C16" s="177" t="s">
        <v>13</v>
      </c>
      <c r="D16" s="216">
        <v>29.462399758479044</v>
      </c>
      <c r="E16" s="60"/>
      <c r="F16" s="178">
        <f t="shared" si="0"/>
        <v>29.462399758479044</v>
      </c>
      <c r="G16" s="78">
        <v>797.39599999999996</v>
      </c>
      <c r="H16" s="78">
        <v>204.52500000000001</v>
      </c>
      <c r="I16" s="179"/>
      <c r="J16" s="178">
        <f t="shared" si="1"/>
        <v>204.52500000000001</v>
      </c>
      <c r="K16" s="78"/>
      <c r="L16" s="54"/>
      <c r="M16" s="54"/>
      <c r="N16" s="54">
        <v>36.936</v>
      </c>
      <c r="O16" s="54"/>
      <c r="P16" s="54">
        <v>16.2</v>
      </c>
      <c r="Q16" s="180">
        <f t="shared" si="2"/>
        <v>1084.519399758479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214">
        <v>213.05099999999999</v>
      </c>
      <c r="E17" s="52">
        <v>170.2054</v>
      </c>
      <c r="F17" s="181">
        <f t="shared" si="0"/>
        <v>383.25639999999999</v>
      </c>
      <c r="G17" s="77">
        <v>48.808999999999997</v>
      </c>
      <c r="H17" s="77"/>
      <c r="I17" s="174"/>
      <c r="J17" s="181">
        <f t="shared" si="1"/>
        <v>0</v>
      </c>
      <c r="K17" s="77"/>
      <c r="L17" s="33">
        <v>0.156</v>
      </c>
      <c r="M17" s="33"/>
      <c r="N17" s="33"/>
      <c r="O17" s="33"/>
      <c r="P17" s="33"/>
      <c r="Q17" s="175">
        <f t="shared" si="2"/>
        <v>432.22139999999996</v>
      </c>
      <c r="R17" s="47"/>
    </row>
    <row r="18" spans="1:18">
      <c r="A18" s="176"/>
      <c r="B18" s="307"/>
      <c r="C18" s="177" t="s">
        <v>13</v>
      </c>
      <c r="D18" s="216">
        <v>341310.34736207448</v>
      </c>
      <c r="E18" s="60">
        <v>271072.68599999999</v>
      </c>
      <c r="F18" s="178">
        <f t="shared" si="0"/>
        <v>612383.03336207452</v>
      </c>
      <c r="G18" s="78">
        <v>58224.521999999997</v>
      </c>
      <c r="H18" s="78"/>
      <c r="I18" s="179"/>
      <c r="J18" s="178">
        <f t="shared" si="1"/>
        <v>0</v>
      </c>
      <c r="K18" s="78"/>
      <c r="L18" s="54">
        <v>244.607</v>
      </c>
      <c r="M18" s="54"/>
      <c r="N18" s="54"/>
      <c r="O18" s="54"/>
      <c r="P18" s="54"/>
      <c r="Q18" s="180">
        <f t="shared" si="2"/>
        <v>670852.16236207448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214">
        <v>2.9798</v>
      </c>
      <c r="E19" s="52">
        <v>4.0738000000000003</v>
      </c>
      <c r="F19" s="181">
        <f t="shared" si="0"/>
        <v>7.0536000000000003</v>
      </c>
      <c r="G19" s="77">
        <v>2.8298000000000001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9.8834</v>
      </c>
      <c r="R19" s="47"/>
    </row>
    <row r="20" spans="1:18">
      <c r="A20" s="176"/>
      <c r="B20" s="177" t="s">
        <v>28</v>
      </c>
      <c r="C20" s="177" t="s">
        <v>13</v>
      </c>
      <c r="D20" s="216">
        <v>4166.75876584258</v>
      </c>
      <c r="E20" s="60">
        <v>6610.8940000000002</v>
      </c>
      <c r="F20" s="178">
        <f t="shared" si="0"/>
        <v>10777.65276584258</v>
      </c>
      <c r="G20" s="78">
        <v>2212.5430000000001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12990.19576584258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214">
        <v>92.736000000000004</v>
      </c>
      <c r="E21" s="52">
        <v>82.665199999999999</v>
      </c>
      <c r="F21" s="181">
        <f t="shared" si="0"/>
        <v>175.40120000000002</v>
      </c>
      <c r="G21" s="77">
        <v>47.441699999999997</v>
      </c>
      <c r="H21" s="77"/>
      <c r="I21" s="174"/>
      <c r="J21" s="181">
        <f t="shared" si="1"/>
        <v>0</v>
      </c>
      <c r="K21" s="77"/>
      <c r="L21" s="33"/>
      <c r="M21" s="33"/>
      <c r="N21" s="33"/>
      <c r="O21" s="33"/>
      <c r="P21" s="33"/>
      <c r="Q21" s="175">
        <f t="shared" si="2"/>
        <v>222.84290000000001</v>
      </c>
      <c r="R21" s="47"/>
    </row>
    <row r="22" spans="1:18">
      <c r="A22" s="27"/>
      <c r="B22" s="307"/>
      <c r="C22" s="177" t="s">
        <v>13</v>
      </c>
      <c r="D22" s="217">
        <v>51434.377498361566</v>
      </c>
      <c r="E22" s="60">
        <v>50827.313000000002</v>
      </c>
      <c r="F22" s="178">
        <f t="shared" si="0"/>
        <v>102261.69049836157</v>
      </c>
      <c r="G22" s="78">
        <v>18172.053</v>
      </c>
      <c r="H22" s="78"/>
      <c r="I22" s="179"/>
      <c r="J22" s="178">
        <f t="shared" si="1"/>
        <v>0</v>
      </c>
      <c r="K22" s="78"/>
      <c r="L22" s="54"/>
      <c r="M22" s="54"/>
      <c r="N22" s="54"/>
      <c r="O22" s="54"/>
      <c r="P22" s="54"/>
      <c r="Q22" s="180">
        <f t="shared" si="2"/>
        <v>120433.74349836157</v>
      </c>
      <c r="R22" s="47"/>
    </row>
    <row r="23" spans="1:18">
      <c r="A23" s="27"/>
      <c r="B23" s="308" t="s">
        <v>19</v>
      </c>
      <c r="C23" s="48" t="s">
        <v>11</v>
      </c>
      <c r="D23" s="33">
        <v>309.86500000000001</v>
      </c>
      <c r="E23" s="33">
        <v>261.21640000000002</v>
      </c>
      <c r="F23" s="181">
        <f t="shared" si="0"/>
        <v>571.08140000000003</v>
      </c>
      <c r="G23" s="49">
        <v>100.57229999999998</v>
      </c>
      <c r="H23" s="49">
        <v>0.31259999999999999</v>
      </c>
      <c r="I23" s="50"/>
      <c r="J23" s="181">
        <f t="shared" si="1"/>
        <v>0.31259999999999999</v>
      </c>
      <c r="K23" s="49">
        <v>9.4E-2</v>
      </c>
      <c r="L23" s="33">
        <v>0.31320000000000003</v>
      </c>
      <c r="M23" s="33"/>
      <c r="N23" s="33">
        <v>1.9E-2</v>
      </c>
      <c r="O23" s="33"/>
      <c r="P23" s="33">
        <v>0.01</v>
      </c>
      <c r="Q23" s="175">
        <f t="shared" si="2"/>
        <v>672.40250000000015</v>
      </c>
      <c r="R23" s="47"/>
    </row>
    <row r="24" spans="1:18">
      <c r="A24" s="183"/>
      <c r="B24" s="309"/>
      <c r="C24" s="177" t="s">
        <v>13</v>
      </c>
      <c r="D24" s="54">
        <v>400682.92999536183</v>
      </c>
      <c r="E24" s="54">
        <v>343882.80300000001</v>
      </c>
      <c r="F24" s="178">
        <f t="shared" si="0"/>
        <v>744565.73299536179</v>
      </c>
      <c r="G24" s="68">
        <v>82531.250999999989</v>
      </c>
      <c r="H24" s="68">
        <v>639.64599999999996</v>
      </c>
      <c r="I24" s="63"/>
      <c r="J24" s="178">
        <f t="shared" si="1"/>
        <v>639.64599999999996</v>
      </c>
      <c r="K24" s="68">
        <v>257.14999999999998</v>
      </c>
      <c r="L24" s="54">
        <v>724.96799999999996</v>
      </c>
      <c r="M24" s="54"/>
      <c r="N24" s="54">
        <v>36.936</v>
      </c>
      <c r="O24" s="54"/>
      <c r="P24" s="54">
        <v>16.2</v>
      </c>
      <c r="Q24" s="180">
        <f t="shared" si="2"/>
        <v>828771.88399536163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214">
        <v>15.906499999999999</v>
      </c>
      <c r="E25" s="52">
        <v>11.396000000000001</v>
      </c>
      <c r="F25" s="181">
        <f t="shared" si="0"/>
        <v>27.302500000000002</v>
      </c>
      <c r="G25" s="77">
        <v>373.49250000000001</v>
      </c>
      <c r="H25" s="77">
        <v>0.28599999999999998</v>
      </c>
      <c r="I25" s="174"/>
      <c r="J25" s="181">
        <f t="shared" si="1"/>
        <v>0.28599999999999998</v>
      </c>
      <c r="K25" s="77"/>
      <c r="L25" s="33">
        <v>8.3999999999999995E-3</v>
      </c>
      <c r="M25" s="33"/>
      <c r="N25" s="33"/>
      <c r="O25" s="33"/>
      <c r="P25" s="33"/>
      <c r="Q25" s="175">
        <f t="shared" si="2"/>
        <v>401.08940000000001</v>
      </c>
      <c r="R25" s="47"/>
    </row>
    <row r="26" spans="1:18">
      <c r="A26" s="176" t="s">
        <v>31</v>
      </c>
      <c r="B26" s="307"/>
      <c r="C26" s="177" t="s">
        <v>13</v>
      </c>
      <c r="D26" s="217">
        <v>11234.645907902872</v>
      </c>
      <c r="E26" s="60">
        <v>8443.375</v>
      </c>
      <c r="F26" s="178">
        <f t="shared" si="0"/>
        <v>19678.020907902872</v>
      </c>
      <c r="G26" s="78">
        <v>337521.07299999997</v>
      </c>
      <c r="H26" s="78">
        <v>296.08199999999999</v>
      </c>
      <c r="I26" s="179"/>
      <c r="J26" s="178">
        <f t="shared" si="1"/>
        <v>296.08199999999999</v>
      </c>
      <c r="K26" s="78"/>
      <c r="L26" s="54">
        <v>19.050999999999998</v>
      </c>
      <c r="M26" s="54"/>
      <c r="N26" s="54"/>
      <c r="O26" s="54"/>
      <c r="P26" s="54"/>
      <c r="Q26" s="180">
        <f t="shared" si="2"/>
        <v>357514.2269079028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214">
        <v>13.368</v>
      </c>
      <c r="E27" s="52">
        <v>11.529</v>
      </c>
      <c r="F27" s="181">
        <f t="shared" si="0"/>
        <v>24.896999999999998</v>
      </c>
      <c r="G27" s="77">
        <v>6.9207000000000001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31.817699999999999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17">
        <v>7364.2607396307394</v>
      </c>
      <c r="E28" s="53">
        <v>6647.7250000000004</v>
      </c>
      <c r="F28" s="178">
        <f t="shared" si="0"/>
        <v>14011.98573963074</v>
      </c>
      <c r="G28" s="78">
        <v>6460.2039999999997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20472.189739630739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29.2745</v>
      </c>
      <c r="E29" s="33">
        <v>22.925000000000001</v>
      </c>
      <c r="F29" s="181">
        <f t="shared" si="0"/>
        <v>52.1995</v>
      </c>
      <c r="G29" s="49">
        <v>380.41320000000002</v>
      </c>
      <c r="H29" s="49">
        <v>0.28599999999999998</v>
      </c>
      <c r="I29" s="50"/>
      <c r="J29" s="181">
        <f t="shared" si="1"/>
        <v>0.28599999999999998</v>
      </c>
      <c r="K29" s="49"/>
      <c r="L29" s="33">
        <v>8.3999999999999995E-3</v>
      </c>
      <c r="M29" s="55"/>
      <c r="N29" s="33"/>
      <c r="O29" s="33"/>
      <c r="P29" s="33"/>
      <c r="Q29" s="175">
        <f t="shared" si="2"/>
        <v>432.90710000000001</v>
      </c>
      <c r="R29" s="47"/>
    </row>
    <row r="30" spans="1:18">
      <c r="A30" s="183"/>
      <c r="B30" s="309"/>
      <c r="C30" s="177" t="s">
        <v>13</v>
      </c>
      <c r="D30" s="54">
        <v>18598.906647533611</v>
      </c>
      <c r="E30" s="54">
        <v>15091.1</v>
      </c>
      <c r="F30" s="178">
        <f t="shared" si="0"/>
        <v>33690.006647533613</v>
      </c>
      <c r="G30" s="68">
        <v>343981.277</v>
      </c>
      <c r="H30" s="68">
        <v>296.08199999999999</v>
      </c>
      <c r="I30" s="63"/>
      <c r="J30" s="178">
        <f t="shared" si="1"/>
        <v>296.08199999999999</v>
      </c>
      <c r="K30" s="68"/>
      <c r="L30" s="54">
        <v>19.050999999999998</v>
      </c>
      <c r="M30" s="68"/>
      <c r="N30" s="54"/>
      <c r="O30" s="54"/>
      <c r="P30" s="54"/>
      <c r="Q30" s="180">
        <f t="shared" si="2"/>
        <v>377986.4166475336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214">
        <v>4.0000000000000001E-3</v>
      </c>
      <c r="E31" s="52">
        <v>0.14749999999999999</v>
      </c>
      <c r="F31" s="181">
        <f t="shared" si="0"/>
        <v>0.1515</v>
      </c>
      <c r="G31" s="77">
        <v>4.2572000000000001</v>
      </c>
      <c r="H31" s="77">
        <v>305.59679999999997</v>
      </c>
      <c r="I31" s="174"/>
      <c r="J31" s="181">
        <f t="shared" si="1"/>
        <v>305.59679999999997</v>
      </c>
      <c r="K31" s="77">
        <v>69.833200000000005</v>
      </c>
      <c r="L31" s="33">
        <v>3.6900000000000002E-2</v>
      </c>
      <c r="M31" s="33"/>
      <c r="N31" s="33">
        <v>0</v>
      </c>
      <c r="O31" s="33"/>
      <c r="P31" s="33">
        <v>1.6000000000000001E-3</v>
      </c>
      <c r="Q31" s="175">
        <f t="shared" si="2"/>
        <v>379.87720000000002</v>
      </c>
      <c r="R31" s="47"/>
    </row>
    <row r="32" spans="1:18">
      <c r="A32" s="176" t="s">
        <v>36</v>
      </c>
      <c r="B32" s="307"/>
      <c r="C32" s="177" t="s">
        <v>13</v>
      </c>
      <c r="D32" s="217">
        <v>2.5919999787518222</v>
      </c>
      <c r="E32" s="60">
        <v>96.745000000000005</v>
      </c>
      <c r="F32" s="178">
        <f t="shared" si="0"/>
        <v>99.336999978751834</v>
      </c>
      <c r="G32" s="78">
        <v>2650.1480000000001</v>
      </c>
      <c r="H32" s="78">
        <v>135810.42499999999</v>
      </c>
      <c r="I32" s="179"/>
      <c r="J32" s="178">
        <f t="shared" si="1"/>
        <v>135810.42499999999</v>
      </c>
      <c r="K32" s="78">
        <v>5736.9290000000001</v>
      </c>
      <c r="L32" s="54">
        <v>21.780999999999999</v>
      </c>
      <c r="M32" s="54"/>
      <c r="N32" s="54">
        <v>0.108</v>
      </c>
      <c r="O32" s="54"/>
      <c r="P32" s="54">
        <v>0.51800000000000002</v>
      </c>
      <c r="Q32" s="180">
        <f t="shared" si="2"/>
        <v>144319.24599997874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214">
        <v>0.1</v>
      </c>
      <c r="E33" s="52"/>
      <c r="F33" s="181">
        <f t="shared" si="0"/>
        <v>0.1</v>
      </c>
      <c r="G33" s="77">
        <v>0.23499999999999999</v>
      </c>
      <c r="H33" s="77">
        <v>34.071599999999997</v>
      </c>
      <c r="I33" s="174"/>
      <c r="J33" s="181">
        <f t="shared" si="1"/>
        <v>34.071599999999997</v>
      </c>
      <c r="K33" s="77">
        <v>9.8701000000000008</v>
      </c>
      <c r="L33" s="33">
        <v>0.1583</v>
      </c>
      <c r="M33" s="33"/>
      <c r="N33" s="33"/>
      <c r="O33" s="33"/>
      <c r="P33" s="33"/>
      <c r="Q33" s="175">
        <f t="shared" si="2"/>
        <v>44.434999999999995</v>
      </c>
      <c r="R33" s="47"/>
    </row>
    <row r="34" spans="1:18">
      <c r="A34" s="176" t="s">
        <v>38</v>
      </c>
      <c r="B34" s="307"/>
      <c r="C34" s="177" t="s">
        <v>13</v>
      </c>
      <c r="D34" s="217">
        <v>48.599999601596664</v>
      </c>
      <c r="E34" s="60"/>
      <c r="F34" s="178">
        <f t="shared" si="0"/>
        <v>48.599999601596664</v>
      </c>
      <c r="G34" s="78">
        <v>152.941</v>
      </c>
      <c r="H34" s="78">
        <v>4445.7280000000001</v>
      </c>
      <c r="I34" s="179"/>
      <c r="J34" s="178">
        <f t="shared" si="1"/>
        <v>4445.7280000000001</v>
      </c>
      <c r="K34" s="78">
        <v>847.37900000000002</v>
      </c>
      <c r="L34" s="54">
        <v>78.631</v>
      </c>
      <c r="M34" s="54"/>
      <c r="N34" s="54"/>
      <c r="O34" s="54"/>
      <c r="P34" s="54"/>
      <c r="Q34" s="180">
        <f t="shared" si="2"/>
        <v>5573.2789996015972</v>
      </c>
      <c r="R34" s="47"/>
    </row>
    <row r="35" spans="1:18">
      <c r="A35" s="176"/>
      <c r="B35" s="46" t="s">
        <v>15</v>
      </c>
      <c r="C35" s="48" t="s">
        <v>11</v>
      </c>
      <c r="D35" s="214"/>
      <c r="E35" s="52"/>
      <c r="F35" s="181">
        <f t="shared" si="0"/>
        <v>0</v>
      </c>
      <c r="G35" s="77"/>
      <c r="H35" s="77">
        <v>348.88740000000001</v>
      </c>
      <c r="I35" s="174"/>
      <c r="J35" s="181">
        <f t="shared" si="1"/>
        <v>348.88740000000001</v>
      </c>
      <c r="K35" s="77">
        <v>74.001999999999995</v>
      </c>
      <c r="L35" s="33"/>
      <c r="M35" s="33"/>
      <c r="N35" s="33">
        <v>8.72E-2</v>
      </c>
      <c r="O35" s="33"/>
      <c r="P35" s="33"/>
      <c r="Q35" s="175">
        <f t="shared" si="2"/>
        <v>422.97660000000002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215"/>
      <c r="E36" s="53"/>
      <c r="F36" s="178">
        <f t="shared" si="0"/>
        <v>0</v>
      </c>
      <c r="G36" s="78"/>
      <c r="H36" s="78">
        <v>34323.339</v>
      </c>
      <c r="I36" s="179"/>
      <c r="J36" s="178">
        <f t="shared" si="1"/>
        <v>34323.339</v>
      </c>
      <c r="K36" s="78">
        <v>5163.683</v>
      </c>
      <c r="L36" s="54"/>
      <c r="M36" s="54"/>
      <c r="N36" s="54">
        <v>28.058</v>
      </c>
      <c r="O36" s="54"/>
      <c r="P36" s="54"/>
      <c r="Q36" s="180">
        <f t="shared" si="2"/>
        <v>39515.079999999994</v>
      </c>
      <c r="R36" s="47"/>
    </row>
    <row r="37" spans="1:18">
      <c r="A37" s="27"/>
      <c r="B37" s="308" t="s">
        <v>19</v>
      </c>
      <c r="C37" s="48" t="s">
        <v>11</v>
      </c>
      <c r="D37" s="33">
        <v>0.10400000000000001</v>
      </c>
      <c r="E37" s="33">
        <v>0.14749999999999999</v>
      </c>
      <c r="F37" s="181">
        <f t="shared" si="0"/>
        <v>0.2515</v>
      </c>
      <c r="G37" s="49">
        <v>4.4922000000000004</v>
      </c>
      <c r="H37" s="49">
        <v>688.55579999999998</v>
      </c>
      <c r="I37" s="50"/>
      <c r="J37" s="181">
        <f t="shared" si="1"/>
        <v>688.55579999999998</v>
      </c>
      <c r="K37" s="49">
        <v>153.70530000000002</v>
      </c>
      <c r="L37" s="33">
        <v>0.19519999999999998</v>
      </c>
      <c r="M37" s="33"/>
      <c r="N37" s="33">
        <v>8.72E-2</v>
      </c>
      <c r="O37" s="33"/>
      <c r="P37" s="33">
        <v>1.6000000000000001E-3</v>
      </c>
      <c r="Q37" s="175">
        <f t="shared" si="2"/>
        <v>847.28880000000004</v>
      </c>
      <c r="R37" s="47"/>
    </row>
    <row r="38" spans="1:18">
      <c r="A38" s="183"/>
      <c r="B38" s="309"/>
      <c r="C38" s="177" t="s">
        <v>13</v>
      </c>
      <c r="D38" s="54">
        <v>51.191999580348487</v>
      </c>
      <c r="E38" s="54">
        <v>96.745000000000005</v>
      </c>
      <c r="F38" s="178">
        <f t="shared" si="0"/>
        <v>147.9369995803485</v>
      </c>
      <c r="G38" s="68">
        <v>2803.0889999999999</v>
      </c>
      <c r="H38" s="68">
        <v>174579.492</v>
      </c>
      <c r="I38" s="63"/>
      <c r="J38" s="178">
        <f t="shared" si="1"/>
        <v>174579.492</v>
      </c>
      <c r="K38" s="68">
        <v>11747.991</v>
      </c>
      <c r="L38" s="54">
        <v>100.41200000000001</v>
      </c>
      <c r="M38" s="54"/>
      <c r="N38" s="54">
        <v>28.166</v>
      </c>
      <c r="O38" s="54"/>
      <c r="P38" s="54">
        <v>0.51800000000000002</v>
      </c>
      <c r="Q38" s="180">
        <f t="shared" si="2"/>
        <v>189407.60499958036</v>
      </c>
      <c r="R38" s="47"/>
    </row>
    <row r="39" spans="1:18">
      <c r="A39" s="310" t="s">
        <v>40</v>
      </c>
      <c r="B39" s="311"/>
      <c r="C39" s="48" t="s">
        <v>11</v>
      </c>
      <c r="D39" s="214">
        <v>0.29360000000000003</v>
      </c>
      <c r="E39" s="52">
        <v>3.5799999999999998E-2</v>
      </c>
      <c r="F39" s="181">
        <f t="shared" si="0"/>
        <v>0.32940000000000003</v>
      </c>
      <c r="G39" s="77">
        <v>4.2232000000000003</v>
      </c>
      <c r="H39" s="77">
        <v>22.031400000000001</v>
      </c>
      <c r="I39" s="174"/>
      <c r="J39" s="181">
        <f t="shared" si="1"/>
        <v>22.031400000000001</v>
      </c>
      <c r="K39" s="77">
        <v>71.431299999999993</v>
      </c>
      <c r="L39" s="33">
        <v>1.7094</v>
      </c>
      <c r="M39" s="33"/>
      <c r="N39" s="33">
        <v>1.83E-2</v>
      </c>
      <c r="O39" s="33">
        <v>8.8000000000000005E-3</v>
      </c>
      <c r="P39" s="33">
        <v>0.67969999999999997</v>
      </c>
      <c r="Q39" s="175">
        <f t="shared" si="2"/>
        <v>100.43149999999999</v>
      </c>
      <c r="R39" s="47"/>
    </row>
    <row r="40" spans="1:18">
      <c r="A40" s="312"/>
      <c r="B40" s="313"/>
      <c r="C40" s="177" t="s">
        <v>13</v>
      </c>
      <c r="D40" s="217">
        <v>119.5235990201934</v>
      </c>
      <c r="E40" s="60">
        <v>23.414000000000001</v>
      </c>
      <c r="F40" s="178">
        <f t="shared" si="0"/>
        <v>142.9375990201934</v>
      </c>
      <c r="G40" s="78">
        <v>204.71299999999999</v>
      </c>
      <c r="H40" s="78">
        <v>3258.3560000000002</v>
      </c>
      <c r="I40" s="179"/>
      <c r="J40" s="178">
        <f t="shared" si="1"/>
        <v>3258.3560000000002</v>
      </c>
      <c r="K40" s="78">
        <v>4895.2190000000001</v>
      </c>
      <c r="L40" s="54">
        <v>122.46899999999999</v>
      </c>
      <c r="M40" s="54"/>
      <c r="N40" s="54">
        <v>7.3230000000000004</v>
      </c>
      <c r="O40" s="54">
        <v>0.95</v>
      </c>
      <c r="P40" s="54">
        <v>317.72300000000001</v>
      </c>
      <c r="Q40" s="180">
        <f t="shared" si="2"/>
        <v>8949.690599020194</v>
      </c>
      <c r="R40" s="47"/>
    </row>
    <row r="41" spans="1:18">
      <c r="A41" s="310" t="s">
        <v>41</v>
      </c>
      <c r="B41" s="311"/>
      <c r="C41" s="48" t="s">
        <v>11</v>
      </c>
      <c r="D41" s="214">
        <v>87.965699999999998</v>
      </c>
      <c r="E41" s="52"/>
      <c r="F41" s="181">
        <f t="shared" si="0"/>
        <v>87.965699999999998</v>
      </c>
      <c r="G41" s="77">
        <v>550.18029999999999</v>
      </c>
      <c r="H41" s="77">
        <v>358.62439999999998</v>
      </c>
      <c r="I41" s="174"/>
      <c r="J41" s="181">
        <f t="shared" si="1"/>
        <v>358.62439999999998</v>
      </c>
      <c r="K41" s="77">
        <v>56.566400000000002</v>
      </c>
      <c r="L41" s="33">
        <v>8.7529000000000003</v>
      </c>
      <c r="M41" s="33"/>
      <c r="N41" s="33">
        <v>0.49909999999999999</v>
      </c>
      <c r="O41" s="33"/>
      <c r="P41" s="33">
        <v>0.2636</v>
      </c>
      <c r="Q41" s="175">
        <f t="shared" si="2"/>
        <v>1062.8523999999998</v>
      </c>
      <c r="R41" s="47"/>
    </row>
    <row r="42" spans="1:18">
      <c r="A42" s="312"/>
      <c r="B42" s="313"/>
      <c r="C42" s="177" t="s">
        <v>13</v>
      </c>
      <c r="D42" s="217">
        <v>23292.691369055843</v>
      </c>
      <c r="E42" s="60"/>
      <c r="F42" s="178">
        <f t="shared" si="0"/>
        <v>23292.691369055843</v>
      </c>
      <c r="G42" s="78">
        <v>164622.541</v>
      </c>
      <c r="H42" s="78">
        <v>130146.84600000001</v>
      </c>
      <c r="I42" s="179"/>
      <c r="J42" s="178">
        <f t="shared" si="1"/>
        <v>130146.84600000001</v>
      </c>
      <c r="K42" s="78">
        <v>16583.106</v>
      </c>
      <c r="L42" s="54">
        <v>855.47400000000005</v>
      </c>
      <c r="M42" s="54"/>
      <c r="N42" s="54">
        <v>185.79499999999999</v>
      </c>
      <c r="O42" s="54"/>
      <c r="P42" s="54">
        <v>45.996000000000002</v>
      </c>
      <c r="Q42" s="180">
        <f t="shared" si="2"/>
        <v>335732.44936905586</v>
      </c>
      <c r="R42" s="47"/>
    </row>
    <row r="43" spans="1:18">
      <c r="A43" s="310" t="s">
        <v>42</v>
      </c>
      <c r="B43" s="311"/>
      <c r="C43" s="48" t="s">
        <v>11</v>
      </c>
      <c r="D43" s="214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215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214">
        <v>4.0099999999999997E-2</v>
      </c>
      <c r="E45" s="52"/>
      <c r="F45" s="181">
        <f t="shared" si="0"/>
        <v>4.0099999999999997E-2</v>
      </c>
      <c r="G45" s="77">
        <v>0</v>
      </c>
      <c r="H45" s="77">
        <v>6.0000000000000001E-3</v>
      </c>
      <c r="I45" s="174"/>
      <c r="J45" s="181">
        <f t="shared" si="1"/>
        <v>6.0000000000000001E-3</v>
      </c>
      <c r="K45" s="77">
        <v>1E-3</v>
      </c>
      <c r="L45" s="33"/>
      <c r="M45" s="33"/>
      <c r="N45" s="33"/>
      <c r="O45" s="33"/>
      <c r="P45" s="33"/>
      <c r="Q45" s="175">
        <f t="shared" si="2"/>
        <v>4.7099999999999996E-2</v>
      </c>
      <c r="R45" s="47"/>
    </row>
    <row r="46" spans="1:18">
      <c r="A46" s="312"/>
      <c r="B46" s="313"/>
      <c r="C46" s="177" t="s">
        <v>13</v>
      </c>
      <c r="D46" s="217">
        <v>24.710399797434036</v>
      </c>
      <c r="E46" s="60"/>
      <c r="F46" s="178">
        <f t="shared" si="0"/>
        <v>24.710399797434036</v>
      </c>
      <c r="G46" s="78">
        <v>1.22</v>
      </c>
      <c r="H46" s="78">
        <v>4.8810000000000002</v>
      </c>
      <c r="I46" s="179"/>
      <c r="J46" s="178">
        <f t="shared" si="1"/>
        <v>4.8810000000000002</v>
      </c>
      <c r="K46" s="78">
        <v>0.86399999999999999</v>
      </c>
      <c r="L46" s="54"/>
      <c r="M46" s="54"/>
      <c r="N46" s="54"/>
      <c r="O46" s="54"/>
      <c r="P46" s="54"/>
      <c r="Q46" s="180">
        <f t="shared" si="2"/>
        <v>31.675399797434036</v>
      </c>
      <c r="R46" s="47"/>
    </row>
    <row r="47" spans="1:18">
      <c r="A47" s="310" t="s">
        <v>44</v>
      </c>
      <c r="B47" s="311"/>
      <c r="C47" s="48" t="s">
        <v>11</v>
      </c>
      <c r="D47" s="214"/>
      <c r="E47" s="52"/>
      <c r="F47" s="181">
        <f t="shared" si="0"/>
        <v>0</v>
      </c>
      <c r="G47" s="77"/>
      <c r="H47" s="77">
        <v>2.8E-3</v>
      </c>
      <c r="I47" s="174"/>
      <c r="J47" s="181">
        <f t="shared" si="1"/>
        <v>2.8E-3</v>
      </c>
      <c r="K47" s="77"/>
      <c r="L47" s="33"/>
      <c r="M47" s="33"/>
      <c r="N47" s="33"/>
      <c r="O47" s="33"/>
      <c r="P47" s="33"/>
      <c r="Q47" s="175">
        <f t="shared" si="2"/>
        <v>2.8E-3</v>
      </c>
      <c r="R47" s="47"/>
    </row>
    <row r="48" spans="1:18">
      <c r="A48" s="312"/>
      <c r="B48" s="313"/>
      <c r="C48" s="177" t="s">
        <v>13</v>
      </c>
      <c r="D48" s="215"/>
      <c r="E48" s="53"/>
      <c r="F48" s="178">
        <f t="shared" si="0"/>
        <v>0</v>
      </c>
      <c r="G48" s="78"/>
      <c r="H48" s="78">
        <v>1.944</v>
      </c>
      <c r="I48" s="179"/>
      <c r="J48" s="178">
        <f t="shared" si="1"/>
        <v>1.944</v>
      </c>
      <c r="K48" s="78"/>
      <c r="L48" s="54"/>
      <c r="M48" s="54"/>
      <c r="N48" s="54"/>
      <c r="O48" s="54"/>
      <c r="P48" s="54"/>
      <c r="Q48" s="180">
        <f t="shared" si="2"/>
        <v>1.944</v>
      </c>
      <c r="R48" s="47"/>
    </row>
    <row r="49" spans="1:18">
      <c r="A49" s="310" t="s">
        <v>45</v>
      </c>
      <c r="B49" s="311"/>
      <c r="C49" s="48" t="s">
        <v>11</v>
      </c>
      <c r="D49" s="214">
        <v>735.25319999999999</v>
      </c>
      <c r="E49" s="52">
        <v>3.0599999999999999E-2</v>
      </c>
      <c r="F49" s="181">
        <f t="shared" si="0"/>
        <v>735.28380000000004</v>
      </c>
      <c r="G49" s="77">
        <v>1417.7722000000001</v>
      </c>
      <c r="H49" s="77">
        <v>8348.6980000000003</v>
      </c>
      <c r="I49" s="174"/>
      <c r="J49" s="181">
        <f t="shared" si="1"/>
        <v>8348.6980000000003</v>
      </c>
      <c r="K49" s="77">
        <v>58.652500000000003</v>
      </c>
      <c r="L49" s="33">
        <v>7.3788</v>
      </c>
      <c r="M49" s="33"/>
      <c r="N49" s="33">
        <v>0.2</v>
      </c>
      <c r="O49" s="33"/>
      <c r="P49" s="33">
        <v>18.948499999999999</v>
      </c>
      <c r="Q49" s="175">
        <f t="shared" si="2"/>
        <v>10586.933800000003</v>
      </c>
      <c r="R49" s="47"/>
    </row>
    <row r="50" spans="1:18">
      <c r="A50" s="312"/>
      <c r="B50" s="313"/>
      <c r="C50" s="177" t="s">
        <v>13</v>
      </c>
      <c r="D50" s="217">
        <v>47875.437327536332</v>
      </c>
      <c r="E50" s="60">
        <v>3.4990000000000001</v>
      </c>
      <c r="F50" s="178">
        <f t="shared" si="0"/>
        <v>47878.936327536336</v>
      </c>
      <c r="G50" s="78">
        <v>111298.921</v>
      </c>
      <c r="H50" s="78">
        <v>577375.55599999998</v>
      </c>
      <c r="I50" s="179"/>
      <c r="J50" s="178">
        <f t="shared" si="1"/>
        <v>577375.55599999998</v>
      </c>
      <c r="K50" s="78">
        <v>6129.5730000000003</v>
      </c>
      <c r="L50" s="54">
        <v>1051.6980000000001</v>
      </c>
      <c r="M50" s="54"/>
      <c r="N50" s="54">
        <v>17.28</v>
      </c>
      <c r="O50" s="54"/>
      <c r="P50" s="54">
        <v>13454.181</v>
      </c>
      <c r="Q50" s="180">
        <f t="shared" si="2"/>
        <v>757206.14532753627</v>
      </c>
      <c r="R50" s="47"/>
    </row>
    <row r="51" spans="1:18">
      <c r="A51" s="310" t="s">
        <v>46</v>
      </c>
      <c r="B51" s="311"/>
      <c r="C51" s="48" t="s">
        <v>11</v>
      </c>
      <c r="D51" s="214">
        <v>0.68799999999999994</v>
      </c>
      <c r="E51" s="52">
        <v>2.9129999999999998</v>
      </c>
      <c r="F51" s="181">
        <f t="shared" si="0"/>
        <v>3.601</v>
      </c>
      <c r="G51" s="77">
        <v>4420.5010000000002</v>
      </c>
      <c r="H51" s="77">
        <v>196.3982</v>
      </c>
      <c r="I51" s="174"/>
      <c r="J51" s="181">
        <f t="shared" si="1"/>
        <v>196.3982</v>
      </c>
      <c r="K51" s="77">
        <v>4449.0540000000001</v>
      </c>
      <c r="L51" s="33">
        <v>0.49149999999999999</v>
      </c>
      <c r="M51" s="33"/>
      <c r="N51" s="33"/>
      <c r="O51" s="33"/>
      <c r="P51" s="33"/>
      <c r="Q51" s="175">
        <f t="shared" si="2"/>
        <v>9070.0456999999988</v>
      </c>
      <c r="R51" s="47"/>
    </row>
    <row r="52" spans="1:18">
      <c r="A52" s="312"/>
      <c r="B52" s="313"/>
      <c r="C52" s="177" t="s">
        <v>13</v>
      </c>
      <c r="D52" s="217">
        <v>401.5439967083031</v>
      </c>
      <c r="E52" s="60">
        <v>1352.75</v>
      </c>
      <c r="F52" s="178">
        <f t="shared" si="0"/>
        <v>1754.293996708303</v>
      </c>
      <c r="G52" s="78">
        <v>770855.86100000003</v>
      </c>
      <c r="H52" s="78">
        <v>20957.241999999998</v>
      </c>
      <c r="I52" s="179"/>
      <c r="J52" s="178">
        <f t="shared" si="1"/>
        <v>20957.241999999998</v>
      </c>
      <c r="K52" s="78">
        <v>736116.11699999997</v>
      </c>
      <c r="L52" s="54">
        <v>180.333</v>
      </c>
      <c r="M52" s="54"/>
      <c r="N52" s="54"/>
      <c r="O52" s="54"/>
      <c r="P52" s="54"/>
      <c r="Q52" s="180">
        <f t="shared" si="2"/>
        <v>1529863.8469967083</v>
      </c>
      <c r="R52" s="47"/>
    </row>
    <row r="53" spans="1:18">
      <c r="A53" s="310" t="s">
        <v>47</v>
      </c>
      <c r="B53" s="311"/>
      <c r="C53" s="48" t="s">
        <v>11</v>
      </c>
      <c r="D53" s="214">
        <v>0.20300000000000001</v>
      </c>
      <c r="E53" s="52">
        <v>0.50560000000000005</v>
      </c>
      <c r="F53" s="181">
        <f t="shared" si="0"/>
        <v>0.70860000000000012</v>
      </c>
      <c r="G53" s="77">
        <v>350.56509999999997</v>
      </c>
      <c r="H53" s="77">
        <v>378.03829999999999</v>
      </c>
      <c r="I53" s="174"/>
      <c r="J53" s="181">
        <f t="shared" si="1"/>
        <v>378.03829999999999</v>
      </c>
      <c r="K53" s="77">
        <v>78.599500000000006</v>
      </c>
      <c r="L53" s="33">
        <v>313.95190000000002</v>
      </c>
      <c r="M53" s="33"/>
      <c r="N53" s="33">
        <v>72.340999999999994</v>
      </c>
      <c r="O53" s="33">
        <v>4.1999999999999997E-3</v>
      </c>
      <c r="P53" s="33"/>
      <c r="Q53" s="175">
        <f t="shared" si="2"/>
        <v>1194.2085999999999</v>
      </c>
      <c r="R53" s="47"/>
    </row>
    <row r="54" spans="1:18">
      <c r="A54" s="312"/>
      <c r="B54" s="313"/>
      <c r="C54" s="177" t="s">
        <v>13</v>
      </c>
      <c r="D54" s="217">
        <v>156.25979871904474</v>
      </c>
      <c r="E54" s="60">
        <v>337.14100000000002</v>
      </c>
      <c r="F54" s="178">
        <f t="shared" si="0"/>
        <v>493.40079871904476</v>
      </c>
      <c r="G54" s="78">
        <v>192483.815</v>
      </c>
      <c r="H54" s="78">
        <v>206296.55499999999</v>
      </c>
      <c r="I54" s="179"/>
      <c r="J54" s="178">
        <f t="shared" si="1"/>
        <v>206296.55499999999</v>
      </c>
      <c r="K54" s="78">
        <v>45893.2</v>
      </c>
      <c r="L54" s="54">
        <v>191890.34700000001</v>
      </c>
      <c r="M54" s="54"/>
      <c r="N54" s="54">
        <v>37385.095999999998</v>
      </c>
      <c r="O54" s="54">
        <v>0.45400000000000001</v>
      </c>
      <c r="P54" s="54"/>
      <c r="Q54" s="180">
        <f t="shared" si="2"/>
        <v>674442.86779871909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214">
        <v>0.71599999999999997</v>
      </c>
      <c r="E55" s="52"/>
      <c r="F55" s="181">
        <f t="shared" si="0"/>
        <v>0.71599999999999997</v>
      </c>
      <c r="G55" s="77">
        <v>2.2200000000000001E-2</v>
      </c>
      <c r="H55" s="77">
        <v>22.062000000000001</v>
      </c>
      <c r="I55" s="174"/>
      <c r="J55" s="181">
        <f t="shared" si="1"/>
        <v>22.062000000000001</v>
      </c>
      <c r="K55" s="77">
        <v>2.9506999999999999</v>
      </c>
      <c r="L55" s="33">
        <v>0.16850000000000001</v>
      </c>
      <c r="M55" s="33"/>
      <c r="N55" s="33">
        <v>4.9700000000000001E-2</v>
      </c>
      <c r="O55" s="33">
        <v>3.3999999999999998E-3</v>
      </c>
      <c r="P55" s="33">
        <v>0.2883</v>
      </c>
      <c r="Q55" s="175">
        <f t="shared" si="2"/>
        <v>26.260800000000003</v>
      </c>
      <c r="R55" s="47"/>
    </row>
    <row r="56" spans="1:18">
      <c r="A56" s="176" t="s">
        <v>36</v>
      </c>
      <c r="B56" s="307"/>
      <c r="C56" s="177" t="s">
        <v>13</v>
      </c>
      <c r="D56" s="217">
        <v>651.72815465739359</v>
      </c>
      <c r="E56" s="60"/>
      <c r="F56" s="178">
        <f t="shared" si="0"/>
        <v>651.72815465739359</v>
      </c>
      <c r="G56" s="78">
        <v>73.114999999999995</v>
      </c>
      <c r="H56" s="78">
        <v>13423.493</v>
      </c>
      <c r="I56" s="179"/>
      <c r="J56" s="178">
        <f t="shared" si="1"/>
        <v>13423.493</v>
      </c>
      <c r="K56" s="78">
        <v>2697.1849999999999</v>
      </c>
      <c r="L56" s="54">
        <v>182.84800000000001</v>
      </c>
      <c r="M56" s="54"/>
      <c r="N56" s="54">
        <v>42.174999999999997</v>
      </c>
      <c r="O56" s="54">
        <v>6.8470000000000004</v>
      </c>
      <c r="P56" s="54">
        <v>289.79899999999998</v>
      </c>
      <c r="Q56" s="180">
        <f t="shared" si="2"/>
        <v>17367.190154657397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214">
        <v>2.3883000000000001</v>
      </c>
      <c r="E57" s="52">
        <v>0.15989999999999999</v>
      </c>
      <c r="F57" s="181">
        <f t="shared" si="0"/>
        <v>2.5482</v>
      </c>
      <c r="G57" s="77">
        <v>0.31530000000000002</v>
      </c>
      <c r="H57" s="77"/>
      <c r="I57" s="174"/>
      <c r="J57" s="181">
        <f t="shared" si="1"/>
        <v>0</v>
      </c>
      <c r="K57" s="77">
        <v>0.49769999999999998</v>
      </c>
      <c r="L57" s="33">
        <v>0.2261</v>
      </c>
      <c r="M57" s="33"/>
      <c r="N57" s="33">
        <v>6.9999999999999999E-4</v>
      </c>
      <c r="O57" s="33">
        <v>1.1000000000000001E-3</v>
      </c>
      <c r="P57" s="33">
        <v>0.27750000000000002</v>
      </c>
      <c r="Q57" s="175">
        <f t="shared" si="2"/>
        <v>3.8666000000000005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17">
        <v>265.93919781993696</v>
      </c>
      <c r="E58" s="60">
        <v>103.69199999999999</v>
      </c>
      <c r="F58" s="178">
        <f t="shared" si="0"/>
        <v>369.63119781993697</v>
      </c>
      <c r="G58" s="78">
        <v>30.946999999999999</v>
      </c>
      <c r="H58" s="78"/>
      <c r="I58" s="179"/>
      <c r="J58" s="178">
        <f t="shared" si="1"/>
        <v>0</v>
      </c>
      <c r="K58" s="78">
        <v>155.41999999999999</v>
      </c>
      <c r="L58" s="54">
        <v>65.63</v>
      </c>
      <c r="M58" s="54"/>
      <c r="N58" s="54">
        <v>0.60499999999999998</v>
      </c>
      <c r="O58" s="54">
        <v>2.1379999999999999</v>
      </c>
      <c r="P58" s="54">
        <v>142.779</v>
      </c>
      <c r="Q58" s="180">
        <f t="shared" si="2"/>
        <v>767.15019781993703</v>
      </c>
      <c r="R58" s="47"/>
    </row>
    <row r="59" spans="1:18">
      <c r="A59" s="27"/>
      <c r="B59" s="308" t="s">
        <v>19</v>
      </c>
      <c r="C59" s="48" t="s">
        <v>11</v>
      </c>
      <c r="D59" s="33">
        <v>3.1043000000000003</v>
      </c>
      <c r="E59" s="33">
        <v>0.15989999999999999</v>
      </c>
      <c r="F59" s="181">
        <f t="shared" si="0"/>
        <v>3.2642000000000002</v>
      </c>
      <c r="G59" s="49">
        <v>0.33750000000000002</v>
      </c>
      <c r="H59" s="49">
        <v>22.062000000000001</v>
      </c>
      <c r="I59" s="50"/>
      <c r="J59" s="181">
        <f t="shared" si="1"/>
        <v>22.062000000000001</v>
      </c>
      <c r="K59" s="49">
        <v>3.4483999999999999</v>
      </c>
      <c r="L59" s="33">
        <v>0.39460000000000001</v>
      </c>
      <c r="M59" s="33"/>
      <c r="N59" s="33">
        <v>5.04E-2</v>
      </c>
      <c r="O59" s="33">
        <v>4.4999999999999997E-3</v>
      </c>
      <c r="P59" s="33">
        <v>0.56580000000000008</v>
      </c>
      <c r="Q59" s="175">
        <f t="shared" si="2"/>
        <v>30.127400000000002</v>
      </c>
      <c r="R59" s="47"/>
    </row>
    <row r="60" spans="1:18">
      <c r="A60" s="183"/>
      <c r="B60" s="309"/>
      <c r="C60" s="177" t="s">
        <v>13</v>
      </c>
      <c r="D60" s="54">
        <v>917.6673524773305</v>
      </c>
      <c r="E60" s="54">
        <v>103.69199999999999</v>
      </c>
      <c r="F60" s="178">
        <f t="shared" si="0"/>
        <v>1021.3593524773305</v>
      </c>
      <c r="G60" s="68">
        <v>104.062</v>
      </c>
      <c r="H60" s="68">
        <v>13423.493</v>
      </c>
      <c r="I60" s="63"/>
      <c r="J60" s="178">
        <f t="shared" si="1"/>
        <v>13423.493</v>
      </c>
      <c r="K60" s="68">
        <v>2852.605</v>
      </c>
      <c r="L60" s="54">
        <v>248.47800000000001</v>
      </c>
      <c r="M60" s="54"/>
      <c r="N60" s="54">
        <v>42.779999999999994</v>
      </c>
      <c r="O60" s="54">
        <v>8.9849999999999994</v>
      </c>
      <c r="P60" s="54">
        <v>432.57799999999997</v>
      </c>
      <c r="Q60" s="180">
        <f t="shared" si="2"/>
        <v>18134.340352477331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214">
        <v>7.2954999999999997</v>
      </c>
      <c r="E61" s="52"/>
      <c r="F61" s="181">
        <f t="shared" si="0"/>
        <v>7.2954999999999997</v>
      </c>
      <c r="G61" s="77">
        <v>0.35249999999999998</v>
      </c>
      <c r="H61" s="77">
        <v>3.4460000000000002</v>
      </c>
      <c r="I61" s="174"/>
      <c r="J61" s="181">
        <f t="shared" si="1"/>
        <v>3.4460000000000002</v>
      </c>
      <c r="K61" s="77"/>
      <c r="L61" s="33">
        <v>0.19900000000000001</v>
      </c>
      <c r="M61" s="33"/>
      <c r="N61" s="33"/>
      <c r="O61" s="33"/>
      <c r="P61" s="33"/>
      <c r="Q61" s="175">
        <f t="shared" si="2"/>
        <v>11.292999999999999</v>
      </c>
      <c r="R61" s="47"/>
    </row>
    <row r="62" spans="1:18">
      <c r="A62" s="176" t="s">
        <v>51</v>
      </c>
      <c r="B62" s="307"/>
      <c r="C62" s="177" t="s">
        <v>13</v>
      </c>
      <c r="D62" s="217">
        <v>551.53979547869767</v>
      </c>
      <c r="E62" s="60"/>
      <c r="F62" s="178">
        <f t="shared" si="0"/>
        <v>551.53979547869767</v>
      </c>
      <c r="G62" s="78">
        <v>22.940999999999999</v>
      </c>
      <c r="H62" s="78">
        <v>239.75299999999999</v>
      </c>
      <c r="I62" s="179"/>
      <c r="J62" s="178">
        <f t="shared" si="1"/>
        <v>239.75299999999999</v>
      </c>
      <c r="K62" s="78"/>
      <c r="L62" s="54">
        <v>8.2349999999999994</v>
      </c>
      <c r="M62" s="54"/>
      <c r="N62" s="54"/>
      <c r="O62" s="54"/>
      <c r="P62" s="54"/>
      <c r="Q62" s="180">
        <f t="shared" si="2"/>
        <v>822.46879547869764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214">
        <v>13.923</v>
      </c>
      <c r="E63" s="52">
        <v>29.048999999999999</v>
      </c>
      <c r="F63" s="181">
        <f t="shared" si="0"/>
        <v>42.972000000000001</v>
      </c>
      <c r="G63" s="77">
        <v>183.43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226.40200000000002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217">
        <v>1391.061588596634</v>
      </c>
      <c r="E64" s="60">
        <v>2308.1759999999999</v>
      </c>
      <c r="F64" s="178">
        <f t="shared" si="0"/>
        <v>3699.2375885966339</v>
      </c>
      <c r="G64" s="78">
        <v>30505.637999999999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34204.875588596631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214"/>
      <c r="E65" s="52"/>
      <c r="F65" s="181">
        <f t="shared" si="0"/>
        <v>0</v>
      </c>
      <c r="G65" s="77">
        <v>251.03</v>
      </c>
      <c r="H65" s="77">
        <v>0.06</v>
      </c>
      <c r="I65" s="174"/>
      <c r="J65" s="181">
        <f t="shared" si="1"/>
        <v>0.06</v>
      </c>
      <c r="K65" s="77"/>
      <c r="L65" s="33"/>
      <c r="M65" s="33"/>
      <c r="N65" s="33"/>
      <c r="O65" s="33"/>
      <c r="P65" s="33"/>
      <c r="Q65" s="175">
        <f t="shared" si="2"/>
        <v>251.09</v>
      </c>
      <c r="R65" s="47"/>
    </row>
    <row r="66" spans="1:18">
      <c r="A66" s="176" t="s">
        <v>18</v>
      </c>
      <c r="B66" s="307"/>
      <c r="C66" s="177" t="s">
        <v>13</v>
      </c>
      <c r="D66" s="218"/>
      <c r="E66" s="53"/>
      <c r="F66" s="178">
        <f t="shared" si="0"/>
        <v>0</v>
      </c>
      <c r="G66" s="78">
        <v>29168.846000000001</v>
      </c>
      <c r="H66" s="78">
        <v>27.324000000000002</v>
      </c>
      <c r="I66" s="179"/>
      <c r="J66" s="178">
        <f t="shared" si="1"/>
        <v>27.324000000000002</v>
      </c>
      <c r="K66" s="78"/>
      <c r="L66" s="54"/>
      <c r="M66" s="54"/>
      <c r="N66" s="54"/>
      <c r="O66" s="54"/>
      <c r="P66" s="54"/>
      <c r="Q66" s="180">
        <f t="shared" si="2"/>
        <v>29196.170000000002</v>
      </c>
      <c r="R66" s="47"/>
    </row>
    <row r="67" spans="1:18">
      <c r="A67" s="27"/>
      <c r="B67" s="46" t="s">
        <v>15</v>
      </c>
      <c r="C67" s="48" t="s">
        <v>11</v>
      </c>
      <c r="D67" s="214">
        <v>0.55000000000000004</v>
      </c>
      <c r="E67" s="52"/>
      <c r="F67" s="181">
        <f t="shared" si="0"/>
        <v>0.55000000000000004</v>
      </c>
      <c r="G67" s="77">
        <v>31.8611</v>
      </c>
      <c r="H67" s="77"/>
      <c r="I67" s="174"/>
      <c r="J67" s="181">
        <f t="shared" si="1"/>
        <v>0</v>
      </c>
      <c r="K67" s="77">
        <v>0.40550000000000003</v>
      </c>
      <c r="L67" s="33"/>
      <c r="M67" s="33"/>
      <c r="N67" s="33"/>
      <c r="O67" s="33"/>
      <c r="P67" s="33"/>
      <c r="Q67" s="175">
        <f t="shared" si="2"/>
        <v>32.816600000000001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9">
        <v>211.25339826822923</v>
      </c>
      <c r="E68" s="56"/>
      <c r="F68" s="185">
        <f t="shared" si="0"/>
        <v>211.25339826822923</v>
      </c>
      <c r="G68" s="79">
        <v>6419.1059999999998</v>
      </c>
      <c r="H68" s="79"/>
      <c r="I68" s="186"/>
      <c r="J68" s="185">
        <f t="shared" si="1"/>
        <v>0</v>
      </c>
      <c r="K68" s="79">
        <v>13.785</v>
      </c>
      <c r="L68" s="37"/>
      <c r="M68" s="37"/>
      <c r="N68" s="37"/>
      <c r="O68" s="37"/>
      <c r="P68" s="37"/>
      <c r="Q68" s="187">
        <f t="shared" si="2"/>
        <v>6644.1443982682285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112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21.7685</v>
      </c>
      <c r="E76" s="33">
        <v>29.048999999999999</v>
      </c>
      <c r="F76" s="191">
        <f t="shared" ref="F76:F133" si="3">SUM(D76:E76)</f>
        <v>50.817499999999995</v>
      </c>
      <c r="G76" s="49">
        <v>466.67360000000002</v>
      </c>
      <c r="H76" s="49">
        <v>3.5060000000000002</v>
      </c>
      <c r="I76" s="50"/>
      <c r="J76" s="191">
        <f t="shared" ref="J76:J133" si="4">SUM(H76:I76)</f>
        <v>3.5060000000000002</v>
      </c>
      <c r="K76" s="49">
        <v>0.40550000000000003</v>
      </c>
      <c r="L76" s="33">
        <v>0.19900000000000001</v>
      </c>
      <c r="M76" s="33"/>
      <c r="N76" s="33"/>
      <c r="O76" s="33"/>
      <c r="P76" s="33"/>
      <c r="Q76" s="175">
        <f t="shared" ref="Q76:Q140" si="5">SUM(F76:G76,J76:P76)</f>
        <v>521.60159999999985</v>
      </c>
      <c r="R76" s="27"/>
    </row>
    <row r="77" spans="1:18">
      <c r="A77" s="166" t="s">
        <v>53</v>
      </c>
      <c r="B77" s="309"/>
      <c r="C77" s="192" t="s">
        <v>13</v>
      </c>
      <c r="D77" s="54">
        <v>2153.8547823435611</v>
      </c>
      <c r="E77" s="54">
        <v>2308.1759999999999</v>
      </c>
      <c r="F77" s="193">
        <f t="shared" si="3"/>
        <v>4462.0307823435614</v>
      </c>
      <c r="G77" s="68">
        <v>66116.531000000003</v>
      </c>
      <c r="H77" s="68">
        <v>267.077</v>
      </c>
      <c r="I77" s="63"/>
      <c r="J77" s="193">
        <f t="shared" si="4"/>
        <v>267.077</v>
      </c>
      <c r="K77" s="68">
        <v>13.785</v>
      </c>
      <c r="L77" s="54">
        <v>8.2349999999999994</v>
      </c>
      <c r="M77" s="54"/>
      <c r="N77" s="54"/>
      <c r="O77" s="54"/>
      <c r="P77" s="54"/>
      <c r="Q77" s="180">
        <f t="shared" si="5"/>
        <v>70867.658782343569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214">
        <v>2.9653999999999998</v>
      </c>
      <c r="E78" s="52">
        <v>2.5007999999999999</v>
      </c>
      <c r="F78" s="191">
        <f t="shared" si="3"/>
        <v>5.4661999999999997</v>
      </c>
      <c r="G78" s="77">
        <v>2.7633999999999999</v>
      </c>
      <c r="H78" s="77">
        <v>159.2302</v>
      </c>
      <c r="I78" s="174"/>
      <c r="J78" s="191">
        <f t="shared" si="4"/>
        <v>159.2302</v>
      </c>
      <c r="K78" s="77">
        <v>1.9461999999999999</v>
      </c>
      <c r="L78" s="33">
        <v>1.8904000000000001</v>
      </c>
      <c r="M78" s="33">
        <v>0.23119999999999999</v>
      </c>
      <c r="N78" s="33">
        <v>12.548400000000001</v>
      </c>
      <c r="O78" s="33">
        <v>0.1056</v>
      </c>
      <c r="P78" s="33">
        <v>2.7187000000000001</v>
      </c>
      <c r="Q78" s="175">
        <f t="shared" si="5"/>
        <v>186.90030000000004</v>
      </c>
      <c r="R78" s="27"/>
    </row>
    <row r="79" spans="1:18">
      <c r="A79" s="176" t="s">
        <v>31</v>
      </c>
      <c r="B79" s="307"/>
      <c r="C79" s="192" t="s">
        <v>13</v>
      </c>
      <c r="D79" s="217">
        <v>3852.8589284158052</v>
      </c>
      <c r="E79" s="60">
        <v>2217.6410000000001</v>
      </c>
      <c r="F79" s="193">
        <f t="shared" si="3"/>
        <v>6070.4999284158057</v>
      </c>
      <c r="G79" s="78">
        <v>4497.3029999999999</v>
      </c>
      <c r="H79" s="78">
        <v>71179.123000000007</v>
      </c>
      <c r="I79" s="179"/>
      <c r="J79" s="193">
        <f t="shared" si="4"/>
        <v>71179.123000000007</v>
      </c>
      <c r="K79" s="78">
        <v>2322.931</v>
      </c>
      <c r="L79" s="54">
        <v>3166.2869999999998</v>
      </c>
      <c r="M79" s="54">
        <v>116.08199999999999</v>
      </c>
      <c r="N79" s="54">
        <v>18782.867999999999</v>
      </c>
      <c r="O79" s="54">
        <v>122.699</v>
      </c>
      <c r="P79" s="54">
        <v>4355.8370000000004</v>
      </c>
      <c r="Q79" s="180">
        <f t="shared" si="5"/>
        <v>110613.6299284158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214"/>
      <c r="E80" s="52"/>
      <c r="F80" s="191">
        <f t="shared" si="3"/>
        <v>0</v>
      </c>
      <c r="G80" s="77"/>
      <c r="H80" s="77">
        <v>0.11700000000000001</v>
      </c>
      <c r="I80" s="174"/>
      <c r="J80" s="191">
        <f t="shared" si="4"/>
        <v>0.11700000000000001</v>
      </c>
      <c r="K80" s="77"/>
      <c r="L80" s="33"/>
      <c r="M80" s="33"/>
      <c r="N80" s="33"/>
      <c r="O80" s="33"/>
      <c r="P80" s="33"/>
      <c r="Q80" s="175">
        <f t="shared" si="5"/>
        <v>0.11700000000000001</v>
      </c>
      <c r="R80" s="27"/>
    </row>
    <row r="81" spans="1:18">
      <c r="A81" s="176" t="s">
        <v>0</v>
      </c>
      <c r="B81" s="307"/>
      <c r="C81" s="192" t="s">
        <v>13</v>
      </c>
      <c r="D81" s="215"/>
      <c r="E81" s="53"/>
      <c r="F81" s="193">
        <f t="shared" si="3"/>
        <v>0</v>
      </c>
      <c r="G81" s="78"/>
      <c r="H81" s="78">
        <v>8.7929999999999993</v>
      </c>
      <c r="I81" s="179"/>
      <c r="J81" s="193">
        <f t="shared" si="4"/>
        <v>8.7929999999999993</v>
      </c>
      <c r="K81" s="78"/>
      <c r="L81" s="54"/>
      <c r="M81" s="54"/>
      <c r="N81" s="54"/>
      <c r="O81" s="54"/>
      <c r="P81" s="54"/>
      <c r="Q81" s="180">
        <f t="shared" si="5"/>
        <v>8.7929999999999993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214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215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214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215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214">
        <v>2.7122000000000002</v>
      </c>
      <c r="E86" s="52">
        <v>3.0895999999999999</v>
      </c>
      <c r="F86" s="191">
        <f t="shared" si="3"/>
        <v>5.8018000000000001</v>
      </c>
      <c r="G86" s="77">
        <v>1.1658999999999999</v>
      </c>
      <c r="H86" s="77">
        <v>110.3185</v>
      </c>
      <c r="I86" s="174"/>
      <c r="J86" s="191">
        <f t="shared" si="4"/>
        <v>110.3185</v>
      </c>
      <c r="K86" s="77">
        <v>0.96989999999999998</v>
      </c>
      <c r="L86" s="33">
        <v>0.49340000000000001</v>
      </c>
      <c r="M86" s="33">
        <v>0.14649999999999999</v>
      </c>
      <c r="N86" s="33">
        <v>4.8007</v>
      </c>
      <c r="O86" s="33">
        <v>0.14460000000000001</v>
      </c>
      <c r="P86" s="33">
        <v>1.0044</v>
      </c>
      <c r="Q86" s="175">
        <f t="shared" si="5"/>
        <v>124.84569999999999</v>
      </c>
      <c r="R86" s="27"/>
    </row>
    <row r="87" spans="1:18">
      <c r="A87" s="176"/>
      <c r="B87" s="177" t="s">
        <v>63</v>
      </c>
      <c r="C87" s="192" t="s">
        <v>13</v>
      </c>
      <c r="D87" s="217">
        <v>2665.0511781529776</v>
      </c>
      <c r="E87" s="60">
        <v>1412.546</v>
      </c>
      <c r="F87" s="193">
        <f t="shared" si="3"/>
        <v>4077.5971781529779</v>
      </c>
      <c r="G87" s="78">
        <v>1412.3779999999999</v>
      </c>
      <c r="H87" s="78">
        <v>34946.421999999999</v>
      </c>
      <c r="I87" s="179"/>
      <c r="J87" s="193">
        <f t="shared" si="4"/>
        <v>34946.421999999999</v>
      </c>
      <c r="K87" s="78">
        <v>399.67099999999999</v>
      </c>
      <c r="L87" s="54">
        <v>409.98700000000002</v>
      </c>
      <c r="M87" s="54">
        <v>57.381</v>
      </c>
      <c r="N87" s="54">
        <v>2724.7310000000002</v>
      </c>
      <c r="O87" s="54">
        <v>140.20699999999999</v>
      </c>
      <c r="P87" s="54">
        <v>1093.1130000000001</v>
      </c>
      <c r="Q87" s="180">
        <f t="shared" si="5"/>
        <v>45261.48717815298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5.6776</v>
      </c>
      <c r="E88" s="33">
        <v>5.5903999999999998</v>
      </c>
      <c r="F88" s="191">
        <f t="shared" si="3"/>
        <v>11.268000000000001</v>
      </c>
      <c r="G88" s="49">
        <v>3.9292999999999996</v>
      </c>
      <c r="H88" s="49">
        <v>269.66570000000002</v>
      </c>
      <c r="I88" s="50"/>
      <c r="J88" s="191">
        <f t="shared" si="4"/>
        <v>269.66570000000002</v>
      </c>
      <c r="K88" s="49">
        <v>2.9161000000000001</v>
      </c>
      <c r="L88" s="33">
        <v>2.3837999999999999</v>
      </c>
      <c r="M88" s="33">
        <v>0.37769999999999998</v>
      </c>
      <c r="N88" s="33">
        <v>17.3491</v>
      </c>
      <c r="O88" s="33">
        <v>0.25019999999999998</v>
      </c>
      <c r="P88" s="33">
        <v>3.7231000000000001</v>
      </c>
      <c r="Q88" s="175">
        <f t="shared" si="5"/>
        <v>311.863</v>
      </c>
      <c r="R88" s="27"/>
    </row>
    <row r="89" spans="1:18">
      <c r="A89" s="183"/>
      <c r="B89" s="309"/>
      <c r="C89" s="192" t="s">
        <v>13</v>
      </c>
      <c r="D89" s="54">
        <v>6517.9101065687828</v>
      </c>
      <c r="E89" s="54">
        <v>3630.1869999999999</v>
      </c>
      <c r="F89" s="193">
        <f t="shared" si="3"/>
        <v>10148.097106568783</v>
      </c>
      <c r="G89" s="68">
        <v>5909.6809999999996</v>
      </c>
      <c r="H89" s="68">
        <v>106134.33800000002</v>
      </c>
      <c r="I89" s="63"/>
      <c r="J89" s="193">
        <f t="shared" si="4"/>
        <v>106134.33800000002</v>
      </c>
      <c r="K89" s="68">
        <v>2722.6019999999999</v>
      </c>
      <c r="L89" s="54">
        <v>3576.2739999999999</v>
      </c>
      <c r="M89" s="54">
        <v>173.46299999999999</v>
      </c>
      <c r="N89" s="54">
        <v>21507.598999999998</v>
      </c>
      <c r="O89" s="54">
        <v>262.90600000000001</v>
      </c>
      <c r="P89" s="54">
        <v>5448.9500000000007</v>
      </c>
      <c r="Q89" s="180">
        <f t="shared" si="5"/>
        <v>155883.9101065688</v>
      </c>
      <c r="R89" s="27"/>
    </row>
    <row r="90" spans="1:18">
      <c r="A90" s="310" t="s">
        <v>64</v>
      </c>
      <c r="B90" s="311"/>
      <c r="C90" s="32" t="s">
        <v>11</v>
      </c>
      <c r="D90" s="214">
        <v>0.55149999999999999</v>
      </c>
      <c r="E90" s="52">
        <v>1.3255999999999999</v>
      </c>
      <c r="F90" s="191">
        <f t="shared" si="3"/>
        <v>1.8771</v>
      </c>
      <c r="G90" s="77">
        <v>8.0592000000000006</v>
      </c>
      <c r="H90" s="77">
        <v>25.931899999999999</v>
      </c>
      <c r="I90" s="174"/>
      <c r="J90" s="191">
        <f t="shared" si="4"/>
        <v>25.931899999999999</v>
      </c>
      <c r="K90" s="77">
        <v>2.4456000000000002</v>
      </c>
      <c r="L90" s="33">
        <v>3.7637999999999998</v>
      </c>
      <c r="M90" s="33"/>
      <c r="N90" s="33">
        <v>1.7000000000000001E-2</v>
      </c>
      <c r="O90" s="33">
        <v>0.17349999999999999</v>
      </c>
      <c r="P90" s="33">
        <v>1.4466000000000001</v>
      </c>
      <c r="Q90" s="175">
        <f t="shared" si="5"/>
        <v>43.714700000000008</v>
      </c>
      <c r="R90" s="27"/>
    </row>
    <row r="91" spans="1:18">
      <c r="A91" s="312"/>
      <c r="B91" s="313"/>
      <c r="C91" s="192" t="s">
        <v>13</v>
      </c>
      <c r="D91" s="217">
        <v>658.05479460553022</v>
      </c>
      <c r="E91" s="60">
        <v>1304.8030000000001</v>
      </c>
      <c r="F91" s="193">
        <f t="shared" si="3"/>
        <v>1962.8577946055302</v>
      </c>
      <c r="G91" s="78">
        <v>9139.6039999999994</v>
      </c>
      <c r="H91" s="78">
        <v>23701.744999999999</v>
      </c>
      <c r="I91" s="179"/>
      <c r="J91" s="193">
        <f t="shared" si="4"/>
        <v>23701.744999999999</v>
      </c>
      <c r="K91" s="78">
        <v>1884.855</v>
      </c>
      <c r="L91" s="54">
        <v>3677.04</v>
      </c>
      <c r="M91" s="54"/>
      <c r="N91" s="54">
        <v>22.021000000000001</v>
      </c>
      <c r="O91" s="54">
        <v>130.31200000000001</v>
      </c>
      <c r="P91" s="54">
        <v>1526.3869999999999</v>
      </c>
      <c r="Q91" s="180">
        <f t="shared" si="5"/>
        <v>42044.821794605537</v>
      </c>
      <c r="R91" s="27"/>
    </row>
    <row r="92" spans="1:18">
      <c r="A92" s="310" t="s">
        <v>65</v>
      </c>
      <c r="B92" s="311"/>
      <c r="C92" s="32" t="s">
        <v>11</v>
      </c>
      <c r="D92" s="214"/>
      <c r="E92" s="52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>
        <v>0.1</v>
      </c>
      <c r="M92" s="33"/>
      <c r="N92" s="33"/>
      <c r="O92" s="33"/>
      <c r="P92" s="33"/>
      <c r="Q92" s="175">
        <f t="shared" si="5"/>
        <v>0.1</v>
      </c>
      <c r="R92" s="27"/>
    </row>
    <row r="93" spans="1:18">
      <c r="A93" s="312"/>
      <c r="B93" s="313"/>
      <c r="C93" s="192" t="s">
        <v>13</v>
      </c>
      <c r="D93" s="215"/>
      <c r="E93" s="53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>
        <v>32.4</v>
      </c>
      <c r="M93" s="54"/>
      <c r="N93" s="54"/>
      <c r="O93" s="54"/>
      <c r="P93" s="54"/>
      <c r="Q93" s="180">
        <f t="shared" si="5"/>
        <v>32.4</v>
      </c>
      <c r="R93" s="27"/>
    </row>
    <row r="94" spans="1:18">
      <c r="A94" s="310" t="s">
        <v>66</v>
      </c>
      <c r="B94" s="311"/>
      <c r="C94" s="32" t="s">
        <v>11</v>
      </c>
      <c r="D94" s="214"/>
      <c r="E94" s="52">
        <v>1.976</v>
      </c>
      <c r="F94" s="191">
        <f t="shared" si="3"/>
        <v>1.976</v>
      </c>
      <c r="G94" s="77"/>
      <c r="H94" s="77">
        <v>1.4E-3</v>
      </c>
      <c r="I94" s="174"/>
      <c r="J94" s="191">
        <f t="shared" si="4"/>
        <v>1.4E-3</v>
      </c>
      <c r="K94" s="77"/>
      <c r="L94" s="33"/>
      <c r="M94" s="33"/>
      <c r="N94" s="33"/>
      <c r="O94" s="33"/>
      <c r="P94" s="33"/>
      <c r="Q94" s="175">
        <f t="shared" si="5"/>
        <v>1.9774</v>
      </c>
      <c r="R94" s="27"/>
    </row>
    <row r="95" spans="1:18">
      <c r="A95" s="312"/>
      <c r="B95" s="313"/>
      <c r="C95" s="192" t="s">
        <v>13</v>
      </c>
      <c r="D95" s="215"/>
      <c r="E95" s="53">
        <v>1011.409</v>
      </c>
      <c r="F95" s="193">
        <f t="shared" si="3"/>
        <v>1011.409</v>
      </c>
      <c r="G95" s="78"/>
      <c r="H95" s="78">
        <v>2.1389999999999998</v>
      </c>
      <c r="I95" s="179"/>
      <c r="J95" s="193">
        <f t="shared" si="4"/>
        <v>2.1389999999999998</v>
      </c>
      <c r="K95" s="78"/>
      <c r="L95" s="54"/>
      <c r="M95" s="54"/>
      <c r="N95" s="54"/>
      <c r="O95" s="54"/>
      <c r="P95" s="54"/>
      <c r="Q95" s="180">
        <f t="shared" si="5"/>
        <v>1013.548</v>
      </c>
      <c r="R95" s="27"/>
    </row>
    <row r="96" spans="1:18">
      <c r="A96" s="310" t="s">
        <v>67</v>
      </c>
      <c r="B96" s="311"/>
      <c r="C96" s="32" t="s">
        <v>11</v>
      </c>
      <c r="D96" s="214"/>
      <c r="E96" s="52">
        <v>0.33350000000000002</v>
      </c>
      <c r="F96" s="191">
        <f t="shared" si="3"/>
        <v>0.33350000000000002</v>
      </c>
      <c r="G96" s="77">
        <v>0</v>
      </c>
      <c r="H96" s="77">
        <v>4.1138000000000003</v>
      </c>
      <c r="I96" s="174"/>
      <c r="J96" s="191">
        <f t="shared" si="4"/>
        <v>4.1138000000000003</v>
      </c>
      <c r="K96" s="77">
        <v>3.3300000000000003E-2</v>
      </c>
      <c r="L96" s="33"/>
      <c r="M96" s="33"/>
      <c r="N96" s="33"/>
      <c r="O96" s="33"/>
      <c r="P96" s="33"/>
      <c r="Q96" s="175">
        <f t="shared" si="5"/>
        <v>4.4805999999999999</v>
      </c>
      <c r="R96" s="27"/>
    </row>
    <row r="97" spans="1:18">
      <c r="A97" s="312"/>
      <c r="B97" s="313"/>
      <c r="C97" s="192" t="s">
        <v>13</v>
      </c>
      <c r="D97" s="217"/>
      <c r="E97" s="60">
        <v>633.04200000000003</v>
      </c>
      <c r="F97" s="193">
        <f t="shared" si="3"/>
        <v>633.04200000000003</v>
      </c>
      <c r="G97" s="78">
        <v>2.0409999999999999</v>
      </c>
      <c r="H97" s="78">
        <v>8391.8379999999997</v>
      </c>
      <c r="I97" s="179"/>
      <c r="J97" s="193">
        <f t="shared" si="4"/>
        <v>8391.8379999999997</v>
      </c>
      <c r="K97" s="78">
        <v>32.994</v>
      </c>
      <c r="L97" s="54"/>
      <c r="M97" s="54"/>
      <c r="N97" s="54"/>
      <c r="O97" s="54"/>
      <c r="P97" s="54"/>
      <c r="Q97" s="180">
        <f t="shared" si="5"/>
        <v>9059.9150000000009</v>
      </c>
      <c r="R97" s="27"/>
    </row>
    <row r="98" spans="1:18">
      <c r="A98" s="310" t="s">
        <v>68</v>
      </c>
      <c r="B98" s="311"/>
      <c r="C98" s="32" t="s">
        <v>11</v>
      </c>
      <c r="D98" s="214"/>
      <c r="E98" s="52"/>
      <c r="F98" s="191">
        <f t="shared" si="3"/>
        <v>0</v>
      </c>
      <c r="G98" s="77"/>
      <c r="H98" s="77">
        <v>5.9999999999999995E-4</v>
      </c>
      <c r="I98" s="174"/>
      <c r="J98" s="191">
        <f t="shared" si="4"/>
        <v>5.9999999999999995E-4</v>
      </c>
      <c r="K98" s="77"/>
      <c r="L98" s="33"/>
      <c r="M98" s="33"/>
      <c r="N98" s="33"/>
      <c r="O98" s="33"/>
      <c r="P98" s="33"/>
      <c r="Q98" s="175">
        <f t="shared" si="5"/>
        <v>5.9999999999999995E-4</v>
      </c>
      <c r="R98" s="27"/>
    </row>
    <row r="99" spans="1:18">
      <c r="A99" s="312"/>
      <c r="B99" s="313"/>
      <c r="C99" s="192" t="s">
        <v>13</v>
      </c>
      <c r="D99" s="215"/>
      <c r="E99" s="53"/>
      <c r="F99" s="193">
        <f t="shared" si="3"/>
        <v>0</v>
      </c>
      <c r="G99" s="78"/>
      <c r="H99" s="78">
        <v>0.32400000000000001</v>
      </c>
      <c r="I99" s="179"/>
      <c r="J99" s="193">
        <f t="shared" si="4"/>
        <v>0.32400000000000001</v>
      </c>
      <c r="K99" s="78"/>
      <c r="L99" s="54"/>
      <c r="M99" s="54"/>
      <c r="N99" s="54"/>
      <c r="O99" s="54"/>
      <c r="P99" s="54"/>
      <c r="Q99" s="180">
        <f t="shared" si="5"/>
        <v>0.32400000000000001</v>
      </c>
      <c r="R99" s="27"/>
    </row>
    <row r="100" spans="1:18">
      <c r="A100" s="310" t="s">
        <v>69</v>
      </c>
      <c r="B100" s="311"/>
      <c r="C100" s="32" t="s">
        <v>11</v>
      </c>
      <c r="D100" s="214">
        <v>3.1600000000000003E-2</v>
      </c>
      <c r="E100" s="52">
        <v>0.1124</v>
      </c>
      <c r="F100" s="191">
        <f t="shared" si="3"/>
        <v>0.14400000000000002</v>
      </c>
      <c r="G100" s="77">
        <v>0.26350000000000001</v>
      </c>
      <c r="H100" s="77">
        <v>6.9897999999999998</v>
      </c>
      <c r="I100" s="174"/>
      <c r="J100" s="191">
        <f t="shared" si="4"/>
        <v>6.9897999999999998</v>
      </c>
      <c r="K100" s="77">
        <v>0.26469999999999999</v>
      </c>
      <c r="L100" s="33">
        <v>9.5399999999999999E-2</v>
      </c>
      <c r="M100" s="33"/>
      <c r="N100" s="33">
        <v>0.80840000000000001</v>
      </c>
      <c r="O100" s="33"/>
      <c r="P100" s="33">
        <v>0.57230000000000003</v>
      </c>
      <c r="Q100" s="175">
        <f t="shared" si="5"/>
        <v>9.1380999999999997</v>
      </c>
      <c r="R100" s="27"/>
    </row>
    <row r="101" spans="1:18">
      <c r="A101" s="312"/>
      <c r="B101" s="313"/>
      <c r="C101" s="192" t="s">
        <v>13</v>
      </c>
      <c r="D101" s="217">
        <v>12.063599901107439</v>
      </c>
      <c r="E101" s="60">
        <v>53.155000000000001</v>
      </c>
      <c r="F101" s="193">
        <f t="shared" si="3"/>
        <v>65.218599901107439</v>
      </c>
      <c r="G101" s="78">
        <v>170.21299999999999</v>
      </c>
      <c r="H101" s="78">
        <v>2083.64</v>
      </c>
      <c r="I101" s="179"/>
      <c r="J101" s="193">
        <f t="shared" si="4"/>
        <v>2083.64</v>
      </c>
      <c r="K101" s="78">
        <v>115.928</v>
      </c>
      <c r="L101" s="54">
        <v>78.137</v>
      </c>
      <c r="M101" s="54"/>
      <c r="N101" s="54">
        <v>229.54400000000001</v>
      </c>
      <c r="O101" s="54"/>
      <c r="P101" s="54">
        <v>84.444999999999993</v>
      </c>
      <c r="Q101" s="180">
        <f t="shared" si="5"/>
        <v>2827.1255999011073</v>
      </c>
      <c r="R101" s="27"/>
    </row>
    <row r="102" spans="1:18">
      <c r="A102" s="310" t="s">
        <v>70</v>
      </c>
      <c r="B102" s="311"/>
      <c r="C102" s="32" t="s">
        <v>11</v>
      </c>
      <c r="D102" s="214">
        <v>3.0800999999999998</v>
      </c>
      <c r="E102" s="52">
        <v>1003.8319</v>
      </c>
      <c r="F102" s="191">
        <f t="shared" si="3"/>
        <v>1006.912</v>
      </c>
      <c r="G102" s="77">
        <v>24.310199999999998</v>
      </c>
      <c r="H102" s="77">
        <v>316.25979999999998</v>
      </c>
      <c r="I102" s="174"/>
      <c r="J102" s="191">
        <f t="shared" si="4"/>
        <v>316.25979999999998</v>
      </c>
      <c r="K102" s="77">
        <v>27.0914</v>
      </c>
      <c r="L102" s="33">
        <v>5.0936000000000003</v>
      </c>
      <c r="M102" s="33">
        <v>0.34320000000000001</v>
      </c>
      <c r="N102" s="33">
        <v>10.8399</v>
      </c>
      <c r="O102" s="33">
        <v>1.8229</v>
      </c>
      <c r="P102" s="33">
        <v>6.9463999999999997</v>
      </c>
      <c r="Q102" s="175">
        <f t="shared" si="5"/>
        <v>1399.6193999999998</v>
      </c>
      <c r="R102" s="27"/>
    </row>
    <row r="103" spans="1:18">
      <c r="A103" s="312"/>
      <c r="B103" s="313"/>
      <c r="C103" s="192" t="s">
        <v>13</v>
      </c>
      <c r="D103" s="217">
        <v>8209.0108127058156</v>
      </c>
      <c r="E103" s="60">
        <v>421473.20799999998</v>
      </c>
      <c r="F103" s="193">
        <f t="shared" si="3"/>
        <v>429682.21881270577</v>
      </c>
      <c r="G103" s="78">
        <v>7063.3580000000002</v>
      </c>
      <c r="H103" s="78">
        <v>69500.786999999997</v>
      </c>
      <c r="I103" s="179"/>
      <c r="J103" s="193">
        <f t="shared" si="4"/>
        <v>69500.786999999997</v>
      </c>
      <c r="K103" s="78">
        <v>12991.498</v>
      </c>
      <c r="L103" s="54">
        <v>2913.163</v>
      </c>
      <c r="M103" s="54">
        <v>72.864000000000004</v>
      </c>
      <c r="N103" s="54">
        <v>6588.5169999999998</v>
      </c>
      <c r="O103" s="54">
        <v>1249.6610000000001</v>
      </c>
      <c r="P103" s="54">
        <v>6705.9660000000003</v>
      </c>
      <c r="Q103" s="180">
        <f t="shared" si="5"/>
        <v>536768.03281270585</v>
      </c>
      <c r="R103" s="27"/>
    </row>
    <row r="104" spans="1:18">
      <c r="A104" s="314" t="s">
        <v>71</v>
      </c>
      <c r="B104" s="315"/>
      <c r="C104" s="32" t="s">
        <v>11</v>
      </c>
      <c r="D104" s="33">
        <v>1197.9686999999999</v>
      </c>
      <c r="E104" s="33">
        <v>1330.2006000000001</v>
      </c>
      <c r="F104" s="191">
        <f t="shared" si="3"/>
        <v>2528.1693</v>
      </c>
      <c r="G104" s="49">
        <v>7792.8968999999988</v>
      </c>
      <c r="H104" s="49">
        <v>10964.768599999996</v>
      </c>
      <c r="I104" s="50"/>
      <c r="J104" s="191">
        <f t="shared" si="4"/>
        <v>10964.768599999996</v>
      </c>
      <c r="K104" s="49">
        <v>5234.9918000000007</v>
      </c>
      <c r="L104" s="33">
        <v>344.91760000000005</v>
      </c>
      <c r="M104" s="33">
        <v>0.72089999999999999</v>
      </c>
      <c r="N104" s="33">
        <v>102.2294</v>
      </c>
      <c r="O104" s="33">
        <v>2.2641</v>
      </c>
      <c r="P104" s="33">
        <v>33.157599999999995</v>
      </c>
      <c r="Q104" s="175">
        <f t="shared" si="5"/>
        <v>27004.116199999997</v>
      </c>
      <c r="R104" s="27"/>
    </row>
    <row r="105" spans="1:18">
      <c r="A105" s="316"/>
      <c r="B105" s="317"/>
      <c r="C105" s="192" t="s">
        <v>13</v>
      </c>
      <c r="D105" s="54">
        <v>509692.87058174185</v>
      </c>
      <c r="E105" s="54">
        <v>791329.20799999987</v>
      </c>
      <c r="F105" s="193">
        <f t="shared" si="3"/>
        <v>1301022.0785817418</v>
      </c>
      <c r="G105" s="68">
        <v>1760765.132</v>
      </c>
      <c r="H105" s="68">
        <v>1347972.919</v>
      </c>
      <c r="I105" s="63"/>
      <c r="J105" s="193">
        <f t="shared" si="4"/>
        <v>1347972.919</v>
      </c>
      <c r="K105" s="68">
        <v>854739.74699999986</v>
      </c>
      <c r="L105" s="54">
        <v>205542.79300000001</v>
      </c>
      <c r="M105" s="54">
        <v>246.327</v>
      </c>
      <c r="N105" s="54">
        <v>66051.057000000001</v>
      </c>
      <c r="O105" s="54">
        <v>1653.268</v>
      </c>
      <c r="P105" s="54">
        <v>28032.944</v>
      </c>
      <c r="Q105" s="180">
        <f t="shared" si="5"/>
        <v>5566026.265581741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214"/>
      <c r="E106" s="52"/>
      <c r="F106" s="191">
        <f t="shared" si="3"/>
        <v>0</v>
      </c>
      <c r="G106" s="77"/>
      <c r="H106" s="77">
        <v>0.53990000000000005</v>
      </c>
      <c r="I106" s="174"/>
      <c r="J106" s="191">
        <f t="shared" si="4"/>
        <v>0.53990000000000005</v>
      </c>
      <c r="K106" s="77">
        <v>3.95E-2</v>
      </c>
      <c r="L106" s="33"/>
      <c r="M106" s="33"/>
      <c r="N106" s="33"/>
      <c r="O106" s="33">
        <v>0</v>
      </c>
      <c r="P106" s="33"/>
      <c r="Q106" s="175">
        <f t="shared" si="5"/>
        <v>0.57940000000000003</v>
      </c>
      <c r="R106" s="27"/>
    </row>
    <row r="107" spans="1:18">
      <c r="A107" s="172" t="s">
        <v>0</v>
      </c>
      <c r="B107" s="307"/>
      <c r="C107" s="192" t="s">
        <v>13</v>
      </c>
      <c r="D107" s="215"/>
      <c r="E107" s="53"/>
      <c r="F107" s="193">
        <f t="shared" si="3"/>
        <v>0</v>
      </c>
      <c r="G107" s="78"/>
      <c r="H107" s="78">
        <v>1831.7819999999999</v>
      </c>
      <c r="I107" s="179"/>
      <c r="J107" s="193">
        <f t="shared" si="4"/>
        <v>1831.7819999999999</v>
      </c>
      <c r="K107" s="78">
        <v>203.69900000000001</v>
      </c>
      <c r="L107" s="54"/>
      <c r="M107" s="54"/>
      <c r="N107" s="54"/>
      <c r="O107" s="54">
        <v>1601.078</v>
      </c>
      <c r="P107" s="54"/>
      <c r="Q107" s="180">
        <f t="shared" si="5"/>
        <v>3636.5590000000002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214">
        <v>4.5205000000000002</v>
      </c>
      <c r="E108" s="52">
        <v>0.43140000000000001</v>
      </c>
      <c r="F108" s="191">
        <f t="shared" si="3"/>
        <v>4.9519000000000002</v>
      </c>
      <c r="G108" s="77">
        <v>13.190899999999999</v>
      </c>
      <c r="H108" s="77">
        <v>47.876899999999999</v>
      </c>
      <c r="I108" s="174"/>
      <c r="J108" s="191">
        <f t="shared" si="4"/>
        <v>47.876899999999999</v>
      </c>
      <c r="K108" s="77">
        <v>12.668900000000001</v>
      </c>
      <c r="L108" s="33">
        <v>28.9297</v>
      </c>
      <c r="M108" s="33"/>
      <c r="N108" s="33">
        <v>0.1147</v>
      </c>
      <c r="O108" s="33">
        <v>5.1887999999999996</v>
      </c>
      <c r="P108" s="33">
        <v>1.1124000000000001</v>
      </c>
      <c r="Q108" s="175">
        <f t="shared" si="5"/>
        <v>114.0342</v>
      </c>
      <c r="R108" s="27"/>
    </row>
    <row r="109" spans="1:18">
      <c r="A109" s="176" t="s">
        <v>0</v>
      </c>
      <c r="B109" s="307"/>
      <c r="C109" s="192" t="s">
        <v>13</v>
      </c>
      <c r="D109" s="217">
        <v>1640.180866554454</v>
      </c>
      <c r="E109" s="60">
        <v>459.14</v>
      </c>
      <c r="F109" s="193">
        <f t="shared" si="3"/>
        <v>2099.3208665544539</v>
      </c>
      <c r="G109" s="78">
        <v>8631.5349999999999</v>
      </c>
      <c r="H109" s="78">
        <v>21461.699000000001</v>
      </c>
      <c r="I109" s="179"/>
      <c r="J109" s="193">
        <f t="shared" si="4"/>
        <v>21461.699000000001</v>
      </c>
      <c r="K109" s="78">
        <v>8297.4989999999998</v>
      </c>
      <c r="L109" s="54">
        <v>18544.963</v>
      </c>
      <c r="M109" s="54"/>
      <c r="N109" s="54">
        <v>55.814</v>
      </c>
      <c r="O109" s="54">
        <v>3343.5230000000001</v>
      </c>
      <c r="P109" s="54">
        <v>836.47199999999998</v>
      </c>
      <c r="Q109" s="180">
        <f t="shared" si="5"/>
        <v>63270.825866554464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214">
        <v>3.7702</v>
      </c>
      <c r="E110" s="52">
        <v>310.50700000000001</v>
      </c>
      <c r="F110" s="191">
        <f t="shared" si="3"/>
        <v>314.27719999999999</v>
      </c>
      <c r="G110" s="77">
        <v>2.9620000000000002</v>
      </c>
      <c r="H110" s="77">
        <v>695.34119999999996</v>
      </c>
      <c r="I110" s="174"/>
      <c r="J110" s="191">
        <f t="shared" si="4"/>
        <v>695.34119999999996</v>
      </c>
      <c r="K110" s="77">
        <v>106.46899999999999</v>
      </c>
      <c r="L110" s="33">
        <v>0.66515000000000002</v>
      </c>
      <c r="M110" s="33"/>
      <c r="N110" s="33"/>
      <c r="O110" s="33">
        <v>0.03</v>
      </c>
      <c r="P110" s="33"/>
      <c r="Q110" s="175">
        <f t="shared" si="5"/>
        <v>1119.7445499999999</v>
      </c>
      <c r="R110" s="27"/>
    </row>
    <row r="111" spans="1:18">
      <c r="A111" s="176"/>
      <c r="B111" s="307"/>
      <c r="C111" s="192" t="s">
        <v>13</v>
      </c>
      <c r="D111" s="217">
        <v>1438.5707882071727</v>
      </c>
      <c r="E111" s="60">
        <v>77099.301999999996</v>
      </c>
      <c r="F111" s="193">
        <f t="shared" si="3"/>
        <v>78537.872788207169</v>
      </c>
      <c r="G111" s="78">
        <v>2115.4090000000001</v>
      </c>
      <c r="H111" s="78">
        <v>170451.973</v>
      </c>
      <c r="I111" s="179"/>
      <c r="J111" s="193">
        <f t="shared" si="4"/>
        <v>170451.973</v>
      </c>
      <c r="K111" s="78">
        <v>24603.042000000001</v>
      </c>
      <c r="L111" s="54">
        <v>424.32400000000001</v>
      </c>
      <c r="M111" s="54"/>
      <c r="N111" s="54"/>
      <c r="O111" s="54">
        <v>3.24</v>
      </c>
      <c r="P111" s="54"/>
      <c r="Q111" s="180">
        <f t="shared" si="5"/>
        <v>276135.86078820721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214">
        <v>4.0899999999999999E-2</v>
      </c>
      <c r="E112" s="52">
        <v>7.46E-2</v>
      </c>
      <c r="F112" s="191">
        <f t="shared" si="3"/>
        <v>0.11549999999999999</v>
      </c>
      <c r="G112" s="77">
        <v>3.7900000000000003E-2</v>
      </c>
      <c r="H112" s="77">
        <v>4.7023000000000001</v>
      </c>
      <c r="I112" s="174"/>
      <c r="J112" s="191">
        <f t="shared" si="4"/>
        <v>4.7023000000000001</v>
      </c>
      <c r="K112" s="77">
        <v>2.23E-2</v>
      </c>
      <c r="L112" s="33"/>
      <c r="M112" s="33">
        <v>8.9999999999999998E-4</v>
      </c>
      <c r="N112" s="33">
        <v>7.4999999999999997E-3</v>
      </c>
      <c r="O112" s="33"/>
      <c r="P112" s="33">
        <v>1.7565999999999999</v>
      </c>
      <c r="Q112" s="175">
        <f t="shared" si="5"/>
        <v>6.6430000000000007</v>
      </c>
      <c r="R112" s="27"/>
    </row>
    <row r="113" spans="1:18">
      <c r="A113" s="176"/>
      <c r="B113" s="307"/>
      <c r="C113" s="192" t="s">
        <v>13</v>
      </c>
      <c r="D113" s="218">
        <v>33.037199729174269</v>
      </c>
      <c r="E113" s="53">
        <v>34.442</v>
      </c>
      <c r="F113" s="193">
        <f t="shared" si="3"/>
        <v>67.479199729174269</v>
      </c>
      <c r="G113" s="78">
        <v>100.53400000000001</v>
      </c>
      <c r="H113" s="78">
        <v>1904.9839999999999</v>
      </c>
      <c r="I113" s="179"/>
      <c r="J113" s="193">
        <f t="shared" si="4"/>
        <v>1904.9839999999999</v>
      </c>
      <c r="K113" s="78">
        <v>28.145</v>
      </c>
      <c r="L113" s="54"/>
      <c r="M113" s="54">
        <v>0.51500000000000001</v>
      </c>
      <c r="N113" s="54">
        <v>2.4300000000000002</v>
      </c>
      <c r="O113" s="54"/>
      <c r="P113" s="54">
        <v>2678.0549999999998</v>
      </c>
      <c r="Q113" s="180">
        <f t="shared" si="5"/>
        <v>4782.1421997291736</v>
      </c>
      <c r="R113" s="27"/>
    </row>
    <row r="114" spans="1:18">
      <c r="A114" s="176"/>
      <c r="B114" s="306" t="s">
        <v>78</v>
      </c>
      <c r="C114" s="32" t="s">
        <v>11</v>
      </c>
      <c r="D114" s="214">
        <v>0.17860000000000001</v>
      </c>
      <c r="E114" s="52">
        <v>7.1499999999999994E-2</v>
      </c>
      <c r="F114" s="191">
        <f t="shared" si="3"/>
        <v>0.25009999999999999</v>
      </c>
      <c r="G114" s="77">
        <v>0.26200000000000001</v>
      </c>
      <c r="H114" s="77">
        <v>66.952600000000004</v>
      </c>
      <c r="I114" s="174"/>
      <c r="J114" s="191">
        <f t="shared" si="4"/>
        <v>66.952600000000004</v>
      </c>
      <c r="K114" s="77">
        <v>5.8900000000000001E-2</v>
      </c>
      <c r="L114" s="33">
        <v>0.13569999999999999</v>
      </c>
      <c r="M114" s="33">
        <v>0.86219999999999997</v>
      </c>
      <c r="N114" s="33">
        <v>17.595099999999999</v>
      </c>
      <c r="O114" s="33">
        <v>3.0583999999999998</v>
      </c>
      <c r="P114" s="33">
        <v>11.649900000000001</v>
      </c>
      <c r="Q114" s="175">
        <f t="shared" si="5"/>
        <v>100.82490000000001</v>
      </c>
      <c r="R114" s="27"/>
    </row>
    <row r="115" spans="1:18">
      <c r="A115" s="176"/>
      <c r="B115" s="307"/>
      <c r="C115" s="192" t="s">
        <v>13</v>
      </c>
      <c r="D115" s="217">
        <v>104.82479914068827</v>
      </c>
      <c r="E115" s="60">
        <v>37.206000000000003</v>
      </c>
      <c r="F115" s="193">
        <f t="shared" si="3"/>
        <v>142.03079914068826</v>
      </c>
      <c r="G115" s="78">
        <v>241.24600000000001</v>
      </c>
      <c r="H115" s="78">
        <v>38722.953000000001</v>
      </c>
      <c r="I115" s="179"/>
      <c r="J115" s="193">
        <f t="shared" si="4"/>
        <v>38722.953000000001</v>
      </c>
      <c r="K115" s="78">
        <v>94.507999999999996</v>
      </c>
      <c r="L115" s="54">
        <v>68.206000000000003</v>
      </c>
      <c r="M115" s="54">
        <v>240.94300000000001</v>
      </c>
      <c r="N115" s="54">
        <v>8194.0949999999993</v>
      </c>
      <c r="O115" s="54">
        <v>2157.2179999999998</v>
      </c>
      <c r="P115" s="54">
        <v>7346.116</v>
      </c>
      <c r="Q115" s="180">
        <f t="shared" si="5"/>
        <v>57207.315799140692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214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215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214"/>
      <c r="E118" s="52">
        <v>1.2500000000000001E-2</v>
      </c>
      <c r="F118" s="191">
        <f t="shared" si="3"/>
        <v>1.2500000000000001E-2</v>
      </c>
      <c r="G118" s="77">
        <v>0.20649999999999999</v>
      </c>
      <c r="H118" s="77">
        <v>5.1776</v>
      </c>
      <c r="I118" s="174"/>
      <c r="J118" s="191">
        <f t="shared" si="4"/>
        <v>5.1776</v>
      </c>
      <c r="K118" s="77">
        <v>3.0499999999999999E-2</v>
      </c>
      <c r="L118" s="33"/>
      <c r="M118" s="33"/>
      <c r="N118" s="33"/>
      <c r="O118" s="33"/>
      <c r="P118" s="33">
        <v>5.67E-2</v>
      </c>
      <c r="Q118" s="175">
        <f t="shared" si="5"/>
        <v>5.4838000000000005</v>
      </c>
      <c r="R118" s="27"/>
    </row>
    <row r="119" spans="1:18">
      <c r="A119" s="176"/>
      <c r="B119" s="307"/>
      <c r="C119" s="192" t="s">
        <v>13</v>
      </c>
      <c r="D119" s="217"/>
      <c r="E119" s="60">
        <v>15.39</v>
      </c>
      <c r="F119" s="193">
        <f t="shared" si="3"/>
        <v>15.39</v>
      </c>
      <c r="G119" s="78">
        <v>152.209</v>
      </c>
      <c r="H119" s="78">
        <v>9812.5149999999994</v>
      </c>
      <c r="I119" s="179"/>
      <c r="J119" s="193">
        <f t="shared" si="4"/>
        <v>9812.5149999999994</v>
      </c>
      <c r="K119" s="78">
        <v>31.59</v>
      </c>
      <c r="L119" s="54"/>
      <c r="M119" s="54"/>
      <c r="N119" s="54"/>
      <c r="O119" s="54"/>
      <c r="P119" s="54">
        <v>108.21299999999999</v>
      </c>
      <c r="Q119" s="180">
        <f t="shared" si="5"/>
        <v>10119.916999999999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214"/>
      <c r="E120" s="52"/>
      <c r="F120" s="191">
        <f t="shared" si="3"/>
        <v>0</v>
      </c>
      <c r="G120" s="77">
        <v>0.53800000000000003</v>
      </c>
      <c r="H120" s="77">
        <v>1.19</v>
      </c>
      <c r="I120" s="174"/>
      <c r="J120" s="191">
        <f t="shared" si="4"/>
        <v>1.19</v>
      </c>
      <c r="K120" s="77">
        <v>1.98</v>
      </c>
      <c r="L120" s="33"/>
      <c r="M120" s="33"/>
      <c r="N120" s="33"/>
      <c r="O120" s="33"/>
      <c r="P120" s="33"/>
      <c r="Q120" s="175">
        <f t="shared" si="5"/>
        <v>3.7080000000000002</v>
      </c>
      <c r="R120" s="27"/>
    </row>
    <row r="121" spans="1:18">
      <c r="A121" s="176"/>
      <c r="B121" s="307"/>
      <c r="C121" s="192" t="s">
        <v>13</v>
      </c>
      <c r="D121" s="217"/>
      <c r="E121" s="60"/>
      <c r="F121" s="193">
        <f t="shared" si="3"/>
        <v>0</v>
      </c>
      <c r="G121" s="78">
        <v>1113.8040000000001</v>
      </c>
      <c r="H121" s="78">
        <v>2398.41</v>
      </c>
      <c r="I121" s="179"/>
      <c r="J121" s="193">
        <f t="shared" si="4"/>
        <v>2398.41</v>
      </c>
      <c r="K121" s="78">
        <v>213.84</v>
      </c>
      <c r="L121" s="54"/>
      <c r="M121" s="54"/>
      <c r="N121" s="54"/>
      <c r="O121" s="54"/>
      <c r="P121" s="54"/>
      <c r="Q121" s="180">
        <f t="shared" si="5"/>
        <v>3726.0540000000001</v>
      </c>
      <c r="R121" s="27"/>
    </row>
    <row r="122" spans="1:18">
      <c r="A122" s="176"/>
      <c r="B122" s="306" t="s">
        <v>84</v>
      </c>
      <c r="C122" s="32" t="s">
        <v>11</v>
      </c>
      <c r="D122" s="214">
        <v>4.1440000000000001</v>
      </c>
      <c r="E122" s="52">
        <v>5.0000000000000001E-4</v>
      </c>
      <c r="F122" s="191">
        <f t="shared" si="3"/>
        <v>4.1444999999999999</v>
      </c>
      <c r="G122" s="77">
        <v>0.90469999999999995</v>
      </c>
      <c r="H122" s="77">
        <v>1.2945</v>
      </c>
      <c r="I122" s="174"/>
      <c r="J122" s="191">
        <f t="shared" si="4"/>
        <v>1.2945</v>
      </c>
      <c r="K122" s="77"/>
      <c r="L122" s="33">
        <v>3.6004999999999998</v>
      </c>
      <c r="M122" s="33">
        <v>10.667299999999999</v>
      </c>
      <c r="N122" s="33">
        <v>1.1842999999999999</v>
      </c>
      <c r="O122" s="33"/>
      <c r="P122" s="33"/>
      <c r="Q122" s="175">
        <f t="shared" si="5"/>
        <v>21.7958</v>
      </c>
      <c r="R122" s="27"/>
    </row>
    <row r="123" spans="1:18">
      <c r="A123" s="176"/>
      <c r="B123" s="307"/>
      <c r="C123" s="192" t="s">
        <v>13</v>
      </c>
      <c r="D123" s="217">
        <v>2821.5863768697645</v>
      </c>
      <c r="E123" s="60">
        <v>0.54</v>
      </c>
      <c r="F123" s="193">
        <f t="shared" si="3"/>
        <v>2822.1263768697645</v>
      </c>
      <c r="G123" s="78">
        <v>1492.11</v>
      </c>
      <c r="H123" s="78">
        <v>2367.4609999999998</v>
      </c>
      <c r="I123" s="179"/>
      <c r="J123" s="193">
        <f t="shared" si="4"/>
        <v>2367.4609999999998</v>
      </c>
      <c r="K123" s="78"/>
      <c r="L123" s="54">
        <v>1946.1869999999999</v>
      </c>
      <c r="M123" s="54">
        <v>14716.777</v>
      </c>
      <c r="N123" s="54">
        <v>1654.7329999999999</v>
      </c>
      <c r="O123" s="54"/>
      <c r="P123" s="54"/>
      <c r="Q123" s="180">
        <f t="shared" si="5"/>
        <v>24999.394376869765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214">
        <v>0.24560000000000001</v>
      </c>
      <c r="E124" s="52">
        <v>3.3599999999999998E-2</v>
      </c>
      <c r="F124" s="191">
        <f t="shared" si="3"/>
        <v>0.2792</v>
      </c>
      <c r="G124" s="77">
        <v>0.52529999999999999</v>
      </c>
      <c r="H124" s="77">
        <v>4.5105000000000004</v>
      </c>
      <c r="I124" s="174"/>
      <c r="J124" s="191">
        <f t="shared" si="4"/>
        <v>4.5105000000000004</v>
      </c>
      <c r="K124" s="77">
        <v>1.8420000000000001</v>
      </c>
      <c r="L124" s="33">
        <v>1.6157999999999999</v>
      </c>
      <c r="M124" s="33">
        <v>0.11899999999999999</v>
      </c>
      <c r="N124" s="33">
        <v>6.3700000000000007E-2</v>
      </c>
      <c r="O124" s="33">
        <v>0.22839999999999999</v>
      </c>
      <c r="P124" s="33">
        <v>0.1628</v>
      </c>
      <c r="Q124" s="175">
        <f t="shared" si="5"/>
        <v>9.346700000000002</v>
      </c>
      <c r="R124" s="27"/>
    </row>
    <row r="125" spans="1:18">
      <c r="A125" s="27"/>
      <c r="B125" s="307"/>
      <c r="C125" s="192" t="s">
        <v>13</v>
      </c>
      <c r="D125" s="217">
        <v>1484.8703878276274</v>
      </c>
      <c r="E125" s="60">
        <v>43.74</v>
      </c>
      <c r="F125" s="193">
        <f t="shared" si="3"/>
        <v>1528.6103878276274</v>
      </c>
      <c r="G125" s="78">
        <v>210.00399999999999</v>
      </c>
      <c r="H125" s="78">
        <v>16043.609</v>
      </c>
      <c r="I125" s="179"/>
      <c r="J125" s="193">
        <f t="shared" si="4"/>
        <v>16043.609</v>
      </c>
      <c r="K125" s="78">
        <v>829.65599999999995</v>
      </c>
      <c r="L125" s="54">
        <v>604.346</v>
      </c>
      <c r="M125" s="54">
        <v>69.266999999999996</v>
      </c>
      <c r="N125" s="54">
        <v>30.446000000000002</v>
      </c>
      <c r="O125" s="54">
        <v>24.667000000000002</v>
      </c>
      <c r="P125" s="54">
        <v>104.468</v>
      </c>
      <c r="Q125" s="180">
        <f t="shared" si="5"/>
        <v>19445.07338782763</v>
      </c>
      <c r="R125" s="27"/>
    </row>
    <row r="126" spans="1:18">
      <c r="A126" s="27"/>
      <c r="B126" s="46" t="s">
        <v>15</v>
      </c>
      <c r="C126" s="32" t="s">
        <v>11</v>
      </c>
      <c r="D126" s="214">
        <v>2E-3</v>
      </c>
      <c r="E126" s="52"/>
      <c r="F126" s="191">
        <f t="shared" si="3"/>
        <v>2E-3</v>
      </c>
      <c r="G126" s="77">
        <v>0</v>
      </c>
      <c r="H126" s="77">
        <v>8.5999999999999993E-2</v>
      </c>
      <c r="I126" s="174"/>
      <c r="J126" s="191">
        <f t="shared" si="4"/>
        <v>8.5999999999999993E-2</v>
      </c>
      <c r="K126" s="77"/>
      <c r="L126" s="33"/>
      <c r="M126" s="33"/>
      <c r="N126" s="33"/>
      <c r="O126" s="33"/>
      <c r="P126" s="33"/>
      <c r="Q126" s="175">
        <f t="shared" si="5"/>
        <v>8.7999999999999995E-2</v>
      </c>
      <c r="R126" s="27"/>
    </row>
    <row r="127" spans="1:18">
      <c r="A127" s="27"/>
      <c r="B127" s="177" t="s">
        <v>86</v>
      </c>
      <c r="C127" s="192" t="s">
        <v>13</v>
      </c>
      <c r="D127" s="218">
        <v>8.6399999291727401</v>
      </c>
      <c r="E127" s="53"/>
      <c r="F127" s="193">
        <f t="shared" si="3"/>
        <v>8.6399999291727401</v>
      </c>
      <c r="G127" s="78">
        <v>24.3</v>
      </c>
      <c r="H127" s="78">
        <v>209.196</v>
      </c>
      <c r="I127" s="179"/>
      <c r="J127" s="193">
        <f t="shared" si="4"/>
        <v>209.196</v>
      </c>
      <c r="K127" s="78"/>
      <c r="L127" s="54"/>
      <c r="M127" s="54"/>
      <c r="N127" s="54"/>
      <c r="O127" s="54"/>
      <c r="P127" s="54"/>
      <c r="Q127" s="180">
        <f t="shared" si="5"/>
        <v>242.13599992917273</v>
      </c>
      <c r="R127" s="27"/>
    </row>
    <row r="128" spans="1:18">
      <c r="A128" s="27"/>
      <c r="B128" s="308" t="s">
        <v>19</v>
      </c>
      <c r="C128" s="32" t="s">
        <v>11</v>
      </c>
      <c r="D128" s="55">
        <v>12.901800000000001</v>
      </c>
      <c r="E128" s="55">
        <v>311.13109999999995</v>
      </c>
      <c r="F128" s="191">
        <f t="shared" si="3"/>
        <v>324.03289999999993</v>
      </c>
      <c r="G128" s="55">
        <v>18.627299999999998</v>
      </c>
      <c r="H128" s="55">
        <v>827.67149999999992</v>
      </c>
      <c r="I128" s="50"/>
      <c r="J128" s="191">
        <f t="shared" si="4"/>
        <v>827.67149999999992</v>
      </c>
      <c r="K128" s="55">
        <v>123.11109999999999</v>
      </c>
      <c r="L128" s="55">
        <v>34.946849999999998</v>
      </c>
      <c r="M128" s="33">
        <v>11.649399999999998</v>
      </c>
      <c r="N128" s="33">
        <v>18.965299999999999</v>
      </c>
      <c r="O128" s="55">
        <v>8.5056000000000012</v>
      </c>
      <c r="P128" s="55">
        <v>14.7384</v>
      </c>
      <c r="Q128" s="175">
        <f t="shared" si="5"/>
        <v>1382.2483499999998</v>
      </c>
      <c r="R128" s="27"/>
    </row>
    <row r="129" spans="1:18">
      <c r="A129" s="183"/>
      <c r="B129" s="309"/>
      <c r="C129" s="192" t="s">
        <v>13</v>
      </c>
      <c r="D129" s="54">
        <v>7531.7104182580533</v>
      </c>
      <c r="E129" s="54">
        <v>77689.759999999995</v>
      </c>
      <c r="F129" s="193">
        <f t="shared" si="3"/>
        <v>85221.470418258046</v>
      </c>
      <c r="G129" s="68">
        <v>14081.151</v>
      </c>
      <c r="H129" s="68">
        <v>265204.58200000005</v>
      </c>
      <c r="I129" s="63"/>
      <c r="J129" s="193">
        <f t="shared" si="4"/>
        <v>265204.58200000005</v>
      </c>
      <c r="K129" s="68">
        <v>34301.978999999999</v>
      </c>
      <c r="L129" s="54">
        <v>21588.026000000002</v>
      </c>
      <c r="M129" s="54">
        <v>15027.502</v>
      </c>
      <c r="N129" s="54">
        <v>9937.518</v>
      </c>
      <c r="O129" s="54">
        <v>7129.7260000000006</v>
      </c>
      <c r="P129" s="54">
        <v>11073.324000000001</v>
      </c>
      <c r="Q129" s="180">
        <f t="shared" si="5"/>
        <v>463565.27841825812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214"/>
      <c r="E130" s="52"/>
      <c r="F130" s="191">
        <f t="shared" si="3"/>
        <v>0</v>
      </c>
      <c r="G130" s="77">
        <v>0.05</v>
      </c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0.05</v>
      </c>
      <c r="R130" s="27"/>
    </row>
    <row r="131" spans="1:18">
      <c r="A131" s="172" t="s">
        <v>0</v>
      </c>
      <c r="B131" s="307"/>
      <c r="C131" s="192" t="s">
        <v>13</v>
      </c>
      <c r="D131" s="215"/>
      <c r="E131" s="53"/>
      <c r="F131" s="193">
        <f t="shared" si="3"/>
        <v>0</v>
      </c>
      <c r="G131" s="78">
        <v>14.202</v>
      </c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14.202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214"/>
      <c r="E132" s="52"/>
      <c r="F132" s="191">
        <f t="shared" si="3"/>
        <v>0</v>
      </c>
      <c r="G132" s="77">
        <v>0.57850000000000001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0.57850000000000001</v>
      </c>
      <c r="R132" s="27"/>
    </row>
    <row r="133" spans="1:18">
      <c r="A133" s="176"/>
      <c r="B133" s="307"/>
      <c r="C133" s="192" t="s">
        <v>13</v>
      </c>
      <c r="D133" s="215"/>
      <c r="E133" s="53"/>
      <c r="F133" s="193">
        <f t="shared" si="3"/>
        <v>0</v>
      </c>
      <c r="G133" s="78">
        <v>250.45699999999999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250.45699999999999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20"/>
      <c r="E134" s="115"/>
      <c r="F134" s="199">
        <f t="shared" ref="F134:F142" si="6">SUM(D134:E134)</f>
        <v>0</v>
      </c>
      <c r="G134" s="139">
        <v>6.8400000000000002E-2</v>
      </c>
      <c r="H134" s="139">
        <v>1.8196000000000001</v>
      </c>
      <c r="I134" s="200"/>
      <c r="J134" s="199">
        <f t="shared" ref="J134:J142" si="7">SUM(H134:I134)</f>
        <v>1.8196000000000001</v>
      </c>
      <c r="K134" s="139"/>
      <c r="L134" s="93"/>
      <c r="M134" s="93"/>
      <c r="N134" s="93"/>
      <c r="O134" s="93"/>
      <c r="P134" s="93"/>
      <c r="Q134" s="175">
        <f t="shared" si="5"/>
        <v>1.8880000000000001</v>
      </c>
      <c r="R134" s="27"/>
    </row>
    <row r="135" spans="1:18">
      <c r="A135" s="176"/>
      <c r="B135" s="46" t="s">
        <v>91</v>
      </c>
      <c r="C135" s="32" t="s">
        <v>92</v>
      </c>
      <c r="D135" s="214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217"/>
      <c r="E136" s="53"/>
      <c r="F136" s="202">
        <f t="shared" si="6"/>
        <v>0</v>
      </c>
      <c r="G136" s="78">
        <v>59.521000000000001</v>
      </c>
      <c r="H136" s="103">
        <v>400.41</v>
      </c>
      <c r="I136" s="179"/>
      <c r="J136" s="202">
        <f t="shared" si="7"/>
        <v>400.41</v>
      </c>
      <c r="K136" s="103"/>
      <c r="L136" s="54"/>
      <c r="M136" s="92"/>
      <c r="N136" s="54"/>
      <c r="O136" s="54"/>
      <c r="P136" s="54"/>
      <c r="Q136" s="197">
        <f t="shared" si="5"/>
        <v>459.93100000000004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6"/>
        <v>0</v>
      </c>
      <c r="G137" s="49">
        <v>0.69690000000000007</v>
      </c>
      <c r="H137" s="49">
        <v>1.8196000000000001</v>
      </c>
      <c r="I137" s="47"/>
      <c r="J137" s="199">
        <f t="shared" si="7"/>
        <v>1.8196000000000001</v>
      </c>
      <c r="K137" s="49"/>
      <c r="L137" s="33"/>
      <c r="M137" s="97"/>
      <c r="N137" s="160"/>
      <c r="O137" s="93"/>
      <c r="P137" s="93"/>
      <c r="Q137" s="175">
        <f t="shared" si="5"/>
        <v>2.5165000000000002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6"/>
        <v>0</v>
      </c>
      <c r="G139" s="68">
        <v>324.18</v>
      </c>
      <c r="H139" s="68">
        <v>400.41</v>
      </c>
      <c r="I139" s="63"/>
      <c r="J139" s="202">
        <f t="shared" si="7"/>
        <v>400.41</v>
      </c>
      <c r="K139" s="68"/>
      <c r="L139" s="54"/>
      <c r="M139" s="70"/>
      <c r="N139" s="70"/>
      <c r="O139" s="54"/>
      <c r="P139" s="54"/>
      <c r="Q139" s="197">
        <f t="shared" si="5"/>
        <v>724.59</v>
      </c>
      <c r="R139" s="27"/>
    </row>
    <row r="140" spans="1:18">
      <c r="A140" s="27"/>
      <c r="B140" s="28" t="s">
        <v>0</v>
      </c>
      <c r="C140" s="29" t="s">
        <v>11</v>
      </c>
      <c r="D140" s="125">
        <v>1210.8705</v>
      </c>
      <c r="E140" s="127">
        <f t="shared" ref="E140" si="8">E137+E128+E104</f>
        <v>1641.3317000000002</v>
      </c>
      <c r="F140" s="199">
        <f t="shared" si="6"/>
        <v>2852.2022000000002</v>
      </c>
      <c r="G140" s="147">
        <f t="shared" ref="G140:H140" si="9">G137+G128+G104</f>
        <v>7812.2210999999988</v>
      </c>
      <c r="H140" s="152">
        <f t="shared" si="9"/>
        <v>11794.259699999995</v>
      </c>
      <c r="I140" s="57"/>
      <c r="J140" s="199">
        <f t="shared" si="7"/>
        <v>11794.259699999995</v>
      </c>
      <c r="K140" s="155">
        <f>K137+K128+K104</f>
        <v>5358.1029000000008</v>
      </c>
      <c r="L140" s="93">
        <f t="shared" ref="L140:M140" si="10">L137+L128+L104</f>
        <v>379.86445000000003</v>
      </c>
      <c r="M140" s="97">
        <f t="shared" si="10"/>
        <v>12.370299999999999</v>
      </c>
      <c r="N140" s="97">
        <f>N137+N128+N104</f>
        <v>121.1947</v>
      </c>
      <c r="O140" s="93">
        <f>O137+O128+O104</f>
        <v>10.7697</v>
      </c>
      <c r="P140" s="93">
        <f>P137+P128+P104</f>
        <v>47.895999999999994</v>
      </c>
      <c r="Q140" s="175">
        <f t="shared" si="5"/>
        <v>28388.881049999996</v>
      </c>
      <c r="R140" s="27"/>
    </row>
    <row r="141" spans="1:18">
      <c r="A141" s="27"/>
      <c r="B141" s="31" t="s">
        <v>93</v>
      </c>
      <c r="C141" s="32" t="s">
        <v>92</v>
      </c>
      <c r="D141" s="221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1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222">
        <v>517224.58099999989</v>
      </c>
      <c r="E142" s="118">
        <f t="shared" ref="E142" si="12">E139+E129+E105</f>
        <v>869018.96799999988</v>
      </c>
      <c r="F142" s="207">
        <f t="shared" si="6"/>
        <v>1386243.5489999996</v>
      </c>
      <c r="G142" s="149">
        <f t="shared" ref="G142:H142" si="13">G139+G129+G105</f>
        <v>1775170.463</v>
      </c>
      <c r="H142" s="154">
        <f t="shared" si="13"/>
        <v>1613577.9110000001</v>
      </c>
      <c r="I142" s="58"/>
      <c r="J142" s="207">
        <f t="shared" si="7"/>
        <v>1613577.9110000001</v>
      </c>
      <c r="K142" s="149">
        <f>K139+K129+K105</f>
        <v>889041.72599999991</v>
      </c>
      <c r="L142" s="37">
        <f t="shared" ref="L142:M142" si="14">L139+L129+L105</f>
        <v>227130.81900000002</v>
      </c>
      <c r="M142" s="71">
        <f t="shared" si="14"/>
        <v>15273.829</v>
      </c>
      <c r="N142" s="71">
        <f>N139+N129+N105</f>
        <v>75988.574999999997</v>
      </c>
      <c r="O142" s="37">
        <f>O139+O129+O105</f>
        <v>8782.9940000000006</v>
      </c>
      <c r="P142" s="37">
        <f>P139+P129+P105</f>
        <v>39106.267999999996</v>
      </c>
      <c r="Q142" s="187">
        <f t="shared" si="11"/>
        <v>6030316.1339999996</v>
      </c>
      <c r="R142" s="27"/>
    </row>
    <row r="143" spans="1:18">
      <c r="Q143" s="208" t="s">
        <v>94</v>
      </c>
    </row>
    <row r="150" spans="16:16">
      <c r="P150" s="47"/>
    </row>
    <row r="151" spans="16:16">
      <c r="P151" s="47"/>
    </row>
    <row r="152" spans="16:16">
      <c r="P152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opLeftCell="F130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113</v>
      </c>
      <c r="C3" s="35"/>
      <c r="D3" s="35"/>
      <c r="E3" s="35"/>
      <c r="F3" s="35"/>
      <c r="G3" s="35"/>
      <c r="H3" s="35"/>
      <c r="I3" s="35"/>
      <c r="J3" s="35"/>
      <c r="K3" s="47"/>
      <c r="L3" s="35"/>
      <c r="M3" s="35"/>
      <c r="N3" s="35"/>
      <c r="O3" s="35"/>
      <c r="P3" s="35" t="s">
        <v>117</v>
      </c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598.07870000000003</v>
      </c>
      <c r="H5" s="77">
        <v>2163.5039999999999</v>
      </c>
      <c r="I5" s="174"/>
      <c r="J5" s="173">
        <f>SUM(H5:I5)</f>
        <v>2163.5039999999999</v>
      </c>
      <c r="K5" s="77">
        <v>2654.4830000000002</v>
      </c>
      <c r="L5" s="33">
        <v>107.3274</v>
      </c>
      <c r="M5" s="33"/>
      <c r="N5" s="33">
        <v>5.6000000000000001E-2</v>
      </c>
      <c r="O5" s="33"/>
      <c r="P5" s="33"/>
      <c r="Q5" s="175">
        <f>SUM(F5:G5,J5:P5)</f>
        <v>5523.4490999999998</v>
      </c>
      <c r="R5" s="47"/>
    </row>
    <row r="6" spans="1:18">
      <c r="A6" s="176" t="s">
        <v>12</v>
      </c>
      <c r="B6" s="307"/>
      <c r="C6" s="177" t="s">
        <v>13</v>
      </c>
      <c r="D6" s="209"/>
      <c r="E6" s="53"/>
      <c r="F6" s="178">
        <f>SUM(D6:E6)</f>
        <v>0</v>
      </c>
      <c r="G6" s="78">
        <v>25419.302</v>
      </c>
      <c r="H6" s="78">
        <v>105797.32</v>
      </c>
      <c r="I6" s="179"/>
      <c r="J6" s="178">
        <f>SUM(H6:I6)</f>
        <v>105797.32</v>
      </c>
      <c r="K6" s="78">
        <v>142864.56400000001</v>
      </c>
      <c r="L6" s="54">
        <v>3276.7489999999998</v>
      </c>
      <c r="M6" s="54"/>
      <c r="N6" s="54">
        <v>3.024</v>
      </c>
      <c r="O6" s="54"/>
      <c r="P6" s="54"/>
      <c r="Q6" s="180">
        <f>SUM(F6:G6,J6:P6)</f>
        <v>277360.95899999997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0.112</v>
      </c>
      <c r="F7" s="181">
        <f t="shared" ref="F7:F68" si="0">SUM(D7:E7)</f>
        <v>0.112</v>
      </c>
      <c r="G7" s="77">
        <v>10.7112</v>
      </c>
      <c r="H7" s="77">
        <v>118.568</v>
      </c>
      <c r="I7" s="174"/>
      <c r="J7" s="181">
        <f t="shared" ref="J7:J68" si="1">SUM(H7:I7)</f>
        <v>118.568</v>
      </c>
      <c r="K7" s="77">
        <v>372.35599999999999</v>
      </c>
      <c r="L7" s="33"/>
      <c r="M7" s="33"/>
      <c r="N7" s="33"/>
      <c r="O7" s="33"/>
      <c r="P7" s="33"/>
      <c r="Q7" s="175">
        <f t="shared" ref="Q7:Q68" si="2">SUM(F7:G7,J7:P7)</f>
        <v>501.74720000000002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48.384</v>
      </c>
      <c r="F8" s="178">
        <f t="shared" si="0"/>
        <v>48.384</v>
      </c>
      <c r="G8" s="78">
        <v>274.90800000000002</v>
      </c>
      <c r="H8" s="78">
        <v>4550.9520000000002</v>
      </c>
      <c r="I8" s="179"/>
      <c r="J8" s="178">
        <f t="shared" si="1"/>
        <v>4550.9520000000002</v>
      </c>
      <c r="K8" s="78">
        <v>16596.098999999998</v>
      </c>
      <c r="L8" s="54"/>
      <c r="M8" s="54"/>
      <c r="N8" s="54"/>
      <c r="O8" s="54"/>
      <c r="P8" s="54"/>
      <c r="Q8" s="180">
        <f t="shared" si="2"/>
        <v>21470.343000000001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/>
      <c r="E9" s="33">
        <v>0.112</v>
      </c>
      <c r="F9" s="181">
        <f>SUM(D9:E9)</f>
        <v>0.112</v>
      </c>
      <c r="G9" s="49">
        <v>608.78989999999999</v>
      </c>
      <c r="H9" s="49">
        <v>2282.0720000000001</v>
      </c>
      <c r="I9" s="50"/>
      <c r="J9" s="181">
        <f>SUM(H9:I9)</f>
        <v>2282.0720000000001</v>
      </c>
      <c r="K9" s="49">
        <v>3026.8389999999999</v>
      </c>
      <c r="L9" s="33">
        <v>107.3274</v>
      </c>
      <c r="M9" s="33"/>
      <c r="N9" s="33">
        <v>5.6000000000000001E-2</v>
      </c>
      <c r="O9" s="33"/>
      <c r="P9" s="33"/>
      <c r="Q9" s="175">
        <f t="shared" si="2"/>
        <v>6025.1962999999996</v>
      </c>
      <c r="R9" s="47"/>
    </row>
    <row r="10" spans="1:18">
      <c r="A10" s="183"/>
      <c r="B10" s="309"/>
      <c r="C10" s="177" t="s">
        <v>13</v>
      </c>
      <c r="D10" s="54"/>
      <c r="E10" s="54">
        <v>48.384</v>
      </c>
      <c r="F10" s="178">
        <f t="shared" si="0"/>
        <v>48.384</v>
      </c>
      <c r="G10" s="68">
        <v>25694.21</v>
      </c>
      <c r="H10" s="68">
        <v>110348.27200000001</v>
      </c>
      <c r="I10" s="63"/>
      <c r="J10" s="178">
        <f t="shared" si="1"/>
        <v>110348.27200000001</v>
      </c>
      <c r="K10" s="68">
        <v>159460.663</v>
      </c>
      <c r="L10" s="54">
        <v>3276.7489999999998</v>
      </c>
      <c r="M10" s="54"/>
      <c r="N10" s="54">
        <v>3.024</v>
      </c>
      <c r="O10" s="54"/>
      <c r="P10" s="54"/>
      <c r="Q10" s="180">
        <f t="shared" si="2"/>
        <v>298831.30199999997</v>
      </c>
      <c r="R10" s="47"/>
    </row>
    <row r="11" spans="1:18">
      <c r="A11" s="310" t="s">
        <v>20</v>
      </c>
      <c r="B11" s="311"/>
      <c r="C11" s="48" t="s">
        <v>11</v>
      </c>
      <c r="D11" s="52">
        <v>0.24779999999999999</v>
      </c>
      <c r="E11" s="52">
        <v>6.8000000000000005E-2</v>
      </c>
      <c r="F11" s="181">
        <f t="shared" si="0"/>
        <v>0.31579999999999997</v>
      </c>
      <c r="G11" s="77">
        <v>1.0999999999999999E-2</v>
      </c>
      <c r="H11" s="77">
        <v>4.5999999999999999E-3</v>
      </c>
      <c r="I11" s="174"/>
      <c r="J11" s="181">
        <f t="shared" si="1"/>
        <v>4.5999999999999999E-3</v>
      </c>
      <c r="K11" s="77"/>
      <c r="L11" s="33"/>
      <c r="M11" s="33"/>
      <c r="N11" s="33"/>
      <c r="O11" s="33"/>
      <c r="P11" s="33"/>
      <c r="Q11" s="175">
        <f t="shared" si="2"/>
        <v>0.33139999999999997</v>
      </c>
      <c r="R11" s="47"/>
    </row>
    <row r="12" spans="1:18">
      <c r="A12" s="312"/>
      <c r="B12" s="313"/>
      <c r="C12" s="177" t="s">
        <v>13</v>
      </c>
      <c r="D12" s="209">
        <v>20.856960000000001</v>
      </c>
      <c r="E12" s="53">
        <v>7.4089999999999998</v>
      </c>
      <c r="F12" s="178">
        <f t="shared" si="0"/>
        <v>28.26596</v>
      </c>
      <c r="G12" s="78">
        <v>2.4950000000000001</v>
      </c>
      <c r="H12" s="78">
        <v>1.49</v>
      </c>
      <c r="I12" s="179"/>
      <c r="J12" s="178">
        <f t="shared" si="1"/>
        <v>1.49</v>
      </c>
      <c r="K12" s="78"/>
      <c r="L12" s="54"/>
      <c r="M12" s="54"/>
      <c r="N12" s="54"/>
      <c r="O12" s="54"/>
      <c r="P12" s="54"/>
      <c r="Q12" s="180">
        <f t="shared" si="2"/>
        <v>32.250959999999999</v>
      </c>
      <c r="R12" s="47"/>
    </row>
    <row r="13" spans="1:18">
      <c r="A13" s="27"/>
      <c r="B13" s="306" t="s">
        <v>21</v>
      </c>
      <c r="C13" s="48" t="s">
        <v>11</v>
      </c>
      <c r="D13" s="52">
        <v>6.8890000000000002</v>
      </c>
      <c r="E13" s="52">
        <v>11.727499999999999</v>
      </c>
      <c r="F13" s="181">
        <f t="shared" si="0"/>
        <v>18.616499999999998</v>
      </c>
      <c r="G13" s="77">
        <v>1.0148999999999999</v>
      </c>
      <c r="H13" s="77"/>
      <c r="I13" s="174"/>
      <c r="J13" s="181">
        <f t="shared" si="1"/>
        <v>0</v>
      </c>
      <c r="K13" s="77">
        <v>0.129</v>
      </c>
      <c r="L13" s="33">
        <v>0.19389999999999999</v>
      </c>
      <c r="M13" s="33"/>
      <c r="N13" s="33"/>
      <c r="O13" s="33"/>
      <c r="P13" s="33"/>
      <c r="Q13" s="175">
        <f t="shared" si="2"/>
        <v>19.9543</v>
      </c>
      <c r="R13" s="47"/>
    </row>
    <row r="14" spans="1:18">
      <c r="A14" s="172" t="s">
        <v>0</v>
      </c>
      <c r="B14" s="307"/>
      <c r="C14" s="177" t="s">
        <v>13</v>
      </c>
      <c r="D14" s="209">
        <v>21363.7068</v>
      </c>
      <c r="E14" s="53">
        <v>43579.788999999997</v>
      </c>
      <c r="F14" s="178">
        <f t="shared" si="0"/>
        <v>64943.495799999997</v>
      </c>
      <c r="G14" s="78">
        <v>3112.895</v>
      </c>
      <c r="H14" s="78"/>
      <c r="I14" s="179"/>
      <c r="J14" s="178">
        <f t="shared" si="1"/>
        <v>0</v>
      </c>
      <c r="K14" s="78">
        <v>341.81900000000002</v>
      </c>
      <c r="L14" s="54">
        <v>784.75900000000001</v>
      </c>
      <c r="M14" s="54"/>
      <c r="N14" s="54"/>
      <c r="O14" s="54"/>
      <c r="P14" s="54"/>
      <c r="Q14" s="180">
        <f t="shared" si="2"/>
        <v>69182.968800000002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0.1802</v>
      </c>
      <c r="E15" s="52"/>
      <c r="F15" s="181">
        <f t="shared" si="0"/>
        <v>0.1802</v>
      </c>
      <c r="G15" s="77">
        <v>0.51639999999999997</v>
      </c>
      <c r="H15" s="77"/>
      <c r="I15" s="174"/>
      <c r="J15" s="181">
        <f t="shared" si="1"/>
        <v>0</v>
      </c>
      <c r="K15" s="77"/>
      <c r="L15" s="33"/>
      <c r="M15" s="33"/>
      <c r="N15" s="33"/>
      <c r="O15" s="33"/>
      <c r="P15" s="33"/>
      <c r="Q15" s="175">
        <f t="shared" si="2"/>
        <v>0.6966</v>
      </c>
      <c r="R15" s="47"/>
    </row>
    <row r="16" spans="1:18">
      <c r="A16" s="176" t="s">
        <v>0</v>
      </c>
      <c r="B16" s="307"/>
      <c r="C16" s="177" t="s">
        <v>13</v>
      </c>
      <c r="D16" s="209">
        <v>124.92144</v>
      </c>
      <c r="E16" s="53"/>
      <c r="F16" s="178">
        <f t="shared" si="0"/>
        <v>124.92144</v>
      </c>
      <c r="G16" s="78">
        <v>762.14099999999996</v>
      </c>
      <c r="H16" s="78"/>
      <c r="I16" s="179"/>
      <c r="J16" s="178">
        <f t="shared" si="1"/>
        <v>0</v>
      </c>
      <c r="K16" s="78"/>
      <c r="L16" s="54"/>
      <c r="M16" s="54"/>
      <c r="N16" s="54"/>
      <c r="O16" s="54"/>
      <c r="P16" s="54"/>
      <c r="Q16" s="180">
        <f t="shared" si="2"/>
        <v>887.06243999999992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125.271</v>
      </c>
      <c r="E17" s="52">
        <v>100.21120000000001</v>
      </c>
      <c r="F17" s="181">
        <f t="shared" si="0"/>
        <v>225.48220000000001</v>
      </c>
      <c r="G17" s="77">
        <v>49.523699999999998</v>
      </c>
      <c r="H17" s="77">
        <v>3.4000000000000002E-2</v>
      </c>
      <c r="I17" s="174"/>
      <c r="J17" s="181">
        <f t="shared" si="1"/>
        <v>3.4000000000000002E-2</v>
      </c>
      <c r="K17" s="77"/>
      <c r="L17" s="33">
        <v>0.19750000000000001</v>
      </c>
      <c r="M17" s="33"/>
      <c r="N17" s="33"/>
      <c r="O17" s="33"/>
      <c r="P17" s="33"/>
      <c r="Q17" s="175">
        <f t="shared" si="2"/>
        <v>275.23739999999998</v>
      </c>
      <c r="R17" s="47"/>
    </row>
    <row r="18" spans="1:18">
      <c r="A18" s="176"/>
      <c r="B18" s="307"/>
      <c r="C18" s="177" t="s">
        <v>13</v>
      </c>
      <c r="D18" s="209">
        <v>218045.94983999999</v>
      </c>
      <c r="E18" s="53">
        <v>182804.82800000001</v>
      </c>
      <c r="F18" s="178">
        <f t="shared" si="0"/>
        <v>400850.77784</v>
      </c>
      <c r="G18" s="78">
        <v>71902.634999999995</v>
      </c>
      <c r="H18" s="78">
        <v>11.541</v>
      </c>
      <c r="I18" s="179"/>
      <c r="J18" s="178">
        <f t="shared" si="1"/>
        <v>11.541</v>
      </c>
      <c r="K18" s="78"/>
      <c r="L18" s="54">
        <v>342.53500000000003</v>
      </c>
      <c r="M18" s="54"/>
      <c r="N18" s="54"/>
      <c r="O18" s="54"/>
      <c r="P18" s="54"/>
      <c r="Q18" s="180">
        <f t="shared" si="2"/>
        <v>473107.48884000001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4.5473999999999997</v>
      </c>
      <c r="E19" s="52">
        <v>3.7315999999999998</v>
      </c>
      <c r="F19" s="181">
        <f t="shared" si="0"/>
        <v>8.2789999999999999</v>
      </c>
      <c r="G19" s="77">
        <v>2.8508</v>
      </c>
      <c r="H19" s="77">
        <v>2.2000000000000001E-3</v>
      </c>
      <c r="I19" s="174"/>
      <c r="J19" s="181">
        <f t="shared" si="1"/>
        <v>2.2000000000000001E-3</v>
      </c>
      <c r="K19" s="77"/>
      <c r="L19" s="33"/>
      <c r="M19" s="33"/>
      <c r="N19" s="33"/>
      <c r="O19" s="33"/>
      <c r="P19" s="33"/>
      <c r="Q19" s="175">
        <f t="shared" si="2"/>
        <v>11.132</v>
      </c>
      <c r="R19" s="47"/>
    </row>
    <row r="20" spans="1:18">
      <c r="A20" s="176"/>
      <c r="B20" s="177" t="s">
        <v>28</v>
      </c>
      <c r="C20" s="177" t="s">
        <v>13</v>
      </c>
      <c r="D20" s="209">
        <v>8233.5527999999995</v>
      </c>
      <c r="E20" s="53">
        <v>6653.6729999999998</v>
      </c>
      <c r="F20" s="178">
        <f t="shared" si="0"/>
        <v>14887.2258</v>
      </c>
      <c r="G20" s="78">
        <v>3609.3330000000001</v>
      </c>
      <c r="H20" s="78">
        <v>0.47499999999999998</v>
      </c>
      <c r="I20" s="179"/>
      <c r="J20" s="178">
        <f t="shared" si="1"/>
        <v>0.47499999999999998</v>
      </c>
      <c r="K20" s="78"/>
      <c r="L20" s="54"/>
      <c r="M20" s="54"/>
      <c r="N20" s="54"/>
      <c r="O20" s="54"/>
      <c r="P20" s="54"/>
      <c r="Q20" s="180">
        <f t="shared" si="2"/>
        <v>18497.033799999997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163.85599999999999</v>
      </c>
      <c r="E21" s="52">
        <v>190.27099999999999</v>
      </c>
      <c r="F21" s="181">
        <f t="shared" si="0"/>
        <v>354.12699999999995</v>
      </c>
      <c r="G21" s="77">
        <v>36.107799999999997</v>
      </c>
      <c r="H21" s="77">
        <v>1.7600000000000001E-2</v>
      </c>
      <c r="I21" s="174"/>
      <c r="J21" s="181">
        <f t="shared" si="1"/>
        <v>1.7600000000000001E-2</v>
      </c>
      <c r="K21" s="77"/>
      <c r="L21" s="33">
        <v>0.01</v>
      </c>
      <c r="M21" s="33"/>
      <c r="N21" s="33"/>
      <c r="O21" s="33"/>
      <c r="P21" s="33"/>
      <c r="Q21" s="175">
        <f t="shared" si="2"/>
        <v>390.26239999999996</v>
      </c>
      <c r="R21" s="47"/>
    </row>
    <row r="22" spans="1:18">
      <c r="A22" s="27"/>
      <c r="B22" s="307"/>
      <c r="C22" s="177" t="s">
        <v>13</v>
      </c>
      <c r="D22" s="209">
        <v>68681.134439999994</v>
      </c>
      <c r="E22" s="53">
        <v>80510.592000000004</v>
      </c>
      <c r="F22" s="178">
        <f t="shared" si="0"/>
        <v>149191.72644</v>
      </c>
      <c r="G22" s="78">
        <v>12099.236999999999</v>
      </c>
      <c r="H22" s="78">
        <v>4.3719999999999999</v>
      </c>
      <c r="I22" s="179"/>
      <c r="J22" s="178">
        <f t="shared" si="1"/>
        <v>4.3719999999999999</v>
      </c>
      <c r="K22" s="78"/>
      <c r="L22" s="54">
        <v>4.32</v>
      </c>
      <c r="M22" s="54"/>
      <c r="N22" s="54"/>
      <c r="O22" s="54"/>
      <c r="P22" s="54"/>
      <c r="Q22" s="180">
        <f t="shared" si="2"/>
        <v>161299.65544</v>
      </c>
      <c r="R22" s="47"/>
    </row>
    <row r="23" spans="1:18">
      <c r="A23" s="27"/>
      <c r="B23" s="308" t="s">
        <v>19</v>
      </c>
      <c r="C23" s="48" t="s">
        <v>11</v>
      </c>
      <c r="D23" s="33">
        <v>300.74360000000001</v>
      </c>
      <c r="E23" s="33">
        <v>305.94130000000001</v>
      </c>
      <c r="F23" s="181">
        <f t="shared" si="0"/>
        <v>606.68489999999997</v>
      </c>
      <c r="G23" s="49">
        <v>90.013599999999997</v>
      </c>
      <c r="H23" s="49">
        <v>5.3800000000000001E-2</v>
      </c>
      <c r="I23" s="50"/>
      <c r="J23" s="181">
        <f t="shared" si="1"/>
        <v>5.3800000000000001E-2</v>
      </c>
      <c r="K23" s="49">
        <v>0.129</v>
      </c>
      <c r="L23" s="33">
        <v>0.40139999999999998</v>
      </c>
      <c r="M23" s="33"/>
      <c r="N23" s="33"/>
      <c r="O23" s="33"/>
      <c r="P23" s="33"/>
      <c r="Q23" s="175">
        <f t="shared" si="2"/>
        <v>697.28269999999998</v>
      </c>
      <c r="R23" s="47"/>
    </row>
    <row r="24" spans="1:18">
      <c r="A24" s="183"/>
      <c r="B24" s="309"/>
      <c r="C24" s="177" t="s">
        <v>13</v>
      </c>
      <c r="D24" s="54">
        <v>316449.26532000001</v>
      </c>
      <c r="E24" s="54">
        <v>313548.88199999998</v>
      </c>
      <c r="F24" s="178">
        <f t="shared" si="0"/>
        <v>629998.14731999999</v>
      </c>
      <c r="G24" s="68">
        <v>91486.240999999995</v>
      </c>
      <c r="H24" s="68">
        <v>16.387999999999998</v>
      </c>
      <c r="I24" s="63"/>
      <c r="J24" s="178">
        <f t="shared" si="1"/>
        <v>16.387999999999998</v>
      </c>
      <c r="K24" s="68">
        <v>341.81900000000002</v>
      </c>
      <c r="L24" s="54">
        <v>1131.614</v>
      </c>
      <c r="M24" s="54"/>
      <c r="N24" s="54"/>
      <c r="O24" s="54"/>
      <c r="P24" s="54"/>
      <c r="Q24" s="180">
        <f t="shared" si="2"/>
        <v>722974.20932000002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20.453499999999998</v>
      </c>
      <c r="E25" s="52">
        <v>13.112</v>
      </c>
      <c r="F25" s="181">
        <f t="shared" si="0"/>
        <v>33.5655</v>
      </c>
      <c r="G25" s="77">
        <v>275.8938</v>
      </c>
      <c r="H25" s="77"/>
      <c r="I25" s="174"/>
      <c r="J25" s="181">
        <f t="shared" si="1"/>
        <v>0</v>
      </c>
      <c r="K25" s="77"/>
      <c r="L25" s="33"/>
      <c r="M25" s="33"/>
      <c r="N25" s="33"/>
      <c r="O25" s="33"/>
      <c r="P25" s="33"/>
      <c r="Q25" s="175">
        <f t="shared" si="2"/>
        <v>309.45929999999998</v>
      </c>
      <c r="R25" s="47"/>
    </row>
    <row r="26" spans="1:18">
      <c r="A26" s="176" t="s">
        <v>31</v>
      </c>
      <c r="B26" s="307"/>
      <c r="C26" s="177" t="s">
        <v>13</v>
      </c>
      <c r="D26" s="209">
        <v>14912.7156</v>
      </c>
      <c r="E26" s="53">
        <v>9207.973</v>
      </c>
      <c r="F26" s="178">
        <f t="shared" si="0"/>
        <v>24120.688600000001</v>
      </c>
      <c r="G26" s="78">
        <v>272553.36900000001</v>
      </c>
      <c r="H26" s="78"/>
      <c r="I26" s="179"/>
      <c r="J26" s="178">
        <f t="shared" si="1"/>
        <v>0</v>
      </c>
      <c r="K26" s="78"/>
      <c r="L26" s="54"/>
      <c r="M26" s="54"/>
      <c r="N26" s="54"/>
      <c r="O26" s="54"/>
      <c r="P26" s="54"/>
      <c r="Q26" s="180">
        <f t="shared" si="2"/>
        <v>296674.0576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10.314</v>
      </c>
      <c r="E27" s="52">
        <v>4.657</v>
      </c>
      <c r="F27" s="181">
        <f t="shared" si="0"/>
        <v>14.971</v>
      </c>
      <c r="G27" s="77">
        <v>2.5085999999999999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17.479600000000001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09">
        <v>7910.7731999999996</v>
      </c>
      <c r="E28" s="53">
        <v>3291.6990000000001</v>
      </c>
      <c r="F28" s="178">
        <f t="shared" si="0"/>
        <v>11202.4722</v>
      </c>
      <c r="G28" s="78">
        <v>3021.6030000000001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14224.075199999999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30.767499999999998</v>
      </c>
      <c r="E29" s="33">
        <v>17.768999999999998</v>
      </c>
      <c r="F29" s="181">
        <f t="shared" si="0"/>
        <v>48.536499999999997</v>
      </c>
      <c r="G29" s="49">
        <v>278.4024</v>
      </c>
      <c r="H29" s="49"/>
      <c r="I29" s="50"/>
      <c r="J29" s="181">
        <f t="shared" si="1"/>
        <v>0</v>
      </c>
      <c r="K29" s="49"/>
      <c r="L29" s="33"/>
      <c r="M29" s="55"/>
      <c r="N29" s="33"/>
      <c r="O29" s="33"/>
      <c r="P29" s="33"/>
      <c r="Q29" s="175">
        <f t="shared" si="2"/>
        <v>326.93889999999999</v>
      </c>
      <c r="R29" s="47"/>
    </row>
    <row r="30" spans="1:18">
      <c r="A30" s="183"/>
      <c r="B30" s="309"/>
      <c r="C30" s="177" t="s">
        <v>13</v>
      </c>
      <c r="D30" s="54">
        <v>22823.488799999999</v>
      </c>
      <c r="E30" s="54">
        <v>12499.672</v>
      </c>
      <c r="F30" s="178">
        <f t="shared" si="0"/>
        <v>35323.160799999998</v>
      </c>
      <c r="G30" s="68">
        <v>275574.97200000001</v>
      </c>
      <c r="H30" s="68"/>
      <c r="I30" s="63"/>
      <c r="J30" s="178">
        <f t="shared" si="1"/>
        <v>0</v>
      </c>
      <c r="K30" s="68"/>
      <c r="L30" s="54"/>
      <c r="M30" s="68"/>
      <c r="N30" s="54"/>
      <c r="O30" s="54"/>
      <c r="P30" s="54"/>
      <c r="Q30" s="180">
        <f t="shared" si="2"/>
        <v>310898.13280000002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0.2331</v>
      </c>
      <c r="E31" s="52">
        <v>1.0861000000000001</v>
      </c>
      <c r="F31" s="181">
        <f t="shared" si="0"/>
        <v>1.3192000000000002</v>
      </c>
      <c r="G31" s="77">
        <v>12.1486</v>
      </c>
      <c r="H31" s="77">
        <v>527.82539999999995</v>
      </c>
      <c r="I31" s="174"/>
      <c r="J31" s="181">
        <f t="shared" si="1"/>
        <v>527.82539999999995</v>
      </c>
      <c r="K31" s="77">
        <v>61.1753</v>
      </c>
      <c r="L31" s="33">
        <v>4.2786999999999997</v>
      </c>
      <c r="M31" s="33"/>
      <c r="N31" s="33">
        <v>0.436</v>
      </c>
      <c r="O31" s="33">
        <v>0.2354</v>
      </c>
      <c r="P31" s="33">
        <v>3.6547999999999998</v>
      </c>
      <c r="Q31" s="175">
        <f t="shared" si="2"/>
        <v>611.07339999999999</v>
      </c>
      <c r="R31" s="47"/>
    </row>
    <row r="32" spans="1:18">
      <c r="A32" s="176" t="s">
        <v>36</v>
      </c>
      <c r="B32" s="307"/>
      <c r="C32" s="177" t="s">
        <v>13</v>
      </c>
      <c r="D32" s="209">
        <v>142.0308</v>
      </c>
      <c r="E32" s="53">
        <v>620.10299999999995</v>
      </c>
      <c r="F32" s="178">
        <f t="shared" si="0"/>
        <v>762.13379999999995</v>
      </c>
      <c r="G32" s="78">
        <v>6889.8029999999999</v>
      </c>
      <c r="H32" s="78">
        <v>235693.83600000001</v>
      </c>
      <c r="I32" s="179"/>
      <c r="J32" s="178">
        <f t="shared" si="1"/>
        <v>235693.83600000001</v>
      </c>
      <c r="K32" s="78">
        <v>4680.29</v>
      </c>
      <c r="L32" s="54">
        <v>2344.9079999999999</v>
      </c>
      <c r="M32" s="54"/>
      <c r="N32" s="54">
        <v>134.59100000000001</v>
      </c>
      <c r="O32" s="54">
        <v>113.033</v>
      </c>
      <c r="P32" s="54">
        <v>1086.4829999999999</v>
      </c>
      <c r="Q32" s="180">
        <f t="shared" si="2"/>
        <v>251705.0778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0.42099999999999999</v>
      </c>
      <c r="E33" s="52"/>
      <c r="F33" s="181">
        <f t="shared" si="0"/>
        <v>0.42099999999999999</v>
      </c>
      <c r="G33" s="77">
        <v>0.66620000000000001</v>
      </c>
      <c r="H33" s="77">
        <v>95.445599999999999</v>
      </c>
      <c r="I33" s="174"/>
      <c r="J33" s="181">
        <f t="shared" si="1"/>
        <v>95.445599999999999</v>
      </c>
      <c r="K33" s="77">
        <v>43.529800000000002</v>
      </c>
      <c r="L33" s="33">
        <v>0.95530000000000004</v>
      </c>
      <c r="M33" s="33"/>
      <c r="N33" s="33"/>
      <c r="O33" s="33"/>
      <c r="P33" s="33"/>
      <c r="Q33" s="175">
        <f t="shared" si="2"/>
        <v>141.0179</v>
      </c>
      <c r="R33" s="47"/>
    </row>
    <row r="34" spans="1:18">
      <c r="A34" s="176" t="s">
        <v>38</v>
      </c>
      <c r="B34" s="307"/>
      <c r="C34" s="177" t="s">
        <v>13</v>
      </c>
      <c r="D34" s="209">
        <v>165.22812000000002</v>
      </c>
      <c r="E34" s="53"/>
      <c r="F34" s="178">
        <f t="shared" si="0"/>
        <v>165.22812000000002</v>
      </c>
      <c r="G34" s="78">
        <v>321.86900000000003</v>
      </c>
      <c r="H34" s="78">
        <v>8881.0689999999995</v>
      </c>
      <c r="I34" s="179"/>
      <c r="J34" s="178">
        <f t="shared" si="1"/>
        <v>8881.0689999999995</v>
      </c>
      <c r="K34" s="78">
        <v>3351.2530000000002</v>
      </c>
      <c r="L34" s="54">
        <v>417.90600000000001</v>
      </c>
      <c r="M34" s="54"/>
      <c r="N34" s="54"/>
      <c r="O34" s="54"/>
      <c r="P34" s="54"/>
      <c r="Q34" s="180">
        <f t="shared" si="2"/>
        <v>13137.325120000001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577.14</v>
      </c>
      <c r="I35" s="174"/>
      <c r="J35" s="181">
        <f t="shared" si="1"/>
        <v>577.14</v>
      </c>
      <c r="K35" s="77">
        <v>108.97499999999999</v>
      </c>
      <c r="L35" s="33">
        <v>8.9999999999999993E-3</v>
      </c>
      <c r="M35" s="33"/>
      <c r="N35" s="33">
        <v>5.04E-2</v>
      </c>
      <c r="O35" s="33"/>
      <c r="P35" s="33"/>
      <c r="Q35" s="175">
        <f t="shared" si="2"/>
        <v>686.17439999999999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48420.212</v>
      </c>
      <c r="I36" s="179"/>
      <c r="J36" s="178">
        <f t="shared" si="1"/>
        <v>48420.212</v>
      </c>
      <c r="K36" s="78">
        <v>7752.2060000000001</v>
      </c>
      <c r="L36" s="54">
        <v>6.1559999999999997</v>
      </c>
      <c r="M36" s="54"/>
      <c r="N36" s="54">
        <v>15.077</v>
      </c>
      <c r="O36" s="54"/>
      <c r="P36" s="54"/>
      <c r="Q36" s="180">
        <f t="shared" si="2"/>
        <v>56193.650999999998</v>
      </c>
      <c r="R36" s="47"/>
    </row>
    <row r="37" spans="1:18">
      <c r="A37" s="27"/>
      <c r="B37" s="308" t="s">
        <v>19</v>
      </c>
      <c r="C37" s="48" t="s">
        <v>11</v>
      </c>
      <c r="D37" s="33">
        <v>0.65410000000000001</v>
      </c>
      <c r="E37" s="33">
        <v>1.0861000000000001</v>
      </c>
      <c r="F37" s="181">
        <f t="shared" si="0"/>
        <v>1.7402000000000002</v>
      </c>
      <c r="G37" s="49">
        <v>12.8148</v>
      </c>
      <c r="H37" s="49">
        <v>1200.4110000000001</v>
      </c>
      <c r="I37" s="50"/>
      <c r="J37" s="181">
        <f t="shared" si="1"/>
        <v>1200.4110000000001</v>
      </c>
      <c r="K37" s="49">
        <v>213.68009999999998</v>
      </c>
      <c r="L37" s="33">
        <v>5.2430000000000003</v>
      </c>
      <c r="M37" s="33"/>
      <c r="N37" s="33">
        <v>0.4864</v>
      </c>
      <c r="O37" s="33">
        <v>0.2354</v>
      </c>
      <c r="P37" s="33">
        <v>3.6547999999999998</v>
      </c>
      <c r="Q37" s="175">
        <f t="shared" si="2"/>
        <v>1438.2657000000002</v>
      </c>
      <c r="R37" s="47"/>
    </row>
    <row r="38" spans="1:18">
      <c r="A38" s="183"/>
      <c r="B38" s="309"/>
      <c r="C38" s="177" t="s">
        <v>13</v>
      </c>
      <c r="D38" s="54">
        <v>307.25891999999999</v>
      </c>
      <c r="E38" s="54">
        <v>620.10299999999995</v>
      </c>
      <c r="F38" s="178">
        <f t="shared" si="0"/>
        <v>927.36191999999994</v>
      </c>
      <c r="G38" s="68">
        <v>7211.6719999999996</v>
      </c>
      <c r="H38" s="68">
        <v>292995.11699999997</v>
      </c>
      <c r="I38" s="63"/>
      <c r="J38" s="178">
        <f t="shared" si="1"/>
        <v>292995.11699999997</v>
      </c>
      <c r="K38" s="68">
        <v>15783.749</v>
      </c>
      <c r="L38" s="54">
        <v>2768.97</v>
      </c>
      <c r="M38" s="54"/>
      <c r="N38" s="54">
        <v>149.66800000000001</v>
      </c>
      <c r="O38" s="54">
        <v>113.033</v>
      </c>
      <c r="P38" s="54">
        <v>1086.4829999999999</v>
      </c>
      <c r="Q38" s="180">
        <f t="shared" si="2"/>
        <v>321036.05391999998</v>
      </c>
      <c r="R38" s="47"/>
    </row>
    <row r="39" spans="1:18">
      <c r="A39" s="310" t="s">
        <v>40</v>
      </c>
      <c r="B39" s="311"/>
      <c r="C39" s="48" t="s">
        <v>11</v>
      </c>
      <c r="D39" s="52">
        <v>0.20580000000000001</v>
      </c>
      <c r="E39" s="52">
        <v>3.8399999999999997E-2</v>
      </c>
      <c r="F39" s="181">
        <f t="shared" si="0"/>
        <v>0.2442</v>
      </c>
      <c r="G39" s="77">
        <v>1.7842</v>
      </c>
      <c r="H39" s="77">
        <v>6.1087999999999996</v>
      </c>
      <c r="I39" s="174"/>
      <c r="J39" s="181">
        <f t="shared" si="1"/>
        <v>6.1087999999999996</v>
      </c>
      <c r="K39" s="77">
        <v>34.5745</v>
      </c>
      <c r="L39" s="33">
        <v>9.3600000000000003E-2</v>
      </c>
      <c r="M39" s="33"/>
      <c r="N39" s="33">
        <v>7.6600000000000001E-2</v>
      </c>
      <c r="O39" s="33">
        <v>1.1999999999999999E-3</v>
      </c>
      <c r="P39" s="33">
        <v>0.2447</v>
      </c>
      <c r="Q39" s="175">
        <f t="shared" si="2"/>
        <v>43.127800000000001</v>
      </c>
      <c r="R39" s="47"/>
    </row>
    <row r="40" spans="1:18">
      <c r="A40" s="312"/>
      <c r="B40" s="313"/>
      <c r="C40" s="177" t="s">
        <v>13</v>
      </c>
      <c r="D40" s="209">
        <v>106.5312</v>
      </c>
      <c r="E40" s="53">
        <v>22.858000000000001</v>
      </c>
      <c r="F40" s="178">
        <f t="shared" si="0"/>
        <v>129.38919999999999</v>
      </c>
      <c r="G40" s="78">
        <v>131.714</v>
      </c>
      <c r="H40" s="78">
        <v>2295.6469999999999</v>
      </c>
      <c r="I40" s="179"/>
      <c r="J40" s="178">
        <f t="shared" si="1"/>
        <v>2295.6469999999999</v>
      </c>
      <c r="K40" s="78">
        <v>4347.2640000000001</v>
      </c>
      <c r="L40" s="54">
        <v>39.238</v>
      </c>
      <c r="M40" s="54"/>
      <c r="N40" s="54">
        <v>26.356999999999999</v>
      </c>
      <c r="O40" s="54">
        <v>1.944</v>
      </c>
      <c r="P40" s="54">
        <v>101.779</v>
      </c>
      <c r="Q40" s="180">
        <f t="shared" si="2"/>
        <v>7073.3322000000007</v>
      </c>
      <c r="R40" s="47"/>
    </row>
    <row r="41" spans="1:18">
      <c r="A41" s="310" t="s">
        <v>41</v>
      </c>
      <c r="B41" s="311"/>
      <c r="C41" s="48" t="s">
        <v>11</v>
      </c>
      <c r="D41" s="52">
        <v>6.9686000000000003</v>
      </c>
      <c r="E41" s="52">
        <v>0.1105</v>
      </c>
      <c r="F41" s="181">
        <f t="shared" si="0"/>
        <v>7.0791000000000004</v>
      </c>
      <c r="G41" s="77">
        <v>514.52</v>
      </c>
      <c r="H41" s="77">
        <v>801.36599999999999</v>
      </c>
      <c r="I41" s="174"/>
      <c r="J41" s="181">
        <f t="shared" si="1"/>
        <v>801.36599999999999</v>
      </c>
      <c r="K41" s="77">
        <v>49.3932</v>
      </c>
      <c r="L41" s="33">
        <v>2.4211999999999998</v>
      </c>
      <c r="M41" s="33"/>
      <c r="N41" s="33">
        <v>1.47E-2</v>
      </c>
      <c r="O41" s="33">
        <v>1.2999999999999999E-2</v>
      </c>
      <c r="P41" s="33">
        <v>0.25219999999999998</v>
      </c>
      <c r="Q41" s="175">
        <f t="shared" si="2"/>
        <v>1375.0593999999996</v>
      </c>
      <c r="R41" s="47"/>
    </row>
    <row r="42" spans="1:18">
      <c r="A42" s="312"/>
      <c r="B42" s="313"/>
      <c r="C42" s="177" t="s">
        <v>13</v>
      </c>
      <c r="D42" s="209">
        <v>3610.8331200000002</v>
      </c>
      <c r="E42" s="53">
        <v>100.73099999999999</v>
      </c>
      <c r="F42" s="178">
        <f t="shared" si="0"/>
        <v>3711.56412</v>
      </c>
      <c r="G42" s="78">
        <v>135513.44899999999</v>
      </c>
      <c r="H42" s="78">
        <v>217446.83900000001</v>
      </c>
      <c r="I42" s="179"/>
      <c r="J42" s="178">
        <f t="shared" si="1"/>
        <v>217446.83900000001</v>
      </c>
      <c r="K42" s="78">
        <v>16023.834000000001</v>
      </c>
      <c r="L42" s="54">
        <v>393.65100000000001</v>
      </c>
      <c r="M42" s="54"/>
      <c r="N42" s="54">
        <v>4.1909999999999998</v>
      </c>
      <c r="O42" s="54">
        <v>1.8360000000000001</v>
      </c>
      <c r="P42" s="54">
        <v>25.134</v>
      </c>
      <c r="Q42" s="180">
        <f t="shared" si="2"/>
        <v>373120.49812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0</v>
      </c>
      <c r="H45" s="77">
        <v>4.4999999999999998E-2</v>
      </c>
      <c r="I45" s="174"/>
      <c r="J45" s="181">
        <f t="shared" si="1"/>
        <v>4.4999999999999998E-2</v>
      </c>
      <c r="K45" s="77">
        <v>4.0000000000000001E-3</v>
      </c>
      <c r="L45" s="33"/>
      <c r="M45" s="33"/>
      <c r="N45" s="33"/>
      <c r="O45" s="33"/>
      <c r="P45" s="33"/>
      <c r="Q45" s="175">
        <f t="shared" si="2"/>
        <v>4.9000000000000002E-2</v>
      </c>
      <c r="R45" s="47"/>
    </row>
    <row r="46" spans="1:18">
      <c r="A46" s="312"/>
      <c r="B46" s="313"/>
      <c r="C46" s="177" t="s">
        <v>13</v>
      </c>
      <c r="D46" s="209"/>
      <c r="E46" s="53"/>
      <c r="F46" s="178">
        <f t="shared" si="0"/>
        <v>0</v>
      </c>
      <c r="G46" s="78">
        <v>1.9650000000000001</v>
      </c>
      <c r="H46" s="78">
        <v>20.132000000000001</v>
      </c>
      <c r="I46" s="179"/>
      <c r="J46" s="178">
        <f t="shared" si="1"/>
        <v>20.132000000000001</v>
      </c>
      <c r="K46" s="78">
        <v>2.7</v>
      </c>
      <c r="L46" s="54"/>
      <c r="M46" s="54"/>
      <c r="N46" s="54"/>
      <c r="O46" s="54"/>
      <c r="P46" s="54"/>
      <c r="Q46" s="180">
        <f t="shared" si="2"/>
        <v>24.797000000000001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>
        <v>0</v>
      </c>
      <c r="H47" s="77">
        <v>8.6E-3</v>
      </c>
      <c r="I47" s="174"/>
      <c r="J47" s="181">
        <f t="shared" si="1"/>
        <v>8.6E-3</v>
      </c>
      <c r="K47" s="77">
        <v>1E-3</v>
      </c>
      <c r="L47" s="33">
        <v>0.3</v>
      </c>
      <c r="M47" s="33"/>
      <c r="N47" s="33"/>
      <c r="O47" s="33"/>
      <c r="P47" s="33"/>
      <c r="Q47" s="175">
        <f t="shared" si="2"/>
        <v>0.30959999999999999</v>
      </c>
      <c r="R47" s="47"/>
    </row>
    <row r="48" spans="1:18">
      <c r="A48" s="312"/>
      <c r="B48" s="313"/>
      <c r="C48" s="177" t="s">
        <v>13</v>
      </c>
      <c r="D48" s="209"/>
      <c r="E48" s="53"/>
      <c r="F48" s="178">
        <f t="shared" si="0"/>
        <v>0</v>
      </c>
      <c r="G48" s="78">
        <v>0.63500000000000001</v>
      </c>
      <c r="H48" s="78">
        <v>6.7830000000000004</v>
      </c>
      <c r="I48" s="179"/>
      <c r="J48" s="178">
        <f t="shared" si="1"/>
        <v>6.7830000000000004</v>
      </c>
      <c r="K48" s="78">
        <v>1.4039999999999999</v>
      </c>
      <c r="L48" s="54">
        <v>42.12</v>
      </c>
      <c r="M48" s="54"/>
      <c r="N48" s="54"/>
      <c r="O48" s="54"/>
      <c r="P48" s="54"/>
      <c r="Q48" s="180">
        <f t="shared" si="2"/>
        <v>50.941999999999993</v>
      </c>
      <c r="R48" s="47"/>
    </row>
    <row r="49" spans="1:18">
      <c r="A49" s="310" t="s">
        <v>45</v>
      </c>
      <c r="B49" s="311"/>
      <c r="C49" s="48" t="s">
        <v>11</v>
      </c>
      <c r="D49" s="52">
        <v>571.40530000000001</v>
      </c>
      <c r="E49" s="52">
        <v>0.1376</v>
      </c>
      <c r="F49" s="181">
        <f t="shared" si="0"/>
        <v>571.54290000000003</v>
      </c>
      <c r="G49" s="77">
        <v>2571.2026999999998</v>
      </c>
      <c r="H49" s="77">
        <v>11267.819799999999</v>
      </c>
      <c r="I49" s="174"/>
      <c r="J49" s="181">
        <f t="shared" si="1"/>
        <v>11267.819799999999</v>
      </c>
      <c r="K49" s="77">
        <v>48.972499999999997</v>
      </c>
      <c r="L49" s="33">
        <v>2.4632000000000001</v>
      </c>
      <c r="M49" s="33"/>
      <c r="N49" s="33"/>
      <c r="O49" s="33"/>
      <c r="P49" s="33">
        <v>2.8452000000000002</v>
      </c>
      <c r="Q49" s="175">
        <f t="shared" si="2"/>
        <v>14464.846299999999</v>
      </c>
      <c r="R49" s="47"/>
    </row>
    <row r="50" spans="1:18">
      <c r="A50" s="312"/>
      <c r="B50" s="313"/>
      <c r="C50" s="177" t="s">
        <v>13</v>
      </c>
      <c r="D50" s="209">
        <v>39187.330200000004</v>
      </c>
      <c r="E50" s="53">
        <v>47.65</v>
      </c>
      <c r="F50" s="178">
        <f t="shared" si="0"/>
        <v>39234.980200000005</v>
      </c>
      <c r="G50" s="78">
        <v>195286.859</v>
      </c>
      <c r="H50" s="78">
        <v>753143.84100000001</v>
      </c>
      <c r="I50" s="179"/>
      <c r="J50" s="178">
        <f t="shared" si="1"/>
        <v>753143.84100000001</v>
      </c>
      <c r="K50" s="78">
        <v>4012.62</v>
      </c>
      <c r="L50" s="54">
        <v>648.09699999999998</v>
      </c>
      <c r="M50" s="54"/>
      <c r="N50" s="54"/>
      <c r="O50" s="54"/>
      <c r="P50" s="54">
        <v>1940.527</v>
      </c>
      <c r="Q50" s="180">
        <f t="shared" si="2"/>
        <v>994266.92420000001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0.25600000000000001</v>
      </c>
      <c r="F51" s="181">
        <f t="shared" si="0"/>
        <v>0.25600000000000001</v>
      </c>
      <c r="G51" s="77">
        <v>1.744</v>
      </c>
      <c r="H51" s="77"/>
      <c r="I51" s="174"/>
      <c r="J51" s="181">
        <f t="shared" si="1"/>
        <v>0</v>
      </c>
      <c r="K51" s="77">
        <v>245.79849999999999</v>
      </c>
      <c r="L51" s="33">
        <v>0.28050000000000003</v>
      </c>
      <c r="M51" s="33"/>
      <c r="N51" s="33"/>
      <c r="O51" s="33"/>
      <c r="P51" s="33"/>
      <c r="Q51" s="175">
        <f t="shared" si="2"/>
        <v>248.07899999999998</v>
      </c>
      <c r="R51" s="47"/>
    </row>
    <row r="52" spans="1:18">
      <c r="A52" s="312"/>
      <c r="B52" s="313"/>
      <c r="C52" s="177" t="s">
        <v>13</v>
      </c>
      <c r="D52" s="53"/>
      <c r="E52" s="53">
        <v>140.50800000000001</v>
      </c>
      <c r="F52" s="178">
        <f t="shared" si="0"/>
        <v>140.50800000000001</v>
      </c>
      <c r="G52" s="78">
        <v>223.245</v>
      </c>
      <c r="H52" s="78"/>
      <c r="I52" s="179"/>
      <c r="J52" s="178">
        <f t="shared" si="1"/>
        <v>0</v>
      </c>
      <c r="K52" s="78">
        <v>32367.21</v>
      </c>
      <c r="L52" s="54">
        <v>61.387</v>
      </c>
      <c r="M52" s="54"/>
      <c r="N52" s="54"/>
      <c r="O52" s="54"/>
      <c r="P52" s="54"/>
      <c r="Q52" s="180">
        <f t="shared" si="2"/>
        <v>32792.35</v>
      </c>
      <c r="R52" s="47"/>
    </row>
    <row r="53" spans="1:18">
      <c r="A53" s="310" t="s">
        <v>47</v>
      </c>
      <c r="B53" s="311"/>
      <c r="C53" s="48" t="s">
        <v>11</v>
      </c>
      <c r="D53" s="52">
        <v>2.5899999999999999E-2</v>
      </c>
      <c r="E53" s="52"/>
      <c r="F53" s="181">
        <f t="shared" si="0"/>
        <v>2.5899999999999999E-2</v>
      </c>
      <c r="G53" s="77">
        <v>84.3904</v>
      </c>
      <c r="H53" s="77">
        <v>13.889099999999999</v>
      </c>
      <c r="I53" s="174"/>
      <c r="J53" s="181">
        <f t="shared" si="1"/>
        <v>13.889099999999999</v>
      </c>
      <c r="K53" s="77">
        <v>4.1482999999999999</v>
      </c>
      <c r="L53" s="33">
        <v>42.269199999999998</v>
      </c>
      <c r="M53" s="33"/>
      <c r="N53" s="33">
        <v>5.3410000000000002</v>
      </c>
      <c r="O53" s="33"/>
      <c r="P53" s="33"/>
      <c r="Q53" s="175">
        <f t="shared" si="2"/>
        <v>150.06389999999999</v>
      </c>
      <c r="R53" s="47"/>
    </row>
    <row r="54" spans="1:18">
      <c r="A54" s="312"/>
      <c r="B54" s="313"/>
      <c r="C54" s="177" t="s">
        <v>13</v>
      </c>
      <c r="D54" s="209">
        <v>19.061999999999998</v>
      </c>
      <c r="E54" s="53"/>
      <c r="F54" s="178">
        <f t="shared" si="0"/>
        <v>19.061999999999998</v>
      </c>
      <c r="G54" s="78">
        <v>49711.832999999999</v>
      </c>
      <c r="H54" s="78">
        <v>6842.4650000000001</v>
      </c>
      <c r="I54" s="179"/>
      <c r="J54" s="178">
        <f t="shared" si="1"/>
        <v>6842.4650000000001</v>
      </c>
      <c r="K54" s="78">
        <v>2109.0140000000001</v>
      </c>
      <c r="L54" s="54">
        <v>28204.858</v>
      </c>
      <c r="M54" s="54"/>
      <c r="N54" s="54">
        <v>3045.8580000000002</v>
      </c>
      <c r="O54" s="54"/>
      <c r="P54" s="54"/>
      <c r="Q54" s="180">
        <f t="shared" si="2"/>
        <v>89933.09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1.1175999999999999</v>
      </c>
      <c r="E55" s="52"/>
      <c r="F55" s="181">
        <f t="shared" si="0"/>
        <v>1.1175999999999999</v>
      </c>
      <c r="G55" s="77">
        <v>8.8999999999999999E-3</v>
      </c>
      <c r="H55" s="77">
        <v>4.5048000000000004</v>
      </c>
      <c r="I55" s="174"/>
      <c r="J55" s="181">
        <f t="shared" si="1"/>
        <v>4.5048000000000004</v>
      </c>
      <c r="K55" s="77">
        <v>5.6661000000000001</v>
      </c>
      <c r="L55" s="33">
        <v>6.8199999999999997E-2</v>
      </c>
      <c r="M55" s="33"/>
      <c r="N55" s="33">
        <v>0.20330000000000001</v>
      </c>
      <c r="O55" s="33">
        <v>2.7099999999999999E-2</v>
      </c>
      <c r="P55" s="33">
        <v>7.2800000000000004E-2</v>
      </c>
      <c r="Q55" s="175">
        <f t="shared" si="2"/>
        <v>11.668800000000001</v>
      </c>
      <c r="R55" s="47"/>
    </row>
    <row r="56" spans="1:18">
      <c r="A56" s="176" t="s">
        <v>36</v>
      </c>
      <c r="B56" s="307"/>
      <c r="C56" s="177" t="s">
        <v>13</v>
      </c>
      <c r="D56" s="209">
        <v>1023.1574400000001</v>
      </c>
      <c r="E56" s="53"/>
      <c r="F56" s="178">
        <f t="shared" si="0"/>
        <v>1023.1574400000001</v>
      </c>
      <c r="G56" s="78">
        <v>41.02</v>
      </c>
      <c r="H56" s="78">
        <v>3999.4029999999998</v>
      </c>
      <c r="I56" s="179"/>
      <c r="J56" s="178">
        <f t="shared" si="1"/>
        <v>3999.4029999999998</v>
      </c>
      <c r="K56" s="78">
        <v>4770.1549999999997</v>
      </c>
      <c r="L56" s="54">
        <v>91.442999999999998</v>
      </c>
      <c r="M56" s="54"/>
      <c r="N56" s="54">
        <v>108.282</v>
      </c>
      <c r="O56" s="54">
        <v>41.914999999999999</v>
      </c>
      <c r="P56" s="54">
        <v>104.166</v>
      </c>
      <c r="Q56" s="180">
        <f t="shared" si="2"/>
        <v>10179.541439999999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1.4655</v>
      </c>
      <c r="E57" s="52">
        <v>0.39500000000000002</v>
      </c>
      <c r="F57" s="181">
        <f t="shared" si="0"/>
        <v>1.8605</v>
      </c>
      <c r="G57" s="77">
        <v>0.1361</v>
      </c>
      <c r="H57" s="77">
        <v>4.0000000000000002E-4</v>
      </c>
      <c r="I57" s="174"/>
      <c r="J57" s="181">
        <f t="shared" si="1"/>
        <v>4.0000000000000002E-4</v>
      </c>
      <c r="K57" s="77">
        <v>2.2303999999999999</v>
      </c>
      <c r="L57" s="33">
        <v>0.64859999999999995</v>
      </c>
      <c r="M57" s="33"/>
      <c r="N57" s="33"/>
      <c r="O57" s="33"/>
      <c r="P57" s="33">
        <v>2.9600000000000001E-2</v>
      </c>
      <c r="Q57" s="175">
        <f t="shared" si="2"/>
        <v>4.9055999999999997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09">
        <v>87.541560000000004</v>
      </c>
      <c r="E58" s="53">
        <v>260.35599999999999</v>
      </c>
      <c r="F58" s="178">
        <f t="shared" si="0"/>
        <v>347.89756</v>
      </c>
      <c r="G58" s="78">
        <v>69.721000000000004</v>
      </c>
      <c r="H58" s="78">
        <v>2.3759999999999999</v>
      </c>
      <c r="I58" s="179"/>
      <c r="J58" s="178">
        <f t="shared" si="1"/>
        <v>2.3759999999999999</v>
      </c>
      <c r="K58" s="78">
        <v>430.19499999999999</v>
      </c>
      <c r="L58" s="54">
        <v>290.24900000000002</v>
      </c>
      <c r="M58" s="54"/>
      <c r="N58" s="54"/>
      <c r="O58" s="54"/>
      <c r="P58" s="54">
        <v>14.018000000000001</v>
      </c>
      <c r="Q58" s="180">
        <f t="shared" si="2"/>
        <v>1154.4565600000001</v>
      </c>
      <c r="R58" s="47"/>
    </row>
    <row r="59" spans="1:18">
      <c r="A59" s="27"/>
      <c r="B59" s="308" t="s">
        <v>19</v>
      </c>
      <c r="C59" s="48" t="s">
        <v>11</v>
      </c>
      <c r="D59" s="33">
        <v>2.5831</v>
      </c>
      <c r="E59" s="33">
        <v>0.39500000000000002</v>
      </c>
      <c r="F59" s="181">
        <f t="shared" si="0"/>
        <v>2.9781</v>
      </c>
      <c r="G59" s="49">
        <v>0.14499999999999999</v>
      </c>
      <c r="H59" s="49">
        <v>4.5052000000000003</v>
      </c>
      <c r="I59" s="50"/>
      <c r="J59" s="181">
        <f t="shared" si="1"/>
        <v>4.5052000000000003</v>
      </c>
      <c r="K59" s="49">
        <v>7.8964999999999996</v>
      </c>
      <c r="L59" s="33">
        <v>0.71679999999999999</v>
      </c>
      <c r="M59" s="33"/>
      <c r="N59" s="33">
        <v>0.20330000000000001</v>
      </c>
      <c r="O59" s="33">
        <v>2.7099999999999999E-2</v>
      </c>
      <c r="P59" s="33">
        <v>0.1024</v>
      </c>
      <c r="Q59" s="175">
        <f t="shared" si="2"/>
        <v>16.574399999999997</v>
      </c>
      <c r="R59" s="47"/>
    </row>
    <row r="60" spans="1:18">
      <c r="A60" s="183"/>
      <c r="B60" s="309"/>
      <c r="C60" s="177" t="s">
        <v>13</v>
      </c>
      <c r="D60" s="54">
        <v>1110.6990000000001</v>
      </c>
      <c r="E60" s="54">
        <v>260.35599999999999</v>
      </c>
      <c r="F60" s="178">
        <f t="shared" si="0"/>
        <v>1371.0550000000001</v>
      </c>
      <c r="G60" s="68">
        <v>110.74100000000001</v>
      </c>
      <c r="H60" s="68">
        <v>4001.779</v>
      </c>
      <c r="I60" s="63"/>
      <c r="J60" s="178">
        <f t="shared" si="1"/>
        <v>4001.779</v>
      </c>
      <c r="K60" s="68">
        <v>5200.3499999999995</v>
      </c>
      <c r="L60" s="54">
        <v>381.69200000000001</v>
      </c>
      <c r="M60" s="54"/>
      <c r="N60" s="54">
        <v>108.282</v>
      </c>
      <c r="O60" s="54">
        <v>41.914999999999999</v>
      </c>
      <c r="P60" s="54">
        <v>118.184</v>
      </c>
      <c r="Q60" s="180">
        <f t="shared" si="2"/>
        <v>11333.997999999998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2.9260000000000002</v>
      </c>
      <c r="E61" s="52"/>
      <c r="F61" s="181">
        <f t="shared" si="0"/>
        <v>2.9260000000000002</v>
      </c>
      <c r="G61" s="77">
        <v>0.79020000000000001</v>
      </c>
      <c r="H61" s="77">
        <v>13.5678</v>
      </c>
      <c r="I61" s="174"/>
      <c r="J61" s="181">
        <f t="shared" si="1"/>
        <v>13.5678</v>
      </c>
      <c r="K61" s="77"/>
      <c r="L61" s="33">
        <v>0.219</v>
      </c>
      <c r="M61" s="33"/>
      <c r="N61" s="33"/>
      <c r="O61" s="33"/>
      <c r="P61" s="33"/>
      <c r="Q61" s="175">
        <f t="shared" si="2"/>
        <v>17.503</v>
      </c>
      <c r="R61" s="47"/>
    </row>
    <row r="62" spans="1:18">
      <c r="A62" s="176" t="s">
        <v>51</v>
      </c>
      <c r="B62" s="307"/>
      <c r="C62" s="177" t="s">
        <v>13</v>
      </c>
      <c r="D62" s="209">
        <v>251.66160000000002</v>
      </c>
      <c r="E62" s="53"/>
      <c r="F62" s="178">
        <f t="shared" si="0"/>
        <v>251.66160000000002</v>
      </c>
      <c r="G62" s="78">
        <v>62.287999999999997</v>
      </c>
      <c r="H62" s="78">
        <v>2911.3629999999998</v>
      </c>
      <c r="I62" s="179"/>
      <c r="J62" s="178">
        <f t="shared" si="1"/>
        <v>2911.3629999999998</v>
      </c>
      <c r="K62" s="78"/>
      <c r="L62" s="54">
        <v>39.235999999999997</v>
      </c>
      <c r="M62" s="54"/>
      <c r="N62" s="54"/>
      <c r="O62" s="54"/>
      <c r="P62" s="54"/>
      <c r="Q62" s="180">
        <f t="shared" si="2"/>
        <v>3264.5485999999996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10.352</v>
      </c>
      <c r="E63" s="52">
        <v>19.670000000000002</v>
      </c>
      <c r="F63" s="181">
        <f t="shared" si="0"/>
        <v>30.022000000000002</v>
      </c>
      <c r="G63" s="77">
        <v>300.86200000000002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330.88400000000001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209">
        <v>1152.5544</v>
      </c>
      <c r="E64" s="53">
        <v>1454.652</v>
      </c>
      <c r="F64" s="178">
        <f t="shared" si="0"/>
        <v>2607.2064</v>
      </c>
      <c r="G64" s="78">
        <v>56505.428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59112.634400000003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299.48500000000001</v>
      </c>
      <c r="H65" s="77">
        <v>0.62</v>
      </c>
      <c r="I65" s="174"/>
      <c r="J65" s="181">
        <f t="shared" si="1"/>
        <v>0.62</v>
      </c>
      <c r="K65" s="77"/>
      <c r="L65" s="33">
        <v>3.0000000000000001E-3</v>
      </c>
      <c r="M65" s="33"/>
      <c r="N65" s="33"/>
      <c r="O65" s="33"/>
      <c r="P65" s="33"/>
      <c r="Q65" s="175">
        <f t="shared" si="2"/>
        <v>300.108</v>
      </c>
      <c r="R65" s="47"/>
    </row>
    <row r="66" spans="1:18">
      <c r="A66" s="176" t="s">
        <v>18</v>
      </c>
      <c r="B66" s="307"/>
      <c r="C66" s="177" t="s">
        <v>13</v>
      </c>
      <c r="D66" s="209"/>
      <c r="E66" s="53"/>
      <c r="F66" s="178">
        <f t="shared" si="0"/>
        <v>0</v>
      </c>
      <c r="G66" s="78">
        <v>29124.034</v>
      </c>
      <c r="H66" s="78">
        <v>27</v>
      </c>
      <c r="I66" s="179"/>
      <c r="J66" s="178">
        <f t="shared" si="1"/>
        <v>27</v>
      </c>
      <c r="K66" s="78"/>
      <c r="L66" s="54">
        <v>7.56</v>
      </c>
      <c r="M66" s="54"/>
      <c r="N66" s="54"/>
      <c r="O66" s="54"/>
      <c r="P66" s="54"/>
      <c r="Q66" s="180">
        <f t="shared" si="2"/>
        <v>29158.594000000001</v>
      </c>
      <c r="R66" s="47"/>
    </row>
    <row r="67" spans="1:18">
      <c r="A67" s="27"/>
      <c r="B67" s="46" t="s">
        <v>15</v>
      </c>
      <c r="C67" s="48" t="s">
        <v>11</v>
      </c>
      <c r="D67" s="52">
        <v>1.2450000000000001</v>
      </c>
      <c r="E67" s="52">
        <v>0.9</v>
      </c>
      <c r="F67" s="181">
        <f t="shared" si="0"/>
        <v>2.145</v>
      </c>
      <c r="G67" s="77">
        <v>19.416499999999999</v>
      </c>
      <c r="H67" s="77"/>
      <c r="I67" s="174"/>
      <c r="J67" s="181">
        <f t="shared" si="1"/>
        <v>0</v>
      </c>
      <c r="K67" s="77">
        <v>2.71</v>
      </c>
      <c r="L67" s="33"/>
      <c r="M67" s="33"/>
      <c r="N67" s="33"/>
      <c r="O67" s="33">
        <v>6.0000000000000001E-3</v>
      </c>
      <c r="P67" s="33"/>
      <c r="Q67" s="175">
        <f t="shared" si="2"/>
        <v>24.2775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0">
        <v>687.72239999999999</v>
      </c>
      <c r="E68" s="56">
        <v>68.040000000000006</v>
      </c>
      <c r="F68" s="185">
        <f t="shared" si="0"/>
        <v>755.76239999999996</v>
      </c>
      <c r="G68" s="104">
        <v>5619.143</v>
      </c>
      <c r="H68" s="104"/>
      <c r="I68" s="186"/>
      <c r="J68" s="185">
        <f t="shared" si="1"/>
        <v>0</v>
      </c>
      <c r="K68" s="211">
        <v>445.28300000000002</v>
      </c>
      <c r="L68" s="37"/>
      <c r="M68" s="37"/>
      <c r="N68" s="37"/>
      <c r="O68" s="37">
        <v>0.64800000000000002</v>
      </c>
      <c r="P68" s="37"/>
      <c r="Q68" s="187">
        <f t="shared" si="2"/>
        <v>6820.8364000000001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113</v>
      </c>
      <c r="C74" s="35"/>
      <c r="D74" s="113"/>
      <c r="E74" s="113"/>
      <c r="F74" s="188"/>
      <c r="G74" s="146"/>
      <c r="H74" s="146"/>
      <c r="I74" s="65"/>
      <c r="J74" s="188"/>
      <c r="K74" s="35" t="s">
        <v>117</v>
      </c>
      <c r="L74" s="35" t="s">
        <v>116</v>
      </c>
      <c r="M74" s="35"/>
      <c r="N74" s="35"/>
      <c r="O74" s="35" t="s">
        <v>116</v>
      </c>
      <c r="P74" s="35" t="s">
        <v>117</v>
      </c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14.523</v>
      </c>
      <c r="E76" s="33">
        <v>20.57</v>
      </c>
      <c r="F76" s="191">
        <f t="shared" ref="F76:F133" si="3">SUM(D76:E76)</f>
        <v>35.093000000000004</v>
      </c>
      <c r="G76" s="49">
        <v>620.55370000000016</v>
      </c>
      <c r="H76" s="49">
        <v>14.187799999999999</v>
      </c>
      <c r="I76" s="50"/>
      <c r="J76" s="191">
        <f t="shared" ref="J76:J133" si="4">SUM(H76:I76)</f>
        <v>14.187799999999999</v>
      </c>
      <c r="K76" s="49">
        <v>2.71</v>
      </c>
      <c r="L76" s="33">
        <v>0.222</v>
      </c>
      <c r="M76" s="33"/>
      <c r="N76" s="33"/>
      <c r="O76" s="33">
        <v>6.0000000000000001E-3</v>
      </c>
      <c r="P76" s="33"/>
      <c r="Q76" s="175">
        <f t="shared" ref="Q76:Q140" si="5">SUM(F76:G76,J76:P76)</f>
        <v>672.77250000000015</v>
      </c>
      <c r="R76" s="27"/>
    </row>
    <row r="77" spans="1:18">
      <c r="A77" s="166" t="s">
        <v>53</v>
      </c>
      <c r="B77" s="309"/>
      <c r="C77" s="192" t="s">
        <v>13</v>
      </c>
      <c r="D77" s="54">
        <v>2091.9384</v>
      </c>
      <c r="E77" s="54">
        <v>1522.692</v>
      </c>
      <c r="F77" s="193">
        <f t="shared" si="3"/>
        <v>3614.6304</v>
      </c>
      <c r="G77" s="68">
        <v>91310.892999999996</v>
      </c>
      <c r="H77" s="68">
        <v>2938.3629999999998</v>
      </c>
      <c r="I77" s="63"/>
      <c r="J77" s="193">
        <f t="shared" si="4"/>
        <v>2938.3629999999998</v>
      </c>
      <c r="K77" s="68">
        <v>445.28300000000002</v>
      </c>
      <c r="L77" s="54">
        <v>46.795999999999999</v>
      </c>
      <c r="M77" s="54"/>
      <c r="N77" s="54"/>
      <c r="O77" s="54">
        <v>0.64800000000000002</v>
      </c>
      <c r="P77" s="54"/>
      <c r="Q77" s="180">
        <f t="shared" si="5"/>
        <v>98356.613399999987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1.3394999999999999</v>
      </c>
      <c r="E78" s="52">
        <v>1.5587</v>
      </c>
      <c r="F78" s="191">
        <f t="shared" si="3"/>
        <v>2.8982000000000001</v>
      </c>
      <c r="G78" s="77">
        <v>1.8592</v>
      </c>
      <c r="H78" s="77">
        <v>52.412399999999998</v>
      </c>
      <c r="I78" s="174"/>
      <c r="J78" s="191">
        <f t="shared" si="4"/>
        <v>52.412399999999998</v>
      </c>
      <c r="K78" s="77">
        <v>4.3617999999999997</v>
      </c>
      <c r="L78" s="33">
        <v>1.8832</v>
      </c>
      <c r="M78" s="33">
        <v>0.2465</v>
      </c>
      <c r="N78" s="33">
        <v>17.4785</v>
      </c>
      <c r="O78" s="33">
        <v>0.33660000000000001</v>
      </c>
      <c r="P78" s="33">
        <v>4.0621999999999998</v>
      </c>
      <c r="Q78" s="175">
        <f t="shared" si="5"/>
        <v>85.538600000000002</v>
      </c>
      <c r="R78" s="27"/>
    </row>
    <row r="79" spans="1:18">
      <c r="A79" s="176" t="s">
        <v>31</v>
      </c>
      <c r="B79" s="307"/>
      <c r="C79" s="192" t="s">
        <v>13</v>
      </c>
      <c r="D79" s="209">
        <v>2211.9695999999999</v>
      </c>
      <c r="E79" s="53">
        <v>1916.38</v>
      </c>
      <c r="F79" s="193">
        <f t="shared" si="3"/>
        <v>4128.3495999999996</v>
      </c>
      <c r="G79" s="78">
        <v>2975.2919999999999</v>
      </c>
      <c r="H79" s="78">
        <v>36347.281000000003</v>
      </c>
      <c r="I79" s="179"/>
      <c r="J79" s="193">
        <f t="shared" si="4"/>
        <v>36347.281000000003</v>
      </c>
      <c r="K79" s="78">
        <v>4110.5829999999996</v>
      </c>
      <c r="L79" s="54">
        <v>2671.373</v>
      </c>
      <c r="M79" s="54">
        <v>163.17500000000001</v>
      </c>
      <c r="N79" s="54">
        <v>24285.300999999999</v>
      </c>
      <c r="O79" s="54">
        <v>390.52199999999999</v>
      </c>
      <c r="P79" s="54">
        <v>6284.8760000000002</v>
      </c>
      <c r="Q79" s="180">
        <f t="shared" si="5"/>
        <v>81356.752600000007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7.1199999999999999E-2</v>
      </c>
      <c r="I80" s="174"/>
      <c r="J80" s="191">
        <f t="shared" si="4"/>
        <v>7.1199999999999999E-2</v>
      </c>
      <c r="K80" s="77"/>
      <c r="L80" s="33"/>
      <c r="M80" s="33"/>
      <c r="N80" s="33"/>
      <c r="O80" s="33"/>
      <c r="P80" s="33"/>
      <c r="Q80" s="175">
        <f t="shared" si="5"/>
        <v>7.1199999999999999E-2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7.01</v>
      </c>
      <c r="I81" s="179"/>
      <c r="J81" s="193">
        <f t="shared" si="4"/>
        <v>7.01</v>
      </c>
      <c r="K81" s="78"/>
      <c r="L81" s="54"/>
      <c r="M81" s="54"/>
      <c r="N81" s="54"/>
      <c r="O81" s="54"/>
      <c r="P81" s="54"/>
      <c r="Q81" s="180">
        <f t="shared" si="5"/>
        <v>7.01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6.9222999999999999</v>
      </c>
      <c r="E86" s="52">
        <v>7.3281000000000001</v>
      </c>
      <c r="F86" s="191">
        <f t="shared" si="3"/>
        <v>14.250399999999999</v>
      </c>
      <c r="G86" s="77">
        <v>3.8353999999999999</v>
      </c>
      <c r="H86" s="77">
        <v>103.8614</v>
      </c>
      <c r="I86" s="174"/>
      <c r="J86" s="191">
        <f t="shared" si="4"/>
        <v>103.8614</v>
      </c>
      <c r="K86" s="77">
        <v>2.1185</v>
      </c>
      <c r="L86" s="33">
        <v>1.9225000000000001</v>
      </c>
      <c r="M86" s="33">
        <v>0.26450000000000001</v>
      </c>
      <c r="N86" s="33">
        <v>23.408799999999999</v>
      </c>
      <c r="O86" s="33">
        <v>0.89080000000000004</v>
      </c>
      <c r="P86" s="33">
        <v>10.0784</v>
      </c>
      <c r="Q86" s="175">
        <f t="shared" si="5"/>
        <v>160.63069999999999</v>
      </c>
      <c r="R86" s="27"/>
    </row>
    <row r="87" spans="1:18">
      <c r="A87" s="176"/>
      <c r="B87" s="177" t="s">
        <v>63</v>
      </c>
      <c r="C87" s="192" t="s">
        <v>13</v>
      </c>
      <c r="D87" s="209">
        <v>8718.6801599999999</v>
      </c>
      <c r="E87" s="53">
        <v>4551.0619999999999</v>
      </c>
      <c r="F87" s="193">
        <f t="shared" si="3"/>
        <v>13269.74216</v>
      </c>
      <c r="G87" s="78">
        <v>4655.42</v>
      </c>
      <c r="H87" s="78">
        <v>34262.807999999997</v>
      </c>
      <c r="I87" s="179"/>
      <c r="J87" s="193">
        <f t="shared" si="4"/>
        <v>34262.807999999997</v>
      </c>
      <c r="K87" s="78">
        <v>1131.1089999999999</v>
      </c>
      <c r="L87" s="54">
        <v>1576.9259999999999</v>
      </c>
      <c r="M87" s="54">
        <v>94.628</v>
      </c>
      <c r="N87" s="54">
        <v>8323.7800000000007</v>
      </c>
      <c r="O87" s="54">
        <v>607.55399999999997</v>
      </c>
      <c r="P87" s="54">
        <v>4744.88</v>
      </c>
      <c r="Q87" s="180">
        <f t="shared" si="5"/>
        <v>68666.84715999999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8.2617999999999991</v>
      </c>
      <c r="E88" s="33">
        <v>8.8868000000000009</v>
      </c>
      <c r="F88" s="191">
        <f t="shared" si="3"/>
        <v>17.148600000000002</v>
      </c>
      <c r="G88" s="49">
        <v>5.6945999999999994</v>
      </c>
      <c r="H88" s="49">
        <v>156.345</v>
      </c>
      <c r="I88" s="50"/>
      <c r="J88" s="191">
        <f t="shared" si="4"/>
        <v>156.345</v>
      </c>
      <c r="K88" s="49">
        <v>6.4802999999999997</v>
      </c>
      <c r="L88" s="33">
        <v>3.8056999999999999</v>
      </c>
      <c r="M88" s="33">
        <v>0.51100000000000001</v>
      </c>
      <c r="N88" s="33">
        <v>40.887299999999996</v>
      </c>
      <c r="O88" s="33">
        <v>1.2274</v>
      </c>
      <c r="P88" s="33">
        <v>14.140599999999999</v>
      </c>
      <c r="Q88" s="175">
        <f t="shared" si="5"/>
        <v>246.2405</v>
      </c>
      <c r="R88" s="27"/>
    </row>
    <row r="89" spans="1:18">
      <c r="A89" s="183"/>
      <c r="B89" s="309"/>
      <c r="C89" s="192" t="s">
        <v>13</v>
      </c>
      <c r="D89" s="54">
        <v>10930.64976</v>
      </c>
      <c r="E89" s="54">
        <v>6467.442</v>
      </c>
      <c r="F89" s="193">
        <f t="shared" si="3"/>
        <v>17398.091759999999</v>
      </c>
      <c r="G89" s="68">
        <v>7630.7119999999995</v>
      </c>
      <c r="H89" s="68">
        <v>70617.099000000002</v>
      </c>
      <c r="I89" s="63"/>
      <c r="J89" s="193">
        <f t="shared" si="4"/>
        <v>70617.099000000002</v>
      </c>
      <c r="K89" s="68">
        <v>5241.6919999999991</v>
      </c>
      <c r="L89" s="54">
        <v>4248.299</v>
      </c>
      <c r="M89" s="54">
        <v>257.803</v>
      </c>
      <c r="N89" s="54">
        <v>32609.080999999998</v>
      </c>
      <c r="O89" s="54">
        <v>998.07600000000002</v>
      </c>
      <c r="P89" s="54">
        <v>11029.756000000001</v>
      </c>
      <c r="Q89" s="180">
        <f t="shared" si="5"/>
        <v>150030.60975999999</v>
      </c>
      <c r="R89" s="27"/>
    </row>
    <row r="90" spans="1:18">
      <c r="A90" s="310" t="s">
        <v>64</v>
      </c>
      <c r="B90" s="311"/>
      <c r="C90" s="32" t="s">
        <v>11</v>
      </c>
      <c r="D90" s="52">
        <v>0.65980000000000005</v>
      </c>
      <c r="E90" s="52">
        <v>0.29480000000000001</v>
      </c>
      <c r="F90" s="191">
        <f t="shared" si="3"/>
        <v>0.95460000000000012</v>
      </c>
      <c r="G90" s="77">
        <v>5.8414000000000001</v>
      </c>
      <c r="H90" s="77">
        <v>29.883600000000001</v>
      </c>
      <c r="I90" s="174"/>
      <c r="J90" s="191">
        <f t="shared" si="4"/>
        <v>29.883600000000001</v>
      </c>
      <c r="K90" s="77">
        <v>1.4746999999999999</v>
      </c>
      <c r="L90" s="33">
        <v>4.2838000000000003</v>
      </c>
      <c r="M90" s="33"/>
      <c r="N90" s="33">
        <v>0.29149999999999998</v>
      </c>
      <c r="O90" s="33">
        <v>0.16039999999999999</v>
      </c>
      <c r="P90" s="33">
        <v>0.52070000000000005</v>
      </c>
      <c r="Q90" s="175">
        <f t="shared" si="5"/>
        <v>43.410699999999999</v>
      </c>
      <c r="R90" s="27"/>
    </row>
    <row r="91" spans="1:18">
      <c r="A91" s="312"/>
      <c r="B91" s="313"/>
      <c r="C91" s="192" t="s">
        <v>13</v>
      </c>
      <c r="D91" s="53">
        <v>953.21879999999999</v>
      </c>
      <c r="E91" s="53">
        <v>297.99299999999999</v>
      </c>
      <c r="F91" s="193">
        <f t="shared" si="3"/>
        <v>1251.2118</v>
      </c>
      <c r="G91" s="78">
        <v>8097.2120000000004</v>
      </c>
      <c r="H91" s="78">
        <v>30915.582999999999</v>
      </c>
      <c r="I91" s="179"/>
      <c r="J91" s="193">
        <f t="shared" si="4"/>
        <v>30915.582999999999</v>
      </c>
      <c r="K91" s="78">
        <v>1272.836</v>
      </c>
      <c r="L91" s="54">
        <v>4416.6859999999997</v>
      </c>
      <c r="M91" s="54"/>
      <c r="N91" s="54">
        <v>329.09699999999998</v>
      </c>
      <c r="O91" s="54">
        <v>129.28299999999999</v>
      </c>
      <c r="P91" s="54">
        <v>564.13599999999997</v>
      </c>
      <c r="Q91" s="180">
        <f t="shared" si="5"/>
        <v>46976.044800000011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>
        <v>0.115</v>
      </c>
      <c r="M92" s="33"/>
      <c r="N92" s="33"/>
      <c r="O92" s="33"/>
      <c r="P92" s="33"/>
      <c r="Q92" s="175">
        <f t="shared" si="5"/>
        <v>0.115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>
        <v>38.880000000000003</v>
      </c>
      <c r="M93" s="54"/>
      <c r="N93" s="54"/>
      <c r="O93" s="54"/>
      <c r="P93" s="54"/>
      <c r="Q93" s="180">
        <f t="shared" si="5"/>
        <v>38.880000000000003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3"/>
        <v>0</v>
      </c>
      <c r="G94" s="77"/>
      <c r="H94" s="77">
        <v>4.7000000000000002E-3</v>
      </c>
      <c r="I94" s="174"/>
      <c r="J94" s="191">
        <f t="shared" si="4"/>
        <v>4.7000000000000002E-3</v>
      </c>
      <c r="K94" s="77"/>
      <c r="L94" s="33"/>
      <c r="M94" s="33"/>
      <c r="N94" s="33"/>
      <c r="O94" s="33"/>
      <c r="P94" s="33"/>
      <c r="Q94" s="175">
        <f t="shared" si="5"/>
        <v>4.7000000000000002E-3</v>
      </c>
      <c r="R94" s="27"/>
    </row>
    <row r="95" spans="1:18">
      <c r="A95" s="312"/>
      <c r="B95" s="313"/>
      <c r="C95" s="192" t="s">
        <v>13</v>
      </c>
      <c r="D95" s="209"/>
      <c r="E95" s="53"/>
      <c r="F95" s="193">
        <f t="shared" si="3"/>
        <v>0</v>
      </c>
      <c r="G95" s="78"/>
      <c r="H95" s="78">
        <v>11.965999999999999</v>
      </c>
      <c r="I95" s="179"/>
      <c r="J95" s="193">
        <f t="shared" si="4"/>
        <v>11.965999999999999</v>
      </c>
      <c r="K95" s="78"/>
      <c r="L95" s="54"/>
      <c r="M95" s="54"/>
      <c r="N95" s="54"/>
      <c r="O95" s="54"/>
      <c r="P95" s="54"/>
      <c r="Q95" s="180">
        <f t="shared" si="5"/>
        <v>11.965999999999999</v>
      </c>
      <c r="R95" s="27"/>
    </row>
    <row r="96" spans="1:18">
      <c r="A96" s="310" t="s">
        <v>67</v>
      </c>
      <c r="B96" s="311"/>
      <c r="C96" s="32" t="s">
        <v>11</v>
      </c>
      <c r="D96" s="52">
        <v>1.2E-2</v>
      </c>
      <c r="E96" s="52">
        <v>0.36799999999999999</v>
      </c>
      <c r="F96" s="191">
        <f t="shared" si="3"/>
        <v>0.38</v>
      </c>
      <c r="G96" s="77">
        <v>3.0000000000000001E-3</v>
      </c>
      <c r="H96" s="77">
        <v>2.516</v>
      </c>
      <c r="I96" s="174"/>
      <c r="J96" s="191">
        <f t="shared" si="4"/>
        <v>2.516</v>
      </c>
      <c r="K96" s="77">
        <v>0.03</v>
      </c>
      <c r="L96" s="33">
        <v>2.7E-2</v>
      </c>
      <c r="M96" s="33"/>
      <c r="N96" s="33"/>
      <c r="O96" s="33"/>
      <c r="P96" s="33"/>
      <c r="Q96" s="175">
        <f t="shared" si="5"/>
        <v>2.956</v>
      </c>
      <c r="R96" s="27"/>
    </row>
    <row r="97" spans="1:18">
      <c r="A97" s="312"/>
      <c r="B97" s="313"/>
      <c r="C97" s="192" t="s">
        <v>13</v>
      </c>
      <c r="D97" s="209">
        <v>72.576000000000008</v>
      </c>
      <c r="E97" s="53">
        <v>633.31200000000001</v>
      </c>
      <c r="F97" s="193">
        <f t="shared" si="3"/>
        <v>705.88800000000003</v>
      </c>
      <c r="G97" s="78">
        <v>4.056</v>
      </c>
      <c r="H97" s="78">
        <v>5654.6450000000004</v>
      </c>
      <c r="I97" s="179"/>
      <c r="J97" s="193">
        <f t="shared" si="4"/>
        <v>5654.6450000000004</v>
      </c>
      <c r="K97" s="78">
        <v>30.396000000000001</v>
      </c>
      <c r="L97" s="54">
        <v>58.481999999999999</v>
      </c>
      <c r="M97" s="54"/>
      <c r="N97" s="54"/>
      <c r="O97" s="54"/>
      <c r="P97" s="54"/>
      <c r="Q97" s="180">
        <f t="shared" si="5"/>
        <v>6453.4670000000006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/>
      <c r="I98" s="174"/>
      <c r="J98" s="191">
        <f t="shared" si="4"/>
        <v>0</v>
      </c>
      <c r="K98" s="77"/>
      <c r="L98" s="33">
        <v>0.65800000000000003</v>
      </c>
      <c r="M98" s="33"/>
      <c r="N98" s="33"/>
      <c r="O98" s="33"/>
      <c r="P98" s="33"/>
      <c r="Q98" s="175">
        <f t="shared" si="5"/>
        <v>0.65800000000000003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/>
      <c r="I99" s="179"/>
      <c r="J99" s="193">
        <f t="shared" si="4"/>
        <v>0</v>
      </c>
      <c r="K99" s="78"/>
      <c r="L99" s="54">
        <v>540.69100000000003</v>
      </c>
      <c r="M99" s="54"/>
      <c r="N99" s="54"/>
      <c r="O99" s="54"/>
      <c r="P99" s="54"/>
      <c r="Q99" s="180">
        <f t="shared" si="5"/>
        <v>540.69100000000003</v>
      </c>
      <c r="R99" s="27"/>
    </row>
    <row r="100" spans="1:18">
      <c r="A100" s="310" t="s">
        <v>69</v>
      </c>
      <c r="B100" s="311"/>
      <c r="C100" s="32" t="s">
        <v>11</v>
      </c>
      <c r="D100" s="52">
        <v>0.17730000000000001</v>
      </c>
      <c r="E100" s="52">
        <v>0.57950000000000002</v>
      </c>
      <c r="F100" s="191">
        <f t="shared" si="3"/>
        <v>0.75680000000000003</v>
      </c>
      <c r="G100" s="77">
        <v>0.19270000000000001</v>
      </c>
      <c r="H100" s="77">
        <v>10.895</v>
      </c>
      <c r="I100" s="174"/>
      <c r="J100" s="191">
        <f t="shared" si="4"/>
        <v>10.895</v>
      </c>
      <c r="K100" s="77">
        <v>1.0004</v>
      </c>
      <c r="L100" s="33">
        <v>0.1333</v>
      </c>
      <c r="M100" s="33">
        <v>4.1000000000000003E-3</v>
      </c>
      <c r="N100" s="33">
        <v>4.4367999999999999</v>
      </c>
      <c r="O100" s="33">
        <v>2.5000000000000001E-3</v>
      </c>
      <c r="P100" s="33">
        <v>1.1647000000000001</v>
      </c>
      <c r="Q100" s="175">
        <f t="shared" si="5"/>
        <v>18.586300000000001</v>
      </c>
      <c r="R100" s="27"/>
    </row>
    <row r="101" spans="1:18">
      <c r="A101" s="312"/>
      <c r="B101" s="313"/>
      <c r="C101" s="192" t="s">
        <v>13</v>
      </c>
      <c r="D101" s="209">
        <v>53.351999999999997</v>
      </c>
      <c r="E101" s="53">
        <v>121.092</v>
      </c>
      <c r="F101" s="193">
        <f t="shared" si="3"/>
        <v>174.44399999999999</v>
      </c>
      <c r="G101" s="78">
        <v>134.15600000000001</v>
      </c>
      <c r="H101" s="78">
        <v>2386.971</v>
      </c>
      <c r="I101" s="179"/>
      <c r="J101" s="193">
        <f t="shared" si="4"/>
        <v>2386.971</v>
      </c>
      <c r="K101" s="78">
        <v>426.56700000000001</v>
      </c>
      <c r="L101" s="54">
        <v>101.542</v>
      </c>
      <c r="M101" s="54">
        <v>1.107</v>
      </c>
      <c r="N101" s="54">
        <v>900.13199999999995</v>
      </c>
      <c r="O101" s="54">
        <v>9.1999999999999998E-2</v>
      </c>
      <c r="P101" s="54">
        <v>335.25099999999998</v>
      </c>
      <c r="Q101" s="180">
        <f t="shared" si="5"/>
        <v>4460.2619999999997</v>
      </c>
      <c r="R101" s="27"/>
    </row>
    <row r="102" spans="1:18">
      <c r="A102" s="310" t="s">
        <v>70</v>
      </c>
      <c r="B102" s="311"/>
      <c r="C102" s="32" t="s">
        <v>11</v>
      </c>
      <c r="D102" s="52">
        <v>4.6763000000000003</v>
      </c>
      <c r="E102" s="52">
        <v>11.61505</v>
      </c>
      <c r="F102" s="191">
        <f t="shared" si="3"/>
        <v>16.291350000000001</v>
      </c>
      <c r="G102" s="77">
        <v>20.262499999999999</v>
      </c>
      <c r="H102" s="77">
        <v>145.69919999999999</v>
      </c>
      <c r="I102" s="174"/>
      <c r="J102" s="191">
        <f t="shared" si="4"/>
        <v>145.69919999999999</v>
      </c>
      <c r="K102" s="77">
        <v>15.6913</v>
      </c>
      <c r="L102" s="33">
        <v>7.5911999999999997</v>
      </c>
      <c r="M102" s="33">
        <v>0.51680000000000004</v>
      </c>
      <c r="N102" s="33">
        <v>24.172499999999999</v>
      </c>
      <c r="O102" s="33">
        <v>1.1134999999999999</v>
      </c>
      <c r="P102" s="33">
        <v>4.2019000000000002</v>
      </c>
      <c r="Q102" s="175">
        <f t="shared" si="5"/>
        <v>235.54024999999993</v>
      </c>
      <c r="R102" s="27"/>
    </row>
    <row r="103" spans="1:18">
      <c r="A103" s="312"/>
      <c r="B103" s="313"/>
      <c r="C103" s="192" t="s">
        <v>13</v>
      </c>
      <c r="D103" s="209">
        <v>12724.05672</v>
      </c>
      <c r="E103" s="53">
        <v>5167.47</v>
      </c>
      <c r="F103" s="193">
        <f t="shared" si="3"/>
        <v>17891.526720000002</v>
      </c>
      <c r="G103" s="78">
        <v>9499.2099999999991</v>
      </c>
      <c r="H103" s="78">
        <v>58807.610999999997</v>
      </c>
      <c r="I103" s="179"/>
      <c r="J103" s="193">
        <f t="shared" si="4"/>
        <v>58807.610999999997</v>
      </c>
      <c r="K103" s="78">
        <v>8866.3880000000008</v>
      </c>
      <c r="L103" s="54">
        <v>3816.1320000000001</v>
      </c>
      <c r="M103" s="54">
        <v>89.129000000000005</v>
      </c>
      <c r="N103" s="54">
        <v>12894.155000000001</v>
      </c>
      <c r="O103" s="54">
        <v>1005.729</v>
      </c>
      <c r="P103" s="54">
        <v>6886.4279999999999</v>
      </c>
      <c r="Q103" s="180">
        <f t="shared" si="5"/>
        <v>119756.30872</v>
      </c>
      <c r="R103" s="27"/>
    </row>
    <row r="104" spans="1:18">
      <c r="A104" s="314" t="s">
        <v>71</v>
      </c>
      <c r="B104" s="315"/>
      <c r="C104" s="32" t="s">
        <v>11</v>
      </c>
      <c r="D104" s="33">
        <v>941.91189999999983</v>
      </c>
      <c r="E104" s="33">
        <v>368.22805</v>
      </c>
      <c r="F104" s="191">
        <f t="shared" si="3"/>
        <v>1310.1399499999998</v>
      </c>
      <c r="G104" s="49">
        <v>4816.3658999999998</v>
      </c>
      <c r="H104" s="49">
        <v>15935.815199999995</v>
      </c>
      <c r="I104" s="50"/>
      <c r="J104" s="191">
        <f t="shared" si="4"/>
        <v>15935.815199999995</v>
      </c>
      <c r="K104" s="49">
        <v>3658.8233</v>
      </c>
      <c r="L104" s="33">
        <v>178.35229999999996</v>
      </c>
      <c r="M104" s="33">
        <v>1.0319</v>
      </c>
      <c r="N104" s="33">
        <v>75.966099999999983</v>
      </c>
      <c r="O104" s="33">
        <v>2.7865000000000002</v>
      </c>
      <c r="P104" s="33">
        <v>27.127200000000002</v>
      </c>
      <c r="Q104" s="175">
        <f t="shared" si="5"/>
        <v>26006.408349999994</v>
      </c>
      <c r="R104" s="27"/>
    </row>
    <row r="105" spans="1:18">
      <c r="A105" s="316"/>
      <c r="B105" s="317"/>
      <c r="C105" s="192" t="s">
        <v>13</v>
      </c>
      <c r="D105" s="54">
        <v>410461.11720000004</v>
      </c>
      <c r="E105" s="54">
        <v>341506.554</v>
      </c>
      <c r="F105" s="193">
        <f t="shared" si="3"/>
        <v>751967.67119999998</v>
      </c>
      <c r="G105" s="68">
        <v>897626.27000000014</v>
      </c>
      <c r="H105" s="68">
        <v>1558450.9910000002</v>
      </c>
      <c r="I105" s="63"/>
      <c r="J105" s="193">
        <f t="shared" si="4"/>
        <v>1558450.9910000002</v>
      </c>
      <c r="K105" s="68">
        <v>255933.78900000005</v>
      </c>
      <c r="L105" s="54">
        <v>50215.884000000005</v>
      </c>
      <c r="M105" s="54">
        <v>348.03900000000004</v>
      </c>
      <c r="N105" s="54">
        <v>50069.844999999994</v>
      </c>
      <c r="O105" s="54">
        <v>2292.556</v>
      </c>
      <c r="P105" s="54">
        <v>22087.678</v>
      </c>
      <c r="Q105" s="180">
        <f t="shared" si="5"/>
        <v>3588992.7232000004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/>
      <c r="H106" s="77">
        <v>0.66830000000000001</v>
      </c>
      <c r="I106" s="174"/>
      <c r="J106" s="191">
        <f t="shared" si="4"/>
        <v>0.66830000000000001</v>
      </c>
      <c r="K106" s="77">
        <v>0.123</v>
      </c>
      <c r="L106" s="33"/>
      <c r="M106" s="33"/>
      <c r="N106" s="33"/>
      <c r="O106" s="33">
        <v>0</v>
      </c>
      <c r="P106" s="33"/>
      <c r="Q106" s="175">
        <f t="shared" si="5"/>
        <v>0.7913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/>
      <c r="H107" s="78">
        <v>2455.625</v>
      </c>
      <c r="I107" s="179"/>
      <c r="J107" s="193">
        <f t="shared" si="4"/>
        <v>2455.625</v>
      </c>
      <c r="K107" s="78">
        <v>584</v>
      </c>
      <c r="L107" s="54"/>
      <c r="M107" s="54"/>
      <c r="N107" s="54"/>
      <c r="O107" s="54">
        <v>1035.0719999999999</v>
      </c>
      <c r="P107" s="54"/>
      <c r="Q107" s="180">
        <f t="shared" si="5"/>
        <v>4074.6970000000001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4.4786999999999999</v>
      </c>
      <c r="E108" s="52">
        <v>0.74629999999999996</v>
      </c>
      <c r="F108" s="191">
        <f t="shared" si="3"/>
        <v>5.2249999999999996</v>
      </c>
      <c r="G108" s="77">
        <v>13.3002</v>
      </c>
      <c r="H108" s="77">
        <v>65.849999999999994</v>
      </c>
      <c r="I108" s="174"/>
      <c r="J108" s="191">
        <f t="shared" si="4"/>
        <v>65.849999999999994</v>
      </c>
      <c r="K108" s="77">
        <v>13.6717</v>
      </c>
      <c r="L108" s="33">
        <v>23.5975</v>
      </c>
      <c r="M108" s="33"/>
      <c r="N108" s="33">
        <v>0.78310000000000002</v>
      </c>
      <c r="O108" s="33">
        <v>3.3027000000000002</v>
      </c>
      <c r="P108" s="33">
        <v>0.82469999999999999</v>
      </c>
      <c r="Q108" s="175">
        <f t="shared" si="5"/>
        <v>126.5549</v>
      </c>
      <c r="R108" s="27"/>
    </row>
    <row r="109" spans="1:18">
      <c r="A109" s="176" t="s">
        <v>0</v>
      </c>
      <c r="B109" s="307"/>
      <c r="C109" s="192" t="s">
        <v>13</v>
      </c>
      <c r="D109" s="209">
        <v>2467.4608800000001</v>
      </c>
      <c r="E109" s="53">
        <v>731.04</v>
      </c>
      <c r="F109" s="193">
        <f t="shared" si="3"/>
        <v>3198.5008800000001</v>
      </c>
      <c r="G109" s="78">
        <v>9751.2279999999992</v>
      </c>
      <c r="H109" s="78">
        <v>31018.19</v>
      </c>
      <c r="I109" s="179"/>
      <c r="J109" s="193">
        <f t="shared" si="4"/>
        <v>31018.19</v>
      </c>
      <c r="K109" s="78">
        <v>8431.9040000000005</v>
      </c>
      <c r="L109" s="54">
        <v>13932.398999999999</v>
      </c>
      <c r="M109" s="54"/>
      <c r="N109" s="54">
        <v>301.084</v>
      </c>
      <c r="O109" s="54">
        <v>2089.9540000000002</v>
      </c>
      <c r="P109" s="54">
        <v>562.67899999999997</v>
      </c>
      <c r="Q109" s="180">
        <f t="shared" si="5"/>
        <v>69285.938880000002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3.6674000000000002</v>
      </c>
      <c r="E110" s="52">
        <v>454.69690000000003</v>
      </c>
      <c r="F110" s="191">
        <f t="shared" si="3"/>
        <v>458.36430000000001</v>
      </c>
      <c r="G110" s="77">
        <v>10.4986</v>
      </c>
      <c r="H110" s="77">
        <v>1019.9807</v>
      </c>
      <c r="I110" s="174"/>
      <c r="J110" s="191">
        <f t="shared" si="4"/>
        <v>1019.9807</v>
      </c>
      <c r="K110" s="77">
        <v>131.8409</v>
      </c>
      <c r="L110" s="33">
        <v>0.66990000000000005</v>
      </c>
      <c r="M110" s="33"/>
      <c r="N110" s="33"/>
      <c r="O110" s="33"/>
      <c r="P110" s="33"/>
      <c r="Q110" s="175">
        <f t="shared" si="5"/>
        <v>1621.3543999999999</v>
      </c>
      <c r="R110" s="27"/>
    </row>
    <row r="111" spans="1:18">
      <c r="A111" s="176"/>
      <c r="B111" s="307"/>
      <c r="C111" s="192" t="s">
        <v>13</v>
      </c>
      <c r="D111" s="209">
        <v>1597.7574</v>
      </c>
      <c r="E111" s="53">
        <v>131191.26199999999</v>
      </c>
      <c r="F111" s="193">
        <f t="shared" si="3"/>
        <v>132789.01939999999</v>
      </c>
      <c r="G111" s="78">
        <v>6240.991</v>
      </c>
      <c r="H111" s="78">
        <v>288058.26500000001</v>
      </c>
      <c r="I111" s="179"/>
      <c r="J111" s="193">
        <f t="shared" si="4"/>
        <v>288058.26500000001</v>
      </c>
      <c r="K111" s="78">
        <v>38801.381000000001</v>
      </c>
      <c r="L111" s="54">
        <v>482.38</v>
      </c>
      <c r="M111" s="54"/>
      <c r="N111" s="54"/>
      <c r="O111" s="54"/>
      <c r="P111" s="54"/>
      <c r="Q111" s="180">
        <f t="shared" si="5"/>
        <v>466372.03640000004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7.6E-3</v>
      </c>
      <c r="E112" s="52">
        <v>9.8799999999999999E-2</v>
      </c>
      <c r="F112" s="191">
        <f t="shared" si="3"/>
        <v>0.10639999999999999</v>
      </c>
      <c r="G112" s="77">
        <v>8.3099999999999993E-2</v>
      </c>
      <c r="H112" s="77">
        <v>3.9312999999999998</v>
      </c>
      <c r="I112" s="174"/>
      <c r="J112" s="191">
        <f t="shared" si="4"/>
        <v>3.9312999999999998</v>
      </c>
      <c r="K112" s="77">
        <v>4.1700000000000001E-2</v>
      </c>
      <c r="L112" s="33">
        <v>3.0999999999999999E-3</v>
      </c>
      <c r="M112" s="33">
        <v>4.24E-2</v>
      </c>
      <c r="N112" s="33">
        <v>8.8000000000000005E-3</v>
      </c>
      <c r="O112" s="33"/>
      <c r="P112" s="33">
        <v>1.512</v>
      </c>
      <c r="Q112" s="175">
        <f t="shared" si="5"/>
        <v>5.7287999999999997</v>
      </c>
      <c r="R112" s="27"/>
    </row>
    <row r="113" spans="1:18">
      <c r="A113" s="176"/>
      <c r="B113" s="307"/>
      <c r="C113" s="192" t="s">
        <v>13</v>
      </c>
      <c r="D113" s="209">
        <v>19.872</v>
      </c>
      <c r="E113" s="53">
        <v>52.283000000000001</v>
      </c>
      <c r="F113" s="193">
        <f t="shared" si="3"/>
        <v>72.155000000000001</v>
      </c>
      <c r="G113" s="78">
        <v>110.21899999999999</v>
      </c>
      <c r="H113" s="78">
        <v>1591.5029999999999</v>
      </c>
      <c r="I113" s="179"/>
      <c r="J113" s="193">
        <f t="shared" si="4"/>
        <v>1591.5029999999999</v>
      </c>
      <c r="K113" s="78">
        <v>41.725999999999999</v>
      </c>
      <c r="L113" s="54">
        <v>2.8730000000000002</v>
      </c>
      <c r="M113" s="54">
        <v>26.187000000000001</v>
      </c>
      <c r="N113" s="54">
        <v>2.851</v>
      </c>
      <c r="O113" s="54"/>
      <c r="P113" s="54">
        <v>2655.7629999999999</v>
      </c>
      <c r="Q113" s="180">
        <f t="shared" si="5"/>
        <v>4503.277</v>
      </c>
      <c r="R113" s="27"/>
    </row>
    <row r="114" spans="1:18">
      <c r="A114" s="176"/>
      <c r="B114" s="306" t="s">
        <v>78</v>
      </c>
      <c r="C114" s="32" t="s">
        <v>11</v>
      </c>
      <c r="D114" s="52">
        <v>0.99070000000000003</v>
      </c>
      <c r="E114" s="52">
        <v>0.57550000000000001</v>
      </c>
      <c r="F114" s="191">
        <f t="shared" si="3"/>
        <v>1.5662</v>
      </c>
      <c r="G114" s="77">
        <v>6.6299999999999998E-2</v>
      </c>
      <c r="H114" s="77">
        <v>17.853400000000001</v>
      </c>
      <c r="I114" s="174"/>
      <c r="J114" s="191">
        <f t="shared" si="4"/>
        <v>17.853400000000001</v>
      </c>
      <c r="K114" s="77">
        <v>2.1399999999999999E-2</v>
      </c>
      <c r="L114" s="33">
        <v>1.55E-2</v>
      </c>
      <c r="M114" s="33">
        <v>0.2266</v>
      </c>
      <c r="N114" s="33">
        <v>5.9705000000000004</v>
      </c>
      <c r="O114" s="33">
        <v>1.0043</v>
      </c>
      <c r="P114" s="33">
        <v>9.9635400000000001</v>
      </c>
      <c r="Q114" s="175">
        <f t="shared" si="5"/>
        <v>36.687740000000005</v>
      </c>
      <c r="R114" s="27"/>
    </row>
    <row r="115" spans="1:18">
      <c r="A115" s="176"/>
      <c r="B115" s="307"/>
      <c r="C115" s="192" t="s">
        <v>13</v>
      </c>
      <c r="D115" s="209">
        <v>1367.1979200000001</v>
      </c>
      <c r="E115" s="53">
        <v>470.14</v>
      </c>
      <c r="F115" s="193">
        <f t="shared" si="3"/>
        <v>1837.3379199999999</v>
      </c>
      <c r="G115" s="78">
        <v>163.13499999999999</v>
      </c>
      <c r="H115" s="78">
        <v>15769.364</v>
      </c>
      <c r="I115" s="179"/>
      <c r="J115" s="193">
        <f t="shared" si="4"/>
        <v>15769.364</v>
      </c>
      <c r="K115" s="78">
        <v>44.603999999999999</v>
      </c>
      <c r="L115" s="54">
        <v>8.0350000000000001</v>
      </c>
      <c r="M115" s="54">
        <v>111.318</v>
      </c>
      <c r="N115" s="54">
        <v>4824.9780000000001</v>
      </c>
      <c r="O115" s="54">
        <v>1117.855</v>
      </c>
      <c r="P115" s="54">
        <v>9516.2189999999991</v>
      </c>
      <c r="Q115" s="180">
        <f t="shared" si="5"/>
        <v>33392.845919999992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>
        <v>21</v>
      </c>
      <c r="L116" s="33"/>
      <c r="M116" s="33"/>
      <c r="N116" s="33"/>
      <c r="O116" s="33"/>
      <c r="P116" s="33"/>
      <c r="Q116" s="175">
        <f t="shared" si="5"/>
        <v>21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>
        <v>975.24</v>
      </c>
      <c r="L117" s="54"/>
      <c r="M117" s="54"/>
      <c r="N117" s="54"/>
      <c r="O117" s="54"/>
      <c r="P117" s="54"/>
      <c r="Q117" s="180">
        <f t="shared" si="5"/>
        <v>975.24</v>
      </c>
      <c r="R117" s="27"/>
    </row>
    <row r="118" spans="1:18">
      <c r="A118" s="176"/>
      <c r="B118" s="306" t="s">
        <v>81</v>
      </c>
      <c r="C118" s="32" t="s">
        <v>11</v>
      </c>
      <c r="D118" s="52">
        <v>3.5999999999999997E-2</v>
      </c>
      <c r="E118" s="52"/>
      <c r="F118" s="191">
        <f t="shared" si="3"/>
        <v>3.5999999999999997E-2</v>
      </c>
      <c r="G118" s="77">
        <v>0.60150000000000003</v>
      </c>
      <c r="H118" s="77">
        <v>18.024899999999999</v>
      </c>
      <c r="I118" s="174"/>
      <c r="J118" s="191">
        <f t="shared" si="4"/>
        <v>18.024899999999999</v>
      </c>
      <c r="K118" s="77">
        <v>0.1012</v>
      </c>
      <c r="L118" s="33">
        <v>1E-3</v>
      </c>
      <c r="M118" s="33"/>
      <c r="N118" s="33"/>
      <c r="O118" s="33"/>
      <c r="P118" s="33">
        <v>0.30220000000000002</v>
      </c>
      <c r="Q118" s="175">
        <f t="shared" si="5"/>
        <v>19.066799999999997</v>
      </c>
      <c r="R118" s="27"/>
    </row>
    <row r="119" spans="1:18">
      <c r="A119" s="176"/>
      <c r="B119" s="307"/>
      <c r="C119" s="192" t="s">
        <v>13</v>
      </c>
      <c r="D119" s="209">
        <v>62.64</v>
      </c>
      <c r="E119" s="53"/>
      <c r="F119" s="193">
        <f t="shared" si="3"/>
        <v>62.64</v>
      </c>
      <c r="G119" s="78">
        <v>478.82100000000003</v>
      </c>
      <c r="H119" s="78">
        <v>35960.413999999997</v>
      </c>
      <c r="I119" s="179"/>
      <c r="J119" s="193">
        <f t="shared" si="4"/>
        <v>35960.413999999997</v>
      </c>
      <c r="K119" s="78">
        <v>110.754</v>
      </c>
      <c r="L119" s="54">
        <v>0.75600000000000001</v>
      </c>
      <c r="M119" s="54"/>
      <c r="N119" s="54"/>
      <c r="O119" s="54"/>
      <c r="P119" s="54">
        <v>577.95399999999995</v>
      </c>
      <c r="Q119" s="180">
        <f t="shared" si="5"/>
        <v>37191.339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1.2E-2</v>
      </c>
      <c r="E120" s="52"/>
      <c r="F120" s="191">
        <f t="shared" si="3"/>
        <v>1.2E-2</v>
      </c>
      <c r="G120" s="77">
        <v>0.64119999999999999</v>
      </c>
      <c r="H120" s="77">
        <v>1.5550999999999999</v>
      </c>
      <c r="I120" s="174"/>
      <c r="J120" s="191">
        <f t="shared" si="4"/>
        <v>1.5550999999999999</v>
      </c>
      <c r="K120" s="77">
        <v>1.32</v>
      </c>
      <c r="L120" s="33"/>
      <c r="M120" s="33"/>
      <c r="N120" s="33"/>
      <c r="O120" s="33"/>
      <c r="P120" s="33"/>
      <c r="Q120" s="175">
        <f t="shared" si="5"/>
        <v>3.5282999999999998</v>
      </c>
      <c r="R120" s="27"/>
    </row>
    <row r="121" spans="1:18">
      <c r="A121" s="176"/>
      <c r="B121" s="307"/>
      <c r="C121" s="192" t="s">
        <v>13</v>
      </c>
      <c r="D121" s="209">
        <v>3.6936</v>
      </c>
      <c r="E121" s="53"/>
      <c r="F121" s="193">
        <f t="shared" si="3"/>
        <v>3.6936</v>
      </c>
      <c r="G121" s="78">
        <v>1261.212</v>
      </c>
      <c r="H121" s="78">
        <v>3260.143</v>
      </c>
      <c r="I121" s="179"/>
      <c r="J121" s="193">
        <f t="shared" si="4"/>
        <v>3260.143</v>
      </c>
      <c r="K121" s="78">
        <v>142.56</v>
      </c>
      <c r="L121" s="54"/>
      <c r="M121" s="54"/>
      <c r="N121" s="54"/>
      <c r="O121" s="54"/>
      <c r="P121" s="54"/>
      <c r="Q121" s="180">
        <f t="shared" si="5"/>
        <v>4667.6086000000005</v>
      </c>
      <c r="R121" s="27"/>
    </row>
    <row r="122" spans="1:18">
      <c r="A122" s="176"/>
      <c r="B122" s="306" t="s">
        <v>84</v>
      </c>
      <c r="C122" s="32" t="s">
        <v>11</v>
      </c>
      <c r="D122" s="52">
        <v>8.2780000000000005</v>
      </c>
      <c r="E122" s="52"/>
      <c r="F122" s="191">
        <f t="shared" si="3"/>
        <v>8.2780000000000005</v>
      </c>
      <c r="G122" s="77">
        <v>1.9688000000000001</v>
      </c>
      <c r="H122" s="77">
        <v>2.9983</v>
      </c>
      <c r="I122" s="174"/>
      <c r="J122" s="191">
        <f t="shared" si="4"/>
        <v>2.9983</v>
      </c>
      <c r="K122" s="77"/>
      <c r="L122" s="33">
        <v>11.275499999999999</v>
      </c>
      <c r="M122" s="33">
        <v>11.230700000000001</v>
      </c>
      <c r="N122" s="33">
        <v>3.2753999999999999</v>
      </c>
      <c r="O122" s="33"/>
      <c r="P122" s="33"/>
      <c r="Q122" s="175">
        <f t="shared" si="5"/>
        <v>39.026699999999998</v>
      </c>
      <c r="R122" s="27"/>
    </row>
    <row r="123" spans="1:18">
      <c r="A123" s="176"/>
      <c r="B123" s="307"/>
      <c r="C123" s="192" t="s">
        <v>13</v>
      </c>
      <c r="D123" s="209">
        <v>5201.4366000000009</v>
      </c>
      <c r="E123" s="53"/>
      <c r="F123" s="193">
        <f t="shared" si="3"/>
        <v>5201.4366000000009</v>
      </c>
      <c r="G123" s="78">
        <v>4420.6639999999998</v>
      </c>
      <c r="H123" s="78">
        <v>4588.8329999999996</v>
      </c>
      <c r="I123" s="179"/>
      <c r="J123" s="193">
        <f t="shared" si="4"/>
        <v>4588.8329999999996</v>
      </c>
      <c r="K123" s="78"/>
      <c r="L123" s="54">
        <v>6617.0959999999995</v>
      </c>
      <c r="M123" s="54">
        <v>13791.496999999999</v>
      </c>
      <c r="N123" s="54">
        <v>3462.866</v>
      </c>
      <c r="O123" s="54"/>
      <c r="P123" s="54"/>
      <c r="Q123" s="180">
        <f t="shared" si="5"/>
        <v>38082.392599999999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0.3382</v>
      </c>
      <c r="E124" s="52">
        <v>5.8999999999999999E-3</v>
      </c>
      <c r="F124" s="191">
        <f t="shared" si="3"/>
        <v>0.34410000000000002</v>
      </c>
      <c r="G124" s="77">
        <v>0.79710000000000003</v>
      </c>
      <c r="H124" s="77">
        <v>4.8846999999999996</v>
      </c>
      <c r="I124" s="174"/>
      <c r="J124" s="191">
        <f t="shared" si="4"/>
        <v>4.8846999999999996</v>
      </c>
      <c r="K124" s="77">
        <v>1.4005000000000001</v>
      </c>
      <c r="L124" s="33">
        <v>1.8446</v>
      </c>
      <c r="M124" s="33">
        <v>0.78090000000000004</v>
      </c>
      <c r="N124" s="33">
        <v>4.3900000000000002E-2</v>
      </c>
      <c r="O124" s="33">
        <v>0.13100000000000001</v>
      </c>
      <c r="P124" s="33">
        <v>0.36840000000000001</v>
      </c>
      <c r="Q124" s="175">
        <f t="shared" si="5"/>
        <v>10.595200000000002</v>
      </c>
      <c r="R124" s="27"/>
    </row>
    <row r="125" spans="1:18">
      <c r="A125" s="27"/>
      <c r="B125" s="307"/>
      <c r="C125" s="192" t="s">
        <v>13</v>
      </c>
      <c r="D125" s="209">
        <v>1948.9464</v>
      </c>
      <c r="E125" s="53">
        <v>7.0419999999999998</v>
      </c>
      <c r="F125" s="193">
        <f t="shared" si="3"/>
        <v>1955.9884</v>
      </c>
      <c r="G125" s="78">
        <v>315.69200000000001</v>
      </c>
      <c r="H125" s="78">
        <v>20948.661</v>
      </c>
      <c r="I125" s="179"/>
      <c r="J125" s="193">
        <f t="shared" si="4"/>
        <v>20948.661</v>
      </c>
      <c r="K125" s="78">
        <v>633.43700000000001</v>
      </c>
      <c r="L125" s="54">
        <v>812.66800000000001</v>
      </c>
      <c r="M125" s="54">
        <v>358.22899999999998</v>
      </c>
      <c r="N125" s="54">
        <v>18.706</v>
      </c>
      <c r="O125" s="54">
        <v>14.148</v>
      </c>
      <c r="P125" s="54">
        <v>1801.4390000000001</v>
      </c>
      <c r="Q125" s="180">
        <f t="shared" si="5"/>
        <v>26858.968400000002</v>
      </c>
      <c r="R125" s="27"/>
    </row>
    <row r="126" spans="1:18">
      <c r="A126" s="27"/>
      <c r="B126" s="46" t="s">
        <v>15</v>
      </c>
      <c r="C126" s="32" t="s">
        <v>11</v>
      </c>
      <c r="D126" s="52">
        <v>8.9999999999999993E-3</v>
      </c>
      <c r="E126" s="52"/>
      <c r="F126" s="191">
        <f t="shared" si="3"/>
        <v>8.9999999999999993E-3</v>
      </c>
      <c r="G126" s="77">
        <v>8.0000000000000002E-3</v>
      </c>
      <c r="H126" s="77">
        <v>0.19089999999999999</v>
      </c>
      <c r="I126" s="174"/>
      <c r="J126" s="191">
        <f t="shared" si="4"/>
        <v>0.19089999999999999</v>
      </c>
      <c r="K126" s="77"/>
      <c r="L126" s="33"/>
      <c r="M126" s="33"/>
      <c r="N126" s="33"/>
      <c r="O126" s="33"/>
      <c r="P126" s="33"/>
      <c r="Q126" s="175">
        <f t="shared" si="5"/>
        <v>0.20789999999999997</v>
      </c>
      <c r="R126" s="27"/>
    </row>
    <row r="127" spans="1:18">
      <c r="A127" s="27"/>
      <c r="B127" s="177" t="s">
        <v>86</v>
      </c>
      <c r="C127" s="192" t="s">
        <v>13</v>
      </c>
      <c r="D127" s="209">
        <v>0.48599999999999999</v>
      </c>
      <c r="E127" s="53"/>
      <c r="F127" s="193">
        <f t="shared" si="3"/>
        <v>0.48599999999999999</v>
      </c>
      <c r="G127" s="78">
        <v>100.348</v>
      </c>
      <c r="H127" s="78">
        <v>341.56099999999998</v>
      </c>
      <c r="I127" s="179"/>
      <c r="J127" s="193">
        <f t="shared" si="4"/>
        <v>341.56099999999998</v>
      </c>
      <c r="K127" s="78"/>
      <c r="L127" s="54"/>
      <c r="M127" s="54"/>
      <c r="N127" s="54"/>
      <c r="O127" s="54"/>
      <c r="P127" s="54"/>
      <c r="Q127" s="180">
        <f t="shared" si="5"/>
        <v>442.39499999999998</v>
      </c>
      <c r="R127" s="27"/>
    </row>
    <row r="128" spans="1:18">
      <c r="A128" s="27"/>
      <c r="B128" s="308" t="s">
        <v>19</v>
      </c>
      <c r="C128" s="32" t="s">
        <v>11</v>
      </c>
      <c r="D128" s="33">
        <v>17.817600000000002</v>
      </c>
      <c r="E128" s="33">
        <v>456.1234</v>
      </c>
      <c r="F128" s="191">
        <f t="shared" si="3"/>
        <v>473.94100000000003</v>
      </c>
      <c r="G128" s="49">
        <v>27.964800000000004</v>
      </c>
      <c r="H128" s="49">
        <v>1135.9376</v>
      </c>
      <c r="I128" s="50"/>
      <c r="J128" s="191">
        <f t="shared" si="4"/>
        <v>1135.9376</v>
      </c>
      <c r="K128" s="49">
        <v>169.5204</v>
      </c>
      <c r="L128" s="33">
        <v>37.4071</v>
      </c>
      <c r="M128" s="33">
        <v>12.280600000000002</v>
      </c>
      <c r="N128" s="33">
        <v>10.081700000000001</v>
      </c>
      <c r="O128" s="33">
        <v>4.4380000000000006</v>
      </c>
      <c r="P128" s="33">
        <v>12.970840000000001</v>
      </c>
      <c r="Q128" s="175">
        <f t="shared" si="5"/>
        <v>1884.54204</v>
      </c>
      <c r="R128" s="27"/>
    </row>
    <row r="129" spans="1:18">
      <c r="A129" s="183"/>
      <c r="B129" s="309"/>
      <c r="C129" s="192" t="s">
        <v>13</v>
      </c>
      <c r="D129" s="54">
        <v>12669.490800000003</v>
      </c>
      <c r="E129" s="54">
        <v>132451.76699999999</v>
      </c>
      <c r="F129" s="193">
        <f t="shared" si="3"/>
        <v>145121.25779999999</v>
      </c>
      <c r="G129" s="68">
        <v>22842.31</v>
      </c>
      <c r="H129" s="68">
        <v>403992.55900000001</v>
      </c>
      <c r="I129" s="63"/>
      <c r="J129" s="193">
        <f t="shared" si="4"/>
        <v>403992.55900000001</v>
      </c>
      <c r="K129" s="68">
        <v>49765.606</v>
      </c>
      <c r="L129" s="54">
        <v>21856.206999999999</v>
      </c>
      <c r="M129" s="54">
        <v>14287.230999999998</v>
      </c>
      <c r="N129" s="54">
        <v>8610.4850000000006</v>
      </c>
      <c r="O129" s="54">
        <v>4257.0289999999995</v>
      </c>
      <c r="P129" s="54">
        <v>15114.054</v>
      </c>
      <c r="Q129" s="180">
        <f t="shared" si="5"/>
        <v>685846.73880000005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>
        <v>6.8000000000000005E-2</v>
      </c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6.8000000000000005E-2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>
        <v>18.231999999999999</v>
      </c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18.231999999999999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3"/>
        <v>0</v>
      </c>
      <c r="G132" s="77">
        <v>8.4321999999999999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8.4321999999999999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3"/>
        <v>0</v>
      </c>
      <c r="G133" s="78">
        <v>1800.4670000000001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1800.4670000000001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6">SUM(D134:E134)</f>
        <v>0</v>
      </c>
      <c r="G134" s="139">
        <v>2.64E-2</v>
      </c>
      <c r="H134" s="139">
        <v>2.0154999999999998</v>
      </c>
      <c r="I134" s="200"/>
      <c r="J134" s="199">
        <f t="shared" ref="J134:J142" si="7">SUM(H134:I134)</f>
        <v>2.0154999999999998</v>
      </c>
      <c r="K134" s="139"/>
      <c r="L134" s="93">
        <v>0.19650000000000001</v>
      </c>
      <c r="M134" s="93"/>
      <c r="N134" s="93"/>
      <c r="O134" s="93"/>
      <c r="P134" s="93"/>
      <c r="Q134" s="175">
        <f t="shared" si="5"/>
        <v>2.2383999999999999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209"/>
      <c r="E136" s="53"/>
      <c r="F136" s="202">
        <f t="shared" si="6"/>
        <v>0</v>
      </c>
      <c r="G136" s="78">
        <v>15.907999999999999</v>
      </c>
      <c r="H136" s="103">
        <v>490.72399999999999</v>
      </c>
      <c r="I136" s="179"/>
      <c r="J136" s="202">
        <f t="shared" si="7"/>
        <v>490.72399999999999</v>
      </c>
      <c r="K136" s="103"/>
      <c r="L136" s="54">
        <v>70.308000000000007</v>
      </c>
      <c r="M136" s="92"/>
      <c r="N136" s="54"/>
      <c r="O136" s="54"/>
      <c r="P136" s="54"/>
      <c r="Q136" s="197">
        <f t="shared" si="5"/>
        <v>576.94000000000005</v>
      </c>
      <c r="R136" s="27"/>
    </row>
    <row r="137" spans="1:18">
      <c r="A137" s="27"/>
      <c r="B137" s="212" t="s">
        <v>0</v>
      </c>
      <c r="C137" s="29" t="s">
        <v>11</v>
      </c>
      <c r="D137" s="30"/>
      <c r="E137" s="33"/>
      <c r="F137" s="199">
        <f t="shared" si="6"/>
        <v>0</v>
      </c>
      <c r="G137" s="49">
        <v>8.5266000000000002</v>
      </c>
      <c r="H137" s="49">
        <v>2.0154999999999998</v>
      </c>
      <c r="I137" s="47"/>
      <c r="J137" s="199">
        <f t="shared" si="7"/>
        <v>2.0154999999999998</v>
      </c>
      <c r="K137" s="49"/>
      <c r="L137" s="33">
        <v>0.19650000000000001</v>
      </c>
      <c r="M137" s="97"/>
      <c r="N137" s="160"/>
      <c r="O137" s="93"/>
      <c r="P137" s="93"/>
      <c r="Q137" s="175">
        <f t="shared" si="5"/>
        <v>10.7386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6"/>
        <v>0</v>
      </c>
      <c r="G139" s="68">
        <v>1834.607</v>
      </c>
      <c r="H139" s="68">
        <v>490.72399999999999</v>
      </c>
      <c r="I139" s="63"/>
      <c r="J139" s="202">
        <f t="shared" si="7"/>
        <v>490.72399999999999</v>
      </c>
      <c r="K139" s="68"/>
      <c r="L139" s="54">
        <v>70.308000000000007</v>
      </c>
      <c r="M139" s="70"/>
      <c r="N139" s="70"/>
      <c r="O139" s="54"/>
      <c r="P139" s="54"/>
      <c r="Q139" s="197">
        <f t="shared" si="5"/>
        <v>2395.6390000000001</v>
      </c>
      <c r="R139" s="27"/>
    </row>
    <row r="140" spans="1:18">
      <c r="A140" s="27"/>
      <c r="B140" s="28" t="s">
        <v>0</v>
      </c>
      <c r="C140" s="29" t="s">
        <v>11</v>
      </c>
      <c r="D140" s="126">
        <v>959.7294999999998</v>
      </c>
      <c r="E140" s="127">
        <f>E137+E128+E104</f>
        <v>824.35145</v>
      </c>
      <c r="F140" s="199">
        <f t="shared" si="6"/>
        <v>1784.0809499999998</v>
      </c>
      <c r="G140" s="147">
        <f t="shared" ref="G140:H140" si="8">G137+G128+G104</f>
        <v>4852.8572999999997</v>
      </c>
      <c r="H140" s="152">
        <f t="shared" si="8"/>
        <v>17073.768299999996</v>
      </c>
      <c r="I140" s="57"/>
      <c r="J140" s="199">
        <f t="shared" si="7"/>
        <v>17073.768299999996</v>
      </c>
      <c r="K140" s="155">
        <f>K137+K128+K104</f>
        <v>3828.3436999999999</v>
      </c>
      <c r="L140" s="93">
        <f t="shared" ref="L140:M140" si="9">L137+L128+L104</f>
        <v>215.95589999999996</v>
      </c>
      <c r="M140" s="97">
        <f t="shared" si="9"/>
        <v>13.312500000000002</v>
      </c>
      <c r="N140" s="97">
        <f>N137+N128+N104</f>
        <v>86.047799999999981</v>
      </c>
      <c r="O140" s="93">
        <f>O137+O128+O104</f>
        <v>7.2245000000000008</v>
      </c>
      <c r="P140" s="93">
        <f>P137+P128+P104</f>
        <v>40.098040000000005</v>
      </c>
      <c r="Q140" s="175">
        <f t="shared" si="5"/>
        <v>27901.688989999999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0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423130.60800000007</v>
      </c>
      <c r="E142" s="118">
        <f>E139+E129+E105</f>
        <v>473958.321</v>
      </c>
      <c r="F142" s="207">
        <f t="shared" si="6"/>
        <v>897088.929</v>
      </c>
      <c r="G142" s="136">
        <f t="shared" ref="G142:H142" si="11">G139+G129+G105</f>
        <v>922303.18700000015</v>
      </c>
      <c r="H142" s="153">
        <f t="shared" si="11"/>
        <v>1962934.2740000002</v>
      </c>
      <c r="I142" s="58"/>
      <c r="J142" s="207">
        <f t="shared" si="7"/>
        <v>1962934.2740000002</v>
      </c>
      <c r="K142" s="136">
        <f>K139+K129+K105</f>
        <v>305699.39500000002</v>
      </c>
      <c r="L142" s="37">
        <f t="shared" ref="L142:M142" si="12">L139+L129+L105</f>
        <v>72142.399000000005</v>
      </c>
      <c r="M142" s="71">
        <f t="shared" si="12"/>
        <v>14635.269999999999</v>
      </c>
      <c r="N142" s="71">
        <f>N139+N129+N105</f>
        <v>58680.329999999994</v>
      </c>
      <c r="O142" s="37">
        <f>O139+O129+O105</f>
        <v>6549.5849999999991</v>
      </c>
      <c r="P142" s="37">
        <f>P139+P129+P105</f>
        <v>37201.732000000004</v>
      </c>
      <c r="Q142" s="187">
        <f t="shared" si="10"/>
        <v>4277235.1010000007</v>
      </c>
      <c r="R142" s="27"/>
    </row>
    <row r="143" spans="1:18">
      <c r="D143" s="96"/>
      <c r="E143" s="96"/>
      <c r="G143" s="96"/>
      <c r="H143" s="96"/>
      <c r="K143" s="96"/>
      <c r="L143" s="96"/>
      <c r="M143" s="96"/>
      <c r="O143" s="96"/>
      <c r="P143" s="96"/>
      <c r="Q143" s="208" t="s">
        <v>94</v>
      </c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topLeftCell="F133" zoomScale="50" zoomScaleNormal="50" zoomScaleSheetLayoutView="7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103</v>
      </c>
      <c r="C3" s="35"/>
      <c r="F3" s="35"/>
      <c r="I3" s="35"/>
      <c r="J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2.1499999999999998E-2</v>
      </c>
      <c r="E5" s="52"/>
      <c r="F5" s="173">
        <f>SUM(D5:E5)</f>
        <v>2.1499999999999998E-2</v>
      </c>
      <c r="G5" s="77">
        <v>261.89600000000002</v>
      </c>
      <c r="H5" s="77">
        <v>433.04239999999999</v>
      </c>
      <c r="I5" s="174"/>
      <c r="J5" s="173">
        <f>SUM(H5:I5)</f>
        <v>433.04239999999999</v>
      </c>
      <c r="K5" s="77">
        <v>1245.6987999999999</v>
      </c>
      <c r="L5" s="33">
        <v>94.700999999999993</v>
      </c>
      <c r="M5" s="33"/>
      <c r="N5" s="33"/>
      <c r="O5" s="33"/>
      <c r="P5" s="33"/>
      <c r="Q5" s="175">
        <f>SUM(F5:G5,J5:P5)</f>
        <v>2035.3597</v>
      </c>
      <c r="R5" s="47"/>
    </row>
    <row r="6" spans="1:18">
      <c r="A6" s="176" t="s">
        <v>12</v>
      </c>
      <c r="B6" s="307"/>
      <c r="C6" s="177" t="s">
        <v>13</v>
      </c>
      <c r="D6" s="53">
        <v>11.987999905658375</v>
      </c>
      <c r="E6" s="53"/>
      <c r="F6" s="178">
        <f>SUM(D6:E6)</f>
        <v>11.987999905658375</v>
      </c>
      <c r="G6" s="78">
        <v>12731.028</v>
      </c>
      <c r="H6" s="78">
        <v>23529.421999999999</v>
      </c>
      <c r="I6" s="179"/>
      <c r="J6" s="178">
        <f>SUM(H6:I6)</f>
        <v>23529.421999999999</v>
      </c>
      <c r="K6" s="78">
        <v>172921.932</v>
      </c>
      <c r="L6" s="54">
        <v>1711.537</v>
      </c>
      <c r="M6" s="54"/>
      <c r="N6" s="54"/>
      <c r="O6" s="54"/>
      <c r="P6" s="54"/>
      <c r="Q6" s="180">
        <f>SUM(F6:G6,J6:P6)</f>
        <v>210905.90699990565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0.192</v>
      </c>
      <c r="F7" s="181">
        <f t="shared" ref="F7:F68" si="0">SUM(D7:E7)</f>
        <v>0.192</v>
      </c>
      <c r="G7" s="77">
        <v>0.105</v>
      </c>
      <c r="H7" s="77">
        <v>31.7</v>
      </c>
      <c r="I7" s="174"/>
      <c r="J7" s="181">
        <f t="shared" ref="J7:J68" si="1">SUM(H7:I7)</f>
        <v>31.7</v>
      </c>
      <c r="K7" s="77">
        <v>37.593000000000004</v>
      </c>
      <c r="L7" s="33"/>
      <c r="M7" s="33"/>
      <c r="N7" s="33"/>
      <c r="O7" s="33"/>
      <c r="P7" s="33"/>
      <c r="Q7" s="175">
        <f t="shared" ref="Q7:Q68" si="2">SUM(F7:G7,J7:P7)</f>
        <v>69.59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96.713999999999999</v>
      </c>
      <c r="F8" s="178">
        <f t="shared" si="0"/>
        <v>96.713999999999999</v>
      </c>
      <c r="G8" s="78">
        <v>0.22700000000000001</v>
      </c>
      <c r="H8" s="78">
        <v>1052.644</v>
      </c>
      <c r="I8" s="179"/>
      <c r="J8" s="178">
        <f t="shared" si="1"/>
        <v>1052.644</v>
      </c>
      <c r="K8" s="78">
        <v>1619.9849999999999</v>
      </c>
      <c r="L8" s="54"/>
      <c r="M8" s="54"/>
      <c r="N8" s="54"/>
      <c r="O8" s="54"/>
      <c r="P8" s="54"/>
      <c r="Q8" s="180">
        <f t="shared" si="2"/>
        <v>2769.5699999999997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>
        <v>2.1499999999999998E-2</v>
      </c>
      <c r="E9" s="33">
        <v>0.192</v>
      </c>
      <c r="F9" s="181">
        <f>SUM(D9:E9)</f>
        <v>0.2135</v>
      </c>
      <c r="G9" s="182">
        <v>262.00100000000003</v>
      </c>
      <c r="H9" s="49">
        <v>464.74239999999998</v>
      </c>
      <c r="I9" s="50"/>
      <c r="J9" s="181">
        <f>SUM(H9:I9)</f>
        <v>464.74239999999998</v>
      </c>
      <c r="K9" s="49">
        <v>1283.2918</v>
      </c>
      <c r="L9" s="33">
        <v>94.700999999999993</v>
      </c>
      <c r="M9" s="33"/>
      <c r="N9" s="33"/>
      <c r="O9" s="33"/>
      <c r="P9" s="33"/>
      <c r="Q9" s="175">
        <f t="shared" si="2"/>
        <v>2104.9497000000001</v>
      </c>
      <c r="R9" s="47"/>
    </row>
    <row r="10" spans="1:18">
      <c r="A10" s="183"/>
      <c r="B10" s="309"/>
      <c r="C10" s="177" t="s">
        <v>13</v>
      </c>
      <c r="D10" s="109">
        <v>11.987999905658375</v>
      </c>
      <c r="E10" s="54">
        <v>96.713999999999999</v>
      </c>
      <c r="F10" s="178">
        <f t="shared" si="0"/>
        <v>108.70199990565837</v>
      </c>
      <c r="G10" s="68">
        <v>12731.255000000001</v>
      </c>
      <c r="H10" s="68">
        <v>24582.065999999999</v>
      </c>
      <c r="I10" s="63"/>
      <c r="J10" s="178">
        <f t="shared" si="1"/>
        <v>24582.065999999999</v>
      </c>
      <c r="K10" s="68">
        <v>174541.91699999999</v>
      </c>
      <c r="L10" s="54">
        <v>1711.537</v>
      </c>
      <c r="M10" s="54"/>
      <c r="N10" s="54"/>
      <c r="O10" s="54"/>
      <c r="P10" s="54"/>
      <c r="Q10" s="180">
        <f t="shared" si="2"/>
        <v>213675.47699990566</v>
      </c>
      <c r="R10" s="47"/>
    </row>
    <row r="11" spans="1:18">
      <c r="A11" s="310" t="s">
        <v>20</v>
      </c>
      <c r="B11" s="311"/>
      <c r="C11" s="48" t="s">
        <v>11</v>
      </c>
      <c r="D11" s="52">
        <v>4.7500000000000001E-2</v>
      </c>
      <c r="E11" s="52">
        <v>0.3246</v>
      </c>
      <c r="F11" s="181">
        <f t="shared" si="0"/>
        <v>0.37209999999999999</v>
      </c>
      <c r="G11" s="77"/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0.37209999999999999</v>
      </c>
      <c r="R11" s="47"/>
    </row>
    <row r="12" spans="1:18">
      <c r="A12" s="312"/>
      <c r="B12" s="313"/>
      <c r="C12" s="177" t="s">
        <v>13</v>
      </c>
      <c r="D12" s="53">
        <v>12.533399901366257</v>
      </c>
      <c r="E12" s="53">
        <v>89.626999999999995</v>
      </c>
      <c r="F12" s="178">
        <f t="shared" si="0"/>
        <v>102.16039990136625</v>
      </c>
      <c r="G12" s="78"/>
      <c r="H12" s="78"/>
      <c r="I12" s="179"/>
      <c r="J12" s="178">
        <f t="shared" si="1"/>
        <v>0</v>
      </c>
      <c r="K12" s="78"/>
      <c r="L12" s="54"/>
      <c r="M12" s="54"/>
      <c r="N12" s="54"/>
      <c r="O12" s="54"/>
      <c r="P12" s="54"/>
      <c r="Q12" s="180">
        <f t="shared" si="2"/>
        <v>102.16039990136625</v>
      </c>
      <c r="R12" s="47"/>
    </row>
    <row r="13" spans="1:18">
      <c r="A13" s="27"/>
      <c r="B13" s="306" t="s">
        <v>21</v>
      </c>
      <c r="C13" s="48" t="s">
        <v>11</v>
      </c>
      <c r="D13" s="52">
        <v>2.7162000000000002</v>
      </c>
      <c r="E13" s="52">
        <v>5.6630000000000003</v>
      </c>
      <c r="F13" s="181">
        <f t="shared" si="0"/>
        <v>8.3792000000000009</v>
      </c>
      <c r="G13" s="77">
        <v>0.17399999999999999</v>
      </c>
      <c r="H13" s="77"/>
      <c r="I13" s="174"/>
      <c r="J13" s="181">
        <f t="shared" si="1"/>
        <v>0</v>
      </c>
      <c r="K13" s="77"/>
      <c r="L13" s="33">
        <v>8.6099999999999996E-2</v>
      </c>
      <c r="M13" s="33"/>
      <c r="N13" s="33"/>
      <c r="O13" s="33"/>
      <c r="P13" s="33"/>
      <c r="Q13" s="175">
        <f t="shared" si="2"/>
        <v>8.6393000000000004</v>
      </c>
      <c r="R13" s="47"/>
    </row>
    <row r="14" spans="1:18">
      <c r="A14" s="172" t="s">
        <v>0</v>
      </c>
      <c r="B14" s="307"/>
      <c r="C14" s="177" t="s">
        <v>13</v>
      </c>
      <c r="D14" s="53">
        <v>7033.1651446512988</v>
      </c>
      <c r="E14" s="53">
        <v>18338.21</v>
      </c>
      <c r="F14" s="178">
        <f t="shared" si="0"/>
        <v>25371.375144651298</v>
      </c>
      <c r="G14" s="78">
        <v>418.98399999999998</v>
      </c>
      <c r="H14" s="78"/>
      <c r="I14" s="179"/>
      <c r="J14" s="178">
        <f t="shared" si="1"/>
        <v>0</v>
      </c>
      <c r="K14" s="78"/>
      <c r="L14" s="54">
        <v>236.79</v>
      </c>
      <c r="M14" s="54"/>
      <c r="N14" s="54"/>
      <c r="O14" s="54"/>
      <c r="P14" s="54"/>
      <c r="Q14" s="180">
        <f t="shared" si="2"/>
        <v>26027.149144651299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11.426399999999999</v>
      </c>
      <c r="E15" s="52"/>
      <c r="F15" s="181">
        <f t="shared" si="0"/>
        <v>11.426399999999999</v>
      </c>
      <c r="G15" s="77">
        <v>0.31879999999999997</v>
      </c>
      <c r="H15" s="77">
        <v>9.0999999999999998E-2</v>
      </c>
      <c r="I15" s="174"/>
      <c r="J15" s="181">
        <f t="shared" si="1"/>
        <v>9.0999999999999998E-2</v>
      </c>
      <c r="K15" s="77">
        <v>0.41099999999999998</v>
      </c>
      <c r="L15" s="33"/>
      <c r="M15" s="33"/>
      <c r="N15" s="33"/>
      <c r="O15" s="33"/>
      <c r="P15" s="33"/>
      <c r="Q15" s="175">
        <f t="shared" si="2"/>
        <v>12.247199999999998</v>
      </c>
      <c r="R15" s="47"/>
    </row>
    <row r="16" spans="1:18">
      <c r="A16" s="176" t="s">
        <v>0</v>
      </c>
      <c r="B16" s="307"/>
      <c r="C16" s="177" t="s">
        <v>13</v>
      </c>
      <c r="D16" s="53">
        <v>5031.2966004053478</v>
      </c>
      <c r="E16" s="53"/>
      <c r="F16" s="178">
        <f t="shared" si="0"/>
        <v>5031.2966004053478</v>
      </c>
      <c r="G16" s="78">
        <v>549.36500000000001</v>
      </c>
      <c r="H16" s="78">
        <v>58.968000000000004</v>
      </c>
      <c r="I16" s="179"/>
      <c r="J16" s="178">
        <f t="shared" si="1"/>
        <v>58.968000000000004</v>
      </c>
      <c r="K16" s="78">
        <v>956.33600000000001</v>
      </c>
      <c r="L16" s="54"/>
      <c r="M16" s="54"/>
      <c r="N16" s="54"/>
      <c r="O16" s="54"/>
      <c r="P16" s="54"/>
      <c r="Q16" s="180">
        <f t="shared" si="2"/>
        <v>6595.9656004053477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41.576999999999998</v>
      </c>
      <c r="E17" s="52">
        <v>39.460299999999997</v>
      </c>
      <c r="F17" s="181">
        <f t="shared" si="0"/>
        <v>81.037299999999988</v>
      </c>
      <c r="G17" s="77">
        <v>36.776299999999999</v>
      </c>
      <c r="H17" s="77"/>
      <c r="I17" s="174"/>
      <c r="J17" s="181">
        <f t="shared" si="1"/>
        <v>0</v>
      </c>
      <c r="K17" s="77"/>
      <c r="L17" s="33">
        <v>0.38150000000000001</v>
      </c>
      <c r="M17" s="33"/>
      <c r="N17" s="33"/>
      <c r="O17" s="33"/>
      <c r="P17" s="33"/>
      <c r="Q17" s="175">
        <f t="shared" si="2"/>
        <v>118.19509999999998</v>
      </c>
      <c r="R17" s="47"/>
    </row>
    <row r="18" spans="1:18">
      <c r="A18" s="176"/>
      <c r="B18" s="307"/>
      <c r="C18" s="177" t="s">
        <v>13</v>
      </c>
      <c r="D18" s="53">
        <v>55731.829241408806</v>
      </c>
      <c r="E18" s="53">
        <v>46754.707999999999</v>
      </c>
      <c r="F18" s="178">
        <f t="shared" si="0"/>
        <v>102486.53724140881</v>
      </c>
      <c r="G18" s="78">
        <v>45194.398999999998</v>
      </c>
      <c r="H18" s="78"/>
      <c r="I18" s="179"/>
      <c r="J18" s="178">
        <f t="shared" si="1"/>
        <v>0</v>
      </c>
      <c r="K18" s="78"/>
      <c r="L18" s="54">
        <v>697.36400000000003</v>
      </c>
      <c r="M18" s="54"/>
      <c r="N18" s="54"/>
      <c r="O18" s="54"/>
      <c r="P18" s="54"/>
      <c r="Q18" s="180">
        <f t="shared" si="2"/>
        <v>148378.30024140881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29.950600000000001</v>
      </c>
      <c r="E19" s="52">
        <v>36.28</v>
      </c>
      <c r="F19" s="181">
        <f t="shared" si="0"/>
        <v>66.23060000000001</v>
      </c>
      <c r="G19" s="77">
        <v>2.5446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68.775200000000012</v>
      </c>
      <c r="R19" s="47"/>
    </row>
    <row r="20" spans="1:18">
      <c r="A20" s="176"/>
      <c r="B20" s="177" t="s">
        <v>28</v>
      </c>
      <c r="C20" s="177" t="s">
        <v>13</v>
      </c>
      <c r="D20" s="53">
        <v>34083.786691771791</v>
      </c>
      <c r="E20" s="53">
        <v>29485.851999999999</v>
      </c>
      <c r="F20" s="178">
        <f t="shared" si="0"/>
        <v>63569.63869177179</v>
      </c>
      <c r="G20" s="78">
        <v>1832.2750000000001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65401.913691771791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143.1482</v>
      </c>
      <c r="E21" s="52">
        <v>192.52119999999999</v>
      </c>
      <c r="F21" s="181">
        <f t="shared" si="0"/>
        <v>335.6694</v>
      </c>
      <c r="G21" s="77">
        <v>68.238</v>
      </c>
      <c r="H21" s="77"/>
      <c r="I21" s="174"/>
      <c r="J21" s="181">
        <f t="shared" si="1"/>
        <v>0</v>
      </c>
      <c r="K21" s="77"/>
      <c r="L21" s="33">
        <v>3.2000000000000001E-2</v>
      </c>
      <c r="M21" s="33"/>
      <c r="N21" s="33"/>
      <c r="O21" s="33"/>
      <c r="P21" s="33"/>
      <c r="Q21" s="175">
        <f t="shared" si="2"/>
        <v>403.93939999999998</v>
      </c>
      <c r="R21" s="47"/>
    </row>
    <row r="22" spans="1:18">
      <c r="A22" s="27"/>
      <c r="B22" s="307"/>
      <c r="C22" s="177" t="s">
        <v>13</v>
      </c>
      <c r="D22" s="53">
        <v>60810.894241438225</v>
      </c>
      <c r="E22" s="53">
        <v>75511.517000000007</v>
      </c>
      <c r="F22" s="178">
        <f t="shared" si="0"/>
        <v>136322.41124143824</v>
      </c>
      <c r="G22" s="78">
        <v>21972.829000000002</v>
      </c>
      <c r="H22" s="78"/>
      <c r="I22" s="179"/>
      <c r="J22" s="178">
        <f t="shared" si="1"/>
        <v>0</v>
      </c>
      <c r="K22" s="78"/>
      <c r="L22" s="54">
        <v>26.244</v>
      </c>
      <c r="M22" s="54"/>
      <c r="N22" s="54"/>
      <c r="O22" s="54"/>
      <c r="P22" s="54"/>
      <c r="Q22" s="180">
        <f t="shared" si="2"/>
        <v>158321.48424143824</v>
      </c>
      <c r="R22" s="47"/>
    </row>
    <row r="23" spans="1:18">
      <c r="A23" s="27"/>
      <c r="B23" s="308" t="s">
        <v>19</v>
      </c>
      <c r="C23" s="48" t="s">
        <v>11</v>
      </c>
      <c r="D23" s="110">
        <v>228.8184</v>
      </c>
      <c r="E23" s="33">
        <v>273.92449999999997</v>
      </c>
      <c r="F23" s="181">
        <f t="shared" si="0"/>
        <v>502.74289999999996</v>
      </c>
      <c r="G23" s="182">
        <v>108.05170000000001</v>
      </c>
      <c r="H23" s="49">
        <v>9.0999999999999998E-2</v>
      </c>
      <c r="I23" s="50"/>
      <c r="J23" s="181">
        <f t="shared" si="1"/>
        <v>9.0999999999999998E-2</v>
      </c>
      <c r="K23" s="49">
        <v>0.41099999999999998</v>
      </c>
      <c r="L23" s="33">
        <v>0.49960000000000004</v>
      </c>
      <c r="M23" s="33"/>
      <c r="N23" s="33"/>
      <c r="O23" s="33"/>
      <c r="P23" s="33"/>
      <c r="Q23" s="175">
        <f t="shared" si="2"/>
        <v>611.79619999999989</v>
      </c>
      <c r="R23" s="47"/>
    </row>
    <row r="24" spans="1:18">
      <c r="A24" s="183"/>
      <c r="B24" s="309"/>
      <c r="C24" s="177" t="s">
        <v>13</v>
      </c>
      <c r="D24" s="111">
        <v>162690.97191967547</v>
      </c>
      <c r="E24" s="54">
        <v>170090.28700000001</v>
      </c>
      <c r="F24" s="178">
        <f t="shared" si="0"/>
        <v>332781.25891967549</v>
      </c>
      <c r="G24" s="68">
        <v>69967.851999999999</v>
      </c>
      <c r="H24" s="68">
        <v>58.968000000000004</v>
      </c>
      <c r="I24" s="63"/>
      <c r="J24" s="178">
        <f t="shared" si="1"/>
        <v>58.968000000000004</v>
      </c>
      <c r="K24" s="68">
        <v>956.33600000000001</v>
      </c>
      <c r="L24" s="54">
        <v>960.39800000000002</v>
      </c>
      <c r="M24" s="54"/>
      <c r="N24" s="54"/>
      <c r="O24" s="54"/>
      <c r="P24" s="54"/>
      <c r="Q24" s="180">
        <f t="shared" si="2"/>
        <v>404724.81291967549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1.0426</v>
      </c>
      <c r="E25" s="52">
        <v>0.95499999999999996</v>
      </c>
      <c r="F25" s="181">
        <f t="shared" si="0"/>
        <v>1.9975999999999998</v>
      </c>
      <c r="G25" s="77">
        <v>261.8827</v>
      </c>
      <c r="H25" s="77"/>
      <c r="I25" s="174"/>
      <c r="J25" s="181">
        <f t="shared" si="1"/>
        <v>0</v>
      </c>
      <c r="K25" s="77"/>
      <c r="L25" s="33">
        <v>4.1700000000000001E-2</v>
      </c>
      <c r="M25" s="33"/>
      <c r="N25" s="33"/>
      <c r="O25" s="33"/>
      <c r="P25" s="33"/>
      <c r="Q25" s="175">
        <f t="shared" si="2"/>
        <v>263.92199999999997</v>
      </c>
      <c r="R25" s="47"/>
    </row>
    <row r="26" spans="1:18">
      <c r="A26" s="176" t="s">
        <v>31</v>
      </c>
      <c r="B26" s="307"/>
      <c r="C26" s="177" t="s">
        <v>13</v>
      </c>
      <c r="D26" s="53">
        <v>661.02479479795181</v>
      </c>
      <c r="E26" s="53">
        <v>508.78800000000001</v>
      </c>
      <c r="F26" s="178">
        <f t="shared" si="0"/>
        <v>1169.8127947979519</v>
      </c>
      <c r="G26" s="78">
        <v>234892.079</v>
      </c>
      <c r="H26" s="78"/>
      <c r="I26" s="179"/>
      <c r="J26" s="178">
        <f t="shared" si="1"/>
        <v>0</v>
      </c>
      <c r="K26" s="78"/>
      <c r="L26" s="54">
        <v>95.995999999999995</v>
      </c>
      <c r="M26" s="54"/>
      <c r="N26" s="54"/>
      <c r="O26" s="54"/>
      <c r="P26" s="54"/>
      <c r="Q26" s="180">
        <f t="shared" si="2"/>
        <v>236157.88779479798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13.773</v>
      </c>
      <c r="E27" s="52">
        <v>9.6549999999999994</v>
      </c>
      <c r="F27" s="181">
        <f t="shared" si="0"/>
        <v>23.427999999999997</v>
      </c>
      <c r="G27" s="77">
        <v>3.3151999999999999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26.743199999999998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5546.2967563524653</v>
      </c>
      <c r="E28" s="53">
        <v>3331.549</v>
      </c>
      <c r="F28" s="178">
        <f t="shared" si="0"/>
        <v>8877.8457563524644</v>
      </c>
      <c r="G28" s="78">
        <v>2548.259</v>
      </c>
      <c r="H28" s="103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11426.104756352464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v>14.8156</v>
      </c>
      <c r="E29" s="33">
        <v>10.61</v>
      </c>
      <c r="F29" s="181">
        <f t="shared" si="0"/>
        <v>25.425599999999999</v>
      </c>
      <c r="G29" s="182">
        <v>265.1979</v>
      </c>
      <c r="H29" s="49"/>
      <c r="I29" s="50"/>
      <c r="J29" s="181">
        <f>SUM(H29:I29)</f>
        <v>0</v>
      </c>
      <c r="K29" s="49"/>
      <c r="L29" s="33">
        <v>4.1700000000000001E-2</v>
      </c>
      <c r="M29" s="55"/>
      <c r="N29" s="33"/>
      <c r="O29" s="33"/>
      <c r="P29" s="33"/>
      <c r="Q29" s="175">
        <f t="shared" si="2"/>
        <v>290.66519999999997</v>
      </c>
      <c r="R29" s="47"/>
    </row>
    <row r="30" spans="1:18">
      <c r="A30" s="183"/>
      <c r="B30" s="309"/>
      <c r="C30" s="177" t="s">
        <v>13</v>
      </c>
      <c r="D30" s="111">
        <v>6207.3215511504168</v>
      </c>
      <c r="E30" s="54">
        <v>3840.337</v>
      </c>
      <c r="F30" s="178">
        <f t="shared" si="0"/>
        <v>10047.658551150416</v>
      </c>
      <c r="G30" s="68">
        <v>237440.33799999999</v>
      </c>
      <c r="H30" s="68"/>
      <c r="I30" s="63"/>
      <c r="J30" s="178">
        <f t="shared" si="1"/>
        <v>0</v>
      </c>
      <c r="K30" s="68"/>
      <c r="L30" s="54">
        <v>95.995999999999995</v>
      </c>
      <c r="M30" s="68"/>
      <c r="N30" s="54"/>
      <c r="O30" s="54"/>
      <c r="P30" s="54"/>
      <c r="Q30" s="180">
        <f t="shared" si="2"/>
        <v>247583.99255115041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9.9696999999999996</v>
      </c>
      <c r="E31" s="52">
        <v>2.7631999999999999</v>
      </c>
      <c r="F31" s="181">
        <f t="shared" si="0"/>
        <v>12.732899999999999</v>
      </c>
      <c r="G31" s="77">
        <v>134.90170000000001</v>
      </c>
      <c r="H31" s="77">
        <v>1318.627</v>
      </c>
      <c r="I31" s="174"/>
      <c r="J31" s="181">
        <f t="shared" si="1"/>
        <v>1318.627</v>
      </c>
      <c r="K31" s="77">
        <v>208.6619</v>
      </c>
      <c r="L31" s="33">
        <v>219.67769999999999</v>
      </c>
      <c r="M31" s="33">
        <v>6.7000000000000002E-3</v>
      </c>
      <c r="N31" s="33">
        <v>11.1021</v>
      </c>
      <c r="O31" s="33">
        <v>0.95079999999999998</v>
      </c>
      <c r="P31" s="33">
        <v>22.7986</v>
      </c>
      <c r="Q31" s="175">
        <f t="shared" si="2"/>
        <v>1929.4594000000002</v>
      </c>
      <c r="R31" s="47"/>
    </row>
    <row r="32" spans="1:18">
      <c r="A32" s="176" t="s">
        <v>36</v>
      </c>
      <c r="B32" s="307"/>
      <c r="C32" s="177" t="s">
        <v>13</v>
      </c>
      <c r="D32" s="53">
        <v>1750.8387462214739</v>
      </c>
      <c r="E32" s="53">
        <v>680.33399999999995</v>
      </c>
      <c r="F32" s="178">
        <f t="shared" si="0"/>
        <v>2431.172746221474</v>
      </c>
      <c r="G32" s="78">
        <v>39857.385000000002</v>
      </c>
      <c r="H32" s="78">
        <v>370060.12599999999</v>
      </c>
      <c r="I32" s="179"/>
      <c r="J32" s="178">
        <f t="shared" si="1"/>
        <v>370060.12599999999</v>
      </c>
      <c r="K32" s="78">
        <v>54470.949000000001</v>
      </c>
      <c r="L32" s="54">
        <v>74490.597999999998</v>
      </c>
      <c r="M32" s="54">
        <v>0.79600000000000004</v>
      </c>
      <c r="N32" s="54">
        <v>1561.346</v>
      </c>
      <c r="O32" s="54">
        <v>420.22199999999998</v>
      </c>
      <c r="P32" s="54">
        <v>4485.759</v>
      </c>
      <c r="Q32" s="180">
        <f t="shared" si="2"/>
        <v>547778.3537462214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0.24160000000000001</v>
      </c>
      <c r="E33" s="52">
        <v>1.6500000000000001E-2</v>
      </c>
      <c r="F33" s="181">
        <f t="shared" si="0"/>
        <v>0.2581</v>
      </c>
      <c r="G33" s="77">
        <v>1.6855</v>
      </c>
      <c r="H33" s="77">
        <v>269.34320000000002</v>
      </c>
      <c r="I33" s="174"/>
      <c r="J33" s="181">
        <f t="shared" si="1"/>
        <v>269.34320000000002</v>
      </c>
      <c r="K33" s="77">
        <v>60.646700000000003</v>
      </c>
      <c r="L33" s="33">
        <v>6.194</v>
      </c>
      <c r="M33" s="33"/>
      <c r="N33" s="33">
        <v>0.1153</v>
      </c>
      <c r="O33" s="33"/>
      <c r="P33" s="33">
        <v>0.1875</v>
      </c>
      <c r="Q33" s="175">
        <f t="shared" si="2"/>
        <v>338.43030000000005</v>
      </c>
      <c r="R33" s="47"/>
    </row>
    <row r="34" spans="1:18">
      <c r="A34" s="176" t="s">
        <v>38</v>
      </c>
      <c r="B34" s="307"/>
      <c r="C34" s="177" t="s">
        <v>13</v>
      </c>
      <c r="D34" s="53">
        <v>64.32155949381044</v>
      </c>
      <c r="E34" s="53">
        <v>3.6459999999999999</v>
      </c>
      <c r="F34" s="178">
        <f t="shared" si="0"/>
        <v>67.967559493810441</v>
      </c>
      <c r="G34" s="78">
        <v>410.56099999999998</v>
      </c>
      <c r="H34" s="78">
        <v>23401.462</v>
      </c>
      <c r="I34" s="179"/>
      <c r="J34" s="178">
        <f t="shared" si="1"/>
        <v>23401.462</v>
      </c>
      <c r="K34" s="78">
        <v>5127.9799999999996</v>
      </c>
      <c r="L34" s="54">
        <v>1659.106</v>
      </c>
      <c r="M34" s="54"/>
      <c r="N34" s="54">
        <v>8.5289999999999999</v>
      </c>
      <c r="O34" s="54"/>
      <c r="P34" s="54">
        <v>16.199000000000002</v>
      </c>
      <c r="Q34" s="180">
        <f t="shared" si="2"/>
        <v>30691.804559493808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501.01600000000002</v>
      </c>
      <c r="I35" s="174"/>
      <c r="J35" s="181">
        <f t="shared" si="1"/>
        <v>501.01600000000002</v>
      </c>
      <c r="K35" s="77">
        <v>0.376</v>
      </c>
      <c r="L35" s="33">
        <v>5.0000000000000001E-3</v>
      </c>
      <c r="M35" s="33"/>
      <c r="N35" s="33">
        <v>0.1424</v>
      </c>
      <c r="O35" s="33"/>
      <c r="P35" s="33"/>
      <c r="Q35" s="175">
        <f t="shared" si="2"/>
        <v>501.5394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41156.392999999996</v>
      </c>
      <c r="I36" s="179"/>
      <c r="J36" s="178">
        <f t="shared" si="1"/>
        <v>41156.392999999996</v>
      </c>
      <c r="K36" s="78">
        <v>20.913</v>
      </c>
      <c r="L36" s="54">
        <v>7.3440000000000003</v>
      </c>
      <c r="M36" s="54"/>
      <c r="N36" s="54">
        <v>44.165999999999997</v>
      </c>
      <c r="O36" s="54"/>
      <c r="P36" s="54"/>
      <c r="Q36" s="180">
        <f t="shared" si="2"/>
        <v>41228.815999999992</v>
      </c>
      <c r="R36" s="47"/>
    </row>
    <row r="37" spans="1:18">
      <c r="A37" s="27"/>
      <c r="B37" s="308" t="s">
        <v>19</v>
      </c>
      <c r="C37" s="48" t="s">
        <v>11</v>
      </c>
      <c r="D37" s="110">
        <v>10.2113</v>
      </c>
      <c r="E37" s="33">
        <v>2.7797000000000001</v>
      </c>
      <c r="F37" s="181">
        <f t="shared" si="0"/>
        <v>12.991</v>
      </c>
      <c r="G37" s="182">
        <v>136.5872</v>
      </c>
      <c r="H37" s="49">
        <v>2088.9861999999998</v>
      </c>
      <c r="I37" s="50"/>
      <c r="J37" s="181">
        <f t="shared" si="1"/>
        <v>2088.9861999999998</v>
      </c>
      <c r="K37" s="49">
        <v>269.68459999999999</v>
      </c>
      <c r="L37" s="33">
        <v>225.87669999999997</v>
      </c>
      <c r="M37" s="33">
        <v>6.7000000000000002E-3</v>
      </c>
      <c r="N37" s="33">
        <v>11.3598</v>
      </c>
      <c r="O37" s="33">
        <v>0.95079999999999998</v>
      </c>
      <c r="P37" s="33">
        <v>22.9861</v>
      </c>
      <c r="Q37" s="175">
        <f t="shared" si="2"/>
        <v>2769.4290999999998</v>
      </c>
      <c r="R37" s="47"/>
    </row>
    <row r="38" spans="1:18">
      <c r="A38" s="183"/>
      <c r="B38" s="309"/>
      <c r="C38" s="177" t="s">
        <v>13</v>
      </c>
      <c r="D38" s="111">
        <v>1815.1603057152843</v>
      </c>
      <c r="E38" s="54">
        <v>683.9799999999999</v>
      </c>
      <c r="F38" s="178">
        <f t="shared" si="0"/>
        <v>2499.1403057152843</v>
      </c>
      <c r="G38" s="68">
        <v>40267.946000000004</v>
      </c>
      <c r="H38" s="68">
        <v>434617.98099999997</v>
      </c>
      <c r="I38" s="63"/>
      <c r="J38" s="178">
        <f t="shared" si="1"/>
        <v>434617.98099999997</v>
      </c>
      <c r="K38" s="68">
        <v>59619.842000000004</v>
      </c>
      <c r="L38" s="54">
        <v>76157.047999999995</v>
      </c>
      <c r="M38" s="54">
        <v>0.79600000000000004</v>
      </c>
      <c r="N38" s="54">
        <v>1614.0409999999999</v>
      </c>
      <c r="O38" s="54">
        <v>420.22199999999998</v>
      </c>
      <c r="P38" s="54">
        <v>4501.9579999999996</v>
      </c>
      <c r="Q38" s="180">
        <f t="shared" si="2"/>
        <v>619698.97430571506</v>
      </c>
      <c r="R38" s="47"/>
    </row>
    <row r="39" spans="1:18">
      <c r="A39" s="310" t="s">
        <v>40</v>
      </c>
      <c r="B39" s="311"/>
      <c r="C39" s="48" t="s">
        <v>11</v>
      </c>
      <c r="D39" s="52">
        <v>5.2999999999999999E-2</v>
      </c>
      <c r="E39" s="52">
        <v>1E-3</v>
      </c>
      <c r="F39" s="181">
        <f t="shared" si="0"/>
        <v>5.3999999999999999E-2</v>
      </c>
      <c r="G39" s="77">
        <v>0.22</v>
      </c>
      <c r="H39" s="77">
        <v>0.11020000000000001</v>
      </c>
      <c r="I39" s="174"/>
      <c r="J39" s="181">
        <f t="shared" si="1"/>
        <v>0.11020000000000001</v>
      </c>
      <c r="K39" s="77">
        <v>7.5499999999999998E-2</v>
      </c>
      <c r="L39" s="33">
        <v>5.0000000000000001E-3</v>
      </c>
      <c r="M39" s="33"/>
      <c r="N39" s="33">
        <v>2.7000000000000001E-3</v>
      </c>
      <c r="O39" s="33"/>
      <c r="P39" s="33">
        <v>5.9200000000000003E-2</v>
      </c>
      <c r="Q39" s="175">
        <f t="shared" si="2"/>
        <v>0.52660000000000007</v>
      </c>
      <c r="R39" s="47"/>
    </row>
    <row r="40" spans="1:18">
      <c r="A40" s="312"/>
      <c r="B40" s="313"/>
      <c r="C40" s="177" t="s">
        <v>13</v>
      </c>
      <c r="D40" s="53">
        <v>87.355799312538551</v>
      </c>
      <c r="E40" s="53">
        <v>0.75600000000000001</v>
      </c>
      <c r="F40" s="178">
        <f t="shared" si="0"/>
        <v>88.111799312538551</v>
      </c>
      <c r="G40" s="78">
        <v>50.749000000000002</v>
      </c>
      <c r="H40" s="78">
        <v>88.793999999999997</v>
      </c>
      <c r="I40" s="179"/>
      <c r="J40" s="178">
        <f t="shared" si="1"/>
        <v>88.793999999999997</v>
      </c>
      <c r="K40" s="78">
        <v>39.247999999999998</v>
      </c>
      <c r="L40" s="54">
        <v>5.94</v>
      </c>
      <c r="M40" s="54"/>
      <c r="N40" s="54">
        <v>0.58299999999999996</v>
      </c>
      <c r="O40" s="54"/>
      <c r="P40" s="54">
        <v>32.152000000000001</v>
      </c>
      <c r="Q40" s="180">
        <f t="shared" si="2"/>
        <v>305.57779931253856</v>
      </c>
      <c r="R40" s="47"/>
    </row>
    <row r="41" spans="1:18">
      <c r="A41" s="310" t="s">
        <v>41</v>
      </c>
      <c r="B41" s="311"/>
      <c r="C41" s="48" t="s">
        <v>11</v>
      </c>
      <c r="D41" s="52">
        <v>1.7201</v>
      </c>
      <c r="E41" s="52">
        <v>4.9399999999999999E-2</v>
      </c>
      <c r="F41" s="181">
        <f t="shared" si="0"/>
        <v>1.7694999999999999</v>
      </c>
      <c r="G41" s="77">
        <v>0.12809999999999999</v>
      </c>
      <c r="H41" s="77">
        <v>0.12189999999999999</v>
      </c>
      <c r="I41" s="174"/>
      <c r="J41" s="181">
        <f t="shared" si="1"/>
        <v>0.12189999999999999</v>
      </c>
      <c r="K41" s="77">
        <v>1.2764</v>
      </c>
      <c r="L41" s="33">
        <v>0.27939999999999998</v>
      </c>
      <c r="M41" s="33"/>
      <c r="N41" s="33"/>
      <c r="O41" s="33"/>
      <c r="P41" s="33">
        <v>9.0200000000000002E-2</v>
      </c>
      <c r="Q41" s="175">
        <f t="shared" si="2"/>
        <v>3.6654999999999993</v>
      </c>
      <c r="R41" s="47"/>
    </row>
    <row r="42" spans="1:18">
      <c r="A42" s="312"/>
      <c r="B42" s="313"/>
      <c r="C42" s="177" t="s">
        <v>13</v>
      </c>
      <c r="D42" s="53">
        <v>1671.9371868424032</v>
      </c>
      <c r="E42" s="53">
        <v>53.76</v>
      </c>
      <c r="F42" s="178">
        <f t="shared" si="0"/>
        <v>1725.6971868424032</v>
      </c>
      <c r="G42" s="78">
        <v>55.866</v>
      </c>
      <c r="H42" s="78">
        <v>98.08</v>
      </c>
      <c r="I42" s="179"/>
      <c r="J42" s="178">
        <f t="shared" si="1"/>
        <v>98.08</v>
      </c>
      <c r="K42" s="78">
        <v>262.68799999999999</v>
      </c>
      <c r="L42" s="54">
        <v>65.173000000000002</v>
      </c>
      <c r="M42" s="54"/>
      <c r="N42" s="54"/>
      <c r="O42" s="54"/>
      <c r="P42" s="54">
        <v>6.6920000000000002</v>
      </c>
      <c r="Q42" s="180">
        <f t="shared" si="2"/>
        <v>2214.1961868424032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2.5000000000000001E-3</v>
      </c>
      <c r="H45" s="77">
        <v>1.4E-3</v>
      </c>
      <c r="I45" s="174"/>
      <c r="J45" s="181">
        <f t="shared" si="1"/>
        <v>1.4E-3</v>
      </c>
      <c r="K45" s="77"/>
      <c r="L45" s="33"/>
      <c r="M45" s="33"/>
      <c r="N45" s="33"/>
      <c r="O45" s="33"/>
      <c r="P45" s="33"/>
      <c r="Q45" s="175">
        <f t="shared" si="2"/>
        <v>3.8999999999999998E-3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>
        <v>4.5199999999999996</v>
      </c>
      <c r="H46" s="78">
        <v>0.90700000000000003</v>
      </c>
      <c r="I46" s="179"/>
      <c r="J46" s="178">
        <f t="shared" si="1"/>
        <v>0.90700000000000003</v>
      </c>
      <c r="K46" s="78"/>
      <c r="L46" s="54"/>
      <c r="M46" s="54"/>
      <c r="N46" s="54"/>
      <c r="O46" s="54"/>
      <c r="P46" s="54"/>
      <c r="Q46" s="180">
        <f t="shared" si="2"/>
        <v>5.4269999999999996</v>
      </c>
      <c r="R46" s="47"/>
    </row>
    <row r="47" spans="1:18">
      <c r="A47" s="310" t="s">
        <v>44</v>
      </c>
      <c r="B47" s="311"/>
      <c r="C47" s="48" t="s">
        <v>11</v>
      </c>
      <c r="D47" s="52">
        <v>4.8000000000000001E-2</v>
      </c>
      <c r="E47" s="52">
        <v>4.4999999999999998E-2</v>
      </c>
      <c r="F47" s="181">
        <f t="shared" si="0"/>
        <v>9.2999999999999999E-2</v>
      </c>
      <c r="G47" s="77">
        <v>0</v>
      </c>
      <c r="H47" s="77">
        <v>0.1018</v>
      </c>
      <c r="I47" s="174"/>
      <c r="J47" s="181">
        <f t="shared" si="1"/>
        <v>0.1018</v>
      </c>
      <c r="K47" s="77">
        <v>1.9400000000000001E-2</v>
      </c>
      <c r="L47" s="33">
        <v>1E-3</v>
      </c>
      <c r="M47" s="33"/>
      <c r="N47" s="33"/>
      <c r="O47" s="33"/>
      <c r="P47" s="33"/>
      <c r="Q47" s="175">
        <f t="shared" si="2"/>
        <v>0.2152</v>
      </c>
      <c r="R47" s="47"/>
    </row>
    <row r="48" spans="1:18">
      <c r="A48" s="312"/>
      <c r="B48" s="313"/>
      <c r="C48" s="177" t="s">
        <v>13</v>
      </c>
      <c r="D48" s="53">
        <v>33.695999734823545</v>
      </c>
      <c r="E48" s="53">
        <v>28.62</v>
      </c>
      <c r="F48" s="178">
        <f t="shared" si="0"/>
        <v>62.315999734823549</v>
      </c>
      <c r="G48" s="78">
        <v>5.5270000000000001</v>
      </c>
      <c r="H48" s="78">
        <v>101.1</v>
      </c>
      <c r="I48" s="179"/>
      <c r="J48" s="178">
        <f t="shared" si="1"/>
        <v>101.1</v>
      </c>
      <c r="K48" s="78">
        <v>22.367000000000001</v>
      </c>
      <c r="L48" s="54">
        <v>0.216</v>
      </c>
      <c r="M48" s="54"/>
      <c r="N48" s="54"/>
      <c r="O48" s="54"/>
      <c r="P48" s="54"/>
      <c r="Q48" s="180">
        <f t="shared" si="2"/>
        <v>191.52599973482356</v>
      </c>
      <c r="R48" s="47"/>
    </row>
    <row r="49" spans="1:18">
      <c r="A49" s="310" t="s">
        <v>45</v>
      </c>
      <c r="B49" s="311"/>
      <c r="C49" s="48" t="s">
        <v>11</v>
      </c>
      <c r="D49" s="52">
        <v>90.055999999999997</v>
      </c>
      <c r="E49" s="52">
        <v>3.2000000000000002E-3</v>
      </c>
      <c r="F49" s="181">
        <f t="shared" si="0"/>
        <v>90.059200000000004</v>
      </c>
      <c r="G49" s="77">
        <v>2426.3850000000002</v>
      </c>
      <c r="H49" s="77">
        <v>5498.9709999999995</v>
      </c>
      <c r="I49" s="174"/>
      <c r="J49" s="181">
        <f t="shared" si="1"/>
        <v>5498.9709999999995</v>
      </c>
      <c r="K49" s="77">
        <v>182.5643</v>
      </c>
      <c r="L49" s="33">
        <v>1.2210000000000001</v>
      </c>
      <c r="M49" s="33"/>
      <c r="N49" s="33"/>
      <c r="O49" s="33"/>
      <c r="P49" s="33">
        <v>3.1073</v>
      </c>
      <c r="Q49" s="175">
        <f t="shared" si="2"/>
        <v>8202.3077999999987</v>
      </c>
      <c r="R49" s="47"/>
    </row>
    <row r="50" spans="1:18">
      <c r="A50" s="312"/>
      <c r="B50" s="313"/>
      <c r="C50" s="177" t="s">
        <v>13</v>
      </c>
      <c r="D50" s="53">
        <v>5835.9743540727977</v>
      </c>
      <c r="E50" s="53">
        <v>2.0739999999999998</v>
      </c>
      <c r="F50" s="178">
        <f t="shared" si="0"/>
        <v>5838.0483540727973</v>
      </c>
      <c r="G50" s="78">
        <v>200125.58300000001</v>
      </c>
      <c r="H50" s="78">
        <v>451522.22700000001</v>
      </c>
      <c r="I50" s="179"/>
      <c r="J50" s="178">
        <f t="shared" si="1"/>
        <v>451522.22700000001</v>
      </c>
      <c r="K50" s="78">
        <v>9749.4670000000006</v>
      </c>
      <c r="L50" s="54">
        <v>19.16</v>
      </c>
      <c r="M50" s="54"/>
      <c r="N50" s="54"/>
      <c r="O50" s="54"/>
      <c r="P50" s="54">
        <v>2497.3220000000001</v>
      </c>
      <c r="Q50" s="180">
        <f t="shared" si="2"/>
        <v>669751.80735407281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0.46600000000000003</v>
      </c>
      <c r="F51" s="181">
        <f t="shared" si="0"/>
        <v>0.46600000000000003</v>
      </c>
      <c r="G51" s="77"/>
      <c r="H51" s="77"/>
      <c r="I51" s="174"/>
      <c r="J51" s="181">
        <f t="shared" si="1"/>
        <v>0</v>
      </c>
      <c r="K51" s="77">
        <v>172.89500000000001</v>
      </c>
      <c r="L51" s="33">
        <v>0.03</v>
      </c>
      <c r="M51" s="33"/>
      <c r="N51" s="33"/>
      <c r="O51" s="33"/>
      <c r="P51" s="33"/>
      <c r="Q51" s="175">
        <f t="shared" si="2"/>
        <v>173.39100000000002</v>
      </c>
      <c r="R51" s="47"/>
    </row>
    <row r="52" spans="1:18">
      <c r="A52" s="312"/>
      <c r="B52" s="313"/>
      <c r="C52" s="177" t="s">
        <v>13</v>
      </c>
      <c r="D52" s="53"/>
      <c r="E52" s="53">
        <v>192.24</v>
      </c>
      <c r="F52" s="178">
        <f t="shared" si="0"/>
        <v>192.24</v>
      </c>
      <c r="G52" s="78"/>
      <c r="H52" s="78"/>
      <c r="I52" s="179"/>
      <c r="J52" s="178">
        <f t="shared" si="1"/>
        <v>0</v>
      </c>
      <c r="K52" s="78">
        <v>12046.145</v>
      </c>
      <c r="L52" s="54">
        <v>10.044</v>
      </c>
      <c r="M52" s="54"/>
      <c r="N52" s="54"/>
      <c r="O52" s="54"/>
      <c r="P52" s="54"/>
      <c r="Q52" s="180">
        <f t="shared" si="2"/>
        <v>12248.429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8.1452000000000009</v>
      </c>
      <c r="H53" s="77">
        <v>0.29780000000000001</v>
      </c>
      <c r="I53" s="174"/>
      <c r="J53" s="181">
        <f t="shared" si="1"/>
        <v>0.29780000000000001</v>
      </c>
      <c r="K53" s="77">
        <v>0.22550000000000001</v>
      </c>
      <c r="L53" s="33">
        <v>0.88570000000000004</v>
      </c>
      <c r="M53" s="33"/>
      <c r="N53" s="33"/>
      <c r="O53" s="33"/>
      <c r="P53" s="33"/>
      <c r="Q53" s="175">
        <f t="shared" si="2"/>
        <v>9.5542000000000016</v>
      </c>
      <c r="R53" s="47"/>
    </row>
    <row r="54" spans="1:18">
      <c r="A54" s="312"/>
      <c r="B54" s="313"/>
      <c r="C54" s="177" t="s">
        <v>13</v>
      </c>
      <c r="D54" s="53"/>
      <c r="E54" s="53"/>
      <c r="F54" s="178">
        <f t="shared" si="0"/>
        <v>0</v>
      </c>
      <c r="G54" s="78">
        <v>1735.0989999999999</v>
      </c>
      <c r="H54" s="78">
        <v>178.24199999999999</v>
      </c>
      <c r="I54" s="179"/>
      <c r="J54" s="178">
        <f t="shared" si="1"/>
        <v>178.24199999999999</v>
      </c>
      <c r="K54" s="78">
        <v>104.15600000000001</v>
      </c>
      <c r="L54" s="54">
        <v>191.523</v>
      </c>
      <c r="M54" s="54"/>
      <c r="N54" s="54"/>
      <c r="O54" s="54"/>
      <c r="P54" s="54"/>
      <c r="Q54" s="180">
        <f t="shared" si="2"/>
        <v>2209.02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0.60089999999999999</v>
      </c>
      <c r="E55" s="52"/>
      <c r="F55" s="181">
        <f t="shared" si="0"/>
        <v>0.60089999999999999</v>
      </c>
      <c r="G55" s="77">
        <v>0</v>
      </c>
      <c r="H55" s="77">
        <v>1.8E-3</v>
      </c>
      <c r="I55" s="174"/>
      <c r="J55" s="181">
        <f t="shared" si="1"/>
        <v>1.8E-3</v>
      </c>
      <c r="K55" s="77">
        <v>1.4E-3</v>
      </c>
      <c r="L55" s="33">
        <v>5.9999999999999995E-4</v>
      </c>
      <c r="M55" s="33"/>
      <c r="N55" s="33"/>
      <c r="O55" s="33"/>
      <c r="P55" s="33"/>
      <c r="Q55" s="175">
        <f t="shared" si="2"/>
        <v>0.60470000000000002</v>
      </c>
      <c r="R55" s="47"/>
    </row>
    <row r="56" spans="1:18">
      <c r="A56" s="176" t="s">
        <v>36</v>
      </c>
      <c r="B56" s="307"/>
      <c r="C56" s="177" t="s">
        <v>13</v>
      </c>
      <c r="D56" s="53">
        <v>520.00919590769831</v>
      </c>
      <c r="E56" s="53"/>
      <c r="F56" s="178">
        <f t="shared" si="0"/>
        <v>520.00919590769831</v>
      </c>
      <c r="G56" s="78">
        <v>0.27</v>
      </c>
      <c r="H56" s="78">
        <v>4.968</v>
      </c>
      <c r="I56" s="179"/>
      <c r="J56" s="178">
        <f t="shared" si="1"/>
        <v>4.968</v>
      </c>
      <c r="K56" s="78">
        <v>1.1639999999999999</v>
      </c>
      <c r="L56" s="54">
        <v>0.84199999999999997</v>
      </c>
      <c r="M56" s="54"/>
      <c r="N56" s="54"/>
      <c r="O56" s="54"/>
      <c r="P56" s="54"/>
      <c r="Q56" s="180">
        <f t="shared" si="2"/>
        <v>527.25319590769823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5.4999999999999997E-3</v>
      </c>
      <c r="E57" s="52">
        <v>8.5000000000000006E-3</v>
      </c>
      <c r="F57" s="181">
        <f t="shared" si="0"/>
        <v>1.4E-2</v>
      </c>
      <c r="G57" s="77">
        <v>0.2099</v>
      </c>
      <c r="H57" s="77"/>
      <c r="I57" s="174"/>
      <c r="J57" s="181">
        <f t="shared" si="1"/>
        <v>0</v>
      </c>
      <c r="K57" s="77">
        <v>0.35270000000000001</v>
      </c>
      <c r="L57" s="33">
        <v>0.49099999999999999</v>
      </c>
      <c r="M57" s="33"/>
      <c r="N57" s="33"/>
      <c r="O57" s="33"/>
      <c r="P57" s="33"/>
      <c r="Q57" s="175">
        <f t="shared" si="2"/>
        <v>1.0676000000000001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1.4039999889509811</v>
      </c>
      <c r="E58" s="53">
        <v>9.18</v>
      </c>
      <c r="F58" s="178">
        <f t="shared" si="0"/>
        <v>10.58399998895098</v>
      </c>
      <c r="G58" s="78">
        <v>130.77600000000001</v>
      </c>
      <c r="H58" s="78"/>
      <c r="I58" s="179"/>
      <c r="J58" s="178">
        <f t="shared" si="1"/>
        <v>0</v>
      </c>
      <c r="K58" s="78">
        <v>79.600999999999999</v>
      </c>
      <c r="L58" s="54">
        <v>218.91300000000001</v>
      </c>
      <c r="M58" s="54"/>
      <c r="N58" s="54"/>
      <c r="O58" s="54"/>
      <c r="P58" s="54"/>
      <c r="Q58" s="180">
        <f t="shared" si="2"/>
        <v>439.87399998895103</v>
      </c>
      <c r="R58" s="47"/>
    </row>
    <row r="59" spans="1:18">
      <c r="A59" s="27"/>
      <c r="B59" s="308" t="s">
        <v>19</v>
      </c>
      <c r="C59" s="48" t="s">
        <v>11</v>
      </c>
      <c r="D59" s="110">
        <v>0.60639999999999994</v>
      </c>
      <c r="E59" s="33">
        <v>8.5000000000000006E-3</v>
      </c>
      <c r="F59" s="181">
        <f t="shared" si="0"/>
        <v>0.61489999999999989</v>
      </c>
      <c r="G59" s="182">
        <v>0.2099</v>
      </c>
      <c r="H59" s="49">
        <v>1.8E-3</v>
      </c>
      <c r="I59" s="50"/>
      <c r="J59" s="181">
        <f t="shared" si="1"/>
        <v>1.8E-3</v>
      </c>
      <c r="K59" s="49">
        <v>0.35410000000000003</v>
      </c>
      <c r="L59" s="33">
        <v>0.49159999999999998</v>
      </c>
      <c r="M59" s="33"/>
      <c r="N59" s="33"/>
      <c r="O59" s="33"/>
      <c r="P59" s="33"/>
      <c r="Q59" s="175">
        <f t="shared" si="2"/>
        <v>1.6722999999999999</v>
      </c>
      <c r="R59" s="47"/>
    </row>
    <row r="60" spans="1:18">
      <c r="A60" s="183"/>
      <c r="B60" s="309"/>
      <c r="C60" s="177" t="s">
        <v>13</v>
      </c>
      <c r="D60" s="111">
        <v>521.41319589664931</v>
      </c>
      <c r="E60" s="54">
        <v>9.18</v>
      </c>
      <c r="F60" s="178">
        <f t="shared" si="0"/>
        <v>530.59319589664926</v>
      </c>
      <c r="G60" s="68">
        <v>131.04600000000002</v>
      </c>
      <c r="H60" s="68">
        <v>4.968</v>
      </c>
      <c r="I60" s="63"/>
      <c r="J60" s="178">
        <f t="shared" si="1"/>
        <v>4.968</v>
      </c>
      <c r="K60" s="68">
        <v>80.765000000000001</v>
      </c>
      <c r="L60" s="54">
        <v>219.75500000000002</v>
      </c>
      <c r="M60" s="54"/>
      <c r="N60" s="54"/>
      <c r="O60" s="54"/>
      <c r="P60" s="54"/>
      <c r="Q60" s="180">
        <f t="shared" si="2"/>
        <v>967.12719589664925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0.1797</v>
      </c>
      <c r="E61" s="52">
        <v>15.805</v>
      </c>
      <c r="F61" s="181">
        <f t="shared" si="0"/>
        <v>15.9847</v>
      </c>
      <c r="G61" s="77">
        <v>3.6699000000000002</v>
      </c>
      <c r="H61" s="77">
        <v>48.066699999999997</v>
      </c>
      <c r="I61" s="174"/>
      <c r="J61" s="181">
        <f t="shared" si="1"/>
        <v>48.066699999999997</v>
      </c>
      <c r="K61" s="77"/>
      <c r="L61" s="33">
        <v>5.7484999999999999</v>
      </c>
      <c r="M61" s="33"/>
      <c r="N61" s="33"/>
      <c r="O61" s="33"/>
      <c r="P61" s="33"/>
      <c r="Q61" s="175">
        <f t="shared" si="2"/>
        <v>73.469799999999992</v>
      </c>
      <c r="R61" s="47"/>
    </row>
    <row r="62" spans="1:18">
      <c r="A62" s="176" t="s">
        <v>51</v>
      </c>
      <c r="B62" s="307"/>
      <c r="C62" s="177" t="s">
        <v>13</v>
      </c>
      <c r="D62" s="53">
        <v>16.044479873735209</v>
      </c>
      <c r="E62" s="53">
        <v>1040.634</v>
      </c>
      <c r="F62" s="178">
        <f t="shared" si="0"/>
        <v>1056.6784798737351</v>
      </c>
      <c r="G62" s="78">
        <v>292.79500000000002</v>
      </c>
      <c r="H62" s="78">
        <v>3895.9029999999998</v>
      </c>
      <c r="I62" s="179"/>
      <c r="J62" s="178">
        <f t="shared" si="1"/>
        <v>3895.9029999999998</v>
      </c>
      <c r="K62" s="78"/>
      <c r="L62" s="54">
        <v>298.39400000000001</v>
      </c>
      <c r="M62" s="54"/>
      <c r="N62" s="54"/>
      <c r="O62" s="54"/>
      <c r="P62" s="54"/>
      <c r="Q62" s="180">
        <f t="shared" si="2"/>
        <v>5543.770479873735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1.23</v>
      </c>
      <c r="E63" s="52">
        <v>8.11</v>
      </c>
      <c r="F63" s="181">
        <f t="shared" si="0"/>
        <v>9.34</v>
      </c>
      <c r="G63" s="77">
        <v>234.155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243.495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79.703999372755689</v>
      </c>
      <c r="E64" s="53">
        <v>588.27599999999995</v>
      </c>
      <c r="F64" s="178">
        <f t="shared" si="0"/>
        <v>667.97999937275563</v>
      </c>
      <c r="G64" s="78">
        <v>31822.633000000002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32490.612999372759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122.708</v>
      </c>
      <c r="H65" s="77">
        <v>0.04</v>
      </c>
      <c r="I65" s="174"/>
      <c r="J65" s="181">
        <f t="shared" si="1"/>
        <v>0.04</v>
      </c>
      <c r="K65" s="77"/>
      <c r="L65" s="33"/>
      <c r="M65" s="33"/>
      <c r="N65" s="33"/>
      <c r="O65" s="33"/>
      <c r="P65" s="33"/>
      <c r="Q65" s="175">
        <f t="shared" si="2"/>
        <v>122.748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22801.921999999999</v>
      </c>
      <c r="H66" s="78">
        <v>3.5640000000000001</v>
      </c>
      <c r="I66" s="179"/>
      <c r="J66" s="178">
        <f t="shared" si="1"/>
        <v>3.5640000000000001</v>
      </c>
      <c r="K66" s="78"/>
      <c r="L66" s="54"/>
      <c r="M66" s="54"/>
      <c r="N66" s="54"/>
      <c r="O66" s="54"/>
      <c r="P66" s="54"/>
      <c r="Q66" s="180">
        <f t="shared" si="2"/>
        <v>22805.485999999997</v>
      </c>
      <c r="R66" s="47"/>
    </row>
    <row r="67" spans="1:18">
      <c r="A67" s="27"/>
      <c r="B67" s="46" t="s">
        <v>15</v>
      </c>
      <c r="C67" s="48" t="s">
        <v>11</v>
      </c>
      <c r="D67" s="52">
        <v>0.42099999999999999</v>
      </c>
      <c r="E67" s="52"/>
      <c r="F67" s="181">
        <f t="shared" si="0"/>
        <v>0.42099999999999999</v>
      </c>
      <c r="G67" s="77">
        <v>46.985900000000001</v>
      </c>
      <c r="H67" s="77"/>
      <c r="I67" s="174"/>
      <c r="J67" s="181">
        <f t="shared" si="1"/>
        <v>0</v>
      </c>
      <c r="K67" s="77">
        <v>7.52</v>
      </c>
      <c r="L67" s="33"/>
      <c r="M67" s="33"/>
      <c r="N67" s="33"/>
      <c r="O67" s="33"/>
      <c r="P67" s="33"/>
      <c r="Q67" s="175">
        <f t="shared" si="2"/>
        <v>54.926900000000003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272.80799785309063</v>
      </c>
      <c r="E68" s="56"/>
      <c r="F68" s="185">
        <f t="shared" si="0"/>
        <v>272.80799785309063</v>
      </c>
      <c r="G68" s="104">
        <v>5628.9250000000002</v>
      </c>
      <c r="H68" s="79"/>
      <c r="I68" s="186"/>
      <c r="J68" s="185">
        <f t="shared" si="1"/>
        <v>0</v>
      </c>
      <c r="K68" s="79">
        <v>661.52200000000005</v>
      </c>
      <c r="L68" s="37"/>
      <c r="M68" s="37"/>
      <c r="N68" s="37"/>
      <c r="O68" s="37"/>
      <c r="P68" s="37"/>
      <c r="Q68" s="187">
        <f t="shared" si="2"/>
        <v>6563.2549978530906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M69" s="47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M70" s="47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M71" s="47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M72" s="47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M73" s="47"/>
      <c r="Q73" s="67"/>
    </row>
    <row r="74" spans="1:18" ht="19.5" thickBot="1">
      <c r="A74" s="35"/>
      <c r="B74" s="164" t="s">
        <v>103</v>
      </c>
      <c r="C74" s="35"/>
      <c r="D74" s="113"/>
      <c r="E74" s="113"/>
      <c r="F74" s="188"/>
      <c r="G74" s="146"/>
      <c r="H74" s="145"/>
      <c r="I74" s="65"/>
      <c r="J74" s="188"/>
      <c r="K74" s="189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v>1.8307</v>
      </c>
      <c r="E76" s="33">
        <v>23.914999999999999</v>
      </c>
      <c r="F76" s="191">
        <f t="shared" ref="F76:F133" si="3">SUM(D76:E76)</f>
        <v>25.745699999999999</v>
      </c>
      <c r="G76" s="182">
        <v>407.51880000000006</v>
      </c>
      <c r="H76" s="49">
        <v>48.106699999999996</v>
      </c>
      <c r="I76" s="50"/>
      <c r="J76" s="191">
        <f t="shared" ref="J76:J133" si="4">SUM(H76:I76)</f>
        <v>48.106699999999996</v>
      </c>
      <c r="K76" s="49">
        <v>7.52</v>
      </c>
      <c r="L76" s="33">
        <v>5.7484999999999999</v>
      </c>
      <c r="M76" s="33"/>
      <c r="N76" s="33"/>
      <c r="O76" s="33"/>
      <c r="P76" s="33"/>
      <c r="Q76" s="175">
        <f t="shared" ref="Q76:Q140" si="5">SUM(F76:G76,J76:P76)</f>
        <v>494.6397</v>
      </c>
      <c r="R76" s="27"/>
    </row>
    <row r="77" spans="1:18">
      <c r="A77" s="166" t="s">
        <v>53</v>
      </c>
      <c r="B77" s="309"/>
      <c r="C77" s="192" t="s">
        <v>13</v>
      </c>
      <c r="D77" s="111">
        <v>368.55647709958151</v>
      </c>
      <c r="E77" s="54">
        <v>1628.9099999999999</v>
      </c>
      <c r="F77" s="193">
        <f t="shared" si="3"/>
        <v>1997.4664770995814</v>
      </c>
      <c r="G77" s="68">
        <v>60546.275000000001</v>
      </c>
      <c r="H77" s="68">
        <v>3899.4669999999996</v>
      </c>
      <c r="I77" s="63"/>
      <c r="J77" s="193">
        <f t="shared" si="4"/>
        <v>3899.4669999999996</v>
      </c>
      <c r="K77" s="68">
        <v>661.52200000000005</v>
      </c>
      <c r="L77" s="54">
        <v>298.39400000000001</v>
      </c>
      <c r="M77" s="54"/>
      <c r="N77" s="54"/>
      <c r="O77" s="54"/>
      <c r="P77" s="54"/>
      <c r="Q77" s="180">
        <f t="shared" si="5"/>
        <v>67403.124477099584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0.84309999999999996</v>
      </c>
      <c r="E78" s="52">
        <v>2.3713000000000002</v>
      </c>
      <c r="F78" s="191">
        <f t="shared" si="3"/>
        <v>3.2144000000000004</v>
      </c>
      <c r="G78" s="77">
        <v>1.1217999999999999</v>
      </c>
      <c r="H78" s="77">
        <v>33.642600000000002</v>
      </c>
      <c r="I78" s="174"/>
      <c r="J78" s="191">
        <f t="shared" si="4"/>
        <v>33.642600000000002</v>
      </c>
      <c r="K78" s="77">
        <v>1.9615</v>
      </c>
      <c r="L78" s="33">
        <v>1.3008</v>
      </c>
      <c r="M78" s="33">
        <v>1.47E-2</v>
      </c>
      <c r="N78" s="33">
        <v>7.3262</v>
      </c>
      <c r="O78" s="33">
        <v>0.16700000000000001</v>
      </c>
      <c r="P78" s="33">
        <v>0.37359999999999999</v>
      </c>
      <c r="Q78" s="175">
        <f t="shared" si="5"/>
        <v>49.122600000000006</v>
      </c>
      <c r="R78" s="27"/>
    </row>
    <row r="79" spans="1:18">
      <c r="A79" s="176" t="s">
        <v>31</v>
      </c>
      <c r="B79" s="307"/>
      <c r="C79" s="192" t="s">
        <v>13</v>
      </c>
      <c r="D79" s="53">
        <v>1533.4239479324569</v>
      </c>
      <c r="E79" s="53">
        <v>2610.277</v>
      </c>
      <c r="F79" s="193">
        <f t="shared" si="3"/>
        <v>4143.700947932457</v>
      </c>
      <c r="G79" s="78">
        <v>1484.634</v>
      </c>
      <c r="H79" s="78">
        <v>22809.931</v>
      </c>
      <c r="I79" s="179"/>
      <c r="J79" s="193">
        <f t="shared" si="4"/>
        <v>22809.931</v>
      </c>
      <c r="K79" s="78">
        <v>1963.731</v>
      </c>
      <c r="L79" s="54">
        <v>1899.0719999999999</v>
      </c>
      <c r="M79" s="54">
        <v>8.89</v>
      </c>
      <c r="N79" s="54">
        <v>7515.7809999999999</v>
      </c>
      <c r="O79" s="54">
        <v>187.52</v>
      </c>
      <c r="P79" s="54">
        <v>679.61099999999999</v>
      </c>
      <c r="Q79" s="180">
        <f t="shared" si="5"/>
        <v>40692.870947932453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>
        <v>9.2999999999999992E-3</v>
      </c>
      <c r="H80" s="77">
        <v>0.2288</v>
      </c>
      <c r="I80" s="174"/>
      <c r="J80" s="191">
        <f t="shared" si="4"/>
        <v>0.2288</v>
      </c>
      <c r="K80" s="77">
        <v>2.1000000000000001E-2</v>
      </c>
      <c r="L80" s="33"/>
      <c r="M80" s="33"/>
      <c r="N80" s="33"/>
      <c r="O80" s="33"/>
      <c r="P80" s="33"/>
      <c r="Q80" s="175">
        <f t="shared" si="5"/>
        <v>0.2591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>
        <v>4.6710000000000003</v>
      </c>
      <c r="H81" s="78">
        <v>18.518999999999998</v>
      </c>
      <c r="I81" s="179"/>
      <c r="J81" s="193">
        <f t="shared" si="4"/>
        <v>18.518999999999998</v>
      </c>
      <c r="K81" s="78">
        <v>2.2679999999999998</v>
      </c>
      <c r="L81" s="54"/>
      <c r="M81" s="54"/>
      <c r="N81" s="54"/>
      <c r="O81" s="54"/>
      <c r="P81" s="54"/>
      <c r="Q81" s="180">
        <f t="shared" si="5"/>
        <v>25.457999999999998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5.6055999999999999</v>
      </c>
      <c r="E86" s="52">
        <v>5.6022999999999996</v>
      </c>
      <c r="F86" s="191">
        <f t="shared" si="3"/>
        <v>11.207899999999999</v>
      </c>
      <c r="G86" s="77">
        <v>9.3551000000000002</v>
      </c>
      <c r="H86" s="77">
        <v>130.64320000000001</v>
      </c>
      <c r="I86" s="174"/>
      <c r="J86" s="191">
        <f t="shared" si="4"/>
        <v>130.64320000000001</v>
      </c>
      <c r="K86" s="77">
        <v>4.9991000000000003</v>
      </c>
      <c r="L86" s="33">
        <v>8.8584999999999994</v>
      </c>
      <c r="M86" s="33">
        <v>0.14949999999999999</v>
      </c>
      <c r="N86" s="33">
        <v>13.0337</v>
      </c>
      <c r="O86" s="33">
        <v>1.5330999999999999</v>
      </c>
      <c r="P86" s="33">
        <v>13.731199999999999</v>
      </c>
      <c r="Q86" s="175">
        <f t="shared" si="5"/>
        <v>193.51129999999998</v>
      </c>
      <c r="R86" s="27"/>
    </row>
    <row r="87" spans="1:18">
      <c r="A87" s="176"/>
      <c r="B87" s="177" t="s">
        <v>63</v>
      </c>
      <c r="C87" s="192" t="s">
        <v>13</v>
      </c>
      <c r="D87" s="53">
        <v>2742.9764184136761</v>
      </c>
      <c r="E87" s="53">
        <v>1654.9259999999999</v>
      </c>
      <c r="F87" s="193">
        <f t="shared" si="3"/>
        <v>4397.9024184136761</v>
      </c>
      <c r="G87" s="78">
        <v>4627.6310000000003</v>
      </c>
      <c r="H87" s="78">
        <v>48523.724999999999</v>
      </c>
      <c r="I87" s="179"/>
      <c r="J87" s="193">
        <f t="shared" si="4"/>
        <v>48523.724999999999</v>
      </c>
      <c r="K87" s="78">
        <v>2432.4670000000001</v>
      </c>
      <c r="L87" s="54">
        <v>3007.9</v>
      </c>
      <c r="M87" s="54">
        <v>41.097000000000001</v>
      </c>
      <c r="N87" s="54">
        <v>4042.9450000000002</v>
      </c>
      <c r="O87" s="54">
        <v>1096.03</v>
      </c>
      <c r="P87" s="54">
        <v>4430.9350000000004</v>
      </c>
      <c r="Q87" s="180">
        <f t="shared" si="5"/>
        <v>72600.632418413676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v>6.4486999999999997</v>
      </c>
      <c r="E88" s="33">
        <v>7.9735999999999994</v>
      </c>
      <c r="F88" s="191">
        <f t="shared" si="3"/>
        <v>14.4223</v>
      </c>
      <c r="G88" s="182">
        <v>10.4862</v>
      </c>
      <c r="H88" s="49">
        <v>164.5146</v>
      </c>
      <c r="I88" s="50"/>
      <c r="J88" s="191">
        <f t="shared" si="4"/>
        <v>164.5146</v>
      </c>
      <c r="K88" s="49">
        <v>6.9816000000000003</v>
      </c>
      <c r="L88" s="33">
        <v>10.1593</v>
      </c>
      <c r="M88" s="33">
        <v>0.16419999999999998</v>
      </c>
      <c r="N88" s="33">
        <v>20.3599</v>
      </c>
      <c r="O88" s="33">
        <v>1.7000999999999999</v>
      </c>
      <c r="P88" s="33">
        <v>14.104799999999999</v>
      </c>
      <c r="Q88" s="175">
        <f t="shared" si="5"/>
        <v>242.893</v>
      </c>
      <c r="R88" s="27"/>
    </row>
    <row r="89" spans="1:18">
      <c r="A89" s="183"/>
      <c r="B89" s="309"/>
      <c r="C89" s="192" t="s">
        <v>13</v>
      </c>
      <c r="D89" s="111">
        <v>4276.4003663461335</v>
      </c>
      <c r="E89" s="54">
        <v>4265.2029999999995</v>
      </c>
      <c r="F89" s="193">
        <f t="shared" si="3"/>
        <v>8541.603366346133</v>
      </c>
      <c r="G89" s="68">
        <v>6116.9360000000006</v>
      </c>
      <c r="H89" s="68">
        <v>71352.175000000003</v>
      </c>
      <c r="I89" s="63"/>
      <c r="J89" s="193">
        <f t="shared" si="4"/>
        <v>71352.175000000003</v>
      </c>
      <c r="K89" s="68">
        <v>4398.4660000000003</v>
      </c>
      <c r="L89" s="54">
        <v>4906.9719999999998</v>
      </c>
      <c r="M89" s="54">
        <v>49.987000000000002</v>
      </c>
      <c r="N89" s="54">
        <v>11558.726000000001</v>
      </c>
      <c r="O89" s="54">
        <v>1283.55</v>
      </c>
      <c r="P89" s="54">
        <v>5110.5460000000003</v>
      </c>
      <c r="Q89" s="180">
        <f t="shared" si="5"/>
        <v>113318.96136634612</v>
      </c>
      <c r="R89" s="27"/>
    </row>
    <row r="90" spans="1:18">
      <c r="A90" s="310" t="s">
        <v>64</v>
      </c>
      <c r="B90" s="311"/>
      <c r="C90" s="32" t="s">
        <v>11</v>
      </c>
      <c r="D90" s="52">
        <v>0.3659</v>
      </c>
      <c r="E90" s="52">
        <v>0.13600000000000001</v>
      </c>
      <c r="F90" s="191">
        <f t="shared" si="3"/>
        <v>0.50190000000000001</v>
      </c>
      <c r="G90" s="77">
        <v>4.0004</v>
      </c>
      <c r="H90" s="77">
        <v>6.7619999999999996</v>
      </c>
      <c r="I90" s="174"/>
      <c r="J90" s="191">
        <f t="shared" si="4"/>
        <v>6.7619999999999996</v>
      </c>
      <c r="K90" s="77">
        <v>1.0590999999999999</v>
      </c>
      <c r="L90" s="33">
        <v>1.2638</v>
      </c>
      <c r="M90" s="33"/>
      <c r="N90" s="33">
        <v>3.2599999999999997E-2</v>
      </c>
      <c r="O90" s="33">
        <v>1.1999999999999999E-3</v>
      </c>
      <c r="P90" s="33">
        <v>3.0000000000000001E-3</v>
      </c>
      <c r="Q90" s="175">
        <f t="shared" si="5"/>
        <v>13.624000000000001</v>
      </c>
      <c r="R90" s="27"/>
    </row>
    <row r="91" spans="1:18">
      <c r="A91" s="312"/>
      <c r="B91" s="313"/>
      <c r="C91" s="192" t="s">
        <v>13</v>
      </c>
      <c r="D91" s="53">
        <v>653.59439485642667</v>
      </c>
      <c r="E91" s="53">
        <v>84.37</v>
      </c>
      <c r="F91" s="193">
        <f t="shared" si="3"/>
        <v>737.96439485642668</v>
      </c>
      <c r="G91" s="78">
        <v>6510.1530000000002</v>
      </c>
      <c r="H91" s="78">
        <v>6109.4309999999996</v>
      </c>
      <c r="I91" s="179"/>
      <c r="J91" s="193">
        <f t="shared" si="4"/>
        <v>6109.4309999999996</v>
      </c>
      <c r="K91" s="78">
        <v>880.38</v>
      </c>
      <c r="L91" s="54">
        <v>2104.0010000000002</v>
      </c>
      <c r="M91" s="54"/>
      <c r="N91" s="54">
        <v>36.503999999999998</v>
      </c>
      <c r="O91" s="54">
        <v>0.90700000000000003</v>
      </c>
      <c r="P91" s="54">
        <v>3.8879999999999999</v>
      </c>
      <c r="Q91" s="180">
        <f t="shared" si="5"/>
        <v>16383.228394856425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>
        <v>0.2324</v>
      </c>
      <c r="I92" s="174"/>
      <c r="J92" s="191">
        <f t="shared" si="4"/>
        <v>0.2324</v>
      </c>
      <c r="K92" s="77">
        <v>13.755000000000001</v>
      </c>
      <c r="L92" s="33">
        <v>0.01</v>
      </c>
      <c r="M92" s="33"/>
      <c r="N92" s="33"/>
      <c r="O92" s="33"/>
      <c r="P92" s="33"/>
      <c r="Q92" s="175">
        <f t="shared" si="5"/>
        <v>13.997400000000001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>
        <v>5.0019999999999998</v>
      </c>
      <c r="I93" s="179"/>
      <c r="J93" s="193">
        <f t="shared" si="4"/>
        <v>5.0019999999999998</v>
      </c>
      <c r="K93" s="78">
        <v>661.06600000000003</v>
      </c>
      <c r="L93" s="54">
        <v>4.32</v>
      </c>
      <c r="M93" s="54"/>
      <c r="N93" s="54"/>
      <c r="O93" s="54"/>
      <c r="P93" s="54"/>
      <c r="Q93" s="180">
        <f t="shared" si="5"/>
        <v>670.38800000000003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3"/>
        <v>0</v>
      </c>
      <c r="G94" s="77">
        <v>4.1999999999999997E-3</v>
      </c>
      <c r="H94" s="77">
        <v>8.0000000000000002E-3</v>
      </c>
      <c r="I94" s="174"/>
      <c r="J94" s="191">
        <f t="shared" si="4"/>
        <v>8.0000000000000002E-3</v>
      </c>
      <c r="K94" s="77"/>
      <c r="L94" s="33">
        <v>1E-3</v>
      </c>
      <c r="M94" s="33"/>
      <c r="N94" s="33"/>
      <c r="O94" s="33"/>
      <c r="P94" s="33"/>
      <c r="Q94" s="175">
        <f t="shared" si="5"/>
        <v>1.32E-2</v>
      </c>
      <c r="R94" s="27"/>
    </row>
    <row r="95" spans="1:18">
      <c r="A95" s="312"/>
      <c r="B95" s="313"/>
      <c r="C95" s="192" t="s">
        <v>13</v>
      </c>
      <c r="D95" s="53"/>
      <c r="E95" s="53"/>
      <c r="F95" s="193">
        <f t="shared" si="3"/>
        <v>0</v>
      </c>
      <c r="G95" s="78">
        <v>7.141</v>
      </c>
      <c r="H95" s="78">
        <v>29.009</v>
      </c>
      <c r="I95" s="179"/>
      <c r="J95" s="193">
        <f t="shared" si="4"/>
        <v>29.009</v>
      </c>
      <c r="K95" s="78"/>
      <c r="L95" s="54">
        <v>4.32</v>
      </c>
      <c r="M95" s="54"/>
      <c r="N95" s="54"/>
      <c r="O95" s="54"/>
      <c r="P95" s="54"/>
      <c r="Q95" s="180">
        <f t="shared" si="5"/>
        <v>40.47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1.2574000000000001</v>
      </c>
      <c r="F96" s="191">
        <f t="shared" si="3"/>
        <v>1.2574000000000001</v>
      </c>
      <c r="G96" s="77">
        <v>3.9E-2</v>
      </c>
      <c r="H96" s="77">
        <v>1.7524</v>
      </c>
      <c r="I96" s="174"/>
      <c r="J96" s="191">
        <f t="shared" si="4"/>
        <v>1.7524</v>
      </c>
      <c r="K96" s="77"/>
      <c r="L96" s="33"/>
      <c r="M96" s="33"/>
      <c r="N96" s="33"/>
      <c r="O96" s="33"/>
      <c r="P96" s="33"/>
      <c r="Q96" s="175">
        <f t="shared" si="5"/>
        <v>3.0488</v>
      </c>
      <c r="R96" s="27"/>
    </row>
    <row r="97" spans="1:18">
      <c r="A97" s="312"/>
      <c r="B97" s="313"/>
      <c r="C97" s="192" t="s">
        <v>13</v>
      </c>
      <c r="D97" s="53"/>
      <c r="E97" s="53">
        <v>1632.3679999999999</v>
      </c>
      <c r="F97" s="193">
        <f t="shared" si="3"/>
        <v>1632.3679999999999</v>
      </c>
      <c r="G97" s="78">
        <v>64.343999999999994</v>
      </c>
      <c r="H97" s="78">
        <v>4266.0649999999996</v>
      </c>
      <c r="I97" s="179"/>
      <c r="J97" s="193">
        <f t="shared" si="4"/>
        <v>4266.0649999999996</v>
      </c>
      <c r="K97" s="78"/>
      <c r="L97" s="54"/>
      <c r="M97" s="54"/>
      <c r="N97" s="54"/>
      <c r="O97" s="54"/>
      <c r="P97" s="54"/>
      <c r="Q97" s="180">
        <f t="shared" si="5"/>
        <v>5962.777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>
        <v>4.0000000000000002E-4</v>
      </c>
      <c r="I98" s="174"/>
      <c r="J98" s="191">
        <f t="shared" si="4"/>
        <v>4.0000000000000002E-4</v>
      </c>
      <c r="K98" s="77"/>
      <c r="L98" s="33">
        <v>1.1999999999999999E-3</v>
      </c>
      <c r="M98" s="33"/>
      <c r="N98" s="33"/>
      <c r="O98" s="33"/>
      <c r="P98" s="33"/>
      <c r="Q98" s="175">
        <f t="shared" si="5"/>
        <v>1.5999999999999999E-3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>
        <v>0.17299999999999999</v>
      </c>
      <c r="I99" s="179"/>
      <c r="J99" s="193">
        <f t="shared" si="4"/>
        <v>0.17299999999999999</v>
      </c>
      <c r="K99" s="78"/>
      <c r="L99" s="54">
        <v>233.928</v>
      </c>
      <c r="M99" s="54"/>
      <c r="N99" s="54"/>
      <c r="O99" s="54"/>
      <c r="P99" s="54"/>
      <c r="Q99" s="180">
        <f t="shared" si="5"/>
        <v>234.101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3.5005000000000002</v>
      </c>
      <c r="E102" s="52">
        <v>0.77564999999999995</v>
      </c>
      <c r="F102" s="191">
        <f t="shared" si="3"/>
        <v>4.2761500000000003</v>
      </c>
      <c r="G102" s="77">
        <v>8.7657000000000007</v>
      </c>
      <c r="H102" s="77">
        <v>58.789200000000001</v>
      </c>
      <c r="I102" s="174"/>
      <c r="J102" s="191">
        <f t="shared" si="4"/>
        <v>58.789200000000001</v>
      </c>
      <c r="K102" s="77">
        <v>4.9690000000000003</v>
      </c>
      <c r="L102" s="33">
        <v>14.542400000000001</v>
      </c>
      <c r="M102" s="33">
        <v>0.40689999999999998</v>
      </c>
      <c r="N102" s="33">
        <v>21.3644</v>
      </c>
      <c r="O102" s="33">
        <v>1.0678000000000001</v>
      </c>
      <c r="P102" s="33">
        <v>2.2403</v>
      </c>
      <c r="Q102" s="175">
        <f t="shared" si="5"/>
        <v>116.42185000000001</v>
      </c>
      <c r="R102" s="27"/>
    </row>
    <row r="103" spans="1:18">
      <c r="A103" s="312"/>
      <c r="B103" s="313"/>
      <c r="C103" s="192" t="s">
        <v>13</v>
      </c>
      <c r="D103" s="53">
        <v>6997.524064931783</v>
      </c>
      <c r="E103" s="53">
        <v>816.37400000000002</v>
      </c>
      <c r="F103" s="193">
        <f t="shared" si="3"/>
        <v>7813.8980649317828</v>
      </c>
      <c r="G103" s="78">
        <v>11362.261</v>
      </c>
      <c r="H103" s="78">
        <v>28471.662</v>
      </c>
      <c r="I103" s="179"/>
      <c r="J103" s="193">
        <f t="shared" si="4"/>
        <v>28471.662</v>
      </c>
      <c r="K103" s="78">
        <v>1833.144</v>
      </c>
      <c r="L103" s="54">
        <v>4997.049</v>
      </c>
      <c r="M103" s="54">
        <v>105.571</v>
      </c>
      <c r="N103" s="54">
        <v>11552.67</v>
      </c>
      <c r="O103" s="54">
        <v>991.99</v>
      </c>
      <c r="P103" s="54">
        <v>2634.1770000000001</v>
      </c>
      <c r="Q103" s="180">
        <f t="shared" si="5"/>
        <v>69762.422064931787</v>
      </c>
      <c r="R103" s="27"/>
    </row>
    <row r="104" spans="1:18">
      <c r="A104" s="314" t="s">
        <v>71</v>
      </c>
      <c r="B104" s="315"/>
      <c r="C104" s="32" t="s">
        <v>11</v>
      </c>
      <c r="D104" s="110">
        <v>358.54359999999991</v>
      </c>
      <c r="E104" s="33">
        <v>322.46154999999999</v>
      </c>
      <c r="F104" s="191">
        <f t="shared" si="3"/>
        <v>681.00514999999996</v>
      </c>
      <c r="G104" s="182">
        <v>3637.7427999999995</v>
      </c>
      <c r="H104" s="49">
        <v>8333.5912000000008</v>
      </c>
      <c r="I104" s="50"/>
      <c r="J104" s="191">
        <f t="shared" si="4"/>
        <v>8333.5912000000008</v>
      </c>
      <c r="K104" s="49">
        <v>1945.0823</v>
      </c>
      <c r="L104" s="33">
        <v>355.75889999999981</v>
      </c>
      <c r="M104" s="33">
        <v>0.57779999999999998</v>
      </c>
      <c r="N104" s="33">
        <v>53.119399999999999</v>
      </c>
      <c r="O104" s="33">
        <v>3.7199</v>
      </c>
      <c r="P104" s="33">
        <v>42.590899999999998</v>
      </c>
      <c r="Q104" s="175">
        <f t="shared" si="5"/>
        <v>15053.188349999997</v>
      </c>
      <c r="R104" s="27"/>
    </row>
    <row r="105" spans="1:18">
      <c r="A105" s="316"/>
      <c r="B105" s="317"/>
      <c r="C105" s="192" t="s">
        <v>13</v>
      </c>
      <c r="D105" s="111">
        <v>191184.4270154413</v>
      </c>
      <c r="E105" s="54">
        <v>183514.8</v>
      </c>
      <c r="F105" s="193">
        <f t="shared" si="3"/>
        <v>374699.22701544128</v>
      </c>
      <c r="G105" s="68">
        <v>647122.89100000018</v>
      </c>
      <c r="H105" s="68">
        <v>1025386.3169999997</v>
      </c>
      <c r="I105" s="63"/>
      <c r="J105" s="193">
        <f t="shared" si="4"/>
        <v>1025386.3169999997</v>
      </c>
      <c r="K105" s="68">
        <v>265857.50899999996</v>
      </c>
      <c r="L105" s="54">
        <v>91985.774000000005</v>
      </c>
      <c r="M105" s="54">
        <v>156.35399999999998</v>
      </c>
      <c r="N105" s="54">
        <v>24762.524000000001</v>
      </c>
      <c r="O105" s="54">
        <v>2696.6689999999999</v>
      </c>
      <c r="P105" s="54">
        <v>14786.735000000001</v>
      </c>
      <c r="Q105" s="180">
        <f t="shared" si="5"/>
        <v>2447454.0000154413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/>
      <c r="H106" s="77">
        <v>0.54669999999999996</v>
      </c>
      <c r="I106" s="174"/>
      <c r="J106" s="191">
        <f t="shared" si="4"/>
        <v>0.54669999999999996</v>
      </c>
      <c r="K106" s="77">
        <v>6.3799999999999996E-2</v>
      </c>
      <c r="L106" s="33"/>
      <c r="M106" s="33"/>
      <c r="N106" s="33"/>
      <c r="O106" s="33">
        <v>0</v>
      </c>
      <c r="P106" s="33"/>
      <c r="Q106" s="175">
        <f t="shared" si="5"/>
        <v>0.61049999999999993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/>
      <c r="H107" s="78">
        <v>2089.2370000000001</v>
      </c>
      <c r="I107" s="179"/>
      <c r="J107" s="193">
        <f t="shared" si="4"/>
        <v>2089.2370000000001</v>
      </c>
      <c r="K107" s="78">
        <v>243.637</v>
      </c>
      <c r="L107" s="54"/>
      <c r="M107" s="54"/>
      <c r="N107" s="54"/>
      <c r="O107" s="54">
        <v>1420.7829999999999</v>
      </c>
      <c r="P107" s="54"/>
      <c r="Q107" s="180">
        <f t="shared" si="5"/>
        <v>3753.6570000000002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2.3895</v>
      </c>
      <c r="E108" s="52">
        <v>0.5756</v>
      </c>
      <c r="F108" s="191">
        <f t="shared" si="3"/>
        <v>2.9651000000000001</v>
      </c>
      <c r="G108" s="77">
        <v>6.3163</v>
      </c>
      <c r="H108" s="77">
        <v>20.646000000000001</v>
      </c>
      <c r="I108" s="174"/>
      <c r="J108" s="191">
        <f t="shared" si="4"/>
        <v>20.646000000000001</v>
      </c>
      <c r="K108" s="77">
        <v>2.2761999999999998</v>
      </c>
      <c r="L108" s="33">
        <v>4.8550000000000004</v>
      </c>
      <c r="M108" s="33"/>
      <c r="N108" s="33">
        <v>0.29849999999999999</v>
      </c>
      <c r="O108" s="33">
        <v>0.78879999999999995</v>
      </c>
      <c r="P108" s="33">
        <v>0.1215</v>
      </c>
      <c r="Q108" s="175">
        <f t="shared" si="5"/>
        <v>38.267399999999995</v>
      </c>
      <c r="R108" s="27"/>
    </row>
    <row r="109" spans="1:18">
      <c r="A109" s="176" t="s">
        <v>0</v>
      </c>
      <c r="B109" s="307"/>
      <c r="C109" s="192" t="s">
        <v>13</v>
      </c>
      <c r="D109" s="53">
        <v>1492.9001882513658</v>
      </c>
      <c r="E109" s="53">
        <v>457.96300000000002</v>
      </c>
      <c r="F109" s="193">
        <f t="shared" si="3"/>
        <v>1950.8631882513657</v>
      </c>
      <c r="G109" s="78">
        <v>5094.6130000000003</v>
      </c>
      <c r="H109" s="78">
        <v>9649.125</v>
      </c>
      <c r="I109" s="179"/>
      <c r="J109" s="193">
        <f t="shared" si="4"/>
        <v>9649.125</v>
      </c>
      <c r="K109" s="78">
        <v>1143.6559999999999</v>
      </c>
      <c r="L109" s="54">
        <v>2724.68</v>
      </c>
      <c r="M109" s="54"/>
      <c r="N109" s="54">
        <v>145.357</v>
      </c>
      <c r="O109" s="54">
        <v>421.57299999999998</v>
      </c>
      <c r="P109" s="54">
        <v>65.739999999999995</v>
      </c>
      <c r="Q109" s="180">
        <f t="shared" si="5"/>
        <v>21195.607188251368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1.5249999999999999</v>
      </c>
      <c r="E110" s="52">
        <v>2.0960000000000001</v>
      </c>
      <c r="F110" s="191">
        <f t="shared" si="3"/>
        <v>3.621</v>
      </c>
      <c r="G110" s="77">
        <v>9.7708999999999993</v>
      </c>
      <c r="H110" s="77">
        <v>280.64530000000002</v>
      </c>
      <c r="I110" s="174"/>
      <c r="J110" s="191">
        <f t="shared" si="4"/>
        <v>280.64530000000002</v>
      </c>
      <c r="K110" s="77">
        <v>58.676099999999998</v>
      </c>
      <c r="L110" s="33">
        <v>2.7768000000000002</v>
      </c>
      <c r="M110" s="33"/>
      <c r="N110" s="33">
        <v>9.8699999999999996E-2</v>
      </c>
      <c r="O110" s="33"/>
      <c r="P110" s="33"/>
      <c r="Q110" s="175">
        <f t="shared" si="5"/>
        <v>355.58880000000005</v>
      </c>
      <c r="R110" s="27"/>
    </row>
    <row r="111" spans="1:18">
      <c r="A111" s="176"/>
      <c r="B111" s="307"/>
      <c r="C111" s="192" t="s">
        <v>13</v>
      </c>
      <c r="D111" s="53">
        <v>750.29003409546374</v>
      </c>
      <c r="E111" s="53">
        <v>1188.8009999999999</v>
      </c>
      <c r="F111" s="193">
        <f t="shared" si="3"/>
        <v>1939.0910340954638</v>
      </c>
      <c r="G111" s="78">
        <v>5876.451</v>
      </c>
      <c r="H111" s="78">
        <v>83709.432000000001</v>
      </c>
      <c r="I111" s="179"/>
      <c r="J111" s="193">
        <f t="shared" si="4"/>
        <v>83709.432000000001</v>
      </c>
      <c r="K111" s="78">
        <v>15185.468000000001</v>
      </c>
      <c r="L111" s="54">
        <v>1271.5709999999999</v>
      </c>
      <c r="M111" s="54"/>
      <c r="N111" s="54">
        <v>31.736000000000001</v>
      </c>
      <c r="O111" s="54"/>
      <c r="P111" s="54"/>
      <c r="Q111" s="180">
        <f t="shared" si="5"/>
        <v>108013.74903409547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/>
      <c r="F112" s="191">
        <f t="shared" si="3"/>
        <v>0</v>
      </c>
      <c r="G112" s="77">
        <v>6.0000000000000001E-3</v>
      </c>
      <c r="H112" s="77">
        <v>0.63829999999999998</v>
      </c>
      <c r="I112" s="174"/>
      <c r="J112" s="191">
        <f t="shared" si="4"/>
        <v>0.63829999999999998</v>
      </c>
      <c r="K112" s="77">
        <v>3.2500000000000001E-2</v>
      </c>
      <c r="L112" s="33">
        <v>3.0000000000000001E-3</v>
      </c>
      <c r="M112" s="33"/>
      <c r="N112" s="33">
        <v>2.8E-3</v>
      </c>
      <c r="O112" s="33"/>
      <c r="P112" s="33"/>
      <c r="Q112" s="175">
        <f t="shared" si="5"/>
        <v>0.68259999999999998</v>
      </c>
      <c r="R112" s="27"/>
    </row>
    <row r="113" spans="1:18">
      <c r="A113" s="176"/>
      <c r="B113" s="307"/>
      <c r="C113" s="192" t="s">
        <v>13</v>
      </c>
      <c r="D113" s="53"/>
      <c r="E113" s="53"/>
      <c r="F113" s="193">
        <f t="shared" si="3"/>
        <v>0</v>
      </c>
      <c r="G113" s="78">
        <v>7.0110000000000001</v>
      </c>
      <c r="H113" s="78">
        <v>581.63</v>
      </c>
      <c r="I113" s="179"/>
      <c r="J113" s="193">
        <f t="shared" si="4"/>
        <v>581.63</v>
      </c>
      <c r="K113" s="78">
        <v>30.341999999999999</v>
      </c>
      <c r="L113" s="54">
        <v>1.08</v>
      </c>
      <c r="M113" s="54"/>
      <c r="N113" s="54">
        <v>2.343</v>
      </c>
      <c r="O113" s="54"/>
      <c r="P113" s="54"/>
      <c r="Q113" s="180">
        <f t="shared" si="5"/>
        <v>622.40599999999995</v>
      </c>
      <c r="R113" s="27"/>
    </row>
    <row r="114" spans="1:18">
      <c r="A114" s="176"/>
      <c r="B114" s="306" t="s">
        <v>78</v>
      </c>
      <c r="C114" s="32" t="s">
        <v>11</v>
      </c>
      <c r="D114" s="52">
        <v>0.1265</v>
      </c>
      <c r="E114" s="52">
        <v>0.1396</v>
      </c>
      <c r="F114" s="191">
        <f t="shared" si="3"/>
        <v>0.2661</v>
      </c>
      <c r="G114" s="77">
        <v>0.48520000000000002</v>
      </c>
      <c r="H114" s="77">
        <v>1.6302000000000001</v>
      </c>
      <c r="I114" s="174"/>
      <c r="J114" s="191">
        <f t="shared" si="4"/>
        <v>1.6302000000000001</v>
      </c>
      <c r="K114" s="77">
        <v>0.35970000000000002</v>
      </c>
      <c r="L114" s="33">
        <v>0.4249</v>
      </c>
      <c r="M114" s="33">
        <v>0.16500000000000001</v>
      </c>
      <c r="N114" s="33">
        <v>0.30630000000000002</v>
      </c>
      <c r="O114" s="33"/>
      <c r="P114" s="33">
        <v>0.2233</v>
      </c>
      <c r="Q114" s="175">
        <f t="shared" si="5"/>
        <v>3.8607000000000005</v>
      </c>
      <c r="R114" s="27"/>
    </row>
    <row r="115" spans="1:18">
      <c r="A115" s="176"/>
      <c r="B115" s="307"/>
      <c r="C115" s="192" t="s">
        <v>13</v>
      </c>
      <c r="D115" s="53">
        <v>207.78119836483017</v>
      </c>
      <c r="E115" s="53">
        <v>300.88799999999998</v>
      </c>
      <c r="F115" s="193">
        <f t="shared" si="3"/>
        <v>508.66919836483015</v>
      </c>
      <c r="G115" s="78">
        <v>503.12400000000002</v>
      </c>
      <c r="H115" s="78">
        <v>1780.7460000000001</v>
      </c>
      <c r="I115" s="179"/>
      <c r="J115" s="193">
        <f t="shared" si="4"/>
        <v>1780.7460000000001</v>
      </c>
      <c r="K115" s="78">
        <v>193.35599999999999</v>
      </c>
      <c r="L115" s="54">
        <v>189.727</v>
      </c>
      <c r="M115" s="54">
        <v>93.8</v>
      </c>
      <c r="N115" s="54">
        <v>184.99199999999999</v>
      </c>
      <c r="O115" s="54"/>
      <c r="P115" s="54">
        <v>211.08600000000001</v>
      </c>
      <c r="Q115" s="180">
        <f t="shared" si="5"/>
        <v>3665.5001983648308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/>
      <c r="E118" s="52">
        <v>5.2999999999999999E-2</v>
      </c>
      <c r="F118" s="191">
        <f t="shared" si="3"/>
        <v>5.2999999999999999E-2</v>
      </c>
      <c r="G118" s="77">
        <v>0.37559999999999999</v>
      </c>
      <c r="H118" s="77">
        <v>11.9436</v>
      </c>
      <c r="I118" s="174"/>
      <c r="J118" s="191">
        <f t="shared" si="4"/>
        <v>11.9436</v>
      </c>
      <c r="K118" s="77">
        <v>9.8400000000000001E-2</v>
      </c>
      <c r="L118" s="33">
        <v>2.5999999999999999E-2</v>
      </c>
      <c r="M118" s="33"/>
      <c r="N118" s="33"/>
      <c r="O118" s="33"/>
      <c r="P118" s="33">
        <v>0.15359999999999999</v>
      </c>
      <c r="Q118" s="175">
        <f t="shared" si="5"/>
        <v>12.6502</v>
      </c>
      <c r="R118" s="27"/>
    </row>
    <row r="119" spans="1:18">
      <c r="A119" s="176"/>
      <c r="B119" s="307"/>
      <c r="C119" s="192" t="s">
        <v>13</v>
      </c>
      <c r="D119" s="53"/>
      <c r="E119" s="53">
        <v>44.225999999999999</v>
      </c>
      <c r="F119" s="193">
        <f t="shared" si="3"/>
        <v>44.225999999999999</v>
      </c>
      <c r="G119" s="78">
        <v>237.31200000000001</v>
      </c>
      <c r="H119" s="78">
        <v>30091.035</v>
      </c>
      <c r="I119" s="179"/>
      <c r="J119" s="193">
        <f t="shared" si="4"/>
        <v>30091.035</v>
      </c>
      <c r="K119" s="78">
        <v>87.102000000000004</v>
      </c>
      <c r="L119" s="54">
        <v>16.956</v>
      </c>
      <c r="M119" s="54"/>
      <c r="N119" s="54"/>
      <c r="O119" s="54"/>
      <c r="P119" s="54">
        <v>290.21699999999998</v>
      </c>
      <c r="Q119" s="180">
        <f t="shared" si="5"/>
        <v>30766.847999999998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/>
      <c r="E120" s="52">
        <v>1.0754999999999999</v>
      </c>
      <c r="F120" s="191">
        <f t="shared" si="3"/>
        <v>1.0754999999999999</v>
      </c>
      <c r="G120" s="77">
        <v>2.1399999999999999E-2</v>
      </c>
      <c r="H120" s="77">
        <v>0.78910000000000002</v>
      </c>
      <c r="I120" s="174"/>
      <c r="J120" s="191">
        <f t="shared" si="4"/>
        <v>0.78910000000000002</v>
      </c>
      <c r="K120" s="77">
        <v>1.32</v>
      </c>
      <c r="L120" s="33"/>
      <c r="M120" s="33"/>
      <c r="N120" s="33"/>
      <c r="O120" s="33"/>
      <c r="P120" s="33"/>
      <c r="Q120" s="175">
        <f t="shared" si="5"/>
        <v>3.2060000000000004</v>
      </c>
      <c r="R120" s="27"/>
    </row>
    <row r="121" spans="1:18">
      <c r="A121" s="176"/>
      <c r="B121" s="307"/>
      <c r="C121" s="192" t="s">
        <v>13</v>
      </c>
      <c r="D121" s="53"/>
      <c r="E121" s="53">
        <v>464.61599999999999</v>
      </c>
      <c r="F121" s="193">
        <f t="shared" si="3"/>
        <v>464.61599999999999</v>
      </c>
      <c r="G121" s="78">
        <v>37.222999999999999</v>
      </c>
      <c r="H121" s="78">
        <v>1454.77</v>
      </c>
      <c r="I121" s="179"/>
      <c r="J121" s="193">
        <f t="shared" si="4"/>
        <v>1454.77</v>
      </c>
      <c r="K121" s="78">
        <v>95.04</v>
      </c>
      <c r="L121" s="54"/>
      <c r="M121" s="54"/>
      <c r="N121" s="54"/>
      <c r="O121" s="54"/>
      <c r="P121" s="54"/>
      <c r="Q121" s="180">
        <f t="shared" si="5"/>
        <v>2051.6489999999999</v>
      </c>
      <c r="R121" s="27"/>
    </row>
    <row r="122" spans="1:18">
      <c r="A122" s="176"/>
      <c r="B122" s="306" t="s">
        <v>84</v>
      </c>
      <c r="C122" s="32" t="s">
        <v>11</v>
      </c>
      <c r="D122" s="52">
        <v>4.1840000000000002</v>
      </c>
      <c r="E122" s="52">
        <v>0.105</v>
      </c>
      <c r="F122" s="191">
        <f t="shared" si="3"/>
        <v>4.2890000000000006</v>
      </c>
      <c r="G122" s="77">
        <v>1.1191</v>
      </c>
      <c r="H122" s="77">
        <v>1.7799</v>
      </c>
      <c r="I122" s="174"/>
      <c r="J122" s="191">
        <f t="shared" si="4"/>
        <v>1.7799</v>
      </c>
      <c r="K122" s="77">
        <v>8.5000000000000006E-2</v>
      </c>
      <c r="L122" s="33">
        <v>0.65200000000000002</v>
      </c>
      <c r="M122" s="33">
        <v>7.4408000000000003</v>
      </c>
      <c r="N122" s="33">
        <v>5.7305999999999999</v>
      </c>
      <c r="O122" s="33"/>
      <c r="P122" s="33"/>
      <c r="Q122" s="175">
        <f t="shared" si="5"/>
        <v>21.096399999999999</v>
      </c>
      <c r="R122" s="27"/>
    </row>
    <row r="123" spans="1:18">
      <c r="A123" s="176"/>
      <c r="B123" s="307"/>
      <c r="C123" s="192" t="s">
        <v>13</v>
      </c>
      <c r="D123" s="53">
        <v>2466.5633805889561</v>
      </c>
      <c r="E123" s="53">
        <v>90.72</v>
      </c>
      <c r="F123" s="193">
        <f t="shared" si="3"/>
        <v>2557.2833805889559</v>
      </c>
      <c r="G123" s="78">
        <v>1284.172</v>
      </c>
      <c r="H123" s="78">
        <v>2008.9839999999999</v>
      </c>
      <c r="I123" s="179"/>
      <c r="J123" s="193">
        <f t="shared" si="4"/>
        <v>2008.9839999999999</v>
      </c>
      <c r="K123" s="78">
        <v>59.67</v>
      </c>
      <c r="L123" s="54">
        <v>1139.2809999999999</v>
      </c>
      <c r="M123" s="54">
        <v>12191.927</v>
      </c>
      <c r="N123" s="54">
        <v>6239.3209999999999</v>
      </c>
      <c r="O123" s="54"/>
      <c r="P123" s="54"/>
      <c r="Q123" s="180">
        <f t="shared" si="5"/>
        <v>25480.638380588956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1.4025000000000001</v>
      </c>
      <c r="E124" s="52">
        <v>0.84370000000000001</v>
      </c>
      <c r="F124" s="191">
        <f t="shared" si="3"/>
        <v>2.2462</v>
      </c>
      <c r="G124" s="77">
        <v>0.57030000000000003</v>
      </c>
      <c r="H124" s="77">
        <v>3.7132999999999998</v>
      </c>
      <c r="I124" s="174"/>
      <c r="J124" s="191">
        <f t="shared" si="4"/>
        <v>3.7132999999999998</v>
      </c>
      <c r="K124" s="77">
        <v>0.98409999999999997</v>
      </c>
      <c r="L124" s="33">
        <v>0.56659999999999999</v>
      </c>
      <c r="M124" s="33">
        <v>7.6799999999999993E-2</v>
      </c>
      <c r="N124" s="33">
        <v>0.12479999999999999</v>
      </c>
      <c r="O124" s="33">
        <v>2.5600000000000001E-2</v>
      </c>
      <c r="P124" s="33">
        <v>0.43780000000000002</v>
      </c>
      <c r="Q124" s="175">
        <f t="shared" si="5"/>
        <v>8.7454999999999998</v>
      </c>
      <c r="R124" s="27"/>
    </row>
    <row r="125" spans="1:18">
      <c r="A125" s="27"/>
      <c r="B125" s="307"/>
      <c r="C125" s="192" t="s">
        <v>13</v>
      </c>
      <c r="D125" s="114">
        <v>1939.2101847390525</v>
      </c>
      <c r="E125" s="53">
        <v>425.27699999999999</v>
      </c>
      <c r="F125" s="193">
        <f t="shared" si="3"/>
        <v>2364.4871847390523</v>
      </c>
      <c r="G125" s="78">
        <v>161.92699999999999</v>
      </c>
      <c r="H125" s="78">
        <v>7914.5649999999996</v>
      </c>
      <c r="I125" s="179"/>
      <c r="J125" s="193">
        <f t="shared" si="4"/>
        <v>7914.5649999999996</v>
      </c>
      <c r="K125" s="78">
        <v>438.44799999999998</v>
      </c>
      <c r="L125" s="54">
        <v>385.12900000000002</v>
      </c>
      <c r="M125" s="54">
        <v>37.874000000000002</v>
      </c>
      <c r="N125" s="54">
        <v>62.908999999999999</v>
      </c>
      <c r="O125" s="54">
        <v>53.567999999999998</v>
      </c>
      <c r="P125" s="54">
        <v>3731.8449999999998</v>
      </c>
      <c r="Q125" s="180">
        <f t="shared" si="5"/>
        <v>15150.752184739051</v>
      </c>
      <c r="R125" s="27"/>
    </row>
    <row r="126" spans="1:18">
      <c r="A126" s="27"/>
      <c r="B126" s="46" t="s">
        <v>15</v>
      </c>
      <c r="C126" s="32" t="s">
        <v>11</v>
      </c>
      <c r="D126" s="52"/>
      <c r="E126" s="52">
        <v>9.2999999999999992E-3</v>
      </c>
      <c r="F126" s="191">
        <f t="shared" si="3"/>
        <v>9.2999999999999992E-3</v>
      </c>
      <c r="G126" s="77">
        <v>0</v>
      </c>
      <c r="H126" s="77">
        <v>1.1613</v>
      </c>
      <c r="I126" s="174"/>
      <c r="J126" s="191">
        <f t="shared" si="4"/>
        <v>1.1613</v>
      </c>
      <c r="K126" s="77"/>
      <c r="L126" s="33">
        <v>0.39200000000000002</v>
      </c>
      <c r="M126" s="33"/>
      <c r="N126" s="33"/>
      <c r="O126" s="33"/>
      <c r="P126" s="33"/>
      <c r="Q126" s="175">
        <f t="shared" si="5"/>
        <v>1.5626000000000002</v>
      </c>
      <c r="R126" s="27"/>
    </row>
    <row r="127" spans="1:18">
      <c r="A127" s="27"/>
      <c r="B127" s="177" t="s">
        <v>86</v>
      </c>
      <c r="C127" s="192" t="s">
        <v>13</v>
      </c>
      <c r="D127" s="53"/>
      <c r="E127" s="53">
        <v>6.3179999999999996</v>
      </c>
      <c r="F127" s="193">
        <f t="shared" si="3"/>
        <v>6.3179999999999996</v>
      </c>
      <c r="G127" s="78">
        <v>1.7929999999999999</v>
      </c>
      <c r="H127" s="78">
        <v>1147.3920000000001</v>
      </c>
      <c r="I127" s="179"/>
      <c r="J127" s="193">
        <f t="shared" si="4"/>
        <v>1147.3920000000001</v>
      </c>
      <c r="K127" s="78"/>
      <c r="L127" s="54">
        <v>27.131</v>
      </c>
      <c r="M127" s="54"/>
      <c r="N127" s="54"/>
      <c r="O127" s="54"/>
      <c r="P127" s="54"/>
      <c r="Q127" s="180">
        <f t="shared" si="5"/>
        <v>1182.6340000000002</v>
      </c>
      <c r="R127" s="27"/>
    </row>
    <row r="128" spans="1:18">
      <c r="A128" s="27"/>
      <c r="B128" s="308" t="s">
        <v>19</v>
      </c>
      <c r="C128" s="32" t="s">
        <v>11</v>
      </c>
      <c r="D128" s="110">
        <v>9.6274999999999995</v>
      </c>
      <c r="E128" s="33">
        <v>4.8977000000000004</v>
      </c>
      <c r="F128" s="191">
        <f t="shared" si="3"/>
        <v>14.5252</v>
      </c>
      <c r="G128" s="182">
        <v>18.664799999999996</v>
      </c>
      <c r="H128" s="49">
        <v>323.49370000000005</v>
      </c>
      <c r="I128" s="50"/>
      <c r="J128" s="191">
        <f t="shared" si="4"/>
        <v>323.49370000000005</v>
      </c>
      <c r="K128" s="49">
        <v>63.895799999999987</v>
      </c>
      <c r="L128" s="33">
        <v>9.6962999999999973</v>
      </c>
      <c r="M128" s="33">
        <v>7.6826000000000008</v>
      </c>
      <c r="N128" s="33">
        <v>6.5616999999999992</v>
      </c>
      <c r="O128" s="33">
        <v>0.8143999999999999</v>
      </c>
      <c r="P128" s="33">
        <v>0.93619999999999992</v>
      </c>
      <c r="Q128" s="175">
        <f t="shared" si="5"/>
        <v>446.27069999999998</v>
      </c>
      <c r="R128" s="27"/>
    </row>
    <row r="129" spans="1:18">
      <c r="A129" s="183"/>
      <c r="B129" s="309"/>
      <c r="C129" s="192" t="s">
        <v>13</v>
      </c>
      <c r="D129" s="111">
        <v>6856.7449860396682</v>
      </c>
      <c r="E129" s="54">
        <v>2978.8089999999997</v>
      </c>
      <c r="F129" s="193">
        <f t="shared" si="3"/>
        <v>9835.5539860396675</v>
      </c>
      <c r="G129" s="68">
        <v>13203.626</v>
      </c>
      <c r="H129" s="68">
        <v>140426.916</v>
      </c>
      <c r="I129" s="63"/>
      <c r="J129" s="193">
        <f t="shared" si="4"/>
        <v>140426.916</v>
      </c>
      <c r="K129" s="68">
        <v>17476.719000000001</v>
      </c>
      <c r="L129" s="54">
        <v>5755.5550000000003</v>
      </c>
      <c r="M129" s="54">
        <v>12323.600999999999</v>
      </c>
      <c r="N129" s="54">
        <v>6666.6579999999994</v>
      </c>
      <c r="O129" s="54">
        <v>1895.9239999999998</v>
      </c>
      <c r="P129" s="54">
        <v>4298.8879999999999</v>
      </c>
      <c r="Q129" s="180">
        <f t="shared" si="5"/>
        <v>211883.44098603967</v>
      </c>
      <c r="R129" s="27"/>
    </row>
    <row r="130" spans="1:18">
      <c r="A130" s="194" t="s">
        <v>0</v>
      </c>
      <c r="B130" s="311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95" t="s">
        <v>0</v>
      </c>
      <c r="B131" s="313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96" t="s">
        <v>88</v>
      </c>
      <c r="B132" s="311" t="s">
        <v>89</v>
      </c>
      <c r="C132" s="32" t="s">
        <v>11</v>
      </c>
      <c r="D132" s="52">
        <v>0.15</v>
      </c>
      <c r="E132" s="52">
        <v>1.2E-2</v>
      </c>
      <c r="F132" s="191">
        <f t="shared" si="3"/>
        <v>0.16200000000000001</v>
      </c>
      <c r="G132" s="77">
        <v>39.083500000000001</v>
      </c>
      <c r="H132" s="77"/>
      <c r="I132" s="174"/>
      <c r="J132" s="191">
        <f t="shared" si="4"/>
        <v>0</v>
      </c>
      <c r="K132" s="77"/>
      <c r="L132" s="33">
        <v>1.391</v>
      </c>
      <c r="M132" s="33"/>
      <c r="N132" s="33"/>
      <c r="O132" s="33"/>
      <c r="P132" s="33"/>
      <c r="Q132" s="175">
        <f t="shared" si="5"/>
        <v>40.636499999999998</v>
      </c>
      <c r="R132" s="27"/>
    </row>
    <row r="133" spans="1:18">
      <c r="A133" s="196"/>
      <c r="B133" s="313"/>
      <c r="C133" s="192" t="s">
        <v>13</v>
      </c>
      <c r="D133" s="53">
        <v>46.439999634532448</v>
      </c>
      <c r="E133" s="53">
        <v>6.3179999999999996</v>
      </c>
      <c r="F133" s="193">
        <f t="shared" si="3"/>
        <v>52.757999634532446</v>
      </c>
      <c r="G133" s="78">
        <v>8211.5720000000001</v>
      </c>
      <c r="H133" s="78"/>
      <c r="I133" s="179"/>
      <c r="J133" s="193">
        <f t="shared" si="4"/>
        <v>0</v>
      </c>
      <c r="K133" s="78"/>
      <c r="L133" s="54">
        <v>150.22800000000001</v>
      </c>
      <c r="M133" s="54"/>
      <c r="N133" s="54"/>
      <c r="O133" s="54"/>
      <c r="P133" s="54"/>
      <c r="Q133" s="197">
        <f t="shared" si="5"/>
        <v>8414.5579996345314</v>
      </c>
      <c r="R133" s="27"/>
    </row>
    <row r="134" spans="1:18">
      <c r="A134" s="196" t="s">
        <v>90</v>
      </c>
      <c r="B134" s="198" t="s">
        <v>15</v>
      </c>
      <c r="C134" s="29" t="s">
        <v>11</v>
      </c>
      <c r="D134" s="115">
        <v>0.17130000000000001</v>
      </c>
      <c r="E134" s="115">
        <v>0.114</v>
      </c>
      <c r="F134" s="199">
        <f t="shared" ref="F134:F142" si="6">SUM(D134:E134)</f>
        <v>0.2853</v>
      </c>
      <c r="G134" s="139">
        <v>0.22470000000000001</v>
      </c>
      <c r="H134" s="139">
        <v>4.4194000000000004</v>
      </c>
      <c r="I134" s="200"/>
      <c r="J134" s="199">
        <f t="shared" ref="J134:J142" si="7">SUM(H134:I134)</f>
        <v>4.4194000000000004</v>
      </c>
      <c r="K134" s="139">
        <v>2.9600000000000001E-2</v>
      </c>
      <c r="L134" s="93">
        <v>3.6484000000000001</v>
      </c>
      <c r="M134" s="93"/>
      <c r="N134" s="93"/>
      <c r="O134" s="93"/>
      <c r="P134" s="93"/>
      <c r="Q134" s="175">
        <f t="shared" si="5"/>
        <v>8.6074000000000002</v>
      </c>
      <c r="R134" s="27"/>
    </row>
    <row r="135" spans="1:18">
      <c r="A135" s="196"/>
      <c r="B135" s="198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95"/>
      <c r="M135" s="161"/>
      <c r="N135" s="161"/>
      <c r="O135" s="33"/>
      <c r="P135" s="161"/>
      <c r="Q135" s="175">
        <f t="shared" si="5"/>
        <v>0</v>
      </c>
      <c r="R135" s="27"/>
    </row>
    <row r="136" spans="1:18">
      <c r="A136" s="196" t="s">
        <v>18</v>
      </c>
      <c r="B136" s="68"/>
      <c r="C136" s="192" t="s">
        <v>13</v>
      </c>
      <c r="D136" s="53">
        <v>141.74999888447405</v>
      </c>
      <c r="E136" s="53">
        <v>84.132000000000005</v>
      </c>
      <c r="F136" s="202">
        <f t="shared" si="6"/>
        <v>225.88199888447406</v>
      </c>
      <c r="G136" s="78">
        <v>353.33499999999998</v>
      </c>
      <c r="H136" s="103">
        <v>2813.51</v>
      </c>
      <c r="I136" s="179"/>
      <c r="J136" s="202">
        <f t="shared" si="7"/>
        <v>2813.51</v>
      </c>
      <c r="K136" s="103">
        <v>39.570999999999998</v>
      </c>
      <c r="L136" s="54">
        <v>1183.6510000000001</v>
      </c>
      <c r="M136" s="92"/>
      <c r="N136" s="54"/>
      <c r="O136" s="54"/>
      <c r="P136" s="54"/>
      <c r="Q136" s="197">
        <f t="shared" si="5"/>
        <v>4615.9489988844743</v>
      </c>
      <c r="R136" s="27"/>
    </row>
    <row r="137" spans="1:18">
      <c r="A137" s="75"/>
      <c r="B137" s="203" t="s">
        <v>0</v>
      </c>
      <c r="C137" s="29" t="s">
        <v>11</v>
      </c>
      <c r="D137" s="30">
        <v>0.32130000000000003</v>
      </c>
      <c r="E137" s="33">
        <v>0.126</v>
      </c>
      <c r="F137" s="199">
        <f t="shared" si="6"/>
        <v>0.44730000000000003</v>
      </c>
      <c r="G137" s="182">
        <v>39.308199999999999</v>
      </c>
      <c r="H137" s="49">
        <v>4.4194000000000004</v>
      </c>
      <c r="I137" s="47"/>
      <c r="J137" s="199">
        <f t="shared" si="7"/>
        <v>4.4194000000000004</v>
      </c>
      <c r="K137" s="49">
        <v>2.9600000000000001E-2</v>
      </c>
      <c r="L137" s="33">
        <v>5.0394000000000005</v>
      </c>
      <c r="M137" s="33"/>
      <c r="N137" s="160"/>
      <c r="O137" s="93"/>
      <c r="P137" s="93"/>
      <c r="Q137" s="175">
        <f t="shared" si="5"/>
        <v>49.243900000000004</v>
      </c>
      <c r="R137" s="27"/>
    </row>
    <row r="138" spans="1:18">
      <c r="A138" s="75"/>
      <c r="B138" s="204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33"/>
      <c r="N138" s="69"/>
      <c r="O138" s="33"/>
      <c r="P138" s="33"/>
      <c r="Q138" s="175">
        <f t="shared" si="5"/>
        <v>0</v>
      </c>
      <c r="R138" s="27"/>
    </row>
    <row r="139" spans="1:18">
      <c r="A139" s="205"/>
      <c r="B139" s="63"/>
      <c r="C139" s="192" t="s">
        <v>13</v>
      </c>
      <c r="D139" s="54">
        <v>188.18999851900651</v>
      </c>
      <c r="E139" s="54">
        <v>90.45</v>
      </c>
      <c r="F139" s="202">
        <f t="shared" si="6"/>
        <v>278.6399985190065</v>
      </c>
      <c r="G139" s="68">
        <v>8564.9069999999992</v>
      </c>
      <c r="H139" s="68">
        <v>2813.51</v>
      </c>
      <c r="I139" s="63"/>
      <c r="J139" s="202">
        <f t="shared" si="7"/>
        <v>2813.51</v>
      </c>
      <c r="K139" s="68">
        <v>39.570999999999998</v>
      </c>
      <c r="L139" s="54">
        <v>1333.8790000000001</v>
      </c>
      <c r="M139" s="54"/>
      <c r="N139" s="70"/>
      <c r="O139" s="54"/>
      <c r="P139" s="54"/>
      <c r="Q139" s="197">
        <f t="shared" si="5"/>
        <v>13030.506998519008</v>
      </c>
      <c r="R139" s="27"/>
    </row>
    <row r="140" spans="1:18">
      <c r="A140" s="75"/>
      <c r="B140" s="28" t="s">
        <v>0</v>
      </c>
      <c r="C140" s="29" t="s">
        <v>11</v>
      </c>
      <c r="D140" s="147">
        <f t="shared" ref="D140:G140" si="8">D137+D128+D104</f>
        <v>368.49239999999992</v>
      </c>
      <c r="E140" s="147">
        <f t="shared" si="8"/>
        <v>327.48525000000001</v>
      </c>
      <c r="F140" s="199">
        <f>SUM(D140:E140)</f>
        <v>695.97764999999993</v>
      </c>
      <c r="G140" s="147">
        <f t="shared" si="8"/>
        <v>3695.7157999999995</v>
      </c>
      <c r="H140" s="152">
        <f>H137+H128+H104</f>
        <v>8661.5043000000005</v>
      </c>
      <c r="I140" s="57"/>
      <c r="J140" s="199">
        <f t="shared" si="7"/>
        <v>8661.5043000000005</v>
      </c>
      <c r="K140" s="155">
        <f t="shared" ref="K140" si="9">K137+K128+K104</f>
        <v>2009.0077000000001</v>
      </c>
      <c r="L140" s="93">
        <f>L137+L128+L104</f>
        <v>370.49459999999982</v>
      </c>
      <c r="M140" s="33">
        <f>M137+M128+M104</f>
        <v>8.2604000000000006</v>
      </c>
      <c r="N140" s="97">
        <f>N104+N128+N137</f>
        <v>59.681100000000001</v>
      </c>
      <c r="O140" s="93">
        <f t="shared" ref="O140:P140" si="10">O137+O128+O104</f>
        <v>4.5343</v>
      </c>
      <c r="P140" s="93">
        <f t="shared" si="10"/>
        <v>43.527099999999997</v>
      </c>
      <c r="Q140" s="175">
        <f t="shared" si="5"/>
        <v>15548.702949999997</v>
      </c>
      <c r="R140" s="27"/>
    </row>
    <row r="141" spans="1:18">
      <c r="A141" s="75"/>
      <c r="B141" s="31" t="s">
        <v>93</v>
      </c>
      <c r="C141" s="32" t="s">
        <v>92</v>
      </c>
      <c r="D141" s="117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33"/>
      <c r="N141" s="69"/>
      <c r="O141" s="33"/>
      <c r="P141" s="33"/>
      <c r="Q141" s="175">
        <f t="shared" ref="Q141:Q142" si="11">SUM(F141:G141,J141:P141)</f>
        <v>0</v>
      </c>
      <c r="R141" s="27"/>
    </row>
    <row r="142" spans="1:18" ht="19.5" thickBot="1">
      <c r="A142" s="76"/>
      <c r="B142" s="35"/>
      <c r="C142" s="36" t="s">
        <v>13</v>
      </c>
      <c r="D142" s="136">
        <f t="shared" ref="D142:G142" si="12">D139+D129+D105</f>
        <v>198229.36199999996</v>
      </c>
      <c r="E142" s="136">
        <f t="shared" si="12"/>
        <v>186584.05899999998</v>
      </c>
      <c r="F142" s="207">
        <f t="shared" si="6"/>
        <v>384813.42099999997</v>
      </c>
      <c r="G142" s="136">
        <f t="shared" si="12"/>
        <v>668891.42400000023</v>
      </c>
      <c r="H142" s="154">
        <f>H139+H129+H105</f>
        <v>1168626.7429999998</v>
      </c>
      <c r="I142" s="58"/>
      <c r="J142" s="207">
        <f t="shared" si="7"/>
        <v>1168626.7429999998</v>
      </c>
      <c r="K142" s="149">
        <f t="shared" ref="K142" si="13">K139+K129+K105</f>
        <v>283373.79899999994</v>
      </c>
      <c r="L142" s="37">
        <f>L139+L129+L105</f>
        <v>99075.207999999999</v>
      </c>
      <c r="M142" s="37">
        <f>M139+M129+M105</f>
        <v>12479.954999999998</v>
      </c>
      <c r="N142" s="71">
        <f>N105+N129+N139</f>
        <v>31429.182000000001</v>
      </c>
      <c r="O142" s="37">
        <f t="shared" ref="O142:P142" si="14">O139+O129+O105</f>
        <v>4592.5929999999998</v>
      </c>
      <c r="P142" s="37">
        <f t="shared" si="14"/>
        <v>19085.623</v>
      </c>
      <c r="Q142" s="187">
        <f t="shared" si="11"/>
        <v>2672367.9480000003</v>
      </c>
      <c r="R142" s="27"/>
    </row>
    <row r="143" spans="1:18">
      <c r="Q143" s="208" t="s">
        <v>94</v>
      </c>
    </row>
    <row r="145" spans="7:7">
      <c r="G145" s="112"/>
    </row>
    <row r="146" spans="7:7">
      <c r="G146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F133" zoomScale="50" zoomScaleNormal="50" workbookViewId="0">
      <selection activeCell="G153" sqref="G153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104</v>
      </c>
      <c r="C3" s="35"/>
      <c r="F3" s="35"/>
      <c r="I3" s="35"/>
      <c r="J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/>
      <c r="E5" s="52"/>
      <c r="F5" s="173">
        <f>SUM(D5:E5)</f>
        <v>0</v>
      </c>
      <c r="G5" s="77">
        <v>0.82499999999999996</v>
      </c>
      <c r="H5" s="77">
        <v>59.755200000000002</v>
      </c>
      <c r="I5" s="174"/>
      <c r="J5" s="173">
        <f>SUM(H5:I5)</f>
        <v>59.755200000000002</v>
      </c>
      <c r="K5" s="77">
        <v>1116.681</v>
      </c>
      <c r="L5" s="33">
        <v>2.9000000000000001E-2</v>
      </c>
      <c r="M5" s="33"/>
      <c r="N5" s="33"/>
      <c r="O5" s="33"/>
      <c r="P5" s="33"/>
      <c r="Q5" s="175">
        <f>SUM(F5:G5,J5:P5)</f>
        <v>1177.2902000000001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>
        <v>17.82</v>
      </c>
      <c r="H6" s="78">
        <v>2526.6750000000002</v>
      </c>
      <c r="I6" s="179"/>
      <c r="J6" s="178">
        <f>SUM(H6:I6)</f>
        <v>2526.6750000000002</v>
      </c>
      <c r="K6" s="78">
        <v>69523.441000000006</v>
      </c>
      <c r="L6" s="54">
        <v>24.084</v>
      </c>
      <c r="M6" s="54"/>
      <c r="N6" s="54"/>
      <c r="O6" s="54"/>
      <c r="P6" s="54"/>
      <c r="Q6" s="180">
        <f>SUM(F6:G6,J6:P6)</f>
        <v>72092.02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2.75E-2</v>
      </c>
      <c r="F7" s="181">
        <f t="shared" ref="F7:F68" si="0">SUM(D7:E7)</f>
        <v>2.75E-2</v>
      </c>
      <c r="G7" s="77"/>
      <c r="H7" s="77">
        <v>1.1970000000000001</v>
      </c>
      <c r="I7" s="174"/>
      <c r="J7" s="181">
        <f t="shared" ref="J7:J68" si="1">SUM(H7:I7)</f>
        <v>1.1970000000000001</v>
      </c>
      <c r="K7" s="77">
        <v>5.0326000000000004</v>
      </c>
      <c r="L7" s="33"/>
      <c r="M7" s="33"/>
      <c r="N7" s="33"/>
      <c r="O7" s="33"/>
      <c r="P7" s="33"/>
      <c r="Q7" s="175">
        <f t="shared" ref="Q7:Q68" si="2">SUM(F7:G7,J7:P7)</f>
        <v>6.2571000000000003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13.5</v>
      </c>
      <c r="F8" s="178">
        <f t="shared" si="0"/>
        <v>13.5</v>
      </c>
      <c r="G8" s="78"/>
      <c r="H8" s="78">
        <v>24.117000000000001</v>
      </c>
      <c r="I8" s="179"/>
      <c r="J8" s="178">
        <f t="shared" si="1"/>
        <v>24.117000000000001</v>
      </c>
      <c r="K8" s="78">
        <v>141.988</v>
      </c>
      <c r="L8" s="54"/>
      <c r="M8" s="54"/>
      <c r="N8" s="54"/>
      <c r="O8" s="54"/>
      <c r="P8" s="54"/>
      <c r="Q8" s="180">
        <f t="shared" si="2"/>
        <v>179.60500000000002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/>
      <c r="E9" s="33">
        <v>2.75E-2</v>
      </c>
      <c r="F9" s="181">
        <f>SUM(D9:E9)</f>
        <v>2.75E-2</v>
      </c>
      <c r="G9" s="49">
        <v>0.82499999999999996</v>
      </c>
      <c r="H9" s="49">
        <v>60.952200000000005</v>
      </c>
      <c r="I9" s="50"/>
      <c r="J9" s="181">
        <f>SUM(H9:I9)</f>
        <v>60.952200000000005</v>
      </c>
      <c r="K9" s="49">
        <v>1121.7136</v>
      </c>
      <c r="L9" s="33">
        <v>2.9000000000000001E-2</v>
      </c>
      <c r="M9" s="33"/>
      <c r="N9" s="33"/>
      <c r="O9" s="33"/>
      <c r="P9" s="33"/>
      <c r="Q9" s="175">
        <f t="shared" si="2"/>
        <v>1183.5473</v>
      </c>
      <c r="R9" s="47"/>
    </row>
    <row r="10" spans="1:18">
      <c r="A10" s="183"/>
      <c r="B10" s="309"/>
      <c r="C10" s="177" t="s">
        <v>13</v>
      </c>
      <c r="D10" s="109"/>
      <c r="E10" s="54">
        <v>13.5</v>
      </c>
      <c r="F10" s="178">
        <f t="shared" si="0"/>
        <v>13.5</v>
      </c>
      <c r="G10" s="68">
        <v>17.82</v>
      </c>
      <c r="H10" s="68">
        <v>2550.7920000000004</v>
      </c>
      <c r="I10" s="63"/>
      <c r="J10" s="178">
        <f t="shared" si="1"/>
        <v>2550.7920000000004</v>
      </c>
      <c r="K10" s="68">
        <v>69665.429000000004</v>
      </c>
      <c r="L10" s="54">
        <v>24.084</v>
      </c>
      <c r="M10" s="54"/>
      <c r="N10" s="54"/>
      <c r="O10" s="54"/>
      <c r="P10" s="54"/>
      <c r="Q10" s="180">
        <f t="shared" si="2"/>
        <v>72271.625</v>
      </c>
      <c r="R10" s="47"/>
    </row>
    <row r="11" spans="1:18">
      <c r="A11" s="310" t="s">
        <v>20</v>
      </c>
      <c r="B11" s="311"/>
      <c r="C11" s="48" t="s">
        <v>11</v>
      </c>
      <c r="D11" s="52">
        <v>183.25620000000001</v>
      </c>
      <c r="E11" s="52"/>
      <c r="F11" s="181">
        <f t="shared" si="0"/>
        <v>183.25620000000001</v>
      </c>
      <c r="G11" s="77">
        <v>0.33650000000000002</v>
      </c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183.59270000000001</v>
      </c>
      <c r="R11" s="47"/>
    </row>
    <row r="12" spans="1:18">
      <c r="A12" s="312"/>
      <c r="B12" s="313"/>
      <c r="C12" s="177" t="s">
        <v>13</v>
      </c>
      <c r="D12" s="53">
        <v>50319.38218507397</v>
      </c>
      <c r="E12" s="53"/>
      <c r="F12" s="178">
        <f t="shared" si="0"/>
        <v>50319.38218507397</v>
      </c>
      <c r="G12" s="78">
        <v>113.47199999999999</v>
      </c>
      <c r="H12" s="78"/>
      <c r="I12" s="179"/>
      <c r="J12" s="178">
        <f t="shared" si="1"/>
        <v>0</v>
      </c>
      <c r="K12" s="103"/>
      <c r="L12" s="54"/>
      <c r="M12" s="54"/>
      <c r="N12" s="54"/>
      <c r="O12" s="54"/>
      <c r="P12" s="54"/>
      <c r="Q12" s="180">
        <f t="shared" si="2"/>
        <v>50432.854185073971</v>
      </c>
      <c r="R12" s="47"/>
    </row>
    <row r="13" spans="1:18">
      <c r="A13" s="27"/>
      <c r="B13" s="306" t="s">
        <v>21</v>
      </c>
      <c r="C13" s="48" t="s">
        <v>11</v>
      </c>
      <c r="D13" s="52">
        <v>2.6896</v>
      </c>
      <c r="E13" s="52">
        <v>4.7081</v>
      </c>
      <c r="F13" s="181">
        <f t="shared" si="0"/>
        <v>7.3977000000000004</v>
      </c>
      <c r="G13" s="77">
        <v>0.10059999999999999</v>
      </c>
      <c r="H13" s="77"/>
      <c r="I13" s="174"/>
      <c r="J13" s="181">
        <f t="shared" si="1"/>
        <v>0</v>
      </c>
      <c r="K13" s="77"/>
      <c r="L13" s="33">
        <v>0.1197</v>
      </c>
      <c r="M13" s="33"/>
      <c r="N13" s="33"/>
      <c r="O13" s="33"/>
      <c r="P13" s="33"/>
      <c r="Q13" s="175">
        <f t="shared" si="2"/>
        <v>7.6180000000000003</v>
      </c>
      <c r="R13" s="47"/>
    </row>
    <row r="14" spans="1:18">
      <c r="A14" s="172" t="s">
        <v>0</v>
      </c>
      <c r="B14" s="307"/>
      <c r="C14" s="177" t="s">
        <v>13</v>
      </c>
      <c r="D14" s="53">
        <v>7042.2260284415988</v>
      </c>
      <c r="E14" s="53">
        <v>15353.045</v>
      </c>
      <c r="F14" s="178">
        <f t="shared" si="0"/>
        <v>22395.271028441599</v>
      </c>
      <c r="G14" s="78">
        <v>890.06700000000001</v>
      </c>
      <c r="H14" s="78"/>
      <c r="I14" s="179"/>
      <c r="J14" s="178">
        <f t="shared" si="1"/>
        <v>0</v>
      </c>
      <c r="K14" s="78"/>
      <c r="L14" s="54">
        <v>374.85700000000003</v>
      </c>
      <c r="M14" s="54"/>
      <c r="N14" s="54"/>
      <c r="O14" s="54"/>
      <c r="P14" s="54"/>
      <c r="Q14" s="180">
        <f t="shared" si="2"/>
        <v>23660.195028441598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17.1096</v>
      </c>
      <c r="E15" s="52"/>
      <c r="F15" s="181">
        <f t="shared" si="0"/>
        <v>17.1096</v>
      </c>
      <c r="G15" s="77"/>
      <c r="H15" s="77"/>
      <c r="I15" s="174"/>
      <c r="J15" s="181">
        <f t="shared" si="1"/>
        <v>0</v>
      </c>
      <c r="K15" s="77"/>
      <c r="L15" s="33"/>
      <c r="M15" s="33"/>
      <c r="N15" s="33"/>
      <c r="O15" s="33"/>
      <c r="P15" s="33"/>
      <c r="Q15" s="175">
        <f t="shared" si="2"/>
        <v>17.1096</v>
      </c>
      <c r="R15" s="47"/>
    </row>
    <row r="16" spans="1:18">
      <c r="A16" s="176" t="s">
        <v>0</v>
      </c>
      <c r="B16" s="307"/>
      <c r="C16" s="177" t="s">
        <v>13</v>
      </c>
      <c r="D16" s="53">
        <v>5990.2078039476573</v>
      </c>
      <c r="E16" s="53"/>
      <c r="F16" s="178">
        <f t="shared" si="0"/>
        <v>5990.2078039476573</v>
      </c>
      <c r="G16" s="78"/>
      <c r="H16" s="78"/>
      <c r="I16" s="179"/>
      <c r="J16" s="178">
        <f t="shared" si="1"/>
        <v>0</v>
      </c>
      <c r="K16" s="78"/>
      <c r="L16" s="54"/>
      <c r="M16" s="54"/>
      <c r="N16" s="54"/>
      <c r="O16" s="54"/>
      <c r="P16" s="54"/>
      <c r="Q16" s="180">
        <f t="shared" si="2"/>
        <v>5990.2078039476573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25.348800000000001</v>
      </c>
      <c r="E17" s="52">
        <v>36.005800000000001</v>
      </c>
      <c r="F17" s="181">
        <f t="shared" si="0"/>
        <v>61.354600000000005</v>
      </c>
      <c r="G17" s="77">
        <v>26.784400000000002</v>
      </c>
      <c r="H17" s="77"/>
      <c r="I17" s="174"/>
      <c r="J17" s="181">
        <f t="shared" si="1"/>
        <v>0</v>
      </c>
      <c r="K17" s="77"/>
      <c r="L17" s="33">
        <v>0.214</v>
      </c>
      <c r="M17" s="33"/>
      <c r="N17" s="33"/>
      <c r="O17" s="33"/>
      <c r="P17" s="33"/>
      <c r="Q17" s="175">
        <f t="shared" si="2"/>
        <v>88.353000000000009</v>
      </c>
      <c r="R17" s="47"/>
    </row>
    <row r="18" spans="1:18">
      <c r="A18" s="176"/>
      <c r="B18" s="307"/>
      <c r="C18" s="177" t="s">
        <v>13</v>
      </c>
      <c r="D18" s="53">
        <v>25903.334233301259</v>
      </c>
      <c r="E18" s="53">
        <v>36047.440999999999</v>
      </c>
      <c r="F18" s="178">
        <f t="shared" si="0"/>
        <v>61950.775233301261</v>
      </c>
      <c r="G18" s="78">
        <v>34185.33</v>
      </c>
      <c r="H18" s="78"/>
      <c r="I18" s="179"/>
      <c r="J18" s="178">
        <f t="shared" si="1"/>
        <v>0</v>
      </c>
      <c r="K18" s="78"/>
      <c r="L18" s="54">
        <v>310.01</v>
      </c>
      <c r="M18" s="54"/>
      <c r="N18" s="54"/>
      <c r="O18" s="54"/>
      <c r="P18" s="54"/>
      <c r="Q18" s="180">
        <f t="shared" si="2"/>
        <v>96446.115233301258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34.370600000000003</v>
      </c>
      <c r="E19" s="52">
        <v>49.300199999999997</v>
      </c>
      <c r="F19" s="181">
        <f t="shared" si="0"/>
        <v>83.6708</v>
      </c>
      <c r="G19" s="77">
        <v>5.3517999999999999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89.022599999999997</v>
      </c>
      <c r="R19" s="47"/>
    </row>
    <row r="20" spans="1:18">
      <c r="A20" s="176"/>
      <c r="B20" s="177" t="s">
        <v>28</v>
      </c>
      <c r="C20" s="177" t="s">
        <v>13</v>
      </c>
      <c r="D20" s="53">
        <v>24973.892762339983</v>
      </c>
      <c r="E20" s="53">
        <v>40603.14</v>
      </c>
      <c r="F20" s="178">
        <f t="shared" si="0"/>
        <v>65577.032762339979</v>
      </c>
      <c r="G20" s="78">
        <v>2732.904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4"/>
      <c r="Q20" s="180">
        <f t="shared" si="2"/>
        <v>68309.936762339974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74.687100000000001</v>
      </c>
      <c r="E21" s="52">
        <v>131.79740000000001</v>
      </c>
      <c r="F21" s="181">
        <f t="shared" si="0"/>
        <v>206.48450000000003</v>
      </c>
      <c r="G21" s="77">
        <v>31.144400000000001</v>
      </c>
      <c r="H21" s="77"/>
      <c r="I21" s="174"/>
      <c r="J21" s="181">
        <f t="shared" si="1"/>
        <v>0</v>
      </c>
      <c r="K21" s="77"/>
      <c r="L21" s="33">
        <v>1E-3</v>
      </c>
      <c r="M21" s="33"/>
      <c r="N21" s="33"/>
      <c r="O21" s="33"/>
      <c r="P21" s="33"/>
      <c r="Q21" s="175">
        <f t="shared" si="2"/>
        <v>237.62990000000002</v>
      </c>
      <c r="R21" s="47"/>
    </row>
    <row r="22" spans="1:18">
      <c r="A22" s="27"/>
      <c r="B22" s="307"/>
      <c r="C22" s="177" t="s">
        <v>13</v>
      </c>
      <c r="D22" s="53">
        <v>38519.636527646238</v>
      </c>
      <c r="E22" s="53">
        <v>65925.145999999993</v>
      </c>
      <c r="F22" s="178">
        <f t="shared" si="0"/>
        <v>104444.78252764622</v>
      </c>
      <c r="G22" s="78">
        <v>14414.357</v>
      </c>
      <c r="H22" s="78"/>
      <c r="I22" s="179"/>
      <c r="J22" s="178">
        <f t="shared" si="1"/>
        <v>0</v>
      </c>
      <c r="K22" s="78"/>
      <c r="L22" s="54">
        <v>2.7</v>
      </c>
      <c r="M22" s="54"/>
      <c r="N22" s="54"/>
      <c r="O22" s="54"/>
      <c r="P22" s="54"/>
      <c r="Q22" s="180">
        <f t="shared" si="2"/>
        <v>118861.83952764623</v>
      </c>
      <c r="R22" s="47"/>
    </row>
    <row r="23" spans="1:18">
      <c r="A23" s="27"/>
      <c r="B23" s="308" t="s">
        <v>19</v>
      </c>
      <c r="C23" s="48" t="s">
        <v>11</v>
      </c>
      <c r="D23" s="110">
        <v>154.20569999999998</v>
      </c>
      <c r="E23" s="33">
        <v>221.81150000000002</v>
      </c>
      <c r="F23" s="181">
        <f t="shared" si="0"/>
        <v>376.0172</v>
      </c>
      <c r="G23" s="49">
        <v>63.381200000000007</v>
      </c>
      <c r="H23" s="49"/>
      <c r="I23" s="50"/>
      <c r="J23" s="181">
        <f t="shared" si="1"/>
        <v>0</v>
      </c>
      <c r="K23" s="49"/>
      <c r="L23" s="33">
        <v>0.3347</v>
      </c>
      <c r="M23" s="33"/>
      <c r="N23" s="33"/>
      <c r="O23" s="33"/>
      <c r="P23" s="33"/>
      <c r="Q23" s="175">
        <f t="shared" si="2"/>
        <v>439.73310000000004</v>
      </c>
      <c r="R23" s="47"/>
    </row>
    <row r="24" spans="1:18">
      <c r="A24" s="183"/>
      <c r="B24" s="309"/>
      <c r="C24" s="177" t="s">
        <v>13</v>
      </c>
      <c r="D24" s="111">
        <v>102429.29735567674</v>
      </c>
      <c r="E24" s="54">
        <v>157928.772</v>
      </c>
      <c r="F24" s="178">
        <f t="shared" si="0"/>
        <v>260358.06935567674</v>
      </c>
      <c r="G24" s="68">
        <v>52222.65800000001</v>
      </c>
      <c r="H24" s="68"/>
      <c r="I24" s="63"/>
      <c r="J24" s="178">
        <f t="shared" si="1"/>
        <v>0</v>
      </c>
      <c r="K24" s="68"/>
      <c r="L24" s="54">
        <v>687.56700000000001</v>
      </c>
      <c r="M24" s="54"/>
      <c r="N24" s="54"/>
      <c r="O24" s="54"/>
      <c r="P24" s="54"/>
      <c r="Q24" s="180">
        <f t="shared" si="2"/>
        <v>313268.29435567674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0.96160000000000001</v>
      </c>
      <c r="E25" s="52">
        <v>0.43</v>
      </c>
      <c r="F25" s="181">
        <f t="shared" si="0"/>
        <v>1.3915999999999999</v>
      </c>
      <c r="G25" s="77">
        <v>278.15719999999999</v>
      </c>
      <c r="H25" s="77"/>
      <c r="I25" s="174"/>
      <c r="J25" s="181">
        <f t="shared" si="1"/>
        <v>0</v>
      </c>
      <c r="K25" s="77"/>
      <c r="L25" s="33">
        <v>1.49E-2</v>
      </c>
      <c r="M25" s="33"/>
      <c r="N25" s="33"/>
      <c r="O25" s="33"/>
      <c r="P25" s="33"/>
      <c r="Q25" s="175">
        <f t="shared" si="2"/>
        <v>279.56369999999998</v>
      </c>
      <c r="R25" s="47"/>
    </row>
    <row r="26" spans="1:18">
      <c r="A26" s="176" t="s">
        <v>31</v>
      </c>
      <c r="B26" s="307"/>
      <c r="C26" s="177" t="s">
        <v>13</v>
      </c>
      <c r="D26" s="53">
        <v>754.61108018558832</v>
      </c>
      <c r="E26" s="53">
        <v>314.928</v>
      </c>
      <c r="F26" s="178">
        <f t="shared" si="0"/>
        <v>1069.5390801855883</v>
      </c>
      <c r="G26" s="78">
        <v>250733.87299999999</v>
      </c>
      <c r="H26" s="78"/>
      <c r="I26" s="179"/>
      <c r="J26" s="178">
        <f t="shared" si="1"/>
        <v>0</v>
      </c>
      <c r="K26" s="78"/>
      <c r="L26" s="54">
        <v>30.984999999999999</v>
      </c>
      <c r="M26" s="54"/>
      <c r="N26" s="54"/>
      <c r="O26" s="54"/>
      <c r="P26" s="54"/>
      <c r="Q26" s="180">
        <f t="shared" si="2"/>
        <v>251834.39708018556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10.195</v>
      </c>
      <c r="E27" s="52">
        <v>8.782</v>
      </c>
      <c r="F27" s="181">
        <f t="shared" si="0"/>
        <v>18.977</v>
      </c>
      <c r="G27" s="77">
        <v>4.7778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23.754799999999999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2655.1798599087306</v>
      </c>
      <c r="E28" s="53">
        <v>2814.9650000000001</v>
      </c>
      <c r="F28" s="178">
        <f t="shared" si="0"/>
        <v>5470.1448599087307</v>
      </c>
      <c r="G28" s="78">
        <v>3422.232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4"/>
      <c r="Q28" s="180">
        <f t="shared" si="2"/>
        <v>8892.3768599087307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v>11.156600000000001</v>
      </c>
      <c r="E29" s="33">
        <v>9.2119999999999997</v>
      </c>
      <c r="F29" s="181">
        <f t="shared" si="0"/>
        <v>20.368600000000001</v>
      </c>
      <c r="G29" s="49">
        <v>282.935</v>
      </c>
      <c r="H29" s="49"/>
      <c r="I29" s="50"/>
      <c r="J29" s="181">
        <f t="shared" si="1"/>
        <v>0</v>
      </c>
      <c r="K29" s="49"/>
      <c r="L29" s="33">
        <v>1.49E-2</v>
      </c>
      <c r="M29" s="55"/>
      <c r="N29" s="33"/>
      <c r="O29" s="33"/>
      <c r="P29" s="33"/>
      <c r="Q29" s="175">
        <f t="shared" si="2"/>
        <v>303.31850000000003</v>
      </c>
      <c r="R29" s="47"/>
    </row>
    <row r="30" spans="1:18">
      <c r="A30" s="183"/>
      <c r="B30" s="309"/>
      <c r="C30" s="177" t="s">
        <v>13</v>
      </c>
      <c r="D30" s="111">
        <v>3409.790940094319</v>
      </c>
      <c r="E30" s="54">
        <v>3129.893</v>
      </c>
      <c r="F30" s="178">
        <f t="shared" si="0"/>
        <v>6539.683940094319</v>
      </c>
      <c r="G30" s="68">
        <v>254156.10499999998</v>
      </c>
      <c r="H30" s="68"/>
      <c r="I30" s="63"/>
      <c r="J30" s="178">
        <f t="shared" si="1"/>
        <v>0</v>
      </c>
      <c r="K30" s="68"/>
      <c r="L30" s="54">
        <v>30.984999999999999</v>
      </c>
      <c r="M30" s="68"/>
      <c r="N30" s="54"/>
      <c r="O30" s="54"/>
      <c r="P30" s="54"/>
      <c r="Q30" s="180">
        <f t="shared" si="2"/>
        <v>260726.77394009428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3.6819999999999999</v>
      </c>
      <c r="E31" s="52">
        <v>4.3970000000000002</v>
      </c>
      <c r="F31" s="181">
        <f t="shared" si="0"/>
        <v>8.0790000000000006</v>
      </c>
      <c r="G31" s="77">
        <v>4.6795999999999998</v>
      </c>
      <c r="H31" s="77">
        <v>675.03920000000005</v>
      </c>
      <c r="I31" s="174"/>
      <c r="J31" s="181">
        <f t="shared" si="1"/>
        <v>675.03920000000005</v>
      </c>
      <c r="K31" s="77">
        <v>86.303299999999993</v>
      </c>
      <c r="L31" s="33">
        <v>37.920400000000001</v>
      </c>
      <c r="M31" s="33">
        <v>6.7999999999999996E-3</v>
      </c>
      <c r="N31" s="33">
        <v>6.2102000000000004</v>
      </c>
      <c r="O31" s="33">
        <v>0.47360000000000002</v>
      </c>
      <c r="P31" s="33">
        <v>14.1005</v>
      </c>
      <c r="Q31" s="175">
        <f t="shared" si="2"/>
        <v>832.81260000000009</v>
      </c>
      <c r="R31" s="47"/>
    </row>
    <row r="32" spans="1:18">
      <c r="A32" s="176" t="s">
        <v>36</v>
      </c>
      <c r="B32" s="307"/>
      <c r="C32" s="177" t="s">
        <v>13</v>
      </c>
      <c r="D32" s="53">
        <v>884.9314333096911</v>
      </c>
      <c r="E32" s="53">
        <v>1035.838</v>
      </c>
      <c r="F32" s="178">
        <f t="shared" si="0"/>
        <v>1920.7694333096911</v>
      </c>
      <c r="G32" s="78">
        <v>1626.3140000000001</v>
      </c>
      <c r="H32" s="78">
        <v>224717.62899999999</v>
      </c>
      <c r="I32" s="179"/>
      <c r="J32" s="178">
        <f t="shared" si="1"/>
        <v>224717.62899999999</v>
      </c>
      <c r="K32" s="78">
        <v>19405.538</v>
      </c>
      <c r="L32" s="54">
        <v>17766.501</v>
      </c>
      <c r="M32" s="54">
        <v>1.716</v>
      </c>
      <c r="N32" s="54">
        <v>1001.272</v>
      </c>
      <c r="O32" s="54">
        <v>159.601</v>
      </c>
      <c r="P32" s="54">
        <v>2833.7179999999998</v>
      </c>
      <c r="Q32" s="180">
        <f t="shared" si="2"/>
        <v>269433.05843330972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0.1578</v>
      </c>
      <c r="E33" s="52">
        <v>8.5900000000000004E-2</v>
      </c>
      <c r="F33" s="181">
        <f t="shared" si="0"/>
        <v>0.2437</v>
      </c>
      <c r="G33" s="77">
        <v>0.1038</v>
      </c>
      <c r="H33" s="77">
        <v>320.40960000000001</v>
      </c>
      <c r="I33" s="174"/>
      <c r="J33" s="181">
        <f t="shared" si="1"/>
        <v>320.40960000000001</v>
      </c>
      <c r="K33" s="77">
        <v>60.9298</v>
      </c>
      <c r="L33" s="33">
        <v>0.70909999999999995</v>
      </c>
      <c r="M33" s="33"/>
      <c r="N33" s="33">
        <v>1.17E-2</v>
      </c>
      <c r="O33" s="33"/>
      <c r="P33" s="33">
        <v>0.32179999999999997</v>
      </c>
      <c r="Q33" s="175">
        <f t="shared" si="2"/>
        <v>382.72950000000003</v>
      </c>
      <c r="R33" s="47"/>
    </row>
    <row r="34" spans="1:18">
      <c r="A34" s="176" t="s">
        <v>38</v>
      </c>
      <c r="B34" s="307"/>
      <c r="C34" s="177" t="s">
        <v>13</v>
      </c>
      <c r="D34" s="53">
        <v>30.962518366371121</v>
      </c>
      <c r="E34" s="53">
        <v>12.76</v>
      </c>
      <c r="F34" s="178">
        <f t="shared" si="0"/>
        <v>43.722518366371119</v>
      </c>
      <c r="G34" s="78">
        <v>38.274000000000001</v>
      </c>
      <c r="H34" s="78">
        <v>23624.356</v>
      </c>
      <c r="I34" s="179"/>
      <c r="J34" s="178">
        <f t="shared" si="1"/>
        <v>23624.356</v>
      </c>
      <c r="K34" s="78">
        <v>4558.3320000000003</v>
      </c>
      <c r="L34" s="54">
        <v>207.83099999999999</v>
      </c>
      <c r="M34" s="54"/>
      <c r="N34" s="54">
        <v>1.4750000000000001</v>
      </c>
      <c r="O34" s="54"/>
      <c r="P34" s="54">
        <v>27.091000000000001</v>
      </c>
      <c r="Q34" s="180">
        <f t="shared" si="2"/>
        <v>28501.081518366365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138">
        <v>363.51499999999999</v>
      </c>
      <c r="I35" s="174"/>
      <c r="J35" s="181">
        <f t="shared" si="1"/>
        <v>363.51499999999999</v>
      </c>
      <c r="K35" s="77">
        <v>5.0110000000000001</v>
      </c>
      <c r="L35" s="33">
        <v>2.9000000000000001E-2</v>
      </c>
      <c r="M35" s="33"/>
      <c r="N35" s="33">
        <v>0.41820000000000002</v>
      </c>
      <c r="O35" s="33"/>
      <c r="P35" s="33"/>
      <c r="Q35" s="175">
        <f t="shared" si="2"/>
        <v>368.97320000000002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32397.305</v>
      </c>
      <c r="I36" s="179"/>
      <c r="J36" s="178">
        <f t="shared" si="1"/>
        <v>32397.305</v>
      </c>
      <c r="K36" s="78">
        <v>334.62200000000001</v>
      </c>
      <c r="L36" s="54">
        <v>14.688000000000001</v>
      </c>
      <c r="M36" s="54"/>
      <c r="N36" s="54">
        <v>141.245</v>
      </c>
      <c r="O36" s="54"/>
      <c r="P36" s="54"/>
      <c r="Q36" s="180">
        <f t="shared" si="2"/>
        <v>32887.86</v>
      </c>
      <c r="R36" s="47"/>
    </row>
    <row r="37" spans="1:18">
      <c r="A37" s="27"/>
      <c r="B37" s="308" t="s">
        <v>19</v>
      </c>
      <c r="C37" s="48" t="s">
        <v>11</v>
      </c>
      <c r="D37" s="110">
        <v>3.8397999999999999</v>
      </c>
      <c r="E37" s="33">
        <v>4.4828999999999999</v>
      </c>
      <c r="F37" s="181">
        <f t="shared" si="0"/>
        <v>8.3226999999999993</v>
      </c>
      <c r="G37" s="49">
        <v>4.7833999999999994</v>
      </c>
      <c r="H37" s="49">
        <v>1358.9638</v>
      </c>
      <c r="I37" s="50"/>
      <c r="J37" s="181">
        <f t="shared" si="1"/>
        <v>1358.9638</v>
      </c>
      <c r="K37" s="49">
        <v>152.24409999999997</v>
      </c>
      <c r="L37" s="33">
        <v>38.658500000000004</v>
      </c>
      <c r="M37" s="33">
        <v>6.7999999999999996E-3</v>
      </c>
      <c r="N37" s="33">
        <v>6.6401000000000003</v>
      </c>
      <c r="O37" s="33">
        <v>0.47360000000000002</v>
      </c>
      <c r="P37" s="33">
        <v>14.4223</v>
      </c>
      <c r="Q37" s="175">
        <f t="shared" si="2"/>
        <v>1584.5153</v>
      </c>
      <c r="R37" s="47"/>
    </row>
    <row r="38" spans="1:18">
      <c r="A38" s="183"/>
      <c r="B38" s="309"/>
      <c r="C38" s="177" t="s">
        <v>13</v>
      </c>
      <c r="D38" s="111">
        <v>915.89395167606222</v>
      </c>
      <c r="E38" s="54">
        <v>1048.598</v>
      </c>
      <c r="F38" s="178">
        <f t="shared" si="0"/>
        <v>1964.4919516760622</v>
      </c>
      <c r="G38" s="68">
        <v>1664.5880000000002</v>
      </c>
      <c r="H38" s="68">
        <v>280739.28999999998</v>
      </c>
      <c r="I38" s="63"/>
      <c r="J38" s="178">
        <f t="shared" si="1"/>
        <v>280739.28999999998</v>
      </c>
      <c r="K38" s="68">
        <v>24298.492000000002</v>
      </c>
      <c r="L38" s="54">
        <v>17989.019999999997</v>
      </c>
      <c r="M38" s="54">
        <v>1.716</v>
      </c>
      <c r="N38" s="54">
        <v>1143.9920000000002</v>
      </c>
      <c r="O38" s="54">
        <v>159.601</v>
      </c>
      <c r="P38" s="54">
        <v>2860.8089999999997</v>
      </c>
      <c r="Q38" s="180">
        <f t="shared" si="2"/>
        <v>330821.99995167617</v>
      </c>
      <c r="R38" s="47"/>
    </row>
    <row r="39" spans="1:18">
      <c r="A39" s="310" t="s">
        <v>40</v>
      </c>
      <c r="B39" s="311"/>
      <c r="C39" s="48" t="s">
        <v>11</v>
      </c>
      <c r="D39" s="52">
        <v>3.7999999999999999E-2</v>
      </c>
      <c r="E39" s="52"/>
      <c r="F39" s="181">
        <f t="shared" si="0"/>
        <v>3.7999999999999999E-2</v>
      </c>
      <c r="G39" s="77"/>
      <c r="H39" s="77"/>
      <c r="I39" s="174"/>
      <c r="J39" s="181">
        <f t="shared" si="1"/>
        <v>0</v>
      </c>
      <c r="K39" s="77"/>
      <c r="L39" s="33"/>
      <c r="M39" s="33"/>
      <c r="N39" s="33"/>
      <c r="O39" s="33"/>
      <c r="P39" s="33"/>
      <c r="Q39" s="175">
        <f t="shared" si="2"/>
        <v>3.7999999999999999E-2</v>
      </c>
      <c r="R39" s="47"/>
    </row>
    <row r="40" spans="1:18">
      <c r="A40" s="312"/>
      <c r="B40" s="313"/>
      <c r="C40" s="177" t="s">
        <v>13</v>
      </c>
      <c r="D40" s="53">
        <v>71.819996210669345</v>
      </c>
      <c r="E40" s="53"/>
      <c r="F40" s="178">
        <f t="shared" si="0"/>
        <v>71.819996210669345</v>
      </c>
      <c r="G40" s="78"/>
      <c r="H40" s="78"/>
      <c r="I40" s="179"/>
      <c r="J40" s="178">
        <f t="shared" si="1"/>
        <v>0</v>
      </c>
      <c r="K40" s="78"/>
      <c r="L40" s="54"/>
      <c r="M40" s="54"/>
      <c r="N40" s="54"/>
      <c r="O40" s="54"/>
      <c r="P40" s="54"/>
      <c r="Q40" s="180">
        <f t="shared" si="2"/>
        <v>71.819996210669345</v>
      </c>
      <c r="R40" s="47"/>
    </row>
    <row r="41" spans="1:18">
      <c r="A41" s="310" t="s">
        <v>41</v>
      </c>
      <c r="B41" s="311"/>
      <c r="C41" s="48" t="s">
        <v>11</v>
      </c>
      <c r="D41" s="52">
        <v>1.5509999999999999</v>
      </c>
      <c r="E41" s="52">
        <v>4.2999999999999997E-2</v>
      </c>
      <c r="F41" s="181">
        <f t="shared" si="0"/>
        <v>1.5939999999999999</v>
      </c>
      <c r="G41" s="77"/>
      <c r="H41" s="77">
        <v>1.6000000000000001E-3</v>
      </c>
      <c r="I41" s="174"/>
      <c r="J41" s="181">
        <f t="shared" si="1"/>
        <v>1.6000000000000001E-3</v>
      </c>
      <c r="K41" s="77">
        <v>0.16</v>
      </c>
      <c r="L41" s="33">
        <v>-4.2999999999999997E-2</v>
      </c>
      <c r="M41" s="33"/>
      <c r="N41" s="33"/>
      <c r="O41" s="33"/>
      <c r="P41" s="33"/>
      <c r="Q41" s="175">
        <f t="shared" si="2"/>
        <v>1.7125999999999999</v>
      </c>
      <c r="R41" s="47"/>
    </row>
    <row r="42" spans="1:18">
      <c r="A42" s="312"/>
      <c r="B42" s="313"/>
      <c r="C42" s="177" t="s">
        <v>13</v>
      </c>
      <c r="D42" s="53">
        <v>1430.5733245208071</v>
      </c>
      <c r="E42" s="53">
        <v>46.44</v>
      </c>
      <c r="F42" s="178">
        <f t="shared" si="0"/>
        <v>1477.0133245208071</v>
      </c>
      <c r="G42" s="78"/>
      <c r="H42" s="78">
        <v>0.25900000000000001</v>
      </c>
      <c r="I42" s="179"/>
      <c r="J42" s="178">
        <f t="shared" si="1"/>
        <v>0.25900000000000001</v>
      </c>
      <c r="K42" s="78">
        <v>21.341000000000001</v>
      </c>
      <c r="L42" s="54">
        <v>-1.393</v>
      </c>
      <c r="M42" s="54"/>
      <c r="N42" s="54"/>
      <c r="O42" s="54"/>
      <c r="P42" s="54"/>
      <c r="Q42" s="180">
        <f t="shared" si="2"/>
        <v>1497.220324520807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6.8999999999999999E-3</v>
      </c>
      <c r="H45" s="77">
        <v>1.4E-3</v>
      </c>
      <c r="I45" s="174"/>
      <c r="J45" s="181">
        <f t="shared" si="1"/>
        <v>1.4E-3</v>
      </c>
      <c r="K45" s="77"/>
      <c r="L45" s="33"/>
      <c r="M45" s="33"/>
      <c r="N45" s="33"/>
      <c r="O45" s="33"/>
      <c r="P45" s="33"/>
      <c r="Q45" s="175">
        <f t="shared" si="2"/>
        <v>8.3000000000000001E-3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>
        <v>12.475</v>
      </c>
      <c r="H46" s="103">
        <v>2.16</v>
      </c>
      <c r="I46" s="179"/>
      <c r="J46" s="178">
        <f t="shared" si="1"/>
        <v>2.16</v>
      </c>
      <c r="K46" s="78"/>
      <c r="L46" s="54"/>
      <c r="M46" s="54"/>
      <c r="N46" s="54"/>
      <c r="O46" s="54"/>
      <c r="P46" s="54"/>
      <c r="Q46" s="180">
        <f t="shared" si="2"/>
        <v>14.635</v>
      </c>
      <c r="R46" s="47"/>
    </row>
    <row r="47" spans="1:18">
      <c r="A47" s="310" t="s">
        <v>44</v>
      </c>
      <c r="B47" s="311"/>
      <c r="C47" s="48" t="s">
        <v>11</v>
      </c>
      <c r="D47" s="52">
        <v>5.1999999999999998E-2</v>
      </c>
      <c r="E47" s="52"/>
      <c r="F47" s="181">
        <f t="shared" si="0"/>
        <v>5.1999999999999998E-2</v>
      </c>
      <c r="G47" s="77">
        <v>0</v>
      </c>
      <c r="H47" s="77">
        <v>5.6000000000000001E-2</v>
      </c>
      <c r="I47" s="174"/>
      <c r="J47" s="181">
        <f t="shared" si="1"/>
        <v>5.6000000000000001E-2</v>
      </c>
      <c r="K47" s="77">
        <v>2E-3</v>
      </c>
      <c r="L47" s="33"/>
      <c r="M47" s="33"/>
      <c r="N47" s="33"/>
      <c r="O47" s="33"/>
      <c r="P47" s="33"/>
      <c r="Q47" s="175">
        <f t="shared" si="2"/>
        <v>0.11</v>
      </c>
      <c r="R47" s="47"/>
    </row>
    <row r="48" spans="1:18">
      <c r="A48" s="312"/>
      <c r="B48" s="313"/>
      <c r="C48" s="177" t="s">
        <v>13</v>
      </c>
      <c r="D48" s="53">
        <v>33.047998256338076</v>
      </c>
      <c r="E48" s="53"/>
      <c r="F48" s="178">
        <f t="shared" si="0"/>
        <v>33.047998256338076</v>
      </c>
      <c r="G48" s="78">
        <v>0.49099999999999999</v>
      </c>
      <c r="H48" s="78">
        <v>104.709</v>
      </c>
      <c r="I48" s="179"/>
      <c r="J48" s="178">
        <f t="shared" si="1"/>
        <v>104.709</v>
      </c>
      <c r="K48" s="78">
        <v>0.64800000000000002</v>
      </c>
      <c r="L48" s="54"/>
      <c r="M48" s="54"/>
      <c r="N48" s="54"/>
      <c r="O48" s="54"/>
      <c r="P48" s="54"/>
      <c r="Q48" s="180">
        <f t="shared" si="2"/>
        <v>138.89599825633806</v>
      </c>
      <c r="R48" s="47"/>
    </row>
    <row r="49" spans="1:18">
      <c r="A49" s="310" t="s">
        <v>45</v>
      </c>
      <c r="B49" s="311"/>
      <c r="C49" s="48" t="s">
        <v>11</v>
      </c>
      <c r="D49" s="52"/>
      <c r="E49" s="52"/>
      <c r="F49" s="181">
        <f t="shared" si="0"/>
        <v>0</v>
      </c>
      <c r="G49" s="77">
        <v>959.21450000000004</v>
      </c>
      <c r="H49" s="77">
        <v>3279.7836000000002</v>
      </c>
      <c r="I49" s="174"/>
      <c r="J49" s="181">
        <f t="shared" si="1"/>
        <v>3279.7836000000002</v>
      </c>
      <c r="K49" s="77">
        <v>40.406500000000001</v>
      </c>
      <c r="L49" s="33">
        <v>1E-3</v>
      </c>
      <c r="M49" s="33"/>
      <c r="N49" s="33"/>
      <c r="O49" s="33"/>
      <c r="P49" s="33"/>
      <c r="Q49" s="175">
        <f t="shared" si="2"/>
        <v>4279.405600000001</v>
      </c>
      <c r="R49" s="47"/>
    </row>
    <row r="50" spans="1:18">
      <c r="A50" s="312"/>
      <c r="B50" s="313"/>
      <c r="C50" s="177" t="s">
        <v>13</v>
      </c>
      <c r="D50" s="53"/>
      <c r="E50" s="53"/>
      <c r="F50" s="178">
        <f t="shared" si="0"/>
        <v>0</v>
      </c>
      <c r="G50" s="78">
        <v>57012.307000000001</v>
      </c>
      <c r="H50" s="78">
        <v>177813.48800000001</v>
      </c>
      <c r="I50" s="179"/>
      <c r="J50" s="178">
        <f t="shared" si="1"/>
        <v>177813.48800000001</v>
      </c>
      <c r="K50" s="78">
        <v>1720.729</v>
      </c>
      <c r="L50" s="54">
        <v>0.432</v>
      </c>
      <c r="M50" s="54"/>
      <c r="N50" s="54"/>
      <c r="O50" s="54"/>
      <c r="P50" s="54"/>
      <c r="Q50" s="180">
        <f t="shared" si="2"/>
        <v>236546.95600000001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0.57499999999999996</v>
      </c>
      <c r="F51" s="181">
        <f t="shared" si="0"/>
        <v>0.57499999999999996</v>
      </c>
      <c r="G51" s="77"/>
      <c r="H51" s="77"/>
      <c r="I51" s="174"/>
      <c r="J51" s="181">
        <f t="shared" si="1"/>
        <v>0</v>
      </c>
      <c r="K51" s="77">
        <v>11.56</v>
      </c>
      <c r="L51" s="33"/>
      <c r="M51" s="33"/>
      <c r="N51" s="33"/>
      <c r="O51" s="33"/>
      <c r="P51" s="33"/>
      <c r="Q51" s="175">
        <f t="shared" si="2"/>
        <v>12.135</v>
      </c>
      <c r="R51" s="47"/>
    </row>
    <row r="52" spans="1:18">
      <c r="A52" s="312"/>
      <c r="B52" s="313"/>
      <c r="C52" s="177" t="s">
        <v>13</v>
      </c>
      <c r="D52" s="53"/>
      <c r="E52" s="53">
        <v>293.274</v>
      </c>
      <c r="F52" s="178">
        <f t="shared" si="0"/>
        <v>293.274</v>
      </c>
      <c r="G52" s="78"/>
      <c r="H52" s="78"/>
      <c r="I52" s="179"/>
      <c r="J52" s="178">
        <f t="shared" si="1"/>
        <v>0</v>
      </c>
      <c r="K52" s="78">
        <v>1906.0920000000001</v>
      </c>
      <c r="L52" s="54"/>
      <c r="M52" s="54"/>
      <c r="N52" s="54"/>
      <c r="O52" s="54"/>
      <c r="P52" s="54"/>
      <c r="Q52" s="180">
        <f t="shared" si="2"/>
        <v>2199.366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2.6200000000000001E-2</v>
      </c>
      <c r="H53" s="77">
        <v>0.40339999999999998</v>
      </c>
      <c r="I53" s="174"/>
      <c r="J53" s="181">
        <f t="shared" si="1"/>
        <v>0.40339999999999998</v>
      </c>
      <c r="K53" s="77">
        <v>0.1762</v>
      </c>
      <c r="L53" s="33">
        <v>6.9199999999999998E-2</v>
      </c>
      <c r="M53" s="33"/>
      <c r="N53" s="33"/>
      <c r="O53" s="33"/>
      <c r="P53" s="33"/>
      <c r="Q53" s="175">
        <f t="shared" si="2"/>
        <v>0.67500000000000004</v>
      </c>
      <c r="R53" s="47"/>
    </row>
    <row r="54" spans="1:18">
      <c r="A54" s="312"/>
      <c r="B54" s="313"/>
      <c r="C54" s="177" t="s">
        <v>13</v>
      </c>
      <c r="D54" s="53"/>
      <c r="E54" s="53"/>
      <c r="F54" s="178">
        <f t="shared" si="0"/>
        <v>0</v>
      </c>
      <c r="G54" s="78">
        <v>91.158000000000001</v>
      </c>
      <c r="H54" s="78">
        <v>479.51900000000001</v>
      </c>
      <c r="I54" s="179"/>
      <c r="J54" s="178">
        <f t="shared" si="1"/>
        <v>479.51900000000001</v>
      </c>
      <c r="K54" s="78">
        <v>186.69399999999999</v>
      </c>
      <c r="L54" s="54">
        <v>115.09399999999999</v>
      </c>
      <c r="M54" s="54"/>
      <c r="N54" s="54"/>
      <c r="O54" s="54"/>
      <c r="P54" s="54"/>
      <c r="Q54" s="180">
        <f t="shared" si="2"/>
        <v>872.46499999999992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0.5877</v>
      </c>
      <c r="E55" s="52"/>
      <c r="F55" s="181">
        <f t="shared" si="0"/>
        <v>0.5877</v>
      </c>
      <c r="G55" s="77"/>
      <c r="H55" s="77">
        <v>4.0000000000000002E-4</v>
      </c>
      <c r="I55" s="174"/>
      <c r="J55" s="181">
        <f t="shared" si="1"/>
        <v>4.0000000000000002E-4</v>
      </c>
      <c r="K55" s="77"/>
      <c r="L55" s="33">
        <v>4.0000000000000001E-3</v>
      </c>
      <c r="M55" s="33"/>
      <c r="N55" s="33"/>
      <c r="O55" s="33"/>
      <c r="P55" s="33"/>
      <c r="Q55" s="175">
        <f t="shared" si="2"/>
        <v>0.59209999999999996</v>
      </c>
      <c r="R55" s="47"/>
    </row>
    <row r="56" spans="1:18">
      <c r="A56" s="176" t="s">
        <v>36</v>
      </c>
      <c r="B56" s="307"/>
      <c r="C56" s="177" t="s">
        <v>13</v>
      </c>
      <c r="D56" s="53">
        <v>507.77277320914743</v>
      </c>
      <c r="E56" s="53"/>
      <c r="F56" s="178">
        <f t="shared" si="0"/>
        <v>507.77277320914743</v>
      </c>
      <c r="G56" s="78"/>
      <c r="H56" s="78">
        <v>0.25900000000000001</v>
      </c>
      <c r="I56" s="179"/>
      <c r="J56" s="178">
        <f t="shared" si="1"/>
        <v>0.25900000000000001</v>
      </c>
      <c r="K56" s="78"/>
      <c r="L56" s="54">
        <v>4.968</v>
      </c>
      <c r="M56" s="54"/>
      <c r="N56" s="54"/>
      <c r="O56" s="54"/>
      <c r="P56" s="54"/>
      <c r="Q56" s="180">
        <f t="shared" si="2"/>
        <v>512.99977320914741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1.8E-3</v>
      </c>
      <c r="E57" s="52">
        <v>5.5999999999999999E-3</v>
      </c>
      <c r="F57" s="181">
        <f t="shared" si="0"/>
        <v>7.4000000000000003E-3</v>
      </c>
      <c r="G57" s="77">
        <v>0</v>
      </c>
      <c r="H57" s="77"/>
      <c r="I57" s="174"/>
      <c r="J57" s="181">
        <f t="shared" si="1"/>
        <v>0</v>
      </c>
      <c r="K57" s="77">
        <v>1.5599999999999999E-2</v>
      </c>
      <c r="L57" s="33">
        <v>3.5000000000000001E-3</v>
      </c>
      <c r="M57" s="33"/>
      <c r="N57" s="33"/>
      <c r="O57" s="33"/>
      <c r="P57" s="33"/>
      <c r="Q57" s="175">
        <f t="shared" si="2"/>
        <v>2.6499999999999999E-2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1.2635999333305734</v>
      </c>
      <c r="E58" s="53">
        <v>6.048</v>
      </c>
      <c r="F58" s="178">
        <f t="shared" si="0"/>
        <v>7.311599933330573</v>
      </c>
      <c r="G58" s="78">
        <v>0.32</v>
      </c>
      <c r="H58" s="103"/>
      <c r="I58" s="179"/>
      <c r="J58" s="178">
        <f t="shared" si="1"/>
        <v>0</v>
      </c>
      <c r="K58" s="78">
        <v>5.2720000000000002</v>
      </c>
      <c r="L58" s="54">
        <v>2.7429999999999999</v>
      </c>
      <c r="M58" s="54"/>
      <c r="N58" s="54"/>
      <c r="O58" s="54"/>
      <c r="P58" s="54"/>
      <c r="Q58" s="180">
        <f t="shared" si="2"/>
        <v>15.646599933330574</v>
      </c>
      <c r="R58" s="47"/>
    </row>
    <row r="59" spans="1:18">
      <c r="A59" s="27"/>
      <c r="B59" s="308" t="s">
        <v>19</v>
      </c>
      <c r="C59" s="48" t="s">
        <v>11</v>
      </c>
      <c r="D59" s="110">
        <v>0.58950000000000002</v>
      </c>
      <c r="E59" s="33">
        <v>5.5999999999999999E-3</v>
      </c>
      <c r="F59" s="181">
        <f t="shared" si="0"/>
        <v>0.59510000000000007</v>
      </c>
      <c r="G59" s="49">
        <v>0</v>
      </c>
      <c r="H59" s="49">
        <v>4.0000000000000002E-4</v>
      </c>
      <c r="I59" s="50"/>
      <c r="J59" s="181">
        <f t="shared" si="1"/>
        <v>4.0000000000000002E-4</v>
      </c>
      <c r="K59" s="49">
        <v>1.5599999999999999E-2</v>
      </c>
      <c r="L59" s="33">
        <v>7.4999999999999997E-3</v>
      </c>
      <c r="M59" s="33"/>
      <c r="N59" s="33"/>
      <c r="O59" s="33"/>
      <c r="P59" s="33"/>
      <c r="Q59" s="175">
        <f t="shared" si="2"/>
        <v>0.61859999999999993</v>
      </c>
      <c r="R59" s="47"/>
    </row>
    <row r="60" spans="1:18">
      <c r="A60" s="183"/>
      <c r="B60" s="309"/>
      <c r="C60" s="177" t="s">
        <v>13</v>
      </c>
      <c r="D60" s="111">
        <v>509.036373142478</v>
      </c>
      <c r="E60" s="54">
        <v>6.048</v>
      </c>
      <c r="F60" s="178">
        <f t="shared" si="0"/>
        <v>515.08437314247794</v>
      </c>
      <c r="G60" s="68">
        <v>0.32</v>
      </c>
      <c r="H60" s="68">
        <v>0.25900000000000001</v>
      </c>
      <c r="I60" s="63"/>
      <c r="J60" s="178">
        <f t="shared" si="1"/>
        <v>0.25900000000000001</v>
      </c>
      <c r="K60" s="68">
        <v>5.2720000000000002</v>
      </c>
      <c r="L60" s="54">
        <v>7.7110000000000003</v>
      </c>
      <c r="M60" s="54"/>
      <c r="N60" s="54"/>
      <c r="O60" s="54"/>
      <c r="P60" s="54"/>
      <c r="Q60" s="180">
        <f t="shared" si="2"/>
        <v>528.64637314247807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7.6499999999999999E-2</v>
      </c>
      <c r="E61" s="52"/>
      <c r="F61" s="181">
        <f t="shared" si="0"/>
        <v>7.6499999999999999E-2</v>
      </c>
      <c r="G61" s="77">
        <v>1.2655000000000001</v>
      </c>
      <c r="H61" s="77">
        <v>8.1549999999999994</v>
      </c>
      <c r="I61" s="174"/>
      <c r="J61" s="181">
        <f t="shared" si="1"/>
        <v>8.1549999999999994</v>
      </c>
      <c r="K61" s="77"/>
      <c r="L61" s="33">
        <v>0.68430000000000002</v>
      </c>
      <c r="M61" s="33"/>
      <c r="N61" s="33"/>
      <c r="O61" s="33"/>
      <c r="P61" s="33"/>
      <c r="Q61" s="175">
        <f t="shared" si="2"/>
        <v>10.1813</v>
      </c>
      <c r="R61" s="47"/>
    </row>
    <row r="62" spans="1:18">
      <c r="A62" s="176" t="s">
        <v>51</v>
      </c>
      <c r="B62" s="307"/>
      <c r="C62" s="177" t="s">
        <v>13</v>
      </c>
      <c r="D62" s="53">
        <v>6.5987996518374397</v>
      </c>
      <c r="E62" s="53"/>
      <c r="F62" s="178">
        <f t="shared" si="0"/>
        <v>6.5987996518374397</v>
      </c>
      <c r="G62" s="78">
        <v>94.86</v>
      </c>
      <c r="H62" s="78">
        <v>574.79</v>
      </c>
      <c r="I62" s="179"/>
      <c r="J62" s="178">
        <f t="shared" si="1"/>
        <v>574.79</v>
      </c>
      <c r="K62" s="78"/>
      <c r="L62" s="54">
        <v>81.400999999999996</v>
      </c>
      <c r="M62" s="54"/>
      <c r="N62" s="54"/>
      <c r="O62" s="54"/>
      <c r="P62" s="54"/>
      <c r="Q62" s="180">
        <f t="shared" si="2"/>
        <v>757.64979965183738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0.85</v>
      </c>
      <c r="E63" s="52">
        <v>6.09</v>
      </c>
      <c r="F63" s="181">
        <f t="shared" si="0"/>
        <v>6.9399999999999995</v>
      </c>
      <c r="G63" s="77">
        <v>182.273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189.21299999999999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55.079997093896793</v>
      </c>
      <c r="E64" s="53">
        <v>458.24400000000003</v>
      </c>
      <c r="F64" s="178">
        <f t="shared" si="0"/>
        <v>513.32399709389688</v>
      </c>
      <c r="G64" s="78">
        <v>27449.813999999998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27963.137997093894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109.14100000000001</v>
      </c>
      <c r="H65" s="77"/>
      <c r="I65" s="174"/>
      <c r="J65" s="181">
        <f t="shared" si="1"/>
        <v>0</v>
      </c>
      <c r="K65" s="77">
        <v>6.0000000000000001E-3</v>
      </c>
      <c r="L65" s="33">
        <v>2E-3</v>
      </c>
      <c r="M65" s="33"/>
      <c r="N65" s="33"/>
      <c r="O65" s="33"/>
      <c r="P65" s="33"/>
      <c r="Q65" s="175">
        <f t="shared" si="2"/>
        <v>109.149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25921.125</v>
      </c>
      <c r="H66" s="78"/>
      <c r="I66" s="179"/>
      <c r="J66" s="178">
        <f t="shared" si="1"/>
        <v>0</v>
      </c>
      <c r="K66" s="78">
        <v>4.8600000000000003</v>
      </c>
      <c r="L66" s="54">
        <v>1.62</v>
      </c>
      <c r="M66" s="54"/>
      <c r="N66" s="54"/>
      <c r="O66" s="54"/>
      <c r="P66" s="54"/>
      <c r="Q66" s="180">
        <f t="shared" si="2"/>
        <v>25927.605</v>
      </c>
      <c r="R66" s="47"/>
    </row>
    <row r="67" spans="1:18">
      <c r="A67" s="27"/>
      <c r="B67" s="46" t="s">
        <v>15</v>
      </c>
      <c r="C67" s="48" t="s">
        <v>11</v>
      </c>
      <c r="D67" s="52"/>
      <c r="E67" s="52">
        <v>5.0000000000000001E-3</v>
      </c>
      <c r="F67" s="181">
        <f t="shared" si="0"/>
        <v>5.0000000000000001E-3</v>
      </c>
      <c r="G67" s="77">
        <v>36.486400000000003</v>
      </c>
      <c r="H67" s="77"/>
      <c r="I67" s="174"/>
      <c r="J67" s="181">
        <f t="shared" si="1"/>
        <v>0</v>
      </c>
      <c r="K67" s="77">
        <v>1.8540000000000001</v>
      </c>
      <c r="L67" s="33">
        <v>2E-3</v>
      </c>
      <c r="M67" s="33"/>
      <c r="N67" s="33"/>
      <c r="O67" s="33"/>
      <c r="P67" s="33"/>
      <c r="Q67" s="175">
        <f t="shared" si="2"/>
        <v>38.347400000000007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/>
      <c r="E68" s="56">
        <v>1.296</v>
      </c>
      <c r="F68" s="185">
        <f t="shared" si="0"/>
        <v>1.296</v>
      </c>
      <c r="G68" s="104">
        <v>4390.7330000000002</v>
      </c>
      <c r="H68" s="104"/>
      <c r="I68" s="186"/>
      <c r="J68" s="185">
        <f t="shared" si="1"/>
        <v>0</v>
      </c>
      <c r="K68" s="104">
        <v>128.178</v>
      </c>
      <c r="L68" s="37">
        <v>1.4039999999999999</v>
      </c>
      <c r="M68" s="37"/>
      <c r="N68" s="37"/>
      <c r="O68" s="37"/>
      <c r="P68" s="37"/>
      <c r="Q68" s="187">
        <f t="shared" si="2"/>
        <v>4521.6110000000008</v>
      </c>
      <c r="R68" s="47"/>
    </row>
    <row r="69" spans="1:18">
      <c r="D69" s="112"/>
      <c r="E69" s="112"/>
      <c r="F69" s="64"/>
      <c r="G69" s="145"/>
      <c r="H69" s="145"/>
      <c r="I69" s="64"/>
      <c r="J69" s="137"/>
      <c r="K69" s="145"/>
      <c r="Q69" s="67"/>
    </row>
    <row r="70" spans="1:18">
      <c r="D70" s="112"/>
      <c r="E70" s="112"/>
      <c r="F70" s="64"/>
      <c r="G70" s="145"/>
      <c r="H70" s="145"/>
      <c r="I70" s="64"/>
      <c r="J70" s="137"/>
      <c r="K70" s="145"/>
      <c r="Q70" s="67"/>
    </row>
    <row r="71" spans="1:18">
      <c r="D71" s="112"/>
      <c r="E71" s="112"/>
      <c r="F71" s="64"/>
      <c r="G71" s="145"/>
      <c r="H71" s="145"/>
      <c r="I71" s="64"/>
      <c r="J71" s="137"/>
      <c r="K71" s="145"/>
      <c r="Q71" s="67"/>
    </row>
    <row r="72" spans="1:18">
      <c r="D72" s="112"/>
      <c r="E72" s="112"/>
      <c r="F72" s="64"/>
      <c r="G72" s="145"/>
      <c r="H72" s="145"/>
      <c r="I72" s="64"/>
      <c r="J72" s="137"/>
      <c r="K72" s="145"/>
      <c r="Q72" s="67"/>
    </row>
    <row r="73" spans="1:18">
      <c r="D73" s="112"/>
      <c r="E73" s="112"/>
      <c r="F73" s="64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104</v>
      </c>
      <c r="C74" s="35"/>
      <c r="D74" s="113"/>
      <c r="E74" s="113"/>
      <c r="F74" s="65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v>0.92649999999999999</v>
      </c>
      <c r="E76" s="33">
        <v>6.0949999999999998</v>
      </c>
      <c r="F76" s="191">
        <f t="shared" ref="F76:F133" si="3">SUM(D76:E76)</f>
        <v>7.0214999999999996</v>
      </c>
      <c r="G76" s="49">
        <v>329.16590000000002</v>
      </c>
      <c r="H76" s="49">
        <v>8.1549999999999994</v>
      </c>
      <c r="I76" s="50"/>
      <c r="J76" s="191">
        <f t="shared" ref="J76:J133" si="4">SUM(H76:I76)</f>
        <v>8.1549999999999994</v>
      </c>
      <c r="K76" s="49">
        <v>1.86</v>
      </c>
      <c r="L76" s="33">
        <v>0.68830000000000002</v>
      </c>
      <c r="M76" s="33"/>
      <c r="N76" s="33"/>
      <c r="O76" s="33"/>
      <c r="P76" s="33"/>
      <c r="Q76" s="175">
        <f t="shared" ref="Q76:Q140" si="5">SUM(F76:G76,J76:P76)</f>
        <v>346.89070000000004</v>
      </c>
      <c r="R76" s="27"/>
    </row>
    <row r="77" spans="1:18">
      <c r="A77" s="166" t="s">
        <v>53</v>
      </c>
      <c r="B77" s="309"/>
      <c r="C77" s="192" t="s">
        <v>13</v>
      </c>
      <c r="D77" s="111">
        <v>61.678796745734232</v>
      </c>
      <c r="E77" s="54">
        <v>459.54</v>
      </c>
      <c r="F77" s="193">
        <f t="shared" si="3"/>
        <v>521.21879674573427</v>
      </c>
      <c r="G77" s="68">
        <v>57856.531999999999</v>
      </c>
      <c r="H77" s="68">
        <v>574.79</v>
      </c>
      <c r="I77" s="63"/>
      <c r="J77" s="193">
        <f t="shared" si="4"/>
        <v>574.79</v>
      </c>
      <c r="K77" s="68">
        <v>133.03800000000001</v>
      </c>
      <c r="L77" s="54">
        <v>84.424999999999997</v>
      </c>
      <c r="M77" s="54"/>
      <c r="N77" s="54"/>
      <c r="O77" s="54"/>
      <c r="P77" s="54"/>
      <c r="Q77" s="180">
        <f t="shared" si="5"/>
        <v>59170.003796745739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0.84540000000000004</v>
      </c>
      <c r="E78" s="52">
        <v>2.8466</v>
      </c>
      <c r="F78" s="191">
        <f t="shared" si="3"/>
        <v>3.6920000000000002</v>
      </c>
      <c r="G78" s="77">
        <v>0.1295</v>
      </c>
      <c r="H78" s="77">
        <v>47.7072</v>
      </c>
      <c r="I78" s="174"/>
      <c r="J78" s="191">
        <f t="shared" si="4"/>
        <v>47.7072</v>
      </c>
      <c r="K78" s="77">
        <v>0.93869999999999998</v>
      </c>
      <c r="L78" s="33">
        <v>0.31740000000000002</v>
      </c>
      <c r="M78" s="33">
        <v>2.3099999999999999E-2</v>
      </c>
      <c r="N78" s="33">
        <v>9.1388999999999996</v>
      </c>
      <c r="O78" s="33">
        <v>0.25169999999999998</v>
      </c>
      <c r="P78" s="33">
        <v>0.25269999999999998</v>
      </c>
      <c r="Q78" s="175">
        <f t="shared" si="5"/>
        <v>62.451199999999993</v>
      </c>
      <c r="R78" s="27"/>
    </row>
    <row r="79" spans="1:18">
      <c r="A79" s="176" t="s">
        <v>31</v>
      </c>
      <c r="B79" s="307"/>
      <c r="C79" s="192" t="s">
        <v>13</v>
      </c>
      <c r="D79" s="53">
        <v>1824.020543761942</v>
      </c>
      <c r="E79" s="53">
        <v>3115.65</v>
      </c>
      <c r="F79" s="193">
        <f t="shared" si="3"/>
        <v>4939.6705437619421</v>
      </c>
      <c r="G79" s="78">
        <v>290.28500000000003</v>
      </c>
      <c r="H79" s="78">
        <v>36681.023000000001</v>
      </c>
      <c r="I79" s="179"/>
      <c r="J79" s="193">
        <f t="shared" si="4"/>
        <v>36681.023000000001</v>
      </c>
      <c r="K79" s="78">
        <v>800.39300000000003</v>
      </c>
      <c r="L79" s="54">
        <v>506.36200000000002</v>
      </c>
      <c r="M79" s="54">
        <v>18.423999999999999</v>
      </c>
      <c r="N79" s="54">
        <v>9466.4429999999993</v>
      </c>
      <c r="O79" s="54">
        <v>376.11399999999998</v>
      </c>
      <c r="P79" s="54">
        <v>522.62199999999996</v>
      </c>
      <c r="Q79" s="180">
        <f t="shared" si="5"/>
        <v>53601.336543761943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2.1583999999999999</v>
      </c>
      <c r="I80" s="174"/>
      <c r="J80" s="191">
        <f t="shared" si="4"/>
        <v>2.1583999999999999</v>
      </c>
      <c r="K80" s="77">
        <v>1.7000000000000001E-2</v>
      </c>
      <c r="L80" s="33"/>
      <c r="M80" s="33"/>
      <c r="N80" s="33"/>
      <c r="O80" s="33"/>
      <c r="P80" s="33"/>
      <c r="Q80" s="175">
        <f t="shared" si="5"/>
        <v>2.1753999999999998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394.904</v>
      </c>
      <c r="I81" s="179"/>
      <c r="J81" s="193">
        <f t="shared" si="4"/>
        <v>394.904</v>
      </c>
      <c r="K81" s="78">
        <v>3.024</v>
      </c>
      <c r="L81" s="54"/>
      <c r="M81" s="54"/>
      <c r="N81" s="54"/>
      <c r="O81" s="54"/>
      <c r="P81" s="54"/>
      <c r="Q81" s="180">
        <f t="shared" si="5"/>
        <v>397.928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>
        <v>4.0000000000000002E-4</v>
      </c>
      <c r="I82" s="174"/>
      <c r="J82" s="191">
        <f t="shared" si="4"/>
        <v>4.0000000000000002E-4</v>
      </c>
      <c r="K82" s="77"/>
      <c r="L82" s="33"/>
      <c r="M82" s="33"/>
      <c r="N82" s="33"/>
      <c r="O82" s="33"/>
      <c r="P82" s="33"/>
      <c r="Q82" s="175">
        <f t="shared" si="5"/>
        <v>4.0000000000000002E-4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>
        <v>4.2999999999999997E-2</v>
      </c>
      <c r="I83" s="179"/>
      <c r="J83" s="193">
        <f t="shared" si="4"/>
        <v>4.2999999999999997E-2</v>
      </c>
      <c r="K83" s="78"/>
      <c r="L83" s="54"/>
      <c r="M83" s="54"/>
      <c r="N83" s="54"/>
      <c r="O83" s="54"/>
      <c r="P83" s="54"/>
      <c r="Q83" s="180">
        <f t="shared" si="5"/>
        <v>4.2999999999999997E-2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103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1.9019999999999999</v>
      </c>
      <c r="E86" s="52">
        <v>8.4224999999999994</v>
      </c>
      <c r="F86" s="191">
        <f t="shared" si="3"/>
        <v>10.324499999999999</v>
      </c>
      <c r="G86" s="77">
        <v>8.4908000000000001</v>
      </c>
      <c r="H86" s="77">
        <v>96.177899999999994</v>
      </c>
      <c r="I86" s="174"/>
      <c r="J86" s="191">
        <f t="shared" si="4"/>
        <v>96.177899999999994</v>
      </c>
      <c r="K86" s="77">
        <v>4.4356999999999998</v>
      </c>
      <c r="L86" s="33">
        <v>9.1394000000000002</v>
      </c>
      <c r="M86" s="33">
        <v>0.24379999999999999</v>
      </c>
      <c r="N86" s="33">
        <v>25.796399999999998</v>
      </c>
      <c r="O86" s="33">
        <v>1.9362999999999999</v>
      </c>
      <c r="P86" s="33">
        <v>8.9359999999999999</v>
      </c>
      <c r="Q86" s="175">
        <f t="shared" si="5"/>
        <v>165.48079999999999</v>
      </c>
      <c r="R86" s="27"/>
    </row>
    <row r="87" spans="1:18">
      <c r="A87" s="176"/>
      <c r="B87" s="177" t="s">
        <v>63</v>
      </c>
      <c r="C87" s="192" t="s">
        <v>13</v>
      </c>
      <c r="D87" s="53">
        <v>1424.4162448456639</v>
      </c>
      <c r="E87" s="53">
        <v>3468.8809999999999</v>
      </c>
      <c r="F87" s="193">
        <f t="shared" si="3"/>
        <v>4893.297244845664</v>
      </c>
      <c r="G87" s="78">
        <v>3849.4079999999999</v>
      </c>
      <c r="H87" s="78">
        <v>41746.775999999998</v>
      </c>
      <c r="I87" s="179"/>
      <c r="J87" s="193">
        <f t="shared" si="4"/>
        <v>41746.775999999998</v>
      </c>
      <c r="K87" s="78">
        <v>2680.7449999999999</v>
      </c>
      <c r="L87" s="54">
        <v>4192.9790000000003</v>
      </c>
      <c r="M87" s="54">
        <v>46.997999999999998</v>
      </c>
      <c r="N87" s="54">
        <v>8165.8519999999999</v>
      </c>
      <c r="O87" s="54">
        <v>1421.242</v>
      </c>
      <c r="P87" s="54">
        <v>2654.7350000000001</v>
      </c>
      <c r="Q87" s="180">
        <f t="shared" si="5"/>
        <v>69652.032244845672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v>2.7473999999999998</v>
      </c>
      <c r="E88" s="33">
        <v>11.2691</v>
      </c>
      <c r="F88" s="191">
        <f t="shared" si="3"/>
        <v>14.016500000000001</v>
      </c>
      <c r="G88" s="49">
        <v>8.6203000000000003</v>
      </c>
      <c r="H88" s="49">
        <v>146.04390000000001</v>
      </c>
      <c r="I88" s="50"/>
      <c r="J88" s="191">
        <f t="shared" si="4"/>
        <v>146.04390000000001</v>
      </c>
      <c r="K88" s="49">
        <v>5.3914</v>
      </c>
      <c r="L88" s="33">
        <v>9.4567999999999994</v>
      </c>
      <c r="M88" s="33">
        <v>0.26689999999999997</v>
      </c>
      <c r="N88" s="33">
        <v>34.935299999999998</v>
      </c>
      <c r="O88" s="33">
        <v>2.1879999999999997</v>
      </c>
      <c r="P88" s="33">
        <v>9.1887000000000008</v>
      </c>
      <c r="Q88" s="175">
        <f t="shared" si="5"/>
        <v>230.10779999999997</v>
      </c>
      <c r="R88" s="27"/>
    </row>
    <row r="89" spans="1:18">
      <c r="A89" s="183"/>
      <c r="B89" s="309"/>
      <c r="C89" s="192" t="s">
        <v>13</v>
      </c>
      <c r="D89" s="111">
        <v>3248.4367886076061</v>
      </c>
      <c r="E89" s="54">
        <v>6584.5309999999999</v>
      </c>
      <c r="F89" s="193">
        <f t="shared" si="3"/>
        <v>9832.9677886076061</v>
      </c>
      <c r="G89" s="68">
        <v>4139.6930000000002</v>
      </c>
      <c r="H89" s="68">
        <v>78822.745999999999</v>
      </c>
      <c r="I89" s="63"/>
      <c r="J89" s="193">
        <f t="shared" si="4"/>
        <v>78822.745999999999</v>
      </c>
      <c r="K89" s="68">
        <v>3484.1619999999998</v>
      </c>
      <c r="L89" s="54">
        <v>4699.3410000000003</v>
      </c>
      <c r="M89" s="54">
        <v>65.421999999999997</v>
      </c>
      <c r="N89" s="54">
        <v>17632.294999999998</v>
      </c>
      <c r="O89" s="54">
        <v>1797.356</v>
      </c>
      <c r="P89" s="54">
        <v>3177.357</v>
      </c>
      <c r="Q89" s="180">
        <f t="shared" si="5"/>
        <v>123651.33978860761</v>
      </c>
      <c r="R89" s="27"/>
    </row>
    <row r="90" spans="1:18">
      <c r="A90" s="310" t="s">
        <v>64</v>
      </c>
      <c r="B90" s="311"/>
      <c r="C90" s="32" t="s">
        <v>11</v>
      </c>
      <c r="D90" s="52">
        <v>0.12</v>
      </c>
      <c r="E90" s="52">
        <v>0.2369</v>
      </c>
      <c r="F90" s="191">
        <f t="shared" si="3"/>
        <v>0.3569</v>
      </c>
      <c r="G90" s="77">
        <v>1.6336999999999999</v>
      </c>
      <c r="H90" s="77">
        <v>4.9194000000000004</v>
      </c>
      <c r="I90" s="174"/>
      <c r="J90" s="191">
        <f t="shared" si="4"/>
        <v>4.9194000000000004</v>
      </c>
      <c r="K90" s="77">
        <v>0.41970000000000002</v>
      </c>
      <c r="L90" s="33">
        <v>0.96340000000000003</v>
      </c>
      <c r="M90" s="33"/>
      <c r="N90" s="33">
        <v>4.0000000000000001E-3</v>
      </c>
      <c r="O90" s="33"/>
      <c r="P90" s="33">
        <v>1.9E-3</v>
      </c>
      <c r="Q90" s="175">
        <f t="shared" si="5"/>
        <v>8.2989999999999977</v>
      </c>
      <c r="R90" s="27"/>
    </row>
    <row r="91" spans="1:18">
      <c r="A91" s="312"/>
      <c r="B91" s="313"/>
      <c r="C91" s="192" t="s">
        <v>13</v>
      </c>
      <c r="D91" s="53">
        <v>269.26558579314406</v>
      </c>
      <c r="E91" s="53">
        <v>256.17</v>
      </c>
      <c r="F91" s="193">
        <f t="shared" si="3"/>
        <v>525.43558579314413</v>
      </c>
      <c r="G91" s="78">
        <v>3482.683</v>
      </c>
      <c r="H91" s="78">
        <v>5605.8639999999996</v>
      </c>
      <c r="I91" s="179"/>
      <c r="J91" s="193">
        <f t="shared" si="4"/>
        <v>5605.8639999999996</v>
      </c>
      <c r="K91" s="78">
        <v>474.23</v>
      </c>
      <c r="L91" s="54">
        <v>2501.373</v>
      </c>
      <c r="M91" s="54"/>
      <c r="N91" s="54">
        <v>6.2210000000000001</v>
      </c>
      <c r="O91" s="54"/>
      <c r="P91" s="54">
        <v>2.6680000000000001</v>
      </c>
      <c r="Q91" s="180">
        <f t="shared" si="5"/>
        <v>12598.474585793141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>
        <v>1.585</v>
      </c>
      <c r="I92" s="174"/>
      <c r="J92" s="191">
        <f t="shared" si="4"/>
        <v>1.585</v>
      </c>
      <c r="K92" s="77">
        <v>39.237499999999997</v>
      </c>
      <c r="L92" s="33">
        <v>0.11</v>
      </c>
      <c r="M92" s="33"/>
      <c r="N92" s="33"/>
      <c r="O92" s="33"/>
      <c r="P92" s="33"/>
      <c r="Q92" s="175">
        <f t="shared" si="5"/>
        <v>40.932499999999997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>
        <v>160.97</v>
      </c>
      <c r="I93" s="179"/>
      <c r="J93" s="193">
        <f t="shared" si="4"/>
        <v>160.97</v>
      </c>
      <c r="K93" s="78">
        <v>1826.6020000000001</v>
      </c>
      <c r="L93" s="54">
        <v>36.72</v>
      </c>
      <c r="M93" s="54"/>
      <c r="N93" s="54"/>
      <c r="O93" s="54"/>
      <c r="P93" s="54"/>
      <c r="Q93" s="180">
        <f t="shared" si="5"/>
        <v>2024.2920000000001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/>
      <c r="F94" s="191">
        <f t="shared" si="3"/>
        <v>0</v>
      </c>
      <c r="G94" s="77">
        <v>8.2000000000000007E-3</v>
      </c>
      <c r="H94" s="77">
        <v>8.3999999999999995E-3</v>
      </c>
      <c r="I94" s="174"/>
      <c r="J94" s="191">
        <f t="shared" si="4"/>
        <v>8.3999999999999995E-3</v>
      </c>
      <c r="K94" s="77"/>
      <c r="L94" s="33"/>
      <c r="M94" s="33"/>
      <c r="N94" s="33"/>
      <c r="O94" s="33"/>
      <c r="P94" s="33"/>
      <c r="Q94" s="175">
        <f t="shared" si="5"/>
        <v>1.66E-2</v>
      </c>
      <c r="R94" s="27"/>
    </row>
    <row r="95" spans="1:18">
      <c r="A95" s="312"/>
      <c r="B95" s="313"/>
      <c r="C95" s="192" t="s">
        <v>13</v>
      </c>
      <c r="D95" s="53"/>
      <c r="E95" s="53"/>
      <c r="F95" s="193">
        <f t="shared" si="3"/>
        <v>0</v>
      </c>
      <c r="G95" s="78">
        <v>14.893000000000001</v>
      </c>
      <c r="H95" s="78">
        <v>29.074999999999999</v>
      </c>
      <c r="I95" s="179"/>
      <c r="J95" s="193">
        <f t="shared" si="4"/>
        <v>29.074999999999999</v>
      </c>
      <c r="K95" s="78"/>
      <c r="L95" s="54"/>
      <c r="M95" s="54"/>
      <c r="N95" s="54"/>
      <c r="O95" s="54"/>
      <c r="P95" s="54"/>
      <c r="Q95" s="180">
        <f t="shared" si="5"/>
        <v>43.968000000000004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0.57299999999999995</v>
      </c>
      <c r="F96" s="191">
        <f t="shared" si="3"/>
        <v>0.57299999999999995</v>
      </c>
      <c r="G96" s="77">
        <v>4.6899999999999997E-2</v>
      </c>
      <c r="H96" s="77">
        <v>8.0822000000000003</v>
      </c>
      <c r="I96" s="174"/>
      <c r="J96" s="191">
        <f t="shared" si="4"/>
        <v>8.0822000000000003</v>
      </c>
      <c r="K96" s="77">
        <v>4.3400000000000001E-2</v>
      </c>
      <c r="L96" s="33"/>
      <c r="M96" s="33"/>
      <c r="N96" s="33"/>
      <c r="O96" s="33"/>
      <c r="P96" s="33"/>
      <c r="Q96" s="175">
        <f t="shared" si="5"/>
        <v>8.7454999999999998</v>
      </c>
      <c r="R96" s="27"/>
    </row>
    <row r="97" spans="1:18">
      <c r="A97" s="312"/>
      <c r="B97" s="313"/>
      <c r="C97" s="192" t="s">
        <v>13</v>
      </c>
      <c r="D97" s="53"/>
      <c r="E97" s="53">
        <v>732.47299999999996</v>
      </c>
      <c r="F97" s="193">
        <f t="shared" si="3"/>
        <v>732.47299999999996</v>
      </c>
      <c r="G97" s="78">
        <v>60.941000000000003</v>
      </c>
      <c r="H97" s="78">
        <v>22347.079000000002</v>
      </c>
      <c r="I97" s="179"/>
      <c r="J97" s="193">
        <f t="shared" si="4"/>
        <v>22347.079000000002</v>
      </c>
      <c r="K97" s="78">
        <v>34.332999999999998</v>
      </c>
      <c r="L97" s="54"/>
      <c r="M97" s="54"/>
      <c r="N97" s="54"/>
      <c r="O97" s="54"/>
      <c r="P97" s="54"/>
      <c r="Q97" s="180">
        <f t="shared" si="5"/>
        <v>23174.826000000001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138">
        <v>8.0000000000000004E-4</v>
      </c>
      <c r="I98" s="174"/>
      <c r="J98" s="191">
        <f t="shared" si="4"/>
        <v>8.0000000000000004E-4</v>
      </c>
      <c r="K98" s="77">
        <v>2E-3</v>
      </c>
      <c r="L98" s="33"/>
      <c r="M98" s="33"/>
      <c r="N98" s="33"/>
      <c r="O98" s="33"/>
      <c r="P98" s="33"/>
      <c r="Q98" s="175">
        <f t="shared" si="5"/>
        <v>2.8E-3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>
        <v>0.64800000000000002</v>
      </c>
      <c r="I99" s="179"/>
      <c r="J99" s="193">
        <f t="shared" si="4"/>
        <v>0.64800000000000002</v>
      </c>
      <c r="K99" s="78">
        <v>2.5920000000000001</v>
      </c>
      <c r="L99" s="54"/>
      <c r="M99" s="54"/>
      <c r="N99" s="54"/>
      <c r="O99" s="54"/>
      <c r="P99" s="54"/>
      <c r="Q99" s="180">
        <f t="shared" si="5"/>
        <v>3.24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3.1896</v>
      </c>
      <c r="E102" s="52">
        <v>11.5512</v>
      </c>
      <c r="F102" s="191">
        <f t="shared" si="3"/>
        <v>14.7408</v>
      </c>
      <c r="G102" s="77">
        <v>6.7773000000000003</v>
      </c>
      <c r="H102" s="77">
        <v>97.690700000000007</v>
      </c>
      <c r="I102" s="174"/>
      <c r="J102" s="191">
        <f t="shared" si="4"/>
        <v>97.690700000000007</v>
      </c>
      <c r="K102" s="77">
        <v>515.6825</v>
      </c>
      <c r="L102" s="33">
        <v>34.0242</v>
      </c>
      <c r="M102" s="33">
        <v>0.6331</v>
      </c>
      <c r="N102" s="33">
        <v>12.1663</v>
      </c>
      <c r="O102" s="33">
        <v>1.5727</v>
      </c>
      <c r="P102" s="33">
        <v>1.9294</v>
      </c>
      <c r="Q102" s="175">
        <f t="shared" si="5"/>
        <v>685.21699999999998</v>
      </c>
      <c r="R102" s="27"/>
    </row>
    <row r="103" spans="1:18">
      <c r="A103" s="312"/>
      <c r="B103" s="313"/>
      <c r="C103" s="192" t="s">
        <v>13</v>
      </c>
      <c r="D103" s="53">
        <v>6558.6312139567863</v>
      </c>
      <c r="E103" s="53">
        <v>7151.9139999999998</v>
      </c>
      <c r="F103" s="193">
        <f t="shared" si="3"/>
        <v>13710.545213956786</v>
      </c>
      <c r="G103" s="78">
        <v>6941.1480000000001</v>
      </c>
      <c r="H103" s="78">
        <v>54477.275000000001</v>
      </c>
      <c r="I103" s="179"/>
      <c r="J103" s="193">
        <f t="shared" si="4"/>
        <v>54477.275000000001</v>
      </c>
      <c r="K103" s="78">
        <v>1720.2190000000001</v>
      </c>
      <c r="L103" s="54">
        <v>3796.9760000000001</v>
      </c>
      <c r="M103" s="54">
        <v>183.66</v>
      </c>
      <c r="N103" s="54">
        <v>5892.2749999999996</v>
      </c>
      <c r="O103" s="54">
        <v>1634.587</v>
      </c>
      <c r="P103" s="54">
        <v>1996.598</v>
      </c>
      <c r="Q103" s="180">
        <f t="shared" si="5"/>
        <v>90353.283213956776</v>
      </c>
      <c r="R103" s="27"/>
    </row>
    <row r="104" spans="1:18">
      <c r="A104" s="314" t="s">
        <v>71</v>
      </c>
      <c r="B104" s="315"/>
      <c r="C104" s="32" t="s">
        <v>11</v>
      </c>
      <c r="D104" s="110">
        <v>361.67230000000006</v>
      </c>
      <c r="E104" s="33">
        <v>265.8827</v>
      </c>
      <c r="F104" s="191">
        <f t="shared" si="3"/>
        <v>627.55500000000006</v>
      </c>
      <c r="G104" s="49">
        <v>1657.7610000000002</v>
      </c>
      <c r="H104" s="49">
        <v>4966.6477999999988</v>
      </c>
      <c r="I104" s="50"/>
      <c r="J104" s="191">
        <f t="shared" si="4"/>
        <v>4966.6477999999988</v>
      </c>
      <c r="K104" s="49">
        <v>1888.9144999999999</v>
      </c>
      <c r="L104" s="33">
        <v>84.31450000000001</v>
      </c>
      <c r="M104" s="33">
        <v>0.90679999999999994</v>
      </c>
      <c r="N104" s="33">
        <v>53.745699999999999</v>
      </c>
      <c r="O104" s="33">
        <v>4.2343000000000002</v>
      </c>
      <c r="P104" s="33">
        <v>25.542300000000001</v>
      </c>
      <c r="Q104" s="175">
        <f t="shared" si="5"/>
        <v>9309.6219000000001</v>
      </c>
      <c r="R104" s="27"/>
    </row>
    <row r="105" spans="1:18">
      <c r="A105" s="316"/>
      <c r="B105" s="317"/>
      <c r="C105" s="192" t="s">
        <v>13</v>
      </c>
      <c r="D105" s="111">
        <v>169256.85450975463</v>
      </c>
      <c r="E105" s="54">
        <v>177651.15300000002</v>
      </c>
      <c r="F105" s="193">
        <f t="shared" si="3"/>
        <v>346908.00750975462</v>
      </c>
      <c r="G105" s="68">
        <v>437787.28399999999</v>
      </c>
      <c r="H105" s="68">
        <v>623708.92299999995</v>
      </c>
      <c r="I105" s="63"/>
      <c r="J105" s="193">
        <f t="shared" si="4"/>
        <v>623708.92299999995</v>
      </c>
      <c r="K105" s="68">
        <v>105479.87300000001</v>
      </c>
      <c r="L105" s="54">
        <v>29972.334999999995</v>
      </c>
      <c r="M105" s="54">
        <v>250.798</v>
      </c>
      <c r="N105" s="54">
        <v>24674.782999999996</v>
      </c>
      <c r="O105" s="54">
        <v>3591.5439999999999</v>
      </c>
      <c r="P105" s="54">
        <v>8037.4319999999989</v>
      </c>
      <c r="Q105" s="180">
        <f t="shared" si="5"/>
        <v>1580410.9795097543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>
        <v>0.99299999999999999</v>
      </c>
      <c r="H106" s="77"/>
      <c r="I106" s="174"/>
      <c r="J106" s="191">
        <f t="shared" si="4"/>
        <v>0</v>
      </c>
      <c r="K106" s="77"/>
      <c r="L106" s="33"/>
      <c r="M106" s="33"/>
      <c r="N106" s="33"/>
      <c r="O106" s="33"/>
      <c r="P106" s="33"/>
      <c r="Q106" s="175">
        <f t="shared" si="5"/>
        <v>0.99299999999999999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>
        <v>163.755</v>
      </c>
      <c r="H107" s="78"/>
      <c r="I107" s="179"/>
      <c r="J107" s="193">
        <f t="shared" si="4"/>
        <v>0</v>
      </c>
      <c r="K107" s="78"/>
      <c r="L107" s="54"/>
      <c r="M107" s="54"/>
      <c r="N107" s="54"/>
      <c r="O107" s="54"/>
      <c r="P107" s="54"/>
      <c r="Q107" s="180">
        <f t="shared" si="5"/>
        <v>163.755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2.5733000000000001</v>
      </c>
      <c r="E108" s="52">
        <v>0.42370000000000002</v>
      </c>
      <c r="F108" s="191">
        <f t="shared" si="3"/>
        <v>2.9970000000000003</v>
      </c>
      <c r="G108" s="77">
        <v>3.9028999999999998</v>
      </c>
      <c r="H108" s="77">
        <v>13.54</v>
      </c>
      <c r="I108" s="174"/>
      <c r="J108" s="191">
        <f t="shared" si="4"/>
        <v>13.54</v>
      </c>
      <c r="K108" s="77">
        <v>1.1920999999999999</v>
      </c>
      <c r="L108" s="33">
        <v>2.0945999999999998</v>
      </c>
      <c r="M108" s="33"/>
      <c r="N108" s="33">
        <v>0.53159999999999996</v>
      </c>
      <c r="O108" s="33">
        <v>0.91920000000000002</v>
      </c>
      <c r="P108" s="33">
        <v>0.22739999999999999</v>
      </c>
      <c r="Q108" s="175">
        <f t="shared" si="5"/>
        <v>25.404800000000002</v>
      </c>
      <c r="R108" s="27"/>
    </row>
    <row r="109" spans="1:18">
      <c r="A109" s="176" t="s">
        <v>0</v>
      </c>
      <c r="B109" s="307"/>
      <c r="C109" s="192" t="s">
        <v>13</v>
      </c>
      <c r="D109" s="53">
        <v>1642.8807933191467</v>
      </c>
      <c r="E109" s="53">
        <v>310.54899999999998</v>
      </c>
      <c r="F109" s="193">
        <f t="shared" si="3"/>
        <v>1953.4297933191467</v>
      </c>
      <c r="G109" s="78">
        <v>3169.547</v>
      </c>
      <c r="H109" s="78">
        <v>5997.0889999999999</v>
      </c>
      <c r="I109" s="179"/>
      <c r="J109" s="193">
        <f t="shared" si="4"/>
        <v>5997.0889999999999</v>
      </c>
      <c r="K109" s="78">
        <v>718.95100000000002</v>
      </c>
      <c r="L109" s="54">
        <v>1408.144</v>
      </c>
      <c r="M109" s="54"/>
      <c r="N109" s="54">
        <v>234.08600000000001</v>
      </c>
      <c r="O109" s="54">
        <v>550.78899999999999</v>
      </c>
      <c r="P109" s="54">
        <v>109.685</v>
      </c>
      <c r="Q109" s="180">
        <f t="shared" si="5"/>
        <v>14141.720793319148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0.89759999999999995</v>
      </c>
      <c r="E110" s="52">
        <v>1.675</v>
      </c>
      <c r="F110" s="191">
        <f t="shared" si="3"/>
        <v>2.5726</v>
      </c>
      <c r="G110" s="77">
        <v>0.41520000000000001</v>
      </c>
      <c r="H110" s="77">
        <v>95.3292</v>
      </c>
      <c r="I110" s="174"/>
      <c r="J110" s="191">
        <f t="shared" si="4"/>
        <v>95.3292</v>
      </c>
      <c r="K110" s="77">
        <v>1.9905999999999999</v>
      </c>
      <c r="L110" s="33"/>
      <c r="M110" s="33"/>
      <c r="N110" s="33">
        <v>4.9799999999999997E-2</v>
      </c>
      <c r="O110" s="33"/>
      <c r="P110" s="33"/>
      <c r="Q110" s="175">
        <f t="shared" si="5"/>
        <v>100.35740000000001</v>
      </c>
      <c r="R110" s="27"/>
    </row>
    <row r="111" spans="1:18">
      <c r="A111" s="176"/>
      <c r="B111" s="307"/>
      <c r="C111" s="192" t="s">
        <v>13</v>
      </c>
      <c r="D111" s="53">
        <v>451.4939761785011</v>
      </c>
      <c r="E111" s="53">
        <v>812.7</v>
      </c>
      <c r="F111" s="193">
        <f t="shared" si="3"/>
        <v>1264.1939761785011</v>
      </c>
      <c r="G111" s="78">
        <v>163.874</v>
      </c>
      <c r="H111" s="78">
        <v>41628.402000000002</v>
      </c>
      <c r="I111" s="179"/>
      <c r="J111" s="193">
        <f t="shared" si="4"/>
        <v>41628.402000000002</v>
      </c>
      <c r="K111" s="78">
        <v>1393.3409999999999</v>
      </c>
      <c r="L111" s="54"/>
      <c r="M111" s="54"/>
      <c r="N111" s="54">
        <v>13.500999999999999</v>
      </c>
      <c r="O111" s="54"/>
      <c r="P111" s="54"/>
      <c r="Q111" s="180">
        <f t="shared" si="5"/>
        <v>44463.311976178498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2.1999999999999999E-2</v>
      </c>
      <c r="E112" s="52"/>
      <c r="F112" s="191">
        <f t="shared" si="3"/>
        <v>2.1999999999999999E-2</v>
      </c>
      <c r="G112" s="77">
        <v>1.6799999999999999E-2</v>
      </c>
      <c r="H112" s="77">
        <v>0.20499999999999999</v>
      </c>
      <c r="I112" s="174"/>
      <c r="J112" s="191">
        <f t="shared" si="4"/>
        <v>0.20499999999999999</v>
      </c>
      <c r="K112" s="77">
        <v>2.5100000000000001E-2</v>
      </c>
      <c r="L112" s="33"/>
      <c r="M112" s="33"/>
      <c r="N112" s="33"/>
      <c r="O112" s="33"/>
      <c r="P112" s="33"/>
      <c r="Q112" s="175">
        <f t="shared" si="5"/>
        <v>0.26889999999999997</v>
      </c>
      <c r="R112" s="27"/>
    </row>
    <row r="113" spans="1:18">
      <c r="A113" s="176"/>
      <c r="B113" s="307"/>
      <c r="C113" s="192" t="s">
        <v>13</v>
      </c>
      <c r="D113" s="53">
        <v>91.475995173589382</v>
      </c>
      <c r="E113" s="53"/>
      <c r="F113" s="193">
        <f t="shared" si="3"/>
        <v>91.475995173589382</v>
      </c>
      <c r="G113" s="78">
        <v>27.77</v>
      </c>
      <c r="H113" s="78">
        <v>768.37800000000004</v>
      </c>
      <c r="I113" s="179"/>
      <c r="J113" s="193">
        <f t="shared" si="4"/>
        <v>768.37800000000004</v>
      </c>
      <c r="K113" s="78">
        <v>22.981999999999999</v>
      </c>
      <c r="L113" s="54"/>
      <c r="M113" s="54"/>
      <c r="N113" s="54"/>
      <c r="O113" s="54"/>
      <c r="P113" s="54"/>
      <c r="Q113" s="180">
        <f t="shared" si="5"/>
        <v>910.60599517358935</v>
      </c>
      <c r="R113" s="27"/>
    </row>
    <row r="114" spans="1:18">
      <c r="A114" s="176"/>
      <c r="B114" s="306" t="s">
        <v>78</v>
      </c>
      <c r="C114" s="32" t="s">
        <v>11</v>
      </c>
      <c r="D114" s="52">
        <v>6.9599999999999995E-2</v>
      </c>
      <c r="E114" s="52">
        <v>0.28489999999999999</v>
      </c>
      <c r="F114" s="191">
        <f t="shared" si="3"/>
        <v>0.35449999999999998</v>
      </c>
      <c r="G114" s="77">
        <v>1.2225999999999999</v>
      </c>
      <c r="H114" s="138">
        <v>0.75260000000000005</v>
      </c>
      <c r="I114" s="174"/>
      <c r="J114" s="191">
        <f t="shared" si="4"/>
        <v>0.75260000000000005</v>
      </c>
      <c r="K114" s="77">
        <v>1.1717</v>
      </c>
      <c r="L114" s="33">
        <v>0.73570000000000002</v>
      </c>
      <c r="M114" s="33">
        <v>0.1837</v>
      </c>
      <c r="N114" s="33">
        <v>0.1062</v>
      </c>
      <c r="O114" s="33"/>
      <c r="P114" s="33">
        <v>0.26329999999999998</v>
      </c>
      <c r="Q114" s="175">
        <f t="shared" si="5"/>
        <v>4.7903000000000002</v>
      </c>
      <c r="R114" s="27"/>
    </row>
    <row r="115" spans="1:18">
      <c r="A115" s="176"/>
      <c r="B115" s="307"/>
      <c r="C115" s="192" t="s">
        <v>13</v>
      </c>
      <c r="D115" s="53">
        <v>149.16959212958872</v>
      </c>
      <c r="E115" s="53">
        <v>630.30899999999997</v>
      </c>
      <c r="F115" s="193">
        <f t="shared" si="3"/>
        <v>779.47859212958872</v>
      </c>
      <c r="G115" s="78">
        <v>1126.787</v>
      </c>
      <c r="H115" s="78">
        <v>1228.1759999999999</v>
      </c>
      <c r="I115" s="179"/>
      <c r="J115" s="193">
        <f t="shared" si="4"/>
        <v>1228.1759999999999</v>
      </c>
      <c r="K115" s="78">
        <v>524.63699999999994</v>
      </c>
      <c r="L115" s="54">
        <v>503.87200000000001</v>
      </c>
      <c r="M115" s="54">
        <v>195.13200000000001</v>
      </c>
      <c r="N115" s="54">
        <v>121.05200000000001</v>
      </c>
      <c r="O115" s="54"/>
      <c r="P115" s="54">
        <v>417.83</v>
      </c>
      <c r="Q115" s="180">
        <f t="shared" si="5"/>
        <v>4896.9645921295878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1E-3</v>
      </c>
      <c r="E118" s="52">
        <v>8.9999999999999993E-3</v>
      </c>
      <c r="F118" s="191">
        <f t="shared" si="3"/>
        <v>9.9999999999999985E-3</v>
      </c>
      <c r="G118" s="77">
        <v>0.29449999999999998</v>
      </c>
      <c r="H118" s="77">
        <v>8.0824999999999996</v>
      </c>
      <c r="I118" s="174"/>
      <c r="J118" s="191">
        <f t="shared" si="4"/>
        <v>8.0824999999999996</v>
      </c>
      <c r="K118" s="77">
        <v>0.1152</v>
      </c>
      <c r="L118" s="33">
        <v>2.52E-2</v>
      </c>
      <c r="M118" s="33"/>
      <c r="N118" s="33"/>
      <c r="O118" s="33"/>
      <c r="P118" s="33">
        <v>0.19109999999999999</v>
      </c>
      <c r="Q118" s="175">
        <f t="shared" si="5"/>
        <v>8.7185000000000006</v>
      </c>
      <c r="R118" s="27"/>
    </row>
    <row r="119" spans="1:18">
      <c r="A119" s="176"/>
      <c r="B119" s="307"/>
      <c r="C119" s="192" t="s">
        <v>13</v>
      </c>
      <c r="D119" s="53">
        <v>0.75599996011230886</v>
      </c>
      <c r="E119" s="53">
        <v>7.7759999999999998</v>
      </c>
      <c r="F119" s="193">
        <f t="shared" si="3"/>
        <v>8.5319999601123087</v>
      </c>
      <c r="G119" s="78">
        <v>211.47200000000001</v>
      </c>
      <c r="H119" s="78">
        <v>19066.266</v>
      </c>
      <c r="I119" s="179"/>
      <c r="J119" s="193">
        <f t="shared" si="4"/>
        <v>19066.266</v>
      </c>
      <c r="K119" s="78">
        <v>84.991</v>
      </c>
      <c r="L119" s="54">
        <v>17.14</v>
      </c>
      <c r="M119" s="54"/>
      <c r="N119" s="54"/>
      <c r="O119" s="54"/>
      <c r="P119" s="54">
        <v>382.02499999999998</v>
      </c>
      <c r="Q119" s="180">
        <f t="shared" si="5"/>
        <v>19770.425999960116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0.62880000000000003</v>
      </c>
      <c r="E120" s="52">
        <v>0.39750000000000002</v>
      </c>
      <c r="F120" s="191">
        <f t="shared" si="3"/>
        <v>1.0263</v>
      </c>
      <c r="G120" s="77">
        <v>5.0299999999999997E-2</v>
      </c>
      <c r="H120" s="77">
        <v>0.30299999999999999</v>
      </c>
      <c r="I120" s="174"/>
      <c r="J120" s="191">
        <f t="shared" si="4"/>
        <v>0.30299999999999999</v>
      </c>
      <c r="K120" s="77">
        <v>0.61499999999999999</v>
      </c>
      <c r="L120" s="33"/>
      <c r="M120" s="33"/>
      <c r="N120" s="33"/>
      <c r="O120" s="33"/>
      <c r="P120" s="33"/>
      <c r="Q120" s="175">
        <f t="shared" si="5"/>
        <v>1.9945999999999999</v>
      </c>
      <c r="R120" s="27"/>
    </row>
    <row r="121" spans="1:18">
      <c r="A121" s="176"/>
      <c r="B121" s="307"/>
      <c r="C121" s="192" t="s">
        <v>13</v>
      </c>
      <c r="D121" s="53">
        <v>254.66398656354636</v>
      </c>
      <c r="E121" s="53">
        <v>171.72</v>
      </c>
      <c r="F121" s="193">
        <f t="shared" si="3"/>
        <v>426.38398656354639</v>
      </c>
      <c r="G121" s="78">
        <v>39.414000000000001</v>
      </c>
      <c r="H121" s="78">
        <v>640.601</v>
      </c>
      <c r="I121" s="179"/>
      <c r="J121" s="193">
        <f t="shared" si="4"/>
        <v>640.601</v>
      </c>
      <c r="K121" s="78">
        <v>44.28</v>
      </c>
      <c r="L121" s="54"/>
      <c r="M121" s="54"/>
      <c r="N121" s="54"/>
      <c r="O121" s="54"/>
      <c r="P121" s="54"/>
      <c r="Q121" s="180">
        <f t="shared" si="5"/>
        <v>1150.6789865635462</v>
      </c>
      <c r="R121" s="27"/>
    </row>
    <row r="122" spans="1:18">
      <c r="A122" s="176"/>
      <c r="B122" s="306" t="s">
        <v>84</v>
      </c>
      <c r="C122" s="32" t="s">
        <v>11</v>
      </c>
      <c r="D122" s="52">
        <v>4.4984000000000002</v>
      </c>
      <c r="E122" s="52"/>
      <c r="F122" s="191">
        <f t="shared" si="3"/>
        <v>4.4984000000000002</v>
      </c>
      <c r="G122" s="77">
        <v>0.25409999999999999</v>
      </c>
      <c r="H122" s="77">
        <v>1.7997000000000001</v>
      </c>
      <c r="I122" s="174"/>
      <c r="J122" s="191">
        <f t="shared" si="4"/>
        <v>1.7997000000000001</v>
      </c>
      <c r="K122" s="77">
        <v>6.5000000000000002E-2</v>
      </c>
      <c r="L122" s="33">
        <v>0.61399999999999999</v>
      </c>
      <c r="M122" s="33">
        <v>6.8327999999999998</v>
      </c>
      <c r="N122" s="33">
        <v>5.3353999999999999</v>
      </c>
      <c r="O122" s="33"/>
      <c r="P122" s="33"/>
      <c r="Q122" s="175">
        <f t="shared" si="5"/>
        <v>19.3994</v>
      </c>
      <c r="R122" s="27"/>
    </row>
    <row r="123" spans="1:18">
      <c r="A123" s="176"/>
      <c r="B123" s="307"/>
      <c r="C123" s="192" t="s">
        <v>13</v>
      </c>
      <c r="D123" s="53">
        <v>2670.3430591086976</v>
      </c>
      <c r="E123" s="53"/>
      <c r="F123" s="193">
        <f t="shared" si="3"/>
        <v>2670.3430591086976</v>
      </c>
      <c r="G123" s="78">
        <v>316.06299999999999</v>
      </c>
      <c r="H123" s="78">
        <v>2004.9649999999999</v>
      </c>
      <c r="I123" s="179"/>
      <c r="J123" s="193">
        <f t="shared" si="4"/>
        <v>2004.9649999999999</v>
      </c>
      <c r="K123" s="78">
        <v>45.63</v>
      </c>
      <c r="L123" s="54">
        <v>882.03599999999994</v>
      </c>
      <c r="M123" s="54">
        <v>12215.746999999999</v>
      </c>
      <c r="N123" s="54">
        <v>4942.4279999999999</v>
      </c>
      <c r="O123" s="54"/>
      <c r="P123" s="54"/>
      <c r="Q123" s="180">
        <f t="shared" si="5"/>
        <v>23077.212059108697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1.3560000000000001</v>
      </c>
      <c r="E124" s="52">
        <v>1.3167</v>
      </c>
      <c r="F124" s="191">
        <f t="shared" si="3"/>
        <v>2.6726999999999999</v>
      </c>
      <c r="G124" s="77">
        <v>0.53280000000000005</v>
      </c>
      <c r="H124" s="77">
        <v>2.0823</v>
      </c>
      <c r="I124" s="174"/>
      <c r="J124" s="191">
        <f t="shared" si="4"/>
        <v>2.0823</v>
      </c>
      <c r="K124" s="77">
        <v>0.87150000000000005</v>
      </c>
      <c r="L124" s="33">
        <v>0.22919999999999999</v>
      </c>
      <c r="M124" s="33">
        <v>0.23</v>
      </c>
      <c r="N124" s="33">
        <v>5.0900000000000001E-2</v>
      </c>
      <c r="O124" s="33">
        <v>1.6E-2</v>
      </c>
      <c r="P124" s="33">
        <v>0.31530000000000002</v>
      </c>
      <c r="Q124" s="175">
        <f t="shared" si="5"/>
        <v>7.0007000000000001</v>
      </c>
      <c r="R124" s="27"/>
    </row>
    <row r="125" spans="1:18">
      <c r="A125" s="27"/>
      <c r="B125" s="307"/>
      <c r="C125" s="192" t="s">
        <v>13</v>
      </c>
      <c r="D125" s="114">
        <v>1652.4917128120603</v>
      </c>
      <c r="E125" s="53">
        <v>687.07500000000005</v>
      </c>
      <c r="F125" s="193">
        <f t="shared" si="3"/>
        <v>2339.5667128120604</v>
      </c>
      <c r="G125" s="78">
        <v>159.31700000000001</v>
      </c>
      <c r="H125" s="78">
        <v>4450.3029999999999</v>
      </c>
      <c r="I125" s="179"/>
      <c r="J125" s="193">
        <f t="shared" si="4"/>
        <v>4450.3029999999999</v>
      </c>
      <c r="K125" s="78">
        <v>397.262</v>
      </c>
      <c r="L125" s="54">
        <v>240.60900000000001</v>
      </c>
      <c r="M125" s="54">
        <v>106.23099999999999</v>
      </c>
      <c r="N125" s="54">
        <v>26.210999999999999</v>
      </c>
      <c r="O125" s="54">
        <v>1.728</v>
      </c>
      <c r="P125" s="54">
        <v>380.45699999999999</v>
      </c>
      <c r="Q125" s="180">
        <f t="shared" si="5"/>
        <v>8101.6847128120608</v>
      </c>
      <c r="R125" s="27"/>
    </row>
    <row r="126" spans="1:18">
      <c r="A126" s="27"/>
      <c r="B126" s="46" t="s">
        <v>15</v>
      </c>
      <c r="C126" s="32" t="s">
        <v>11</v>
      </c>
      <c r="D126" s="52">
        <v>8.1000000000000003E-2</v>
      </c>
      <c r="E126" s="52"/>
      <c r="F126" s="191">
        <f t="shared" si="3"/>
        <v>8.1000000000000003E-2</v>
      </c>
      <c r="G126" s="77">
        <v>0</v>
      </c>
      <c r="H126" s="77">
        <v>3.8565</v>
      </c>
      <c r="I126" s="174"/>
      <c r="J126" s="191">
        <f t="shared" si="4"/>
        <v>3.8565</v>
      </c>
      <c r="K126" s="77">
        <v>4.2000000000000003E-2</v>
      </c>
      <c r="L126" s="33">
        <v>0.1925</v>
      </c>
      <c r="M126" s="33"/>
      <c r="N126" s="33"/>
      <c r="O126" s="33"/>
      <c r="P126" s="33"/>
      <c r="Q126" s="175">
        <f t="shared" si="5"/>
        <v>4.1719999999999997</v>
      </c>
      <c r="R126" s="27"/>
    </row>
    <row r="127" spans="1:18">
      <c r="A127" s="27"/>
      <c r="B127" s="177" t="s">
        <v>86</v>
      </c>
      <c r="C127" s="192" t="s">
        <v>13</v>
      </c>
      <c r="D127" s="53">
        <v>33.566398228986515</v>
      </c>
      <c r="E127" s="53"/>
      <c r="F127" s="193">
        <f t="shared" si="3"/>
        <v>33.566398228986515</v>
      </c>
      <c r="G127" s="78">
        <v>6.3120000000000003</v>
      </c>
      <c r="H127" s="78">
        <v>1986.5519999999999</v>
      </c>
      <c r="I127" s="179"/>
      <c r="J127" s="193">
        <f t="shared" si="4"/>
        <v>1986.5519999999999</v>
      </c>
      <c r="K127" s="78">
        <v>6.8040000000000003</v>
      </c>
      <c r="L127" s="54">
        <v>32.734999999999999</v>
      </c>
      <c r="M127" s="54"/>
      <c r="N127" s="54"/>
      <c r="O127" s="54"/>
      <c r="P127" s="54"/>
      <c r="Q127" s="180">
        <f t="shared" si="5"/>
        <v>2065.9693982289864</v>
      </c>
      <c r="R127" s="27"/>
    </row>
    <row r="128" spans="1:18">
      <c r="A128" s="27"/>
      <c r="B128" s="308" t="s">
        <v>19</v>
      </c>
      <c r="C128" s="32" t="s">
        <v>11</v>
      </c>
      <c r="D128" s="110">
        <v>10.127699999999999</v>
      </c>
      <c r="E128" s="33">
        <v>4.1067999999999998</v>
      </c>
      <c r="F128" s="191">
        <f t="shared" si="3"/>
        <v>14.234499999999999</v>
      </c>
      <c r="G128" s="49">
        <v>7.6821999999999999</v>
      </c>
      <c r="H128" s="49">
        <v>125.9508</v>
      </c>
      <c r="I128" s="50"/>
      <c r="J128" s="191">
        <f t="shared" si="4"/>
        <v>125.9508</v>
      </c>
      <c r="K128" s="49">
        <v>6.0882000000000005</v>
      </c>
      <c r="L128" s="33">
        <v>3.8911999999999995</v>
      </c>
      <c r="M128" s="33">
        <v>7.2465000000000002</v>
      </c>
      <c r="N128" s="33">
        <v>6.0739000000000001</v>
      </c>
      <c r="O128" s="33">
        <v>0.93520000000000003</v>
      </c>
      <c r="P128" s="33">
        <v>0.99709999999999999</v>
      </c>
      <c r="Q128" s="175">
        <f t="shared" si="5"/>
        <v>173.09960000000001</v>
      </c>
      <c r="R128" s="27"/>
    </row>
    <row r="129" spans="1:18">
      <c r="A129" s="183"/>
      <c r="B129" s="309"/>
      <c r="C129" s="192" t="s">
        <v>13</v>
      </c>
      <c r="D129" s="111">
        <v>6946.841513474229</v>
      </c>
      <c r="E129" s="54">
        <v>2620.1289999999999</v>
      </c>
      <c r="F129" s="193">
        <f t="shared" si="3"/>
        <v>9566.9705134742289</v>
      </c>
      <c r="G129" s="68">
        <v>5384.3109999999997</v>
      </c>
      <c r="H129" s="68">
        <v>77770.731999999989</v>
      </c>
      <c r="I129" s="63"/>
      <c r="J129" s="193">
        <f t="shared" si="4"/>
        <v>77770.731999999989</v>
      </c>
      <c r="K129" s="68">
        <v>3238.8780000000006</v>
      </c>
      <c r="L129" s="54">
        <v>3084.5360000000001</v>
      </c>
      <c r="M129" s="54">
        <v>12517.109999999999</v>
      </c>
      <c r="N129" s="54">
        <v>5337.2780000000002</v>
      </c>
      <c r="O129" s="54">
        <v>552.51699999999994</v>
      </c>
      <c r="P129" s="54">
        <v>1289.9969999999998</v>
      </c>
      <c r="Q129" s="180">
        <f t="shared" si="5"/>
        <v>118742.32951347424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>
        <v>0.1925</v>
      </c>
      <c r="E132" s="52">
        <v>7.8E-2</v>
      </c>
      <c r="F132" s="191">
        <f t="shared" si="3"/>
        <v>0.27050000000000002</v>
      </c>
      <c r="G132" s="77">
        <v>51.698900000000002</v>
      </c>
      <c r="H132" s="77"/>
      <c r="I132" s="174"/>
      <c r="J132" s="191">
        <f t="shared" si="4"/>
        <v>0</v>
      </c>
      <c r="K132" s="77"/>
      <c r="L132" s="33">
        <v>2.3130000000000002</v>
      </c>
      <c r="M132" s="33"/>
      <c r="N132" s="33"/>
      <c r="O132" s="33"/>
      <c r="P132" s="33"/>
      <c r="Q132" s="175">
        <f t="shared" si="5"/>
        <v>54.282400000000003</v>
      </c>
      <c r="R132" s="27"/>
    </row>
    <row r="133" spans="1:18">
      <c r="A133" s="176"/>
      <c r="B133" s="307"/>
      <c r="C133" s="192" t="s">
        <v>13</v>
      </c>
      <c r="D133" s="53">
        <v>54.507597124097472</v>
      </c>
      <c r="E133" s="53">
        <v>23.716999999999999</v>
      </c>
      <c r="F133" s="193">
        <f t="shared" si="3"/>
        <v>78.224597124097471</v>
      </c>
      <c r="G133" s="78">
        <v>7097.7560000000003</v>
      </c>
      <c r="H133" s="78"/>
      <c r="I133" s="179"/>
      <c r="J133" s="193">
        <f t="shared" si="4"/>
        <v>0</v>
      </c>
      <c r="K133" s="78"/>
      <c r="L133" s="54">
        <v>249.804</v>
      </c>
      <c r="M133" s="54"/>
      <c r="N133" s="54"/>
      <c r="O133" s="54"/>
      <c r="P133" s="54"/>
      <c r="Q133" s="197">
        <f t="shared" si="5"/>
        <v>7425.7845971240977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>
        <v>0.73199999999999998</v>
      </c>
      <c r="E134" s="115">
        <v>0.14499999999999999</v>
      </c>
      <c r="F134" s="199">
        <f t="shared" ref="F134:F142" si="6">SUM(D134:E134)</f>
        <v>0.877</v>
      </c>
      <c r="G134" s="139">
        <v>1.1943999999999999</v>
      </c>
      <c r="H134" s="139">
        <v>6.8238000000000003</v>
      </c>
      <c r="I134" s="200"/>
      <c r="J134" s="199">
        <f t="shared" ref="J134:J142" si="7">SUM(H134:I134)</f>
        <v>6.8238000000000003</v>
      </c>
      <c r="K134" s="139"/>
      <c r="L134" s="93">
        <v>28.928599999999999</v>
      </c>
      <c r="M134" s="93"/>
      <c r="N134" s="93"/>
      <c r="O134" s="93"/>
      <c r="P134" s="93"/>
      <c r="Q134" s="175">
        <f t="shared" si="5"/>
        <v>37.823799999999999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98"/>
      <c r="M135" s="15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53">
        <v>385.7543796470207</v>
      </c>
      <c r="E136" s="53">
        <v>79.866</v>
      </c>
      <c r="F136" s="202">
        <f t="shared" si="6"/>
        <v>465.62037964702068</v>
      </c>
      <c r="G136" s="78">
        <v>1931.9549999999999</v>
      </c>
      <c r="H136" s="103">
        <v>3690.8090000000002</v>
      </c>
      <c r="I136" s="179"/>
      <c r="J136" s="202">
        <f t="shared" si="7"/>
        <v>3690.8090000000002</v>
      </c>
      <c r="K136" s="103"/>
      <c r="L136" s="68">
        <v>3848.1689999999999</v>
      </c>
      <c r="M136" s="92"/>
      <c r="N136" s="54"/>
      <c r="O136" s="54"/>
      <c r="P136" s="54"/>
      <c r="Q136" s="197">
        <f t="shared" si="5"/>
        <v>9936.5533796470208</v>
      </c>
      <c r="R136" s="27"/>
    </row>
    <row r="137" spans="1:18">
      <c r="A137" s="27"/>
      <c r="B137" s="212" t="s">
        <v>0</v>
      </c>
      <c r="C137" s="29" t="s">
        <v>11</v>
      </c>
      <c r="D137" s="30">
        <v>0.92449999999999999</v>
      </c>
      <c r="E137" s="33">
        <v>0.22299999999999998</v>
      </c>
      <c r="F137" s="199">
        <f t="shared" si="6"/>
        <v>1.1475</v>
      </c>
      <c r="G137" s="49">
        <v>52.893300000000004</v>
      </c>
      <c r="H137" s="49">
        <v>6.8238000000000003</v>
      </c>
      <c r="I137" s="47"/>
      <c r="J137" s="199">
        <f t="shared" si="7"/>
        <v>6.8238000000000003</v>
      </c>
      <c r="K137" s="49"/>
      <c r="L137" s="33">
        <v>31.241599999999998</v>
      </c>
      <c r="M137" s="97"/>
      <c r="N137" s="93"/>
      <c r="O137" s="93"/>
      <c r="P137" s="93"/>
      <c r="Q137" s="175">
        <f t="shared" si="5"/>
        <v>92.106200000000001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33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>
        <v>440.26197677111816</v>
      </c>
      <c r="E139" s="54">
        <v>103.583</v>
      </c>
      <c r="F139" s="202">
        <f t="shared" si="6"/>
        <v>543.84497677111813</v>
      </c>
      <c r="G139" s="68">
        <v>9029.7109999999993</v>
      </c>
      <c r="H139" s="68">
        <v>3690.8090000000002</v>
      </c>
      <c r="I139" s="63"/>
      <c r="J139" s="202">
        <f t="shared" si="7"/>
        <v>3690.8090000000002</v>
      </c>
      <c r="K139" s="68"/>
      <c r="L139" s="54">
        <v>4097.973</v>
      </c>
      <c r="M139" s="70"/>
      <c r="N139" s="54"/>
      <c r="O139" s="54"/>
      <c r="P139" s="54"/>
      <c r="Q139" s="197">
        <f t="shared" si="5"/>
        <v>17362.337976771116</v>
      </c>
      <c r="R139" s="27"/>
    </row>
    <row r="140" spans="1:18">
      <c r="A140" s="27"/>
      <c r="B140" s="28" t="s">
        <v>0</v>
      </c>
      <c r="C140" s="29" t="s">
        <v>11</v>
      </c>
      <c r="D140" s="125">
        <v>372.72450000000003</v>
      </c>
      <c r="E140" s="127">
        <f t="shared" ref="E140" si="8">E137+E128+E104</f>
        <v>270.21249999999998</v>
      </c>
      <c r="F140" s="199">
        <f t="shared" si="6"/>
        <v>642.93700000000001</v>
      </c>
      <c r="G140" s="147">
        <f t="shared" ref="G140:H140" si="9">G137+G128+G104</f>
        <v>1718.3365000000001</v>
      </c>
      <c r="H140" s="152">
        <f t="shared" si="9"/>
        <v>5099.4223999999986</v>
      </c>
      <c r="I140" s="57"/>
      <c r="J140" s="199">
        <f t="shared" si="7"/>
        <v>5099.4223999999986</v>
      </c>
      <c r="K140" s="155">
        <f t="shared" ref="K140:L140" si="10">K137+K128+K104</f>
        <v>1895.0026999999998</v>
      </c>
      <c r="L140" s="93">
        <f t="shared" si="10"/>
        <v>119.44730000000001</v>
      </c>
      <c r="M140" s="97">
        <f>M137+M128+M104</f>
        <v>8.1532999999999998</v>
      </c>
      <c r="N140" s="33">
        <f>N104+N128+N137</f>
        <v>59.819600000000001</v>
      </c>
      <c r="O140" s="93">
        <f t="shared" ref="O140:P140" si="11">O137+O128+O104</f>
        <v>5.1695000000000002</v>
      </c>
      <c r="P140" s="93">
        <f t="shared" si="11"/>
        <v>26.539400000000001</v>
      </c>
      <c r="Q140" s="175">
        <f t="shared" si="5"/>
        <v>9574.827699999998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33"/>
      <c r="O141" s="33"/>
      <c r="P141" s="33"/>
      <c r="Q141" s="175">
        <f t="shared" ref="Q141:Q142" si="1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176643.95799999998</v>
      </c>
      <c r="E142" s="118">
        <f t="shared" ref="E142" si="13">E139+E129+E105</f>
        <v>180374.86500000002</v>
      </c>
      <c r="F142" s="207">
        <f t="shared" si="6"/>
        <v>357018.82299999997</v>
      </c>
      <c r="G142" s="136">
        <f t="shared" ref="G142:H142" si="14">G139+G129+G105</f>
        <v>452201.30599999998</v>
      </c>
      <c r="H142" s="153">
        <f t="shared" si="14"/>
        <v>705170.46399999992</v>
      </c>
      <c r="I142" s="58"/>
      <c r="J142" s="207">
        <f t="shared" si="7"/>
        <v>705170.46399999992</v>
      </c>
      <c r="K142" s="136">
        <f t="shared" ref="K142:M142" si="15">K139+K129+K105</f>
        <v>108718.751</v>
      </c>
      <c r="L142" s="37">
        <f t="shared" si="15"/>
        <v>37154.843999999997</v>
      </c>
      <c r="M142" s="71">
        <f t="shared" si="15"/>
        <v>12767.907999999999</v>
      </c>
      <c r="N142" s="37">
        <f>N105+N129+N139</f>
        <v>30012.060999999994</v>
      </c>
      <c r="O142" s="37">
        <f t="shared" ref="O142:P142" si="16">O139+O129+O105</f>
        <v>4144.0609999999997</v>
      </c>
      <c r="P142" s="37">
        <f t="shared" si="16"/>
        <v>9327.4289999999983</v>
      </c>
      <c r="Q142" s="187">
        <f t="shared" si="12"/>
        <v>1716515.6469999999</v>
      </c>
      <c r="R142" s="27"/>
    </row>
    <row r="143" spans="1:18">
      <c r="Q143" s="208" t="s">
        <v>94</v>
      </c>
    </row>
    <row r="145" spans="7:16">
      <c r="G145" s="47"/>
      <c r="L145" s="157"/>
      <c r="M145" s="47"/>
    </row>
    <row r="146" spans="7:16">
      <c r="G146" s="268"/>
      <c r="L146" s="157"/>
      <c r="M146" s="47"/>
      <c r="P146" s="99"/>
    </row>
    <row r="147" spans="7:16">
      <c r="G147" s="47"/>
      <c r="L147" s="157"/>
      <c r="M147" s="47"/>
      <c r="P147" s="99"/>
    </row>
    <row r="148" spans="7:16">
      <c r="G148" s="47"/>
      <c r="M148" s="47"/>
      <c r="P148" s="99"/>
    </row>
    <row r="149" spans="7:16">
      <c r="L149" s="158"/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F130" zoomScale="50" zoomScaleNormal="50" workbookViewId="0">
      <selection activeCell="M148" sqref="M148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105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1E-3</v>
      </c>
      <c r="E5" s="128"/>
      <c r="F5" s="173">
        <f>SUM(D5:E5)</f>
        <v>1E-3</v>
      </c>
      <c r="G5" s="77">
        <v>2.8000000000000001E-2</v>
      </c>
      <c r="H5" s="275">
        <v>29.5806</v>
      </c>
      <c r="I5" s="174"/>
      <c r="J5" s="173">
        <f>SUM(H5:I5)</f>
        <v>29.5806</v>
      </c>
      <c r="K5" s="275">
        <v>28.09</v>
      </c>
      <c r="L5" s="33">
        <v>0.05</v>
      </c>
      <c r="M5" s="33"/>
      <c r="N5" s="33"/>
      <c r="O5" s="33"/>
      <c r="P5" s="33"/>
      <c r="Q5" s="175">
        <f>SUM(F5:G5,J5:P5)</f>
        <v>57.749600000000001</v>
      </c>
      <c r="R5" s="47"/>
    </row>
    <row r="6" spans="1:18">
      <c r="A6" s="176" t="s">
        <v>12</v>
      </c>
      <c r="B6" s="307"/>
      <c r="C6" s="177" t="s">
        <v>13</v>
      </c>
      <c r="D6" s="53">
        <v>0.3239999951626481</v>
      </c>
      <c r="E6" s="129"/>
      <c r="F6" s="178">
        <f>SUM(D6:E6)</f>
        <v>0.3239999951626481</v>
      </c>
      <c r="G6" s="78">
        <v>6.0910000000000002</v>
      </c>
      <c r="H6" s="276">
        <v>1826.135</v>
      </c>
      <c r="I6" s="179"/>
      <c r="J6" s="178">
        <f>SUM(H6:I6)</f>
        <v>1826.135</v>
      </c>
      <c r="K6" s="277">
        <v>2055.0120000000002</v>
      </c>
      <c r="L6" s="54">
        <v>6.048</v>
      </c>
      <c r="M6" s="54"/>
      <c r="N6" s="54"/>
      <c r="O6" s="54"/>
      <c r="P6" s="54"/>
      <c r="Q6" s="180">
        <f>SUM(F6:G6,J6:P6)</f>
        <v>3893.6099999951625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128">
        <v>1.4E-2</v>
      </c>
      <c r="F7" s="181">
        <f t="shared" ref="F7:F68" si="0">SUM(D7:E7)</f>
        <v>1.4E-2</v>
      </c>
      <c r="G7" s="77"/>
      <c r="H7" s="275">
        <v>2.0409999999999999</v>
      </c>
      <c r="I7" s="174"/>
      <c r="J7" s="181">
        <f t="shared" ref="J7:J68" si="1">SUM(H7:I7)</f>
        <v>2.0409999999999999</v>
      </c>
      <c r="K7" s="275">
        <v>3.0049999999999999</v>
      </c>
      <c r="L7" s="33"/>
      <c r="M7" s="33"/>
      <c r="N7" s="33"/>
      <c r="O7" s="33"/>
      <c r="P7" s="33"/>
      <c r="Q7" s="175">
        <f t="shared" ref="Q7:Q68" si="2">SUM(F7:G7,J7:P7)</f>
        <v>5.0599999999999996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129">
        <v>7.56</v>
      </c>
      <c r="F8" s="178">
        <f t="shared" si="0"/>
        <v>7.56</v>
      </c>
      <c r="G8" s="78"/>
      <c r="H8" s="276">
        <v>66.384</v>
      </c>
      <c r="I8" s="179"/>
      <c r="J8" s="178">
        <f t="shared" si="1"/>
        <v>66.384</v>
      </c>
      <c r="K8" s="276">
        <v>96.683000000000007</v>
      </c>
      <c r="L8" s="54"/>
      <c r="M8" s="54"/>
      <c r="N8" s="54"/>
      <c r="O8" s="54"/>
      <c r="P8" s="54"/>
      <c r="Q8" s="180">
        <f t="shared" si="2"/>
        <v>170.62700000000001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>
        <v>1E-3</v>
      </c>
      <c r="E9" s="33">
        <v>1.4E-2</v>
      </c>
      <c r="F9" s="181">
        <f>SUM(D9:E9)</f>
        <v>1.4999999999999999E-2</v>
      </c>
      <c r="G9" s="49">
        <v>2.8000000000000001E-2</v>
      </c>
      <c r="H9" s="49">
        <v>31.621600000000001</v>
      </c>
      <c r="I9" s="50"/>
      <c r="J9" s="181">
        <f>SUM(H9:I9)</f>
        <v>31.621600000000001</v>
      </c>
      <c r="K9" s="49">
        <v>31.094999999999999</v>
      </c>
      <c r="L9" s="33">
        <v>0.05</v>
      </c>
      <c r="M9" s="33"/>
      <c r="N9" s="33"/>
      <c r="O9" s="33"/>
      <c r="P9" s="33"/>
      <c r="Q9" s="175">
        <f t="shared" si="2"/>
        <v>62.809599999999996</v>
      </c>
      <c r="R9" s="47"/>
    </row>
    <row r="10" spans="1:18">
      <c r="A10" s="183"/>
      <c r="B10" s="309"/>
      <c r="C10" s="177" t="s">
        <v>13</v>
      </c>
      <c r="D10" s="109">
        <v>0.3239999951626481</v>
      </c>
      <c r="E10" s="54">
        <v>7.56</v>
      </c>
      <c r="F10" s="178">
        <f t="shared" si="0"/>
        <v>7.8839999951626476</v>
      </c>
      <c r="G10" s="68">
        <v>6.0910000000000002</v>
      </c>
      <c r="H10" s="68">
        <v>1892.519</v>
      </c>
      <c r="I10" s="63"/>
      <c r="J10" s="178">
        <f t="shared" si="1"/>
        <v>1892.519</v>
      </c>
      <c r="K10" s="68">
        <v>2151.6950000000002</v>
      </c>
      <c r="L10" s="54">
        <v>6.048</v>
      </c>
      <c r="M10" s="54"/>
      <c r="N10" s="54"/>
      <c r="O10" s="54"/>
      <c r="P10" s="54"/>
      <c r="Q10" s="180">
        <f t="shared" si="2"/>
        <v>4064.2369999951625</v>
      </c>
      <c r="R10" s="47"/>
    </row>
    <row r="11" spans="1:18">
      <c r="A11" s="310" t="s">
        <v>20</v>
      </c>
      <c r="B11" s="311"/>
      <c r="C11" s="48" t="s">
        <v>11</v>
      </c>
      <c r="D11" s="52">
        <v>0.33400000000000002</v>
      </c>
      <c r="E11" s="128"/>
      <c r="F11" s="181">
        <f t="shared" si="0"/>
        <v>0.33400000000000002</v>
      </c>
      <c r="G11" s="77">
        <v>1.3226</v>
      </c>
      <c r="H11" s="275"/>
      <c r="I11" s="174"/>
      <c r="J11" s="181">
        <f t="shared" si="1"/>
        <v>0</v>
      </c>
      <c r="K11" s="275"/>
      <c r="L11" s="33"/>
      <c r="M11" s="33"/>
      <c r="N11" s="33"/>
      <c r="O11" s="33"/>
      <c r="P11" s="33"/>
      <c r="Q11" s="175">
        <f t="shared" si="2"/>
        <v>1.6566000000000001</v>
      </c>
      <c r="R11" s="47"/>
    </row>
    <row r="12" spans="1:18">
      <c r="A12" s="312"/>
      <c r="B12" s="313"/>
      <c r="C12" s="177" t="s">
        <v>13</v>
      </c>
      <c r="D12" s="53">
        <v>25.163999624299006</v>
      </c>
      <c r="E12" s="129"/>
      <c r="F12" s="178">
        <f t="shared" si="0"/>
        <v>25.163999624299006</v>
      </c>
      <c r="G12" s="78">
        <v>210.98699999999999</v>
      </c>
      <c r="H12" s="276"/>
      <c r="I12" s="179"/>
      <c r="J12" s="178">
        <f t="shared" si="1"/>
        <v>0</v>
      </c>
      <c r="K12" s="276"/>
      <c r="L12" s="54"/>
      <c r="M12" s="54"/>
      <c r="N12" s="54"/>
      <c r="O12" s="54"/>
      <c r="P12" s="54"/>
      <c r="Q12" s="180">
        <f t="shared" si="2"/>
        <v>236.150999624299</v>
      </c>
      <c r="R12" s="47"/>
    </row>
    <row r="13" spans="1:18">
      <c r="A13" s="27"/>
      <c r="B13" s="306" t="s">
        <v>21</v>
      </c>
      <c r="C13" s="48" t="s">
        <v>11</v>
      </c>
      <c r="D13" s="52">
        <v>3.3772000000000002</v>
      </c>
      <c r="E13" s="128">
        <v>6.0122999999999998</v>
      </c>
      <c r="F13" s="181">
        <f t="shared" si="0"/>
        <v>9.3895</v>
      </c>
      <c r="G13" s="77">
        <v>0.55520000000000003</v>
      </c>
      <c r="H13" s="275"/>
      <c r="I13" s="174"/>
      <c r="J13" s="181">
        <f t="shared" si="1"/>
        <v>0</v>
      </c>
      <c r="K13" s="275">
        <v>6.0000000000000001E-3</v>
      </c>
      <c r="L13" s="33">
        <v>0.10589999999999999</v>
      </c>
      <c r="M13" s="33"/>
      <c r="N13" s="33"/>
      <c r="O13" s="33"/>
      <c r="P13" s="33"/>
      <c r="Q13" s="175">
        <f t="shared" si="2"/>
        <v>10.0566</v>
      </c>
      <c r="R13" s="47"/>
    </row>
    <row r="14" spans="1:18">
      <c r="A14" s="172" t="s">
        <v>0</v>
      </c>
      <c r="B14" s="307"/>
      <c r="C14" s="177" t="s">
        <v>13</v>
      </c>
      <c r="D14" s="53">
        <v>15944.104561952947</v>
      </c>
      <c r="E14" s="129">
        <v>20158.471000000001</v>
      </c>
      <c r="F14" s="178">
        <f t="shared" si="0"/>
        <v>36102.575561952952</v>
      </c>
      <c r="G14" s="78">
        <v>1652.078</v>
      </c>
      <c r="H14" s="276"/>
      <c r="I14" s="179"/>
      <c r="J14" s="178">
        <f t="shared" si="1"/>
        <v>0</v>
      </c>
      <c r="K14" s="276">
        <v>13.29</v>
      </c>
      <c r="L14" s="54">
        <v>347.54399999999998</v>
      </c>
      <c r="M14" s="54"/>
      <c r="N14" s="54"/>
      <c r="O14" s="54"/>
      <c r="P14" s="92"/>
      <c r="Q14" s="180">
        <f t="shared" si="2"/>
        <v>38115.487561952956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21.666799999999999</v>
      </c>
      <c r="E15" s="128"/>
      <c r="F15" s="181">
        <f t="shared" si="0"/>
        <v>21.666799999999999</v>
      </c>
      <c r="G15" s="77"/>
      <c r="H15" s="275"/>
      <c r="I15" s="174"/>
      <c r="J15" s="181">
        <f t="shared" si="1"/>
        <v>0</v>
      </c>
      <c r="K15" s="275"/>
      <c r="L15" s="33"/>
      <c r="M15" s="33"/>
      <c r="N15" s="33"/>
      <c r="O15" s="33"/>
      <c r="P15" s="33"/>
      <c r="Q15" s="175">
        <f t="shared" si="2"/>
        <v>21.666799999999999</v>
      </c>
      <c r="R15" s="47"/>
    </row>
    <row r="16" spans="1:18">
      <c r="A16" s="176" t="s">
        <v>0</v>
      </c>
      <c r="B16" s="307"/>
      <c r="C16" s="177" t="s">
        <v>13</v>
      </c>
      <c r="D16" s="53">
        <v>12705.780770301439</v>
      </c>
      <c r="E16" s="129"/>
      <c r="F16" s="178">
        <f t="shared" si="0"/>
        <v>12705.780770301439</v>
      </c>
      <c r="G16" s="78"/>
      <c r="H16" s="276"/>
      <c r="I16" s="179"/>
      <c r="J16" s="178">
        <f t="shared" si="1"/>
        <v>0</v>
      </c>
      <c r="K16" s="276"/>
      <c r="L16" s="54"/>
      <c r="M16" s="54"/>
      <c r="N16" s="54"/>
      <c r="O16" s="54"/>
      <c r="P16" s="54"/>
      <c r="Q16" s="180">
        <f t="shared" si="2"/>
        <v>12705.780770301439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32.064599999999999</v>
      </c>
      <c r="E17" s="128">
        <v>50.839199999999998</v>
      </c>
      <c r="F17" s="181">
        <f t="shared" si="0"/>
        <v>82.90379999999999</v>
      </c>
      <c r="G17" s="77">
        <v>142.43510000000001</v>
      </c>
      <c r="H17" s="275"/>
      <c r="I17" s="174"/>
      <c r="J17" s="181">
        <f t="shared" si="1"/>
        <v>0</v>
      </c>
      <c r="K17" s="275"/>
      <c r="L17" s="33">
        <v>0.193</v>
      </c>
      <c r="M17" s="33"/>
      <c r="N17" s="33"/>
      <c r="O17" s="33"/>
      <c r="P17" s="33"/>
      <c r="Q17" s="175">
        <f t="shared" si="2"/>
        <v>225.53190000000001</v>
      </c>
      <c r="R17" s="47"/>
    </row>
    <row r="18" spans="1:18">
      <c r="A18" s="176"/>
      <c r="B18" s="307"/>
      <c r="C18" s="177" t="s">
        <v>13</v>
      </c>
      <c r="D18" s="53">
        <v>53308.691204095987</v>
      </c>
      <c r="E18" s="129">
        <v>71095.392999999996</v>
      </c>
      <c r="F18" s="178">
        <f t="shared" si="0"/>
        <v>124404.08420409598</v>
      </c>
      <c r="G18" s="78">
        <v>136968.66800000001</v>
      </c>
      <c r="H18" s="276"/>
      <c r="I18" s="179"/>
      <c r="J18" s="178">
        <f t="shared" si="1"/>
        <v>0</v>
      </c>
      <c r="K18" s="276"/>
      <c r="L18" s="54">
        <v>310.36599999999999</v>
      </c>
      <c r="M18" s="54"/>
      <c r="N18" s="54"/>
      <c r="O18" s="54"/>
      <c r="P18" s="54"/>
      <c r="Q18" s="180">
        <f t="shared" si="2"/>
        <v>261683.11820409601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21.986999999999998</v>
      </c>
      <c r="E19" s="128">
        <v>61.434399999999997</v>
      </c>
      <c r="F19" s="181">
        <f t="shared" si="0"/>
        <v>83.421399999999991</v>
      </c>
      <c r="G19" s="77">
        <v>59.415100000000002</v>
      </c>
      <c r="H19" s="275"/>
      <c r="I19" s="174"/>
      <c r="J19" s="181">
        <f t="shared" si="1"/>
        <v>0</v>
      </c>
      <c r="K19" s="275"/>
      <c r="L19" s="33"/>
      <c r="M19" s="33"/>
      <c r="N19" s="33"/>
      <c r="O19" s="33"/>
      <c r="P19" s="33"/>
      <c r="Q19" s="175">
        <f t="shared" si="2"/>
        <v>142.8365</v>
      </c>
      <c r="R19" s="47"/>
    </row>
    <row r="20" spans="1:18">
      <c r="A20" s="176"/>
      <c r="B20" s="177" t="s">
        <v>28</v>
      </c>
      <c r="C20" s="177" t="s">
        <v>13</v>
      </c>
      <c r="D20" s="53">
        <v>22486.949664267624</v>
      </c>
      <c r="E20" s="129">
        <v>51720.288</v>
      </c>
      <c r="F20" s="178">
        <f t="shared" si="0"/>
        <v>74207.237664267624</v>
      </c>
      <c r="G20" s="78">
        <v>35693.966</v>
      </c>
      <c r="H20" s="276"/>
      <c r="I20" s="179"/>
      <c r="J20" s="178">
        <f t="shared" si="1"/>
        <v>0</v>
      </c>
      <c r="K20" s="276"/>
      <c r="L20" s="54"/>
      <c r="M20" s="54"/>
      <c r="N20" s="54"/>
      <c r="O20" s="54"/>
      <c r="P20" s="54"/>
      <c r="Q20" s="180">
        <f t="shared" si="2"/>
        <v>109901.20366426762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97.953900000000004</v>
      </c>
      <c r="E21" s="128">
        <v>186.5136</v>
      </c>
      <c r="F21" s="181">
        <f t="shared" si="0"/>
        <v>284.46749999999997</v>
      </c>
      <c r="G21" s="77">
        <v>13.638199999999999</v>
      </c>
      <c r="H21" s="275"/>
      <c r="I21" s="174"/>
      <c r="J21" s="181">
        <f t="shared" si="1"/>
        <v>0</v>
      </c>
      <c r="K21" s="275"/>
      <c r="L21" s="33">
        <v>1.0749999999999999E-2</v>
      </c>
      <c r="M21" s="33"/>
      <c r="N21" s="33"/>
      <c r="O21" s="33"/>
      <c r="P21" s="33"/>
      <c r="Q21" s="175">
        <f t="shared" si="2"/>
        <v>298.11644999999993</v>
      </c>
      <c r="R21" s="47"/>
    </row>
    <row r="22" spans="1:18">
      <c r="A22" s="27"/>
      <c r="B22" s="307"/>
      <c r="C22" s="177" t="s">
        <v>13</v>
      </c>
      <c r="D22" s="53">
        <v>57512.6473013305</v>
      </c>
      <c r="E22" s="129">
        <v>106103.895</v>
      </c>
      <c r="F22" s="178">
        <f t="shared" si="0"/>
        <v>163616.54230133051</v>
      </c>
      <c r="G22" s="78">
        <v>5253.3289999999997</v>
      </c>
      <c r="H22" s="276"/>
      <c r="I22" s="179"/>
      <c r="J22" s="178">
        <f t="shared" si="1"/>
        <v>0</v>
      </c>
      <c r="K22" s="276"/>
      <c r="L22" s="54">
        <v>9.0559999999999992</v>
      </c>
      <c r="M22" s="54"/>
      <c r="N22" s="54"/>
      <c r="O22" s="54"/>
      <c r="P22" s="54"/>
      <c r="Q22" s="180">
        <f t="shared" si="2"/>
        <v>168878.92730133052</v>
      </c>
      <c r="R22" s="47"/>
    </row>
    <row r="23" spans="1:18">
      <c r="A23" s="27"/>
      <c r="B23" s="308" t="s">
        <v>19</v>
      </c>
      <c r="C23" s="48" t="s">
        <v>11</v>
      </c>
      <c r="D23" s="110">
        <v>177.04949999999999</v>
      </c>
      <c r="E23" s="33">
        <v>304.79949999999997</v>
      </c>
      <c r="F23" s="181">
        <f t="shared" si="0"/>
        <v>481.84899999999993</v>
      </c>
      <c r="G23" s="49">
        <v>216.04360000000003</v>
      </c>
      <c r="H23" s="49"/>
      <c r="I23" s="50"/>
      <c r="J23" s="181">
        <f t="shared" si="1"/>
        <v>0</v>
      </c>
      <c r="K23" s="49">
        <v>6.0000000000000001E-3</v>
      </c>
      <c r="L23" s="33">
        <v>0.30964999999999998</v>
      </c>
      <c r="M23" s="33"/>
      <c r="N23" s="33"/>
      <c r="O23" s="33"/>
      <c r="P23" s="33"/>
      <c r="Q23" s="175">
        <f t="shared" si="2"/>
        <v>698.20824999999991</v>
      </c>
      <c r="R23" s="47"/>
    </row>
    <row r="24" spans="1:18">
      <c r="A24" s="183"/>
      <c r="B24" s="309"/>
      <c r="C24" s="177" t="s">
        <v>13</v>
      </c>
      <c r="D24" s="111">
        <v>161958.17350194851</v>
      </c>
      <c r="E24" s="54">
        <v>249078.04700000002</v>
      </c>
      <c r="F24" s="178">
        <f t="shared" si="0"/>
        <v>411036.2205019485</v>
      </c>
      <c r="G24" s="68">
        <v>179568.041</v>
      </c>
      <c r="H24" s="68"/>
      <c r="I24" s="63"/>
      <c r="J24" s="178">
        <f t="shared" si="1"/>
        <v>0</v>
      </c>
      <c r="K24" s="68">
        <v>13.29</v>
      </c>
      <c r="L24" s="54">
        <v>666.96600000000001</v>
      </c>
      <c r="M24" s="54"/>
      <c r="N24" s="54"/>
      <c r="O24" s="54"/>
      <c r="P24" s="54"/>
      <c r="Q24" s="180">
        <f t="shared" si="2"/>
        <v>591284.51750194852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4.5090000000000003</v>
      </c>
      <c r="E25" s="128">
        <v>7.9489999999999998</v>
      </c>
      <c r="F25" s="181">
        <f t="shared" si="0"/>
        <v>12.458</v>
      </c>
      <c r="G25" s="77">
        <v>283.48390000000001</v>
      </c>
      <c r="H25" s="275"/>
      <c r="I25" s="174"/>
      <c r="J25" s="181">
        <f t="shared" si="1"/>
        <v>0</v>
      </c>
      <c r="K25" s="275"/>
      <c r="L25" s="33">
        <v>1.2E-2</v>
      </c>
      <c r="M25" s="33"/>
      <c r="N25" s="33"/>
      <c r="O25" s="33"/>
      <c r="P25" s="33"/>
      <c r="Q25" s="175">
        <f t="shared" si="2"/>
        <v>295.95390000000003</v>
      </c>
      <c r="R25" s="47"/>
    </row>
    <row r="26" spans="1:18">
      <c r="A26" s="176" t="s">
        <v>31</v>
      </c>
      <c r="B26" s="307"/>
      <c r="C26" s="177" t="s">
        <v>13</v>
      </c>
      <c r="D26" s="53">
        <v>4895.2511269134184</v>
      </c>
      <c r="E26" s="129">
        <v>8593.1280000000006</v>
      </c>
      <c r="F26" s="178">
        <f t="shared" si="0"/>
        <v>13488.37912691342</v>
      </c>
      <c r="G26" s="78">
        <v>294084.288</v>
      </c>
      <c r="H26" s="276"/>
      <c r="I26" s="179"/>
      <c r="J26" s="178">
        <f t="shared" si="1"/>
        <v>0</v>
      </c>
      <c r="K26" s="276"/>
      <c r="L26" s="54">
        <v>25.11</v>
      </c>
      <c r="M26" s="54"/>
      <c r="N26" s="54"/>
      <c r="O26" s="54"/>
      <c r="P26" s="54"/>
      <c r="Q26" s="180">
        <f t="shared" si="2"/>
        <v>307597.77712691342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7.48</v>
      </c>
      <c r="E27" s="128">
        <v>10.89</v>
      </c>
      <c r="F27" s="181">
        <f t="shared" si="0"/>
        <v>18.37</v>
      </c>
      <c r="G27" s="77">
        <v>16.785699999999999</v>
      </c>
      <c r="H27" s="275"/>
      <c r="I27" s="174"/>
      <c r="J27" s="181">
        <f t="shared" si="1"/>
        <v>0</v>
      </c>
      <c r="K27" s="278"/>
      <c r="L27" s="33"/>
      <c r="M27" s="33"/>
      <c r="N27" s="33"/>
      <c r="O27" s="33"/>
      <c r="P27" s="33"/>
      <c r="Q27" s="175">
        <f t="shared" si="2"/>
        <v>35.155699999999996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2823.595157843446</v>
      </c>
      <c r="E28" s="129">
        <v>4516.6760000000004</v>
      </c>
      <c r="F28" s="178">
        <f t="shared" si="0"/>
        <v>7340.2711578434464</v>
      </c>
      <c r="G28" s="78">
        <v>9600.9719999999998</v>
      </c>
      <c r="H28" s="276"/>
      <c r="I28" s="179"/>
      <c r="J28" s="178">
        <f t="shared" si="1"/>
        <v>0</v>
      </c>
      <c r="K28" s="276"/>
      <c r="L28" s="54"/>
      <c r="M28" s="54"/>
      <c r="N28" s="54"/>
      <c r="O28" s="54"/>
      <c r="P28" s="54"/>
      <c r="Q28" s="180">
        <f t="shared" si="2"/>
        <v>16941.243157843448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v>11.989000000000001</v>
      </c>
      <c r="E29" s="33">
        <v>18.838999999999999</v>
      </c>
      <c r="F29" s="181">
        <f t="shared" si="0"/>
        <v>30.827999999999999</v>
      </c>
      <c r="G29" s="49">
        <v>300.26960000000003</v>
      </c>
      <c r="H29" s="49"/>
      <c r="I29" s="50"/>
      <c r="J29" s="181">
        <f t="shared" si="1"/>
        <v>0</v>
      </c>
      <c r="K29" s="49"/>
      <c r="L29" s="33">
        <v>1.2E-2</v>
      </c>
      <c r="M29" s="55"/>
      <c r="N29" s="33"/>
      <c r="O29" s="33"/>
      <c r="P29" s="33"/>
      <c r="Q29" s="175">
        <f t="shared" si="2"/>
        <v>331.1096</v>
      </c>
      <c r="R29" s="47"/>
    </row>
    <row r="30" spans="1:18">
      <c r="A30" s="183"/>
      <c r="B30" s="309"/>
      <c r="C30" s="177" t="s">
        <v>13</v>
      </c>
      <c r="D30" s="111">
        <v>7718.8462847568644</v>
      </c>
      <c r="E30" s="54">
        <v>13109.804</v>
      </c>
      <c r="F30" s="178">
        <f t="shared" si="0"/>
        <v>20828.650284756863</v>
      </c>
      <c r="G30" s="68">
        <v>303685.26</v>
      </c>
      <c r="H30" s="68"/>
      <c r="I30" s="63"/>
      <c r="J30" s="178">
        <f t="shared" si="1"/>
        <v>0</v>
      </c>
      <c r="K30" s="68"/>
      <c r="L30" s="54">
        <v>25.11</v>
      </c>
      <c r="M30" s="68"/>
      <c r="N30" s="54"/>
      <c r="O30" s="54"/>
      <c r="P30" s="54"/>
      <c r="Q30" s="180">
        <f t="shared" si="2"/>
        <v>324539.02028475684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6.5777000000000001</v>
      </c>
      <c r="E31" s="128">
        <v>7.3411</v>
      </c>
      <c r="F31" s="181">
        <f t="shared" si="0"/>
        <v>13.918800000000001</v>
      </c>
      <c r="G31" s="77">
        <v>22.564399999999999</v>
      </c>
      <c r="H31" s="275">
        <v>461.45580000000001</v>
      </c>
      <c r="I31" s="174"/>
      <c r="J31" s="181">
        <f t="shared" si="1"/>
        <v>461.45580000000001</v>
      </c>
      <c r="K31" s="275">
        <v>50.177</v>
      </c>
      <c r="L31" s="33">
        <v>5.6840999999999999</v>
      </c>
      <c r="M31" s="33">
        <v>4.1099999999999998E-2</v>
      </c>
      <c r="N31" s="33">
        <v>8.1584000000000003</v>
      </c>
      <c r="O31" s="33">
        <v>0.33339999999999997</v>
      </c>
      <c r="P31" s="33">
        <v>12.697699999999999</v>
      </c>
      <c r="Q31" s="175">
        <f t="shared" si="2"/>
        <v>575.03070000000002</v>
      </c>
      <c r="R31" s="47"/>
    </row>
    <row r="32" spans="1:18">
      <c r="A32" s="176" t="s">
        <v>36</v>
      </c>
      <c r="B32" s="307"/>
      <c r="C32" s="177" t="s">
        <v>13</v>
      </c>
      <c r="D32" s="53">
        <v>1046.8601843702743</v>
      </c>
      <c r="E32" s="129">
        <v>1319.924</v>
      </c>
      <c r="F32" s="178">
        <f t="shared" si="0"/>
        <v>2366.7841843702745</v>
      </c>
      <c r="G32" s="78">
        <v>4479.951</v>
      </c>
      <c r="H32" s="276">
        <v>156522.06099999999</v>
      </c>
      <c r="I32" s="179"/>
      <c r="J32" s="178">
        <f t="shared" si="1"/>
        <v>156522.06099999999</v>
      </c>
      <c r="K32" s="276">
        <v>6112.2389999999996</v>
      </c>
      <c r="L32" s="54">
        <v>1455.296</v>
      </c>
      <c r="M32" s="54">
        <v>2.8780000000000001</v>
      </c>
      <c r="N32" s="54">
        <v>1233.546</v>
      </c>
      <c r="O32" s="54">
        <v>37.747999999999998</v>
      </c>
      <c r="P32" s="54">
        <v>1994.683</v>
      </c>
      <c r="Q32" s="180">
        <f t="shared" si="2"/>
        <v>174205.18618437025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4.8099999999999997E-2</v>
      </c>
      <c r="E33" s="128">
        <v>0.26440000000000002</v>
      </c>
      <c r="F33" s="181">
        <f t="shared" si="0"/>
        <v>0.3125</v>
      </c>
      <c r="G33" s="77">
        <v>0.67130000000000001</v>
      </c>
      <c r="H33" s="275">
        <v>961.33199999999999</v>
      </c>
      <c r="I33" s="174"/>
      <c r="J33" s="181">
        <f t="shared" si="1"/>
        <v>961.33199999999999</v>
      </c>
      <c r="K33" s="275">
        <v>186.54259999999999</v>
      </c>
      <c r="L33" s="33">
        <v>0.47170000000000001</v>
      </c>
      <c r="M33" s="33"/>
      <c r="N33" s="33"/>
      <c r="O33" s="33"/>
      <c r="P33" s="33"/>
      <c r="Q33" s="175">
        <f t="shared" si="2"/>
        <v>1149.3301000000001</v>
      </c>
      <c r="R33" s="47"/>
    </row>
    <row r="34" spans="1:18">
      <c r="A34" s="176" t="s">
        <v>38</v>
      </c>
      <c r="B34" s="307"/>
      <c r="C34" s="177" t="s">
        <v>13</v>
      </c>
      <c r="D34" s="53">
        <v>11.053799834965679</v>
      </c>
      <c r="E34" s="129">
        <v>20.079000000000001</v>
      </c>
      <c r="F34" s="178">
        <f t="shared" si="0"/>
        <v>31.132799834965681</v>
      </c>
      <c r="G34" s="78">
        <v>114.94</v>
      </c>
      <c r="H34" s="276">
        <v>69969.379000000001</v>
      </c>
      <c r="I34" s="179"/>
      <c r="J34" s="178">
        <f t="shared" si="1"/>
        <v>69969.379000000001</v>
      </c>
      <c r="K34" s="276">
        <v>13560.406999999999</v>
      </c>
      <c r="L34" s="54">
        <v>126.10599999999999</v>
      </c>
      <c r="M34" s="54"/>
      <c r="N34" s="54"/>
      <c r="O34" s="54"/>
      <c r="P34" s="54"/>
      <c r="Q34" s="180">
        <f t="shared" si="2"/>
        <v>83801.964799834968</v>
      </c>
      <c r="R34" s="47"/>
    </row>
    <row r="35" spans="1:18">
      <c r="A35" s="176"/>
      <c r="B35" s="46" t="s">
        <v>15</v>
      </c>
      <c r="C35" s="48" t="s">
        <v>11</v>
      </c>
      <c r="D35" s="52"/>
      <c r="E35" s="128"/>
      <c r="F35" s="181">
        <f t="shared" si="0"/>
        <v>0</v>
      </c>
      <c r="G35" s="77"/>
      <c r="H35" s="275">
        <v>775.75940000000003</v>
      </c>
      <c r="I35" s="174"/>
      <c r="J35" s="181">
        <f t="shared" si="1"/>
        <v>775.75940000000003</v>
      </c>
      <c r="K35" s="275">
        <v>13.333</v>
      </c>
      <c r="L35" s="33"/>
      <c r="M35" s="33"/>
      <c r="N35" s="33">
        <v>4.7699999999999999E-2</v>
      </c>
      <c r="O35" s="33"/>
      <c r="P35" s="33"/>
      <c r="Q35" s="175">
        <f t="shared" si="2"/>
        <v>789.14009999999996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129"/>
      <c r="F36" s="178">
        <f t="shared" si="0"/>
        <v>0</v>
      </c>
      <c r="G36" s="78"/>
      <c r="H36" s="276">
        <v>76675.995999999999</v>
      </c>
      <c r="I36" s="179"/>
      <c r="J36" s="178">
        <f t="shared" si="1"/>
        <v>76675.995999999999</v>
      </c>
      <c r="K36" s="276">
        <v>949.51400000000001</v>
      </c>
      <c r="L36" s="54"/>
      <c r="M36" s="54"/>
      <c r="N36" s="54">
        <v>10.788</v>
      </c>
      <c r="O36" s="54"/>
      <c r="P36" s="92"/>
      <c r="Q36" s="180">
        <f t="shared" si="2"/>
        <v>77636.297999999995</v>
      </c>
      <c r="R36" s="47"/>
    </row>
    <row r="37" spans="1:18">
      <c r="A37" s="27"/>
      <c r="B37" s="308" t="s">
        <v>19</v>
      </c>
      <c r="C37" s="48" t="s">
        <v>11</v>
      </c>
      <c r="D37" s="110">
        <v>6.6257999999999999</v>
      </c>
      <c r="E37" s="33">
        <v>7.6055000000000001</v>
      </c>
      <c r="F37" s="181">
        <f t="shared" si="0"/>
        <v>14.231300000000001</v>
      </c>
      <c r="G37" s="49">
        <v>23.235699999999998</v>
      </c>
      <c r="H37" s="49">
        <v>2198.5472</v>
      </c>
      <c r="I37" s="50"/>
      <c r="J37" s="181">
        <f t="shared" si="1"/>
        <v>2198.5472</v>
      </c>
      <c r="K37" s="49">
        <v>250.05259999999998</v>
      </c>
      <c r="L37" s="33">
        <v>6.1558000000000002</v>
      </c>
      <c r="M37" s="33">
        <v>4.1099999999999998E-2</v>
      </c>
      <c r="N37" s="33">
        <v>8.2061000000000011</v>
      </c>
      <c r="O37" s="33">
        <v>0.33339999999999997</v>
      </c>
      <c r="P37" s="33">
        <v>12.697699999999999</v>
      </c>
      <c r="Q37" s="175">
        <f t="shared" si="2"/>
        <v>2513.5009</v>
      </c>
      <c r="R37" s="47"/>
    </row>
    <row r="38" spans="1:18">
      <c r="A38" s="183"/>
      <c r="B38" s="309"/>
      <c r="C38" s="177" t="s">
        <v>13</v>
      </c>
      <c r="D38" s="111">
        <v>1057.91398420524</v>
      </c>
      <c r="E38" s="54">
        <v>1340.0029999999999</v>
      </c>
      <c r="F38" s="178">
        <f t="shared" si="0"/>
        <v>2397.9169842052397</v>
      </c>
      <c r="G38" s="68">
        <v>4594.8909999999996</v>
      </c>
      <c r="H38" s="68">
        <v>303167.43599999999</v>
      </c>
      <c r="I38" s="63"/>
      <c r="J38" s="178">
        <f t="shared" si="1"/>
        <v>303167.43599999999</v>
      </c>
      <c r="K38" s="68">
        <v>20622.16</v>
      </c>
      <c r="L38" s="54">
        <v>1581.402</v>
      </c>
      <c r="M38" s="54">
        <v>2.8780000000000001</v>
      </c>
      <c r="N38" s="54">
        <v>1244.3340000000001</v>
      </c>
      <c r="O38" s="54">
        <v>37.747999999999998</v>
      </c>
      <c r="P38" s="54">
        <v>1994.683</v>
      </c>
      <c r="Q38" s="180">
        <f t="shared" si="2"/>
        <v>335643.44898420526</v>
      </c>
      <c r="R38" s="47"/>
    </row>
    <row r="39" spans="1:18">
      <c r="A39" s="310" t="s">
        <v>40</v>
      </c>
      <c r="B39" s="311"/>
      <c r="C39" s="48" t="s">
        <v>11</v>
      </c>
      <c r="D39" s="52">
        <v>3.9199999999999999E-2</v>
      </c>
      <c r="E39" s="128">
        <v>0.05</v>
      </c>
      <c r="F39" s="181">
        <f t="shared" si="0"/>
        <v>8.9200000000000002E-2</v>
      </c>
      <c r="G39" s="77">
        <v>0</v>
      </c>
      <c r="H39" s="275"/>
      <c r="I39" s="174"/>
      <c r="J39" s="181">
        <f t="shared" si="1"/>
        <v>0</v>
      </c>
      <c r="K39" s="275"/>
      <c r="L39" s="33"/>
      <c r="M39" s="33"/>
      <c r="N39" s="33"/>
      <c r="O39" s="33"/>
      <c r="P39" s="33"/>
      <c r="Q39" s="175">
        <f t="shared" si="2"/>
        <v>8.9200000000000002E-2</v>
      </c>
      <c r="R39" s="47"/>
    </row>
    <row r="40" spans="1:18">
      <c r="A40" s="312"/>
      <c r="B40" s="313"/>
      <c r="C40" s="177" t="s">
        <v>13</v>
      </c>
      <c r="D40" s="53">
        <v>74.087998893858867</v>
      </c>
      <c r="E40" s="129">
        <v>40.5</v>
      </c>
      <c r="F40" s="178">
        <f t="shared" si="0"/>
        <v>114.58799889385887</v>
      </c>
      <c r="G40" s="78">
        <v>1.0149999999999999</v>
      </c>
      <c r="H40" s="276"/>
      <c r="I40" s="179"/>
      <c r="J40" s="178">
        <f t="shared" si="1"/>
        <v>0</v>
      </c>
      <c r="K40" s="276"/>
      <c r="L40" s="54"/>
      <c r="M40" s="54"/>
      <c r="N40" s="54"/>
      <c r="O40" s="54"/>
      <c r="P40" s="54"/>
      <c r="Q40" s="180">
        <f t="shared" si="2"/>
        <v>115.60299889385887</v>
      </c>
      <c r="R40" s="47"/>
    </row>
    <row r="41" spans="1:18">
      <c r="A41" s="310" t="s">
        <v>41</v>
      </c>
      <c r="B41" s="311"/>
      <c r="C41" s="48" t="s">
        <v>11</v>
      </c>
      <c r="D41" s="52">
        <v>2.1044</v>
      </c>
      <c r="E41" s="128">
        <v>1.2699999999999999E-2</v>
      </c>
      <c r="F41" s="181">
        <f t="shared" si="0"/>
        <v>2.1171000000000002</v>
      </c>
      <c r="G41" s="77">
        <v>0.2868</v>
      </c>
      <c r="H41" s="275"/>
      <c r="I41" s="174"/>
      <c r="J41" s="181">
        <f t="shared" si="1"/>
        <v>0</v>
      </c>
      <c r="K41" s="275"/>
      <c r="L41" s="33"/>
      <c r="M41" s="33"/>
      <c r="N41" s="33"/>
      <c r="O41" s="33"/>
      <c r="P41" s="33"/>
      <c r="Q41" s="175">
        <f t="shared" si="2"/>
        <v>2.4039000000000001</v>
      </c>
      <c r="R41" s="47"/>
    </row>
    <row r="42" spans="1:18">
      <c r="A42" s="312"/>
      <c r="B42" s="313"/>
      <c r="C42" s="177" t="s">
        <v>13</v>
      </c>
      <c r="D42" s="53">
        <v>1638.7844155327871</v>
      </c>
      <c r="E42" s="129">
        <v>13.715999999999999</v>
      </c>
      <c r="F42" s="178">
        <f t="shared" si="0"/>
        <v>1652.500415532787</v>
      </c>
      <c r="G42" s="78">
        <v>62.726999999999997</v>
      </c>
      <c r="H42" s="276"/>
      <c r="I42" s="179"/>
      <c r="J42" s="178">
        <f t="shared" si="1"/>
        <v>0</v>
      </c>
      <c r="K42" s="276"/>
      <c r="L42" s="54"/>
      <c r="M42" s="54"/>
      <c r="N42" s="54"/>
      <c r="O42" s="54"/>
      <c r="P42" s="54"/>
      <c r="Q42" s="180">
        <f t="shared" si="2"/>
        <v>1715.2274155327871</v>
      </c>
      <c r="R42" s="47"/>
    </row>
    <row r="43" spans="1:18">
      <c r="A43" s="310" t="s">
        <v>42</v>
      </c>
      <c r="B43" s="311"/>
      <c r="C43" s="48" t="s">
        <v>11</v>
      </c>
      <c r="D43" s="52"/>
      <c r="E43" s="128"/>
      <c r="F43" s="181">
        <f t="shared" si="0"/>
        <v>0</v>
      </c>
      <c r="G43" s="77"/>
      <c r="H43" s="275"/>
      <c r="I43" s="174"/>
      <c r="J43" s="181">
        <f t="shared" si="1"/>
        <v>0</v>
      </c>
      <c r="K43" s="275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129"/>
      <c r="F44" s="178">
        <f t="shared" si="0"/>
        <v>0</v>
      </c>
      <c r="G44" s="78"/>
      <c r="H44" s="276"/>
      <c r="I44" s="179"/>
      <c r="J44" s="178">
        <f t="shared" si="1"/>
        <v>0</v>
      </c>
      <c r="K44" s="276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128"/>
      <c r="F45" s="181">
        <f t="shared" si="0"/>
        <v>0</v>
      </c>
      <c r="G45" s="77">
        <v>3.2000000000000002E-3</v>
      </c>
      <c r="H45" s="275">
        <v>4.1999999999999997E-3</v>
      </c>
      <c r="I45" s="174"/>
      <c r="J45" s="181">
        <f t="shared" si="1"/>
        <v>4.1999999999999997E-3</v>
      </c>
      <c r="K45" s="275"/>
      <c r="L45" s="33">
        <v>8.9999999999999998E-4</v>
      </c>
      <c r="M45" s="33"/>
      <c r="N45" s="33"/>
      <c r="O45" s="33"/>
      <c r="P45" s="33"/>
      <c r="Q45" s="175">
        <f t="shared" si="2"/>
        <v>8.3000000000000001E-3</v>
      </c>
      <c r="R45" s="47"/>
    </row>
    <row r="46" spans="1:18">
      <c r="A46" s="312"/>
      <c r="B46" s="313"/>
      <c r="C46" s="177" t="s">
        <v>13</v>
      </c>
      <c r="D46" s="53"/>
      <c r="E46" s="129"/>
      <c r="F46" s="178">
        <f t="shared" si="0"/>
        <v>0</v>
      </c>
      <c r="G46" s="78">
        <v>12.692</v>
      </c>
      <c r="H46" s="276">
        <v>7.4290000000000003</v>
      </c>
      <c r="I46" s="179"/>
      <c r="J46" s="178">
        <f t="shared" si="1"/>
        <v>7.4290000000000003</v>
      </c>
      <c r="K46" s="276"/>
      <c r="L46" s="54">
        <v>1.264</v>
      </c>
      <c r="M46" s="54"/>
      <c r="N46" s="54"/>
      <c r="O46" s="54"/>
      <c r="P46" s="54"/>
      <c r="Q46" s="180">
        <f t="shared" si="2"/>
        <v>21.385000000000002</v>
      </c>
      <c r="R46" s="47"/>
    </row>
    <row r="47" spans="1:18">
      <c r="A47" s="310" t="s">
        <v>44</v>
      </c>
      <c r="B47" s="311"/>
      <c r="C47" s="48" t="s">
        <v>11</v>
      </c>
      <c r="D47" s="52"/>
      <c r="E47" s="128">
        <v>8.0000000000000004E-4</v>
      </c>
      <c r="F47" s="181">
        <f t="shared" si="0"/>
        <v>8.0000000000000004E-4</v>
      </c>
      <c r="G47" s="77">
        <v>0</v>
      </c>
      <c r="H47" s="275">
        <v>2.6800000000000001E-2</v>
      </c>
      <c r="I47" s="174"/>
      <c r="J47" s="181">
        <f t="shared" si="1"/>
        <v>2.6800000000000001E-2</v>
      </c>
      <c r="K47" s="275"/>
      <c r="L47" s="33"/>
      <c r="M47" s="33"/>
      <c r="N47" s="33"/>
      <c r="O47" s="33"/>
      <c r="P47" s="33"/>
      <c r="Q47" s="175">
        <f t="shared" si="2"/>
        <v>2.76E-2</v>
      </c>
      <c r="R47" s="47"/>
    </row>
    <row r="48" spans="1:18">
      <c r="A48" s="312"/>
      <c r="B48" s="313"/>
      <c r="C48" s="177" t="s">
        <v>13</v>
      </c>
      <c r="D48" s="53"/>
      <c r="E48" s="129">
        <v>0.86399999999999999</v>
      </c>
      <c r="F48" s="178">
        <f t="shared" si="0"/>
        <v>0.86399999999999999</v>
      </c>
      <c r="G48" s="78">
        <v>0.33600000000000002</v>
      </c>
      <c r="H48" s="276">
        <v>51.905000000000001</v>
      </c>
      <c r="I48" s="179"/>
      <c r="J48" s="178">
        <f t="shared" si="1"/>
        <v>51.905000000000001</v>
      </c>
      <c r="K48" s="276"/>
      <c r="L48" s="54"/>
      <c r="M48" s="54"/>
      <c r="N48" s="54"/>
      <c r="O48" s="54"/>
      <c r="P48" s="54"/>
      <c r="Q48" s="180">
        <f t="shared" si="2"/>
        <v>53.105000000000004</v>
      </c>
      <c r="R48" s="47"/>
    </row>
    <row r="49" spans="1:18">
      <c r="A49" s="310" t="s">
        <v>45</v>
      </c>
      <c r="B49" s="311"/>
      <c r="C49" s="48" t="s">
        <v>11</v>
      </c>
      <c r="D49" s="52">
        <v>177.583</v>
      </c>
      <c r="E49" s="128"/>
      <c r="F49" s="181">
        <f t="shared" si="0"/>
        <v>177.583</v>
      </c>
      <c r="G49" s="77"/>
      <c r="H49" s="275">
        <v>1344.9090000000001</v>
      </c>
      <c r="I49" s="174"/>
      <c r="J49" s="181">
        <f t="shared" si="1"/>
        <v>1344.9090000000001</v>
      </c>
      <c r="K49" s="275">
        <v>1E-3</v>
      </c>
      <c r="L49" s="33">
        <v>1E-3</v>
      </c>
      <c r="M49" s="33"/>
      <c r="N49" s="33"/>
      <c r="O49" s="33"/>
      <c r="P49" s="33"/>
      <c r="Q49" s="175">
        <f t="shared" si="2"/>
        <v>1522.4940000000001</v>
      </c>
      <c r="R49" s="47"/>
    </row>
    <row r="50" spans="1:18">
      <c r="A50" s="312"/>
      <c r="B50" s="313"/>
      <c r="C50" s="177" t="s">
        <v>13</v>
      </c>
      <c r="D50" s="53">
        <v>10578.108442067798</v>
      </c>
      <c r="E50" s="129"/>
      <c r="F50" s="178">
        <f t="shared" si="0"/>
        <v>10578.108442067798</v>
      </c>
      <c r="G50" s="78"/>
      <c r="H50" s="276">
        <v>77717.081999999995</v>
      </c>
      <c r="I50" s="179"/>
      <c r="J50" s="178">
        <f t="shared" si="1"/>
        <v>77717.081999999995</v>
      </c>
      <c r="K50" s="276">
        <v>0.54</v>
      </c>
      <c r="L50" s="54">
        <v>3.996</v>
      </c>
      <c r="M50" s="54"/>
      <c r="N50" s="54"/>
      <c r="O50" s="54"/>
      <c r="P50" s="54"/>
      <c r="Q50" s="180">
        <f t="shared" si="2"/>
        <v>88299.726442067782</v>
      </c>
      <c r="R50" s="47"/>
    </row>
    <row r="51" spans="1:18">
      <c r="A51" s="310" t="s">
        <v>46</v>
      </c>
      <c r="B51" s="311"/>
      <c r="C51" s="48" t="s">
        <v>11</v>
      </c>
      <c r="D51" s="52"/>
      <c r="E51" s="128">
        <v>0.54100000000000004</v>
      </c>
      <c r="F51" s="181">
        <f t="shared" si="0"/>
        <v>0.54100000000000004</v>
      </c>
      <c r="G51" s="77"/>
      <c r="H51" s="275"/>
      <c r="I51" s="174"/>
      <c r="J51" s="181">
        <f t="shared" si="1"/>
        <v>0</v>
      </c>
      <c r="K51" s="275">
        <v>0.2</v>
      </c>
      <c r="L51" s="33"/>
      <c r="M51" s="33"/>
      <c r="N51" s="33"/>
      <c r="O51" s="33"/>
      <c r="P51" s="33"/>
      <c r="Q51" s="175">
        <f t="shared" si="2"/>
        <v>0.7410000000000001</v>
      </c>
      <c r="R51" s="47"/>
    </row>
    <row r="52" spans="1:18">
      <c r="A52" s="312"/>
      <c r="B52" s="313"/>
      <c r="C52" s="177" t="s">
        <v>13</v>
      </c>
      <c r="D52" s="53"/>
      <c r="E52" s="129">
        <v>264.62200000000001</v>
      </c>
      <c r="F52" s="178">
        <f t="shared" si="0"/>
        <v>264.62200000000001</v>
      </c>
      <c r="G52" s="78"/>
      <c r="H52" s="276"/>
      <c r="I52" s="179"/>
      <c r="J52" s="178">
        <f t="shared" si="1"/>
        <v>0</v>
      </c>
      <c r="K52" s="276">
        <v>27</v>
      </c>
      <c r="L52" s="54"/>
      <c r="M52" s="54"/>
      <c r="N52" s="54"/>
      <c r="O52" s="54"/>
      <c r="P52" s="54"/>
      <c r="Q52" s="180">
        <f t="shared" si="2"/>
        <v>291.62200000000001</v>
      </c>
      <c r="R52" s="47"/>
    </row>
    <row r="53" spans="1:18">
      <c r="A53" s="310" t="s">
        <v>47</v>
      </c>
      <c r="B53" s="311"/>
      <c r="C53" s="48" t="s">
        <v>11</v>
      </c>
      <c r="D53" s="52"/>
      <c r="E53" s="128">
        <v>2E-3</v>
      </c>
      <c r="F53" s="181">
        <f t="shared" si="0"/>
        <v>2E-3</v>
      </c>
      <c r="G53" s="77">
        <v>0.1726</v>
      </c>
      <c r="H53" s="275">
        <v>0.746</v>
      </c>
      <c r="I53" s="174"/>
      <c r="J53" s="181">
        <f t="shared" si="1"/>
        <v>0.746</v>
      </c>
      <c r="K53" s="275">
        <v>40.558</v>
      </c>
      <c r="L53" s="33">
        <v>0.2485</v>
      </c>
      <c r="M53" s="33"/>
      <c r="N53" s="33"/>
      <c r="O53" s="33"/>
      <c r="P53" s="33"/>
      <c r="Q53" s="175">
        <f t="shared" si="2"/>
        <v>41.7271</v>
      </c>
      <c r="R53" s="47"/>
    </row>
    <row r="54" spans="1:18">
      <c r="A54" s="312"/>
      <c r="B54" s="313"/>
      <c r="C54" s="177" t="s">
        <v>13</v>
      </c>
      <c r="D54" s="53"/>
      <c r="E54" s="129">
        <v>1.728</v>
      </c>
      <c r="F54" s="178">
        <f t="shared" si="0"/>
        <v>1.728</v>
      </c>
      <c r="G54" s="78">
        <v>370.60599999999999</v>
      </c>
      <c r="H54" s="276">
        <v>1148.433</v>
      </c>
      <c r="I54" s="179"/>
      <c r="J54" s="178">
        <f t="shared" si="1"/>
        <v>1148.433</v>
      </c>
      <c r="K54" s="276">
        <v>27162.738000000001</v>
      </c>
      <c r="L54" s="54">
        <v>409.82</v>
      </c>
      <c r="M54" s="54"/>
      <c r="N54" s="54"/>
      <c r="O54" s="54"/>
      <c r="P54" s="92"/>
      <c r="Q54" s="180">
        <f t="shared" si="2"/>
        <v>29093.325000000001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0.81710000000000005</v>
      </c>
      <c r="E55" s="128"/>
      <c r="F55" s="181">
        <f t="shared" si="0"/>
        <v>0.81710000000000005</v>
      </c>
      <c r="G55" s="77">
        <v>1.0500000000000001E-2</v>
      </c>
      <c r="H55" s="275"/>
      <c r="I55" s="174"/>
      <c r="J55" s="181">
        <f t="shared" si="1"/>
        <v>0</v>
      </c>
      <c r="K55" s="275"/>
      <c r="L55" s="33">
        <v>8.0000000000000002E-3</v>
      </c>
      <c r="M55" s="33"/>
      <c r="N55" s="33"/>
      <c r="O55" s="33"/>
      <c r="P55" s="33"/>
      <c r="Q55" s="175">
        <f t="shared" si="2"/>
        <v>0.83560000000000001</v>
      </c>
      <c r="R55" s="47"/>
    </row>
    <row r="56" spans="1:18">
      <c r="A56" s="176" t="s">
        <v>36</v>
      </c>
      <c r="B56" s="307"/>
      <c r="C56" s="177" t="s">
        <v>13</v>
      </c>
      <c r="D56" s="53">
        <v>706.978789444737</v>
      </c>
      <c r="E56" s="129"/>
      <c r="F56" s="178">
        <f t="shared" si="0"/>
        <v>706.978789444737</v>
      </c>
      <c r="G56" s="78">
        <v>11.34</v>
      </c>
      <c r="H56" s="276"/>
      <c r="I56" s="179"/>
      <c r="J56" s="178">
        <f t="shared" si="1"/>
        <v>0</v>
      </c>
      <c r="K56" s="276"/>
      <c r="L56" s="54">
        <v>9.9359999999999999</v>
      </c>
      <c r="M56" s="54"/>
      <c r="N56" s="54"/>
      <c r="O56" s="54"/>
      <c r="P56" s="54"/>
      <c r="Q56" s="180">
        <f t="shared" si="2"/>
        <v>728.25478944473707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0.29499999999999998</v>
      </c>
      <c r="E57" s="128">
        <v>1.678E-2</v>
      </c>
      <c r="F57" s="181">
        <f t="shared" si="0"/>
        <v>0.31178</v>
      </c>
      <c r="G57" s="77">
        <v>0</v>
      </c>
      <c r="H57" s="275"/>
      <c r="I57" s="174"/>
      <c r="J57" s="181">
        <f t="shared" si="1"/>
        <v>0</v>
      </c>
      <c r="K57" s="275"/>
      <c r="L57" s="33"/>
      <c r="M57" s="33"/>
      <c r="N57" s="33"/>
      <c r="O57" s="33"/>
      <c r="P57" s="33"/>
      <c r="Q57" s="175">
        <f t="shared" si="2"/>
        <v>0.31178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38.717999421936454</v>
      </c>
      <c r="E58" s="129">
        <v>18.367999999999999</v>
      </c>
      <c r="F58" s="178">
        <f t="shared" si="0"/>
        <v>57.085999421936449</v>
      </c>
      <c r="G58" s="78">
        <v>2.16</v>
      </c>
      <c r="H58" s="276"/>
      <c r="I58" s="179"/>
      <c r="J58" s="178">
        <f t="shared" si="1"/>
        <v>0</v>
      </c>
      <c r="K58" s="276"/>
      <c r="L58" s="54"/>
      <c r="M58" s="54"/>
      <c r="N58" s="54"/>
      <c r="O58" s="54"/>
      <c r="P58" s="54"/>
      <c r="Q58" s="180">
        <f t="shared" si="2"/>
        <v>59.245999421936446</v>
      </c>
      <c r="R58" s="47"/>
    </row>
    <row r="59" spans="1:18">
      <c r="A59" s="27"/>
      <c r="B59" s="308" t="s">
        <v>19</v>
      </c>
      <c r="C59" s="48" t="s">
        <v>11</v>
      </c>
      <c r="D59" s="110">
        <v>1.1121000000000001</v>
      </c>
      <c r="E59" s="33">
        <v>1.678E-2</v>
      </c>
      <c r="F59" s="181">
        <f t="shared" si="0"/>
        <v>1.1288800000000001</v>
      </c>
      <c r="G59" s="49">
        <v>1.0500000000000001E-2</v>
      </c>
      <c r="H59" s="49"/>
      <c r="I59" s="50"/>
      <c r="J59" s="181">
        <f t="shared" si="1"/>
        <v>0</v>
      </c>
      <c r="K59" s="49"/>
      <c r="L59" s="33">
        <v>8.0000000000000002E-3</v>
      </c>
      <c r="M59" s="33"/>
      <c r="N59" s="33"/>
      <c r="O59" s="33"/>
      <c r="P59" s="33"/>
      <c r="Q59" s="175">
        <f t="shared" si="2"/>
        <v>1.1473800000000001</v>
      </c>
      <c r="R59" s="47"/>
    </row>
    <row r="60" spans="1:18">
      <c r="A60" s="183"/>
      <c r="B60" s="309"/>
      <c r="C60" s="177" t="s">
        <v>13</v>
      </c>
      <c r="D60" s="111">
        <v>745.6967888666735</v>
      </c>
      <c r="E60" s="54">
        <v>18.367999999999999</v>
      </c>
      <c r="F60" s="178">
        <f t="shared" si="0"/>
        <v>764.06478886667355</v>
      </c>
      <c r="G60" s="68">
        <v>13.5</v>
      </c>
      <c r="H60" s="68"/>
      <c r="I60" s="63"/>
      <c r="J60" s="178">
        <f t="shared" si="1"/>
        <v>0</v>
      </c>
      <c r="K60" s="68"/>
      <c r="L60" s="54">
        <v>9.9359999999999999</v>
      </c>
      <c r="M60" s="54"/>
      <c r="N60" s="54"/>
      <c r="O60" s="54"/>
      <c r="P60" s="54"/>
      <c r="Q60" s="180">
        <f t="shared" si="2"/>
        <v>787.50078886667359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5.2535999999999996</v>
      </c>
      <c r="E61" s="128"/>
      <c r="F61" s="181">
        <f t="shared" si="0"/>
        <v>5.2535999999999996</v>
      </c>
      <c r="G61" s="77">
        <v>0.16009999999999999</v>
      </c>
      <c r="H61" s="275">
        <v>4.5877999999999997</v>
      </c>
      <c r="I61" s="174"/>
      <c r="J61" s="181">
        <f t="shared" si="1"/>
        <v>4.5877999999999997</v>
      </c>
      <c r="K61" s="275"/>
      <c r="L61" s="33">
        <v>0.104</v>
      </c>
      <c r="M61" s="33"/>
      <c r="N61" s="33"/>
      <c r="O61" s="33"/>
      <c r="P61" s="33"/>
      <c r="Q61" s="175">
        <f t="shared" si="2"/>
        <v>10.105499999999999</v>
      </c>
      <c r="R61" s="47"/>
    </row>
    <row r="62" spans="1:18">
      <c r="A62" s="176" t="s">
        <v>51</v>
      </c>
      <c r="B62" s="307"/>
      <c r="C62" s="177" t="s">
        <v>13</v>
      </c>
      <c r="D62" s="53">
        <v>340.87823491065433</v>
      </c>
      <c r="E62" s="129"/>
      <c r="F62" s="178">
        <f t="shared" si="0"/>
        <v>340.87823491065433</v>
      </c>
      <c r="G62" s="78">
        <v>4.5620000000000003</v>
      </c>
      <c r="H62" s="276">
        <v>329.53899999999999</v>
      </c>
      <c r="I62" s="179"/>
      <c r="J62" s="178">
        <f t="shared" si="1"/>
        <v>329.53899999999999</v>
      </c>
      <c r="K62" s="276"/>
      <c r="L62" s="54">
        <v>21.157</v>
      </c>
      <c r="M62" s="54"/>
      <c r="N62" s="54"/>
      <c r="O62" s="54"/>
      <c r="P62" s="54"/>
      <c r="Q62" s="180">
        <f t="shared" si="2"/>
        <v>696.13623491065437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2.879</v>
      </c>
      <c r="E63" s="128">
        <v>9.51</v>
      </c>
      <c r="F63" s="181">
        <f t="shared" si="0"/>
        <v>12.388999999999999</v>
      </c>
      <c r="G63" s="77">
        <v>578.43100000000004</v>
      </c>
      <c r="H63" s="275"/>
      <c r="I63" s="174"/>
      <c r="J63" s="181">
        <f t="shared" si="1"/>
        <v>0</v>
      </c>
      <c r="K63" s="275"/>
      <c r="L63" s="33"/>
      <c r="M63" s="33"/>
      <c r="N63" s="33"/>
      <c r="O63" s="33"/>
      <c r="P63" s="33"/>
      <c r="Q63" s="175">
        <f t="shared" si="2"/>
        <v>590.82000000000005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300.99599550610009</v>
      </c>
      <c r="E64" s="129">
        <v>718.95600000000002</v>
      </c>
      <c r="F64" s="178">
        <f t="shared" si="0"/>
        <v>1019.9519955061</v>
      </c>
      <c r="G64" s="78">
        <v>100272.463</v>
      </c>
      <c r="H64" s="276"/>
      <c r="I64" s="179"/>
      <c r="J64" s="178">
        <f t="shared" si="1"/>
        <v>0</v>
      </c>
      <c r="K64" s="276"/>
      <c r="L64" s="54"/>
      <c r="M64" s="54"/>
      <c r="N64" s="54"/>
      <c r="O64" s="54"/>
      <c r="P64" s="54"/>
      <c r="Q64" s="180">
        <f t="shared" si="2"/>
        <v>101292.4149955061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128"/>
      <c r="F65" s="181">
        <f t="shared" si="0"/>
        <v>0</v>
      </c>
      <c r="G65" s="77">
        <v>344.16</v>
      </c>
      <c r="H65" s="275">
        <v>0.1</v>
      </c>
      <c r="I65" s="174"/>
      <c r="J65" s="181">
        <f t="shared" si="1"/>
        <v>0.1</v>
      </c>
      <c r="K65" s="275">
        <v>1E-3</v>
      </c>
      <c r="L65" s="33">
        <v>1E-3</v>
      </c>
      <c r="M65" s="33"/>
      <c r="N65" s="33"/>
      <c r="O65" s="33"/>
      <c r="P65" s="33"/>
      <c r="Q65" s="175">
        <f t="shared" si="2"/>
        <v>344.262</v>
      </c>
      <c r="R65" s="47"/>
    </row>
    <row r="66" spans="1:18">
      <c r="A66" s="176" t="s">
        <v>18</v>
      </c>
      <c r="B66" s="307"/>
      <c r="C66" s="177" t="s">
        <v>13</v>
      </c>
      <c r="D66" s="53"/>
      <c r="E66" s="129"/>
      <c r="F66" s="178">
        <f t="shared" si="0"/>
        <v>0</v>
      </c>
      <c r="G66" s="78">
        <v>48278.326999999997</v>
      </c>
      <c r="H66" s="276">
        <v>7.56</v>
      </c>
      <c r="I66" s="179"/>
      <c r="J66" s="178">
        <f t="shared" si="1"/>
        <v>7.56</v>
      </c>
      <c r="K66" s="276">
        <v>1.62</v>
      </c>
      <c r="L66" s="54">
        <v>9.7200000000000006</v>
      </c>
      <c r="M66" s="54"/>
      <c r="N66" s="54"/>
      <c r="O66" s="54"/>
      <c r="P66" s="54"/>
      <c r="Q66" s="180">
        <f t="shared" si="2"/>
        <v>48297.226999999999</v>
      </c>
      <c r="R66" s="47"/>
    </row>
    <row r="67" spans="1:18">
      <c r="A67" s="27"/>
      <c r="B67" s="46" t="s">
        <v>15</v>
      </c>
      <c r="C67" s="48" t="s">
        <v>11</v>
      </c>
      <c r="D67" s="52"/>
      <c r="E67" s="128">
        <v>2.4E-2</v>
      </c>
      <c r="F67" s="181">
        <f t="shared" si="0"/>
        <v>2.4E-2</v>
      </c>
      <c r="G67" s="77">
        <v>46.120100000000001</v>
      </c>
      <c r="H67" s="275"/>
      <c r="I67" s="174"/>
      <c r="J67" s="181">
        <f t="shared" si="1"/>
        <v>0</v>
      </c>
      <c r="K67" s="275">
        <v>0.187</v>
      </c>
      <c r="L67" s="33"/>
      <c r="M67" s="33"/>
      <c r="N67" s="33"/>
      <c r="O67" s="33"/>
      <c r="P67" s="33"/>
      <c r="Q67" s="175">
        <f t="shared" si="2"/>
        <v>46.331099999999999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/>
      <c r="E68" s="130">
        <v>0.96099999999999997</v>
      </c>
      <c r="F68" s="185">
        <f t="shared" si="0"/>
        <v>0.96099999999999997</v>
      </c>
      <c r="G68" s="79">
        <v>7414.7150000000001</v>
      </c>
      <c r="H68" s="279"/>
      <c r="I68" s="186"/>
      <c r="J68" s="185">
        <f t="shared" si="1"/>
        <v>0</v>
      </c>
      <c r="K68" s="279">
        <v>18.937000000000001</v>
      </c>
      <c r="L68" s="37"/>
      <c r="M68" s="37"/>
      <c r="N68" s="37"/>
      <c r="O68" s="37"/>
      <c r="P68" s="37"/>
      <c r="Q68" s="187">
        <f t="shared" si="2"/>
        <v>7434.6130000000003</v>
      </c>
      <c r="R68" s="47"/>
    </row>
    <row r="69" spans="1:18">
      <c r="D69" s="112"/>
      <c r="E69" s="47"/>
      <c r="F69" s="137"/>
      <c r="G69" s="137"/>
      <c r="H69" s="137"/>
      <c r="I69" s="64"/>
      <c r="J69" s="137"/>
      <c r="K69" s="137"/>
      <c r="Q69" s="67"/>
    </row>
    <row r="70" spans="1:18">
      <c r="D70" s="112"/>
      <c r="E70" s="47"/>
      <c r="F70" s="137"/>
      <c r="G70" s="137"/>
      <c r="H70" s="137"/>
      <c r="I70" s="64"/>
      <c r="J70" s="137"/>
      <c r="K70" s="137"/>
      <c r="Q70" s="67"/>
    </row>
    <row r="71" spans="1:18">
      <c r="D71" s="112"/>
      <c r="E71" s="47"/>
      <c r="F71" s="137"/>
      <c r="G71" s="137"/>
      <c r="H71" s="137"/>
      <c r="I71" s="64"/>
      <c r="J71" s="137"/>
      <c r="K71" s="137"/>
      <c r="Q71" s="67"/>
    </row>
    <row r="72" spans="1:18">
      <c r="D72" s="112"/>
      <c r="E72" s="47"/>
      <c r="F72" s="137"/>
      <c r="G72" s="137"/>
      <c r="H72" s="137"/>
      <c r="I72" s="64"/>
      <c r="J72" s="137"/>
      <c r="K72" s="137"/>
      <c r="Q72" s="67"/>
    </row>
    <row r="73" spans="1:18">
      <c r="D73" s="112"/>
      <c r="E73" s="47"/>
      <c r="F73" s="137"/>
      <c r="G73" s="137"/>
      <c r="H73" s="137"/>
      <c r="I73" s="64"/>
      <c r="J73" s="137"/>
      <c r="K73" s="137"/>
      <c r="Q73" s="67"/>
    </row>
    <row r="74" spans="1:18" ht="19.5" thickBot="1">
      <c r="A74" s="35"/>
      <c r="B74" s="164" t="s">
        <v>105</v>
      </c>
      <c r="C74" s="35"/>
      <c r="D74" s="113"/>
      <c r="E74" s="131"/>
      <c r="F74" s="188"/>
      <c r="G74" s="137"/>
      <c r="H74" s="137"/>
      <c r="I74" s="65"/>
      <c r="J74" s="188"/>
      <c r="K74" s="280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v>8.1326000000000001</v>
      </c>
      <c r="E76" s="33">
        <v>9.5339999999999989</v>
      </c>
      <c r="F76" s="191">
        <f t="shared" ref="F76:F133" si="3">SUM(D76:E76)</f>
        <v>17.666599999999999</v>
      </c>
      <c r="G76" s="49">
        <v>968.87120000000016</v>
      </c>
      <c r="H76" s="49">
        <v>4.6877999999999993</v>
      </c>
      <c r="I76" s="50"/>
      <c r="J76" s="191">
        <f t="shared" ref="J76:J133" si="4">SUM(H76:I76)</f>
        <v>4.6877999999999993</v>
      </c>
      <c r="K76" s="49">
        <v>0.188</v>
      </c>
      <c r="L76" s="33">
        <v>0.105</v>
      </c>
      <c r="M76" s="33"/>
      <c r="N76" s="33"/>
      <c r="O76" s="33"/>
      <c r="P76" s="33"/>
      <c r="Q76" s="175">
        <f t="shared" ref="Q76:Q140" si="5">SUM(F76:G76,J76:P76)</f>
        <v>991.51860000000022</v>
      </c>
      <c r="R76" s="27"/>
    </row>
    <row r="77" spans="1:18">
      <c r="A77" s="166" t="s">
        <v>53</v>
      </c>
      <c r="B77" s="309"/>
      <c r="C77" s="192" t="s">
        <v>13</v>
      </c>
      <c r="D77" s="111">
        <v>641.87423041675447</v>
      </c>
      <c r="E77" s="54">
        <v>719.91700000000003</v>
      </c>
      <c r="F77" s="193">
        <f t="shared" si="3"/>
        <v>1361.7912304167544</v>
      </c>
      <c r="G77" s="68">
        <v>155970.06700000001</v>
      </c>
      <c r="H77" s="68">
        <v>337.09899999999999</v>
      </c>
      <c r="I77" s="63"/>
      <c r="J77" s="193">
        <f t="shared" si="4"/>
        <v>337.09899999999999</v>
      </c>
      <c r="K77" s="68">
        <v>20.557000000000002</v>
      </c>
      <c r="L77" s="54">
        <v>30.877000000000002</v>
      </c>
      <c r="M77" s="54"/>
      <c r="N77" s="54"/>
      <c r="O77" s="54"/>
      <c r="P77" s="54"/>
      <c r="Q77" s="180">
        <f t="shared" si="5"/>
        <v>157720.39123041675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1.5604</v>
      </c>
      <c r="E78" s="128">
        <v>4.1982999999999997</v>
      </c>
      <c r="F78" s="191">
        <f t="shared" si="3"/>
        <v>5.7586999999999993</v>
      </c>
      <c r="G78" s="138">
        <v>0.24260000000000001</v>
      </c>
      <c r="H78" s="275">
        <v>28.093</v>
      </c>
      <c r="I78" s="174"/>
      <c r="J78" s="191">
        <f t="shared" si="4"/>
        <v>28.093</v>
      </c>
      <c r="K78" s="275">
        <v>0.4259</v>
      </c>
      <c r="L78" s="33">
        <v>0.14099999999999999</v>
      </c>
      <c r="M78" s="33">
        <v>2.7699999999999999E-2</v>
      </c>
      <c r="N78" s="33">
        <v>0.40439999999999998</v>
      </c>
      <c r="O78" s="33">
        <v>0.2918</v>
      </c>
      <c r="P78" s="33">
        <v>1.3711</v>
      </c>
      <c r="Q78" s="175">
        <f t="shared" si="5"/>
        <v>36.7562</v>
      </c>
      <c r="R78" s="27"/>
    </row>
    <row r="79" spans="1:18">
      <c r="A79" s="176" t="s">
        <v>31</v>
      </c>
      <c r="B79" s="307"/>
      <c r="C79" s="192" t="s">
        <v>13</v>
      </c>
      <c r="D79" s="53">
        <v>2787.5836383811015</v>
      </c>
      <c r="E79" s="129">
        <v>5533.9089999999997</v>
      </c>
      <c r="F79" s="193">
        <f t="shared" si="3"/>
        <v>8321.4926383811016</v>
      </c>
      <c r="G79" s="78">
        <v>635.08100000000002</v>
      </c>
      <c r="H79" s="276">
        <v>32628.687999999998</v>
      </c>
      <c r="I79" s="179"/>
      <c r="J79" s="193">
        <f t="shared" si="4"/>
        <v>32628.687999999998</v>
      </c>
      <c r="K79" s="276">
        <v>514.22</v>
      </c>
      <c r="L79" s="54">
        <v>256.11799999999999</v>
      </c>
      <c r="M79" s="54">
        <v>20.233000000000001</v>
      </c>
      <c r="N79" s="54">
        <v>649.21699999999998</v>
      </c>
      <c r="O79" s="54">
        <v>419.54199999999997</v>
      </c>
      <c r="P79" s="54">
        <v>2449.8679999999999</v>
      </c>
      <c r="Q79" s="180">
        <f t="shared" si="5"/>
        <v>45894.4596383811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128">
        <v>1.7999999999999999E-2</v>
      </c>
      <c r="F80" s="191">
        <f t="shared" si="3"/>
        <v>1.7999999999999999E-2</v>
      </c>
      <c r="G80" s="77"/>
      <c r="H80" s="275">
        <v>4.8727999999999998</v>
      </c>
      <c r="I80" s="174"/>
      <c r="J80" s="191">
        <f t="shared" si="4"/>
        <v>4.8727999999999998</v>
      </c>
      <c r="K80" s="275">
        <v>0.109</v>
      </c>
      <c r="L80" s="33"/>
      <c r="M80" s="33"/>
      <c r="N80" s="33"/>
      <c r="O80" s="33"/>
      <c r="P80" s="33"/>
      <c r="Q80" s="175">
        <f t="shared" si="5"/>
        <v>4.9997999999999996</v>
      </c>
      <c r="R80" s="27"/>
    </row>
    <row r="81" spans="1:18">
      <c r="A81" s="176" t="s">
        <v>0</v>
      </c>
      <c r="B81" s="307"/>
      <c r="C81" s="192" t="s">
        <v>13</v>
      </c>
      <c r="D81" s="53"/>
      <c r="E81" s="129">
        <v>2.8079999999999998</v>
      </c>
      <c r="F81" s="193">
        <f t="shared" si="3"/>
        <v>2.8079999999999998</v>
      </c>
      <c r="G81" s="78"/>
      <c r="H81" s="276">
        <v>1295.673</v>
      </c>
      <c r="I81" s="179"/>
      <c r="J81" s="193">
        <f t="shared" si="4"/>
        <v>1295.673</v>
      </c>
      <c r="K81" s="276">
        <v>18.143999999999998</v>
      </c>
      <c r="L81" s="54"/>
      <c r="M81" s="54"/>
      <c r="N81" s="54"/>
      <c r="O81" s="54"/>
      <c r="P81" s="92"/>
      <c r="Q81" s="180">
        <f t="shared" si="5"/>
        <v>1316.625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128"/>
      <c r="F82" s="191">
        <f t="shared" si="3"/>
        <v>0</v>
      </c>
      <c r="G82" s="77"/>
      <c r="H82" s="275"/>
      <c r="I82" s="174"/>
      <c r="J82" s="191">
        <f t="shared" si="4"/>
        <v>0</v>
      </c>
      <c r="K82" s="275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129"/>
      <c r="F83" s="193">
        <f t="shared" si="3"/>
        <v>0</v>
      </c>
      <c r="G83" s="78"/>
      <c r="H83" s="276"/>
      <c r="I83" s="179"/>
      <c r="J83" s="193">
        <f t="shared" si="4"/>
        <v>0</v>
      </c>
      <c r="K83" s="276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128"/>
      <c r="F84" s="191">
        <f t="shared" si="3"/>
        <v>0</v>
      </c>
      <c r="G84" s="77"/>
      <c r="H84" s="275">
        <v>7.2999999999999995E-2</v>
      </c>
      <c r="I84" s="174"/>
      <c r="J84" s="191">
        <f t="shared" si="4"/>
        <v>7.2999999999999995E-2</v>
      </c>
      <c r="K84" s="275"/>
      <c r="L84" s="33"/>
      <c r="M84" s="33"/>
      <c r="N84" s="33"/>
      <c r="O84" s="33"/>
      <c r="P84" s="33"/>
      <c r="Q84" s="175">
        <f t="shared" si="5"/>
        <v>7.2999999999999995E-2</v>
      </c>
      <c r="R84" s="27"/>
    </row>
    <row r="85" spans="1:18">
      <c r="A85" s="176" t="s">
        <v>12</v>
      </c>
      <c r="B85" s="307"/>
      <c r="C85" s="192" t="s">
        <v>13</v>
      </c>
      <c r="D85" s="53"/>
      <c r="E85" s="129"/>
      <c r="F85" s="193">
        <f t="shared" si="3"/>
        <v>0</v>
      </c>
      <c r="G85" s="78"/>
      <c r="H85" s="276">
        <v>55.188000000000002</v>
      </c>
      <c r="I85" s="179"/>
      <c r="J85" s="193">
        <f t="shared" si="4"/>
        <v>55.188000000000002</v>
      </c>
      <c r="K85" s="276"/>
      <c r="L85" s="54"/>
      <c r="M85" s="54"/>
      <c r="N85" s="54"/>
      <c r="O85" s="54"/>
      <c r="P85" s="54"/>
      <c r="Q85" s="180">
        <f t="shared" si="5"/>
        <v>55.188000000000002</v>
      </c>
      <c r="R85" s="27"/>
    </row>
    <row r="86" spans="1:18">
      <c r="A86" s="176"/>
      <c r="B86" s="46" t="s">
        <v>15</v>
      </c>
      <c r="C86" s="32" t="s">
        <v>11</v>
      </c>
      <c r="D86" s="52">
        <v>2.2269999999999999</v>
      </c>
      <c r="E86" s="128">
        <v>14.3924</v>
      </c>
      <c r="F86" s="191">
        <f t="shared" si="3"/>
        <v>16.619399999999999</v>
      </c>
      <c r="G86" s="77">
        <v>6.5716999999999999</v>
      </c>
      <c r="H86" s="275">
        <v>93.084400000000002</v>
      </c>
      <c r="I86" s="174"/>
      <c r="J86" s="191">
        <f t="shared" si="4"/>
        <v>93.084400000000002</v>
      </c>
      <c r="K86" s="275">
        <v>4.0202999999999998</v>
      </c>
      <c r="L86" s="33">
        <v>8.5165000000000006</v>
      </c>
      <c r="M86" s="33">
        <v>0.46400000000000002</v>
      </c>
      <c r="N86" s="33">
        <v>14.9817</v>
      </c>
      <c r="O86" s="33">
        <v>2.7629999999999999</v>
      </c>
      <c r="P86" s="33">
        <v>12.946899999999999</v>
      </c>
      <c r="Q86" s="175">
        <f t="shared" si="5"/>
        <v>159.96789999999999</v>
      </c>
      <c r="R86" s="27"/>
    </row>
    <row r="87" spans="1:18">
      <c r="A87" s="176"/>
      <c r="B87" s="177" t="s">
        <v>63</v>
      </c>
      <c r="C87" s="192" t="s">
        <v>13</v>
      </c>
      <c r="D87" s="53">
        <v>1724.5158942528076</v>
      </c>
      <c r="E87" s="129">
        <v>6123.59</v>
      </c>
      <c r="F87" s="193">
        <f t="shared" si="3"/>
        <v>7848.105894252808</v>
      </c>
      <c r="G87" s="78">
        <v>3540.3310000000001</v>
      </c>
      <c r="H87" s="276">
        <v>45849.675000000003</v>
      </c>
      <c r="I87" s="179"/>
      <c r="J87" s="193">
        <f t="shared" si="4"/>
        <v>45849.675000000003</v>
      </c>
      <c r="K87" s="276">
        <v>2252.23</v>
      </c>
      <c r="L87" s="54">
        <v>3382.9879999999998</v>
      </c>
      <c r="M87" s="54">
        <v>111.208</v>
      </c>
      <c r="N87" s="54">
        <v>7842.6009999999997</v>
      </c>
      <c r="O87" s="54">
        <v>1620.098</v>
      </c>
      <c r="P87" s="54">
        <v>5858.9549999999999</v>
      </c>
      <c r="Q87" s="180">
        <f t="shared" si="5"/>
        <v>78306.191894252814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v>3.7873999999999999</v>
      </c>
      <c r="E88" s="33">
        <v>18.608699999999999</v>
      </c>
      <c r="F88" s="191">
        <f t="shared" si="3"/>
        <v>22.396099999999997</v>
      </c>
      <c r="G88" s="49">
        <v>6.8143000000000002</v>
      </c>
      <c r="H88" s="49">
        <v>126.1232</v>
      </c>
      <c r="I88" s="50"/>
      <c r="J88" s="191">
        <f t="shared" si="4"/>
        <v>126.1232</v>
      </c>
      <c r="K88" s="49">
        <v>4.5552000000000001</v>
      </c>
      <c r="L88" s="33">
        <v>8.6575000000000006</v>
      </c>
      <c r="M88" s="33">
        <v>0.49170000000000003</v>
      </c>
      <c r="N88" s="33">
        <v>15.386100000000001</v>
      </c>
      <c r="O88" s="33">
        <v>3.0547999999999997</v>
      </c>
      <c r="P88" s="33">
        <v>14.318</v>
      </c>
      <c r="Q88" s="175">
        <f t="shared" si="5"/>
        <v>201.79690000000002</v>
      </c>
      <c r="R88" s="27"/>
    </row>
    <row r="89" spans="1:18">
      <c r="A89" s="183"/>
      <c r="B89" s="309"/>
      <c r="C89" s="192" t="s">
        <v>13</v>
      </c>
      <c r="D89" s="111">
        <v>4512.0995326339089</v>
      </c>
      <c r="E89" s="54">
        <v>11660.307000000001</v>
      </c>
      <c r="F89" s="193">
        <f t="shared" si="3"/>
        <v>16172.40653263391</v>
      </c>
      <c r="G89" s="68">
        <v>4175.4120000000003</v>
      </c>
      <c r="H89" s="68">
        <v>79829.224000000002</v>
      </c>
      <c r="I89" s="63"/>
      <c r="J89" s="193">
        <f t="shared" si="4"/>
        <v>79829.224000000002</v>
      </c>
      <c r="K89" s="68">
        <v>2784.5940000000001</v>
      </c>
      <c r="L89" s="54">
        <v>3639.1059999999998</v>
      </c>
      <c r="M89" s="54">
        <v>131.441</v>
      </c>
      <c r="N89" s="54">
        <v>8491.8179999999993</v>
      </c>
      <c r="O89" s="54">
        <v>2039.6399999999999</v>
      </c>
      <c r="P89" s="54">
        <v>8308.8230000000003</v>
      </c>
      <c r="Q89" s="180">
        <f t="shared" si="5"/>
        <v>125572.46453263391</v>
      </c>
      <c r="R89" s="27"/>
    </row>
    <row r="90" spans="1:18">
      <c r="A90" s="310" t="s">
        <v>64</v>
      </c>
      <c r="B90" s="311"/>
      <c r="C90" s="32" t="s">
        <v>11</v>
      </c>
      <c r="D90" s="52">
        <v>3.3399999999999999E-2</v>
      </c>
      <c r="E90" s="128">
        <v>0.57389999999999997</v>
      </c>
      <c r="F90" s="191">
        <f t="shared" si="3"/>
        <v>0.60729999999999995</v>
      </c>
      <c r="G90" s="77">
        <v>0.29559999999999997</v>
      </c>
      <c r="H90" s="275">
        <v>2.984</v>
      </c>
      <c r="I90" s="174"/>
      <c r="J90" s="191">
        <f t="shared" si="4"/>
        <v>2.984</v>
      </c>
      <c r="K90" s="275">
        <v>8.8700000000000001E-2</v>
      </c>
      <c r="L90" s="33">
        <v>0.41739999999999999</v>
      </c>
      <c r="M90" s="33"/>
      <c r="N90" s="33"/>
      <c r="O90" s="33"/>
      <c r="P90" s="33">
        <v>8.0000000000000002E-3</v>
      </c>
      <c r="Q90" s="175">
        <f t="shared" si="5"/>
        <v>4.4009999999999998</v>
      </c>
      <c r="R90" s="27"/>
    </row>
    <row r="91" spans="1:18">
      <c r="A91" s="312"/>
      <c r="B91" s="313"/>
      <c r="C91" s="192" t="s">
        <v>13</v>
      </c>
      <c r="D91" s="53">
        <v>82.501198768248969</v>
      </c>
      <c r="E91" s="129">
        <v>783.79399999999998</v>
      </c>
      <c r="F91" s="193">
        <f t="shared" si="3"/>
        <v>866.29519876824895</v>
      </c>
      <c r="G91" s="78">
        <v>892.20500000000004</v>
      </c>
      <c r="H91" s="276">
        <v>3975.4839999999999</v>
      </c>
      <c r="I91" s="179"/>
      <c r="J91" s="193">
        <f t="shared" si="4"/>
        <v>3975.4839999999999</v>
      </c>
      <c r="K91" s="276">
        <v>219.232</v>
      </c>
      <c r="L91" s="54">
        <v>1130.241</v>
      </c>
      <c r="M91" s="54"/>
      <c r="N91" s="54"/>
      <c r="O91" s="54"/>
      <c r="P91" s="54">
        <v>17.28</v>
      </c>
      <c r="Q91" s="180">
        <f t="shared" si="5"/>
        <v>7100.7371987682482</v>
      </c>
      <c r="R91" s="27"/>
    </row>
    <row r="92" spans="1:18">
      <c r="A92" s="310" t="s">
        <v>65</v>
      </c>
      <c r="B92" s="311"/>
      <c r="C92" s="32" t="s">
        <v>11</v>
      </c>
      <c r="D92" s="52"/>
      <c r="E92" s="128"/>
      <c r="F92" s="191">
        <f t="shared" si="3"/>
        <v>0</v>
      </c>
      <c r="G92" s="77"/>
      <c r="H92" s="275">
        <v>676.34100000000001</v>
      </c>
      <c r="I92" s="174"/>
      <c r="J92" s="191">
        <f t="shared" si="4"/>
        <v>676.34100000000001</v>
      </c>
      <c r="K92" s="275">
        <v>149.27699999999999</v>
      </c>
      <c r="L92" s="33">
        <v>0.20250000000000001</v>
      </c>
      <c r="M92" s="33"/>
      <c r="N92" s="33"/>
      <c r="O92" s="33"/>
      <c r="P92" s="33"/>
      <c r="Q92" s="175">
        <f t="shared" si="5"/>
        <v>825.82049999999992</v>
      </c>
      <c r="R92" s="27"/>
    </row>
    <row r="93" spans="1:18">
      <c r="A93" s="312"/>
      <c r="B93" s="313"/>
      <c r="C93" s="192" t="s">
        <v>13</v>
      </c>
      <c r="D93" s="53"/>
      <c r="E93" s="129"/>
      <c r="F93" s="193">
        <f t="shared" si="3"/>
        <v>0</v>
      </c>
      <c r="G93" s="78"/>
      <c r="H93" s="276">
        <v>124146.435</v>
      </c>
      <c r="I93" s="179"/>
      <c r="J93" s="193">
        <f t="shared" si="4"/>
        <v>124146.435</v>
      </c>
      <c r="K93" s="276">
        <v>20702.152999999998</v>
      </c>
      <c r="L93" s="54">
        <v>66.959999999999994</v>
      </c>
      <c r="M93" s="54"/>
      <c r="N93" s="54"/>
      <c r="O93" s="54"/>
      <c r="P93" s="54"/>
      <c r="Q93" s="180">
        <f t="shared" si="5"/>
        <v>144915.54799999998</v>
      </c>
      <c r="R93" s="27"/>
    </row>
    <row r="94" spans="1:18">
      <c r="A94" s="310" t="s">
        <v>66</v>
      </c>
      <c r="B94" s="311"/>
      <c r="C94" s="32" t="s">
        <v>11</v>
      </c>
      <c r="D94" s="52"/>
      <c r="E94" s="128">
        <v>0.95430000000000004</v>
      </c>
      <c r="F94" s="191">
        <f t="shared" si="3"/>
        <v>0.95430000000000004</v>
      </c>
      <c r="G94" s="77">
        <v>1.0699999999999999E-2</v>
      </c>
      <c r="H94" s="275">
        <v>5.9499999999999997E-2</v>
      </c>
      <c r="I94" s="174"/>
      <c r="J94" s="191">
        <f t="shared" si="4"/>
        <v>5.9499999999999997E-2</v>
      </c>
      <c r="K94" s="275"/>
      <c r="L94" s="33"/>
      <c r="M94" s="33"/>
      <c r="N94" s="33"/>
      <c r="O94" s="33"/>
      <c r="P94" s="33"/>
      <c r="Q94" s="175">
        <f t="shared" si="5"/>
        <v>1.0245000000000002</v>
      </c>
      <c r="R94" s="27"/>
    </row>
    <row r="95" spans="1:18">
      <c r="A95" s="312"/>
      <c r="B95" s="313"/>
      <c r="C95" s="192" t="s">
        <v>13</v>
      </c>
      <c r="D95" s="53"/>
      <c r="E95" s="129">
        <v>365.67700000000002</v>
      </c>
      <c r="F95" s="193">
        <f t="shared" si="3"/>
        <v>365.67700000000002</v>
      </c>
      <c r="G95" s="78">
        <v>33.075000000000003</v>
      </c>
      <c r="H95" s="276">
        <v>154.94800000000001</v>
      </c>
      <c r="I95" s="179"/>
      <c r="J95" s="193">
        <f t="shared" si="4"/>
        <v>154.94800000000001</v>
      </c>
      <c r="K95" s="276"/>
      <c r="L95" s="54"/>
      <c r="M95" s="54"/>
      <c r="N95" s="54"/>
      <c r="O95" s="54"/>
      <c r="P95" s="54"/>
      <c r="Q95" s="180">
        <f t="shared" si="5"/>
        <v>553.70000000000005</v>
      </c>
      <c r="R95" s="27"/>
    </row>
    <row r="96" spans="1:18">
      <c r="A96" s="310" t="s">
        <v>67</v>
      </c>
      <c r="B96" s="311"/>
      <c r="C96" s="32" t="s">
        <v>11</v>
      </c>
      <c r="D96" s="52">
        <v>8.4000000000000005E-2</v>
      </c>
      <c r="E96" s="128">
        <v>2.5621</v>
      </c>
      <c r="F96" s="191">
        <f t="shared" si="3"/>
        <v>2.6461000000000001</v>
      </c>
      <c r="G96" s="77">
        <v>6.3799999999999996E-2</v>
      </c>
      <c r="H96" s="275">
        <v>33.869</v>
      </c>
      <c r="I96" s="174"/>
      <c r="J96" s="191">
        <f t="shared" si="4"/>
        <v>33.869</v>
      </c>
      <c r="K96" s="275">
        <v>0.4975</v>
      </c>
      <c r="L96" s="33">
        <v>1E-3</v>
      </c>
      <c r="M96" s="33"/>
      <c r="N96" s="33"/>
      <c r="O96" s="33"/>
      <c r="P96" s="33"/>
      <c r="Q96" s="175">
        <f t="shared" si="5"/>
        <v>37.077399999999997</v>
      </c>
      <c r="R96" s="27"/>
    </row>
    <row r="97" spans="1:18">
      <c r="A97" s="312"/>
      <c r="B97" s="313"/>
      <c r="C97" s="192" t="s">
        <v>13</v>
      </c>
      <c r="D97" s="53">
        <v>272.15999593662445</v>
      </c>
      <c r="E97" s="129">
        <v>4783.058</v>
      </c>
      <c r="F97" s="193">
        <f t="shared" si="3"/>
        <v>5055.217995936624</v>
      </c>
      <c r="G97" s="78">
        <v>88.335999999999999</v>
      </c>
      <c r="H97" s="276">
        <v>65292.065000000002</v>
      </c>
      <c r="I97" s="179"/>
      <c r="J97" s="193">
        <f t="shared" si="4"/>
        <v>65292.065000000002</v>
      </c>
      <c r="K97" s="276">
        <v>325.29599999999999</v>
      </c>
      <c r="L97" s="54">
        <v>12.96</v>
      </c>
      <c r="M97" s="54"/>
      <c r="N97" s="54"/>
      <c r="O97" s="54"/>
      <c r="P97" s="54"/>
      <c r="Q97" s="180">
        <f t="shared" si="5"/>
        <v>70773.87499593664</v>
      </c>
      <c r="R97" s="27"/>
    </row>
    <row r="98" spans="1:18">
      <c r="A98" s="310" t="s">
        <v>68</v>
      </c>
      <c r="B98" s="311"/>
      <c r="C98" s="32" t="s">
        <v>11</v>
      </c>
      <c r="D98" s="52"/>
      <c r="E98" s="128">
        <v>1.2999999999999999E-3</v>
      </c>
      <c r="F98" s="191">
        <f t="shared" si="3"/>
        <v>1.2999999999999999E-3</v>
      </c>
      <c r="G98" s="77">
        <v>5.0000000000000001E-3</v>
      </c>
      <c r="H98" s="275">
        <v>3.0000000000000001E-3</v>
      </c>
      <c r="I98" s="174"/>
      <c r="J98" s="191">
        <f t="shared" si="4"/>
        <v>3.0000000000000001E-3</v>
      </c>
      <c r="K98" s="275"/>
      <c r="L98" s="33"/>
      <c r="M98" s="33"/>
      <c r="N98" s="33"/>
      <c r="O98" s="33"/>
      <c r="P98" s="33"/>
      <c r="Q98" s="175">
        <f t="shared" si="5"/>
        <v>9.2999999999999992E-3</v>
      </c>
      <c r="R98" s="27"/>
    </row>
    <row r="99" spans="1:18">
      <c r="A99" s="312"/>
      <c r="B99" s="313"/>
      <c r="C99" s="192" t="s">
        <v>13</v>
      </c>
      <c r="D99" s="53"/>
      <c r="E99" s="129">
        <v>1.4039999999999999</v>
      </c>
      <c r="F99" s="193">
        <f t="shared" si="3"/>
        <v>1.4039999999999999</v>
      </c>
      <c r="G99" s="78">
        <v>4.4279999999999999</v>
      </c>
      <c r="H99" s="276">
        <v>4.0170000000000003</v>
      </c>
      <c r="I99" s="179"/>
      <c r="J99" s="193">
        <f t="shared" si="4"/>
        <v>4.0170000000000003</v>
      </c>
      <c r="K99" s="276"/>
      <c r="L99" s="54"/>
      <c r="M99" s="54"/>
      <c r="N99" s="54"/>
      <c r="O99" s="54"/>
      <c r="P99" s="54"/>
      <c r="Q99" s="180">
        <f t="shared" si="5"/>
        <v>9.8490000000000002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128"/>
      <c r="F100" s="191">
        <f t="shared" si="3"/>
        <v>0</v>
      </c>
      <c r="G100" s="77">
        <v>0</v>
      </c>
      <c r="H100" s="275"/>
      <c r="I100" s="174"/>
      <c r="J100" s="191">
        <f t="shared" si="4"/>
        <v>0</v>
      </c>
      <c r="K100" s="275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129"/>
      <c r="F101" s="193">
        <f t="shared" si="3"/>
        <v>0</v>
      </c>
      <c r="G101" s="78">
        <v>0.45600000000000002</v>
      </c>
      <c r="H101" s="276"/>
      <c r="I101" s="179"/>
      <c r="J101" s="193">
        <f t="shared" si="4"/>
        <v>0</v>
      </c>
      <c r="K101" s="276"/>
      <c r="L101" s="54"/>
      <c r="M101" s="54"/>
      <c r="N101" s="54"/>
      <c r="O101" s="54"/>
      <c r="P101" s="54"/>
      <c r="Q101" s="180">
        <f t="shared" si="5"/>
        <v>0.45600000000000002</v>
      </c>
      <c r="R101" s="27"/>
    </row>
    <row r="102" spans="1:18">
      <c r="A102" s="310" t="s">
        <v>70</v>
      </c>
      <c r="B102" s="311"/>
      <c r="C102" s="32" t="s">
        <v>11</v>
      </c>
      <c r="D102" s="52">
        <v>3.1574</v>
      </c>
      <c r="E102" s="128">
        <v>123.7624</v>
      </c>
      <c r="F102" s="191">
        <f t="shared" si="3"/>
        <v>126.9198</v>
      </c>
      <c r="G102" s="77">
        <v>12.2294</v>
      </c>
      <c r="H102" s="275">
        <v>333.95150000000001</v>
      </c>
      <c r="I102" s="174"/>
      <c r="J102" s="191">
        <f t="shared" si="4"/>
        <v>333.95150000000001</v>
      </c>
      <c r="K102" s="275">
        <v>1.5254000000000001</v>
      </c>
      <c r="L102" s="33">
        <v>296.54559999999998</v>
      </c>
      <c r="M102" s="33">
        <v>1.2602</v>
      </c>
      <c r="N102" s="33">
        <v>6.0842999999999998</v>
      </c>
      <c r="O102" s="33">
        <v>3.4116</v>
      </c>
      <c r="P102" s="33">
        <v>5.0601000000000003</v>
      </c>
      <c r="Q102" s="175">
        <f t="shared" si="5"/>
        <v>786.98790000000008</v>
      </c>
      <c r="R102" s="27"/>
    </row>
    <row r="103" spans="1:18">
      <c r="A103" s="312"/>
      <c r="B103" s="313"/>
      <c r="C103" s="192" t="s">
        <v>13</v>
      </c>
      <c r="D103" s="53">
        <v>6953.386576185253</v>
      </c>
      <c r="E103" s="129">
        <v>46542.377</v>
      </c>
      <c r="F103" s="193">
        <f t="shared" si="3"/>
        <v>53495.763576185251</v>
      </c>
      <c r="G103" s="78">
        <v>13535.031000000001</v>
      </c>
      <c r="H103" s="276">
        <v>153379.772</v>
      </c>
      <c r="I103" s="179"/>
      <c r="J103" s="193">
        <f t="shared" si="4"/>
        <v>153379.772</v>
      </c>
      <c r="K103" s="276">
        <v>989.8</v>
      </c>
      <c r="L103" s="54">
        <v>13841.957</v>
      </c>
      <c r="M103" s="54">
        <v>1036.904</v>
      </c>
      <c r="N103" s="54">
        <v>3316.413</v>
      </c>
      <c r="O103" s="54">
        <v>3951.056</v>
      </c>
      <c r="P103" s="54">
        <v>8118.8620000000001</v>
      </c>
      <c r="Q103" s="180">
        <f t="shared" si="5"/>
        <v>251665.55857618523</v>
      </c>
      <c r="R103" s="27"/>
    </row>
    <row r="104" spans="1:18">
      <c r="A104" s="314" t="s">
        <v>71</v>
      </c>
      <c r="B104" s="315"/>
      <c r="C104" s="32" t="s">
        <v>11</v>
      </c>
      <c r="D104" s="110">
        <v>392.03280000000001</v>
      </c>
      <c r="E104" s="33">
        <v>487.87797999999998</v>
      </c>
      <c r="F104" s="191">
        <f t="shared" si="3"/>
        <v>879.91077999999993</v>
      </c>
      <c r="G104" s="49">
        <v>1529.6626000000001</v>
      </c>
      <c r="H104" s="49">
        <v>4753.8738000000003</v>
      </c>
      <c r="I104" s="50"/>
      <c r="J104" s="191">
        <f t="shared" si="4"/>
        <v>4753.8738000000003</v>
      </c>
      <c r="K104" s="49">
        <v>478.04439999999994</v>
      </c>
      <c r="L104" s="33">
        <v>312.71484999999996</v>
      </c>
      <c r="M104" s="33">
        <v>1.7930000000000001</v>
      </c>
      <c r="N104" s="33">
        <v>29.676500000000001</v>
      </c>
      <c r="O104" s="33">
        <v>6.7997999999999994</v>
      </c>
      <c r="P104" s="33">
        <v>32.083799999999997</v>
      </c>
      <c r="Q104" s="175">
        <f t="shared" si="5"/>
        <v>8024.5595299999995</v>
      </c>
      <c r="R104" s="27"/>
    </row>
    <row r="105" spans="1:18">
      <c r="A105" s="316"/>
      <c r="B105" s="317"/>
      <c r="C105" s="192" t="s">
        <v>13</v>
      </c>
      <c r="D105" s="111">
        <v>196259.12094983199</v>
      </c>
      <c r="E105" s="54">
        <v>328731.7460000001</v>
      </c>
      <c r="F105" s="193">
        <f t="shared" si="3"/>
        <v>524990.86694983207</v>
      </c>
      <c r="G105" s="68">
        <v>663225.15599999996</v>
      </c>
      <c r="H105" s="68">
        <v>811103.84799999988</v>
      </c>
      <c r="I105" s="63"/>
      <c r="J105" s="193">
        <f t="shared" si="4"/>
        <v>811103.84799999988</v>
      </c>
      <c r="K105" s="68">
        <v>75019.055000000008</v>
      </c>
      <c r="L105" s="54">
        <v>21426.643</v>
      </c>
      <c r="M105" s="54">
        <v>1171.223</v>
      </c>
      <c r="N105" s="54">
        <v>13052.565000000001</v>
      </c>
      <c r="O105" s="54">
        <v>6028.4439999999995</v>
      </c>
      <c r="P105" s="54">
        <v>18439.648000000001</v>
      </c>
      <c r="Q105" s="180">
        <f t="shared" si="5"/>
        <v>2134457.448949832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128"/>
      <c r="F106" s="191">
        <f t="shared" si="3"/>
        <v>0</v>
      </c>
      <c r="G106" s="77">
        <v>0.94399999999999995</v>
      </c>
      <c r="H106" s="275"/>
      <c r="I106" s="174"/>
      <c r="J106" s="191">
        <f t="shared" si="4"/>
        <v>0</v>
      </c>
      <c r="K106" s="275"/>
      <c r="L106" s="33"/>
      <c r="M106" s="33"/>
      <c r="N106" s="33"/>
      <c r="O106" s="33"/>
      <c r="P106" s="33"/>
      <c r="Q106" s="175">
        <f t="shared" si="5"/>
        <v>0.94399999999999995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129"/>
      <c r="F107" s="193">
        <f t="shared" si="3"/>
        <v>0</v>
      </c>
      <c r="G107" s="78">
        <v>177.196</v>
      </c>
      <c r="H107" s="276"/>
      <c r="I107" s="179"/>
      <c r="J107" s="193">
        <f t="shared" si="4"/>
        <v>0</v>
      </c>
      <c r="K107" s="276"/>
      <c r="L107" s="54"/>
      <c r="M107" s="54"/>
      <c r="N107" s="54"/>
      <c r="O107" s="54"/>
      <c r="P107" s="54"/>
      <c r="Q107" s="180">
        <f t="shared" si="5"/>
        <v>177.196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2.5419</v>
      </c>
      <c r="E108" s="128">
        <v>0.52</v>
      </c>
      <c r="F108" s="191">
        <f t="shared" si="3"/>
        <v>3.0619000000000001</v>
      </c>
      <c r="G108" s="77">
        <v>1.9092</v>
      </c>
      <c r="H108" s="275">
        <v>11.187799999999999</v>
      </c>
      <c r="I108" s="174"/>
      <c r="J108" s="191">
        <f t="shared" si="4"/>
        <v>11.187799999999999</v>
      </c>
      <c r="K108" s="275">
        <v>1.5519000000000001</v>
      </c>
      <c r="L108" s="33">
        <v>1.9988999999999999</v>
      </c>
      <c r="M108" s="33"/>
      <c r="N108" s="33">
        <v>5.4000000000000003E-3</v>
      </c>
      <c r="O108" s="33">
        <v>1.15005</v>
      </c>
      <c r="P108" s="33">
        <v>0.37040000000000001</v>
      </c>
      <c r="Q108" s="175">
        <f t="shared" si="5"/>
        <v>21.23555</v>
      </c>
      <c r="R108" s="27"/>
    </row>
    <row r="109" spans="1:18">
      <c r="A109" s="176" t="s">
        <v>0</v>
      </c>
      <c r="B109" s="307"/>
      <c r="C109" s="192" t="s">
        <v>13</v>
      </c>
      <c r="D109" s="53">
        <v>1766.4641736265157</v>
      </c>
      <c r="E109" s="129">
        <v>427.27199999999999</v>
      </c>
      <c r="F109" s="193">
        <f t="shared" si="3"/>
        <v>2193.7361736265157</v>
      </c>
      <c r="G109" s="78">
        <v>1999.01</v>
      </c>
      <c r="H109" s="276">
        <v>6230.6859999999997</v>
      </c>
      <c r="I109" s="179"/>
      <c r="J109" s="193">
        <f t="shared" si="4"/>
        <v>6230.6859999999997</v>
      </c>
      <c r="K109" s="276">
        <v>1166.6869999999999</v>
      </c>
      <c r="L109" s="54">
        <v>1694.404</v>
      </c>
      <c r="M109" s="54"/>
      <c r="N109" s="54">
        <v>3.4990000000000001</v>
      </c>
      <c r="O109" s="54">
        <v>876.35500000000002</v>
      </c>
      <c r="P109" s="54">
        <v>231.92099999999999</v>
      </c>
      <c r="Q109" s="180">
        <f t="shared" si="5"/>
        <v>14396.298173626516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0.66120000000000001</v>
      </c>
      <c r="E110" s="128">
        <v>1.476</v>
      </c>
      <c r="F110" s="191">
        <f t="shared" si="3"/>
        <v>2.1372</v>
      </c>
      <c r="G110" s="77">
        <v>0.36599999999999999</v>
      </c>
      <c r="H110" s="275">
        <v>16.497599999999998</v>
      </c>
      <c r="I110" s="174"/>
      <c r="J110" s="191">
        <f t="shared" si="4"/>
        <v>16.497599999999998</v>
      </c>
      <c r="K110" s="275">
        <v>4.3205</v>
      </c>
      <c r="L110" s="33"/>
      <c r="M110" s="33"/>
      <c r="N110" s="33"/>
      <c r="O110" s="33"/>
      <c r="P110" s="33"/>
      <c r="Q110" s="175">
        <f t="shared" si="5"/>
        <v>23.321299999999997</v>
      </c>
      <c r="R110" s="27"/>
    </row>
    <row r="111" spans="1:18">
      <c r="A111" s="176"/>
      <c r="B111" s="307"/>
      <c r="C111" s="192" t="s">
        <v>13</v>
      </c>
      <c r="D111" s="53">
        <v>293.95439561123192</v>
      </c>
      <c r="E111" s="129">
        <v>720.03599999999994</v>
      </c>
      <c r="F111" s="193">
        <f t="shared" si="3"/>
        <v>1013.9903956112319</v>
      </c>
      <c r="G111" s="78">
        <v>176.577</v>
      </c>
      <c r="H111" s="276">
        <v>10015.35</v>
      </c>
      <c r="I111" s="179"/>
      <c r="J111" s="193">
        <f t="shared" si="4"/>
        <v>10015.35</v>
      </c>
      <c r="K111" s="276">
        <v>498.04199999999997</v>
      </c>
      <c r="L111" s="54"/>
      <c r="M111" s="54"/>
      <c r="N111" s="54"/>
      <c r="O111" s="54"/>
      <c r="P111" s="54"/>
      <c r="Q111" s="180">
        <f t="shared" si="5"/>
        <v>11703.959395611231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1.2999999999999999E-2</v>
      </c>
      <c r="E112" s="128">
        <v>7.3700000000000002E-2</v>
      </c>
      <c r="F112" s="191">
        <f t="shared" si="3"/>
        <v>8.6699999999999999E-2</v>
      </c>
      <c r="G112" s="77">
        <v>7.6E-3</v>
      </c>
      <c r="H112" s="275">
        <v>0.44900000000000001</v>
      </c>
      <c r="I112" s="174"/>
      <c r="J112" s="191">
        <f t="shared" si="4"/>
        <v>0.44900000000000001</v>
      </c>
      <c r="K112" s="275">
        <v>5.8999999999999999E-3</v>
      </c>
      <c r="L112" s="33"/>
      <c r="M112" s="33">
        <v>5.7999999999999996E-3</v>
      </c>
      <c r="N112" s="33"/>
      <c r="O112" s="33"/>
      <c r="P112" s="33">
        <v>0.01</v>
      </c>
      <c r="Q112" s="175">
        <f t="shared" si="5"/>
        <v>0.56500000000000006</v>
      </c>
      <c r="R112" s="27"/>
    </row>
    <row r="113" spans="1:18">
      <c r="A113" s="176"/>
      <c r="B113" s="307"/>
      <c r="C113" s="192" t="s">
        <v>13</v>
      </c>
      <c r="D113" s="53">
        <v>54.053999192968462</v>
      </c>
      <c r="E113" s="129">
        <v>404.57900000000001</v>
      </c>
      <c r="F113" s="193">
        <f t="shared" si="3"/>
        <v>458.63299919296844</v>
      </c>
      <c r="G113" s="78">
        <v>22.606999999999999</v>
      </c>
      <c r="H113" s="276">
        <v>2481.4209999999998</v>
      </c>
      <c r="I113" s="179"/>
      <c r="J113" s="193">
        <f t="shared" si="4"/>
        <v>2481.4209999999998</v>
      </c>
      <c r="K113" s="276">
        <v>5.6269999999999998</v>
      </c>
      <c r="L113" s="54"/>
      <c r="M113" s="54">
        <v>3.581</v>
      </c>
      <c r="N113" s="54"/>
      <c r="O113" s="54"/>
      <c r="P113" s="54">
        <v>21.6</v>
      </c>
      <c r="Q113" s="180">
        <f t="shared" si="5"/>
        <v>2993.4689991929681</v>
      </c>
      <c r="R113" s="27"/>
    </row>
    <row r="114" spans="1:18">
      <c r="A114" s="176"/>
      <c r="B114" s="306" t="s">
        <v>78</v>
      </c>
      <c r="C114" s="32" t="s">
        <v>11</v>
      </c>
      <c r="D114" s="52">
        <v>0.34050000000000002</v>
      </c>
      <c r="E114" s="128">
        <v>0.22789999999999999</v>
      </c>
      <c r="F114" s="191">
        <f t="shared" si="3"/>
        <v>0.56840000000000002</v>
      </c>
      <c r="G114" s="77">
        <v>1.3537999999999999</v>
      </c>
      <c r="H114" s="275">
        <v>7.5523999999999996</v>
      </c>
      <c r="I114" s="174"/>
      <c r="J114" s="191">
        <f t="shared" si="4"/>
        <v>7.5523999999999996</v>
      </c>
      <c r="K114" s="275">
        <v>1.109</v>
      </c>
      <c r="L114" s="33">
        <v>0.5978</v>
      </c>
      <c r="M114" s="33">
        <v>0.13880000000000001</v>
      </c>
      <c r="N114" s="33">
        <v>0.3367</v>
      </c>
      <c r="O114" s="33">
        <v>0.03</v>
      </c>
      <c r="P114" s="33">
        <v>0.4274</v>
      </c>
      <c r="Q114" s="175">
        <f t="shared" si="5"/>
        <v>12.114299999999998</v>
      </c>
      <c r="R114" s="27"/>
    </row>
    <row r="115" spans="1:18">
      <c r="A115" s="176"/>
      <c r="B115" s="307"/>
      <c r="C115" s="192" t="s">
        <v>13</v>
      </c>
      <c r="D115" s="53">
        <v>385.97039423742393</v>
      </c>
      <c r="E115" s="129">
        <v>342.63</v>
      </c>
      <c r="F115" s="193">
        <f t="shared" si="3"/>
        <v>728.60039423742387</v>
      </c>
      <c r="G115" s="78">
        <v>1255.3050000000001</v>
      </c>
      <c r="H115" s="276">
        <v>11805.540999999999</v>
      </c>
      <c r="I115" s="179"/>
      <c r="J115" s="193">
        <f t="shared" si="4"/>
        <v>11805.540999999999</v>
      </c>
      <c r="K115" s="276">
        <v>733.63400000000001</v>
      </c>
      <c r="L115" s="54">
        <v>437.24200000000002</v>
      </c>
      <c r="M115" s="54">
        <v>333.80599999999998</v>
      </c>
      <c r="N115" s="54">
        <v>459.21699999999998</v>
      </c>
      <c r="O115" s="54">
        <v>11.448</v>
      </c>
      <c r="P115" s="54">
        <v>709.95899999999995</v>
      </c>
      <c r="Q115" s="180">
        <f t="shared" si="5"/>
        <v>16474.752394237425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128"/>
      <c r="F116" s="191">
        <f t="shared" si="3"/>
        <v>0</v>
      </c>
      <c r="G116" s="77">
        <v>2315.0100000000002</v>
      </c>
      <c r="H116" s="275"/>
      <c r="I116" s="174"/>
      <c r="J116" s="191">
        <f t="shared" si="4"/>
        <v>0</v>
      </c>
      <c r="K116" s="275">
        <v>2743.08</v>
      </c>
      <c r="L116" s="33">
        <v>1656.15</v>
      </c>
      <c r="M116" s="33"/>
      <c r="N116" s="33"/>
      <c r="O116" s="33"/>
      <c r="P116" s="33"/>
      <c r="Q116" s="175">
        <f t="shared" si="5"/>
        <v>6714.24</v>
      </c>
      <c r="R116" s="27"/>
    </row>
    <row r="117" spans="1:18">
      <c r="A117" s="176"/>
      <c r="B117" s="307"/>
      <c r="C117" s="192" t="s">
        <v>13</v>
      </c>
      <c r="D117" s="53"/>
      <c r="E117" s="129"/>
      <c r="F117" s="193">
        <f t="shared" si="3"/>
        <v>0</v>
      </c>
      <c r="G117" s="78">
        <v>107864.777</v>
      </c>
      <c r="H117" s="276"/>
      <c r="I117" s="179"/>
      <c r="J117" s="193">
        <f t="shared" si="4"/>
        <v>0</v>
      </c>
      <c r="K117" s="276">
        <v>137993.21900000001</v>
      </c>
      <c r="L117" s="54">
        <v>76693.027000000002</v>
      </c>
      <c r="M117" s="54"/>
      <c r="N117" s="54"/>
      <c r="O117" s="54"/>
      <c r="P117" s="54"/>
      <c r="Q117" s="180">
        <f t="shared" si="5"/>
        <v>322551.02300000004</v>
      </c>
      <c r="R117" s="27"/>
    </row>
    <row r="118" spans="1:18">
      <c r="A118" s="176"/>
      <c r="B118" s="306" t="s">
        <v>81</v>
      </c>
      <c r="C118" s="32" t="s">
        <v>11</v>
      </c>
      <c r="D118" s="52">
        <v>1E-3</v>
      </c>
      <c r="E118" s="128">
        <v>8.9999999999999993E-3</v>
      </c>
      <c r="F118" s="191">
        <f t="shared" si="3"/>
        <v>9.9999999999999985E-3</v>
      </c>
      <c r="G118" s="77">
        <v>0.35249999999999998</v>
      </c>
      <c r="H118" s="275">
        <v>6.2009999999999996</v>
      </c>
      <c r="I118" s="174"/>
      <c r="J118" s="191">
        <f t="shared" si="4"/>
        <v>6.2009999999999996</v>
      </c>
      <c r="K118" s="275">
        <v>0.1162</v>
      </c>
      <c r="L118" s="33">
        <v>5.3400000000000003E-2</v>
      </c>
      <c r="M118" s="33"/>
      <c r="N118" s="33"/>
      <c r="O118" s="33"/>
      <c r="P118" s="33">
        <v>0.34549999999999997</v>
      </c>
      <c r="Q118" s="175">
        <f t="shared" si="5"/>
        <v>7.0785999999999998</v>
      </c>
      <c r="R118" s="27"/>
    </row>
    <row r="119" spans="1:18">
      <c r="A119" s="176"/>
      <c r="B119" s="307"/>
      <c r="C119" s="192" t="s">
        <v>13</v>
      </c>
      <c r="D119" s="53">
        <v>1.4039999790381419</v>
      </c>
      <c r="E119" s="129">
        <v>12.15</v>
      </c>
      <c r="F119" s="193">
        <f t="shared" si="3"/>
        <v>13.553999979038142</v>
      </c>
      <c r="G119" s="78">
        <v>254.86699999999999</v>
      </c>
      <c r="H119" s="276">
        <v>12970.465</v>
      </c>
      <c r="I119" s="179"/>
      <c r="J119" s="193">
        <f t="shared" si="4"/>
        <v>12970.465</v>
      </c>
      <c r="K119" s="276">
        <v>114.322</v>
      </c>
      <c r="L119" s="54">
        <v>42.228000000000002</v>
      </c>
      <c r="M119" s="54"/>
      <c r="N119" s="54"/>
      <c r="O119" s="54"/>
      <c r="P119" s="54">
        <v>677.77300000000002</v>
      </c>
      <c r="Q119" s="180">
        <f t="shared" si="5"/>
        <v>14073.208999979037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0.45240000000000002</v>
      </c>
      <c r="E120" s="128"/>
      <c r="F120" s="191">
        <f t="shared" si="3"/>
        <v>0.45240000000000002</v>
      </c>
      <c r="G120" s="77"/>
      <c r="H120" s="275">
        <v>0.34599999999999997</v>
      </c>
      <c r="I120" s="174"/>
      <c r="J120" s="191">
        <f t="shared" si="4"/>
        <v>0.34599999999999997</v>
      </c>
      <c r="K120" s="275">
        <v>0.63</v>
      </c>
      <c r="L120" s="33"/>
      <c r="M120" s="33"/>
      <c r="N120" s="33"/>
      <c r="O120" s="33"/>
      <c r="P120" s="33"/>
      <c r="Q120" s="175">
        <f t="shared" si="5"/>
        <v>1.4283999999999999</v>
      </c>
      <c r="R120" s="27"/>
    </row>
    <row r="121" spans="1:18">
      <c r="A121" s="176"/>
      <c r="B121" s="307"/>
      <c r="C121" s="192" t="s">
        <v>13</v>
      </c>
      <c r="D121" s="53">
        <v>183.22199726447752</v>
      </c>
      <c r="E121" s="129"/>
      <c r="F121" s="193">
        <f t="shared" si="3"/>
        <v>183.22199726447752</v>
      </c>
      <c r="G121" s="78"/>
      <c r="H121" s="276">
        <v>761.33100000000002</v>
      </c>
      <c r="I121" s="179"/>
      <c r="J121" s="193">
        <f t="shared" si="4"/>
        <v>761.33100000000002</v>
      </c>
      <c r="K121" s="276">
        <v>45.36</v>
      </c>
      <c r="L121" s="54"/>
      <c r="M121" s="54"/>
      <c r="N121" s="54"/>
      <c r="O121" s="54"/>
      <c r="P121" s="54"/>
      <c r="Q121" s="180">
        <f t="shared" si="5"/>
        <v>989.91299726447755</v>
      </c>
      <c r="R121" s="27"/>
    </row>
    <row r="122" spans="1:18">
      <c r="A122" s="176"/>
      <c r="B122" s="306" t="s">
        <v>84</v>
      </c>
      <c r="C122" s="32" t="s">
        <v>11</v>
      </c>
      <c r="D122" s="52">
        <v>6.8986000000000001</v>
      </c>
      <c r="E122" s="128">
        <v>2.5000000000000001E-2</v>
      </c>
      <c r="F122" s="191">
        <f t="shared" si="3"/>
        <v>6.9236000000000004</v>
      </c>
      <c r="G122" s="77">
        <v>0.25919999999999999</v>
      </c>
      <c r="H122" s="275">
        <v>2.3742000000000001</v>
      </c>
      <c r="I122" s="174"/>
      <c r="J122" s="191">
        <f t="shared" si="4"/>
        <v>2.3742000000000001</v>
      </c>
      <c r="K122" s="275">
        <v>0.105</v>
      </c>
      <c r="L122" s="33">
        <v>0.79949999999999999</v>
      </c>
      <c r="M122" s="33">
        <v>10.5472</v>
      </c>
      <c r="N122" s="33">
        <v>3.8967999999999998</v>
      </c>
      <c r="O122" s="33"/>
      <c r="P122" s="33">
        <v>0.1469</v>
      </c>
      <c r="Q122" s="175">
        <f t="shared" si="5"/>
        <v>25.052399999999999</v>
      </c>
      <c r="R122" s="27"/>
    </row>
    <row r="123" spans="1:18">
      <c r="A123" s="176"/>
      <c r="B123" s="307"/>
      <c r="C123" s="192" t="s">
        <v>13</v>
      </c>
      <c r="D123" s="53">
        <v>4389.0551344709738</v>
      </c>
      <c r="E123" s="129">
        <v>16.739999999999998</v>
      </c>
      <c r="F123" s="193">
        <f t="shared" si="3"/>
        <v>4405.7951344709736</v>
      </c>
      <c r="G123" s="78">
        <v>357.79199999999997</v>
      </c>
      <c r="H123" s="276">
        <v>2842.797</v>
      </c>
      <c r="I123" s="179"/>
      <c r="J123" s="193">
        <f t="shared" si="4"/>
        <v>2842.797</v>
      </c>
      <c r="K123" s="276">
        <v>72.09</v>
      </c>
      <c r="L123" s="54">
        <v>1555.1790000000001</v>
      </c>
      <c r="M123" s="54">
        <v>19530.874</v>
      </c>
      <c r="N123" s="54">
        <v>2250.2260000000001</v>
      </c>
      <c r="O123" s="54"/>
      <c r="P123" s="54">
        <v>94.177000000000007</v>
      </c>
      <c r="Q123" s="180">
        <f t="shared" si="5"/>
        <v>31108.930134470975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2.012</v>
      </c>
      <c r="E124" s="128">
        <v>1.4539</v>
      </c>
      <c r="F124" s="191">
        <f t="shared" si="3"/>
        <v>3.4659</v>
      </c>
      <c r="G124" s="77">
        <v>0.1993</v>
      </c>
      <c r="H124" s="275">
        <v>1.6575</v>
      </c>
      <c r="I124" s="174"/>
      <c r="J124" s="191">
        <f t="shared" si="4"/>
        <v>1.6575</v>
      </c>
      <c r="K124" s="275">
        <v>0.84970000000000001</v>
      </c>
      <c r="L124" s="33">
        <v>0.4042</v>
      </c>
      <c r="M124" s="33">
        <v>0.29299999999999998</v>
      </c>
      <c r="N124" s="33">
        <v>8.8000000000000005E-3</v>
      </c>
      <c r="O124" s="33">
        <v>2.5999999999999999E-2</v>
      </c>
      <c r="P124" s="33">
        <v>0.21229999999999999</v>
      </c>
      <c r="Q124" s="175">
        <f t="shared" si="5"/>
        <v>7.1167000000000007</v>
      </c>
      <c r="R124" s="27"/>
    </row>
    <row r="125" spans="1:18">
      <c r="A125" s="27"/>
      <c r="B125" s="307"/>
      <c r="C125" s="192" t="s">
        <v>13</v>
      </c>
      <c r="D125" s="114">
        <v>2074.0157690347401</v>
      </c>
      <c r="E125" s="129">
        <v>784.32799999999997</v>
      </c>
      <c r="F125" s="193">
        <f t="shared" si="3"/>
        <v>2858.34376903474</v>
      </c>
      <c r="G125" s="78">
        <v>89.438999999999993</v>
      </c>
      <c r="H125" s="276">
        <v>1195.6010000000001</v>
      </c>
      <c r="I125" s="179"/>
      <c r="J125" s="193">
        <f t="shared" si="4"/>
        <v>1195.6010000000001</v>
      </c>
      <c r="K125" s="276">
        <v>420.66500000000002</v>
      </c>
      <c r="L125" s="54">
        <v>449.88799999999998</v>
      </c>
      <c r="M125" s="54">
        <v>153.23400000000001</v>
      </c>
      <c r="N125" s="54">
        <v>5.0650000000000004</v>
      </c>
      <c r="O125" s="54">
        <v>5.6159999999999997</v>
      </c>
      <c r="P125" s="54">
        <v>117.958</v>
      </c>
      <c r="Q125" s="180">
        <f t="shared" si="5"/>
        <v>5295.8097690347395</v>
      </c>
      <c r="R125" s="27"/>
    </row>
    <row r="126" spans="1:18">
      <c r="A126" s="27"/>
      <c r="B126" s="46" t="s">
        <v>15</v>
      </c>
      <c r="C126" s="32" t="s">
        <v>11</v>
      </c>
      <c r="D126" s="52">
        <v>2.1659999999999999</v>
      </c>
      <c r="E126" s="128"/>
      <c r="F126" s="191">
        <f t="shared" si="3"/>
        <v>2.1659999999999999</v>
      </c>
      <c r="G126" s="77">
        <v>4.4800000000000004</v>
      </c>
      <c r="H126" s="275">
        <v>6.1719999999999997</v>
      </c>
      <c r="I126" s="174"/>
      <c r="J126" s="191">
        <f t="shared" si="4"/>
        <v>6.1719999999999997</v>
      </c>
      <c r="K126" s="275">
        <v>10.814</v>
      </c>
      <c r="L126" s="33">
        <v>1.859</v>
      </c>
      <c r="M126" s="33"/>
      <c r="N126" s="33"/>
      <c r="O126" s="33"/>
      <c r="P126" s="33"/>
      <c r="Q126" s="175">
        <f t="shared" si="5"/>
        <v>25.491</v>
      </c>
      <c r="R126" s="27"/>
    </row>
    <row r="127" spans="1:18">
      <c r="A127" s="27"/>
      <c r="B127" s="177" t="s">
        <v>86</v>
      </c>
      <c r="C127" s="192" t="s">
        <v>13</v>
      </c>
      <c r="D127" s="53">
        <v>772.83718846146462</v>
      </c>
      <c r="E127" s="129"/>
      <c r="F127" s="193">
        <f t="shared" si="3"/>
        <v>772.83718846146462</v>
      </c>
      <c r="G127" s="78">
        <v>1050.9680000000001</v>
      </c>
      <c r="H127" s="276">
        <v>4220.1540000000005</v>
      </c>
      <c r="I127" s="179"/>
      <c r="J127" s="193">
        <f t="shared" si="4"/>
        <v>4220.1540000000005</v>
      </c>
      <c r="K127" s="276">
        <v>1841.146</v>
      </c>
      <c r="L127" s="54">
        <v>370.56599999999997</v>
      </c>
      <c r="M127" s="54"/>
      <c r="N127" s="54"/>
      <c r="O127" s="54"/>
      <c r="P127" s="54"/>
      <c r="Q127" s="180">
        <f t="shared" si="5"/>
        <v>8255.6711884614651</v>
      </c>
      <c r="R127" s="27"/>
    </row>
    <row r="128" spans="1:18">
      <c r="A128" s="27"/>
      <c r="B128" s="308" t="s">
        <v>19</v>
      </c>
      <c r="C128" s="32" t="s">
        <v>11</v>
      </c>
      <c r="D128" s="110">
        <v>15.086600000000001</v>
      </c>
      <c r="E128" s="33">
        <v>3.7854999999999999</v>
      </c>
      <c r="F128" s="191">
        <f t="shared" si="3"/>
        <v>18.8721</v>
      </c>
      <c r="G128" s="49">
        <v>2324.8816000000002</v>
      </c>
      <c r="H128" s="49">
        <v>52.437499999999993</v>
      </c>
      <c r="I128" s="50"/>
      <c r="J128" s="191">
        <f t="shared" si="4"/>
        <v>52.437499999999993</v>
      </c>
      <c r="K128" s="49">
        <v>2762.5821999999998</v>
      </c>
      <c r="L128" s="33">
        <v>1661.8628000000001</v>
      </c>
      <c r="M128" s="33">
        <v>10.9848</v>
      </c>
      <c r="N128" s="33">
        <v>4.2477</v>
      </c>
      <c r="O128" s="33">
        <v>1.2060500000000001</v>
      </c>
      <c r="P128" s="33">
        <v>1.5125</v>
      </c>
      <c r="Q128" s="175">
        <f t="shared" si="5"/>
        <v>6838.5872499999996</v>
      </c>
      <c r="R128" s="27"/>
    </row>
    <row r="129" spans="1:18">
      <c r="A129" s="183"/>
      <c r="B129" s="309"/>
      <c r="C129" s="192" t="s">
        <v>13</v>
      </c>
      <c r="D129" s="111">
        <v>9920.9770518788337</v>
      </c>
      <c r="E129" s="54">
        <v>2707.7349999999997</v>
      </c>
      <c r="F129" s="193">
        <f t="shared" si="3"/>
        <v>12628.712051878832</v>
      </c>
      <c r="G129" s="68">
        <v>113248.538</v>
      </c>
      <c r="H129" s="68">
        <v>52523.346000000005</v>
      </c>
      <c r="I129" s="63"/>
      <c r="J129" s="193">
        <f t="shared" si="4"/>
        <v>52523.346000000005</v>
      </c>
      <c r="K129" s="68">
        <v>142890.79199999999</v>
      </c>
      <c r="L129" s="54">
        <v>81242.534000000014</v>
      </c>
      <c r="M129" s="54">
        <v>20021.494999999999</v>
      </c>
      <c r="N129" s="54">
        <v>2718.0070000000001</v>
      </c>
      <c r="O129" s="54">
        <v>893.41899999999998</v>
      </c>
      <c r="P129" s="54">
        <v>1853.3879999999999</v>
      </c>
      <c r="Q129" s="180">
        <f t="shared" si="5"/>
        <v>428020.23105187871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128"/>
      <c r="F130" s="191">
        <f t="shared" si="3"/>
        <v>0</v>
      </c>
      <c r="G130" s="77"/>
      <c r="H130" s="275"/>
      <c r="I130" s="174"/>
      <c r="J130" s="191">
        <f t="shared" si="4"/>
        <v>0</v>
      </c>
      <c r="K130" s="275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129"/>
      <c r="F131" s="193">
        <f t="shared" si="3"/>
        <v>0</v>
      </c>
      <c r="G131" s="78"/>
      <c r="H131" s="276"/>
      <c r="I131" s="179"/>
      <c r="J131" s="193">
        <f t="shared" si="4"/>
        <v>0</v>
      </c>
      <c r="K131" s="276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>
        <v>0.06</v>
      </c>
      <c r="E132" s="128">
        <v>0.114</v>
      </c>
      <c r="F132" s="191">
        <f t="shared" si="3"/>
        <v>0.17399999999999999</v>
      </c>
      <c r="G132" s="77">
        <v>46.582500000000003</v>
      </c>
      <c r="H132" s="275"/>
      <c r="I132" s="174"/>
      <c r="J132" s="191">
        <f t="shared" si="4"/>
        <v>0</v>
      </c>
      <c r="K132" s="275"/>
      <c r="L132" s="33">
        <v>1.3480000000000001</v>
      </c>
      <c r="M132" s="33"/>
      <c r="N132" s="33"/>
      <c r="O132" s="33"/>
      <c r="P132" s="33"/>
      <c r="Q132" s="175">
        <f t="shared" si="5"/>
        <v>48.104500000000002</v>
      </c>
      <c r="R132" s="27"/>
    </row>
    <row r="133" spans="1:18">
      <c r="A133" s="176"/>
      <c r="B133" s="307"/>
      <c r="C133" s="192" t="s">
        <v>13</v>
      </c>
      <c r="D133" s="53">
        <v>12.527999812955727</v>
      </c>
      <c r="E133" s="129">
        <v>24.364000000000001</v>
      </c>
      <c r="F133" s="193">
        <f t="shared" si="3"/>
        <v>36.891999812955731</v>
      </c>
      <c r="G133" s="78">
        <v>7446.7690000000002</v>
      </c>
      <c r="H133" s="276"/>
      <c r="I133" s="179"/>
      <c r="J133" s="193">
        <f t="shared" si="4"/>
        <v>0</v>
      </c>
      <c r="K133" s="276"/>
      <c r="L133" s="54">
        <v>145.584</v>
      </c>
      <c r="M133" s="54"/>
      <c r="N133" s="54"/>
      <c r="O133" s="54"/>
      <c r="P133" s="54"/>
      <c r="Q133" s="197">
        <f t="shared" si="5"/>
        <v>7629.2449998129559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>
        <v>0.12945000000000001</v>
      </c>
      <c r="E134" s="132">
        <v>0.15</v>
      </c>
      <c r="F134" s="199">
        <f t="shared" ref="F134:F142" si="6">SUM(D134:E134)</f>
        <v>0.27944999999999998</v>
      </c>
      <c r="G134" s="139">
        <v>1.2293000000000001</v>
      </c>
      <c r="H134" s="281">
        <v>5.4715999999999996</v>
      </c>
      <c r="I134" s="200"/>
      <c r="J134" s="199">
        <f t="shared" ref="J134:J142" si="7">SUM(H134:I134)</f>
        <v>5.4715999999999996</v>
      </c>
      <c r="K134" s="281"/>
      <c r="L134" s="93">
        <v>13.6015</v>
      </c>
      <c r="M134" s="93"/>
      <c r="N134" s="93"/>
      <c r="O134" s="93"/>
      <c r="P134" s="93"/>
      <c r="Q134" s="175">
        <f t="shared" si="5"/>
        <v>20.581849999999999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128"/>
      <c r="F135" s="201">
        <f t="shared" si="6"/>
        <v>0</v>
      </c>
      <c r="G135" s="77"/>
      <c r="H135" s="275"/>
      <c r="I135" s="174"/>
      <c r="J135" s="201">
        <f t="shared" si="7"/>
        <v>0</v>
      </c>
      <c r="K135" s="275"/>
      <c r="L135" s="94"/>
      <c r="M135" s="15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53">
        <v>102.05999847623416</v>
      </c>
      <c r="E136" s="129">
        <v>85.936000000000007</v>
      </c>
      <c r="F136" s="202">
        <f t="shared" si="6"/>
        <v>187.99599847623415</v>
      </c>
      <c r="G136" s="78">
        <v>1593.798</v>
      </c>
      <c r="H136" s="282">
        <v>2834.43</v>
      </c>
      <c r="I136" s="179"/>
      <c r="J136" s="202">
        <f t="shared" si="7"/>
        <v>2834.43</v>
      </c>
      <c r="K136" s="283"/>
      <c r="L136" s="68">
        <v>3403.6759999999999</v>
      </c>
      <c r="M136" s="92"/>
      <c r="N136" s="54"/>
      <c r="O136" s="54"/>
      <c r="P136" s="54"/>
      <c r="Q136" s="197">
        <f t="shared" si="5"/>
        <v>8019.899998476234</v>
      </c>
      <c r="R136" s="27"/>
    </row>
    <row r="137" spans="1:18">
      <c r="A137" s="27"/>
      <c r="B137" s="212" t="s">
        <v>0</v>
      </c>
      <c r="C137" s="29" t="s">
        <v>11</v>
      </c>
      <c r="D137" s="30">
        <v>0.18945000000000001</v>
      </c>
      <c r="E137" s="33">
        <v>0.26400000000000001</v>
      </c>
      <c r="F137" s="199">
        <f t="shared" si="6"/>
        <v>0.45345000000000002</v>
      </c>
      <c r="G137" s="49">
        <v>47.811800000000005</v>
      </c>
      <c r="H137" s="49">
        <v>5.4715999999999996</v>
      </c>
      <c r="I137" s="47"/>
      <c r="J137" s="199">
        <f t="shared" si="7"/>
        <v>5.4715999999999996</v>
      </c>
      <c r="K137" s="55"/>
      <c r="L137" s="33">
        <v>14.9495</v>
      </c>
      <c r="M137" s="97"/>
      <c r="N137" s="160"/>
      <c r="O137" s="93"/>
      <c r="P137" s="93"/>
      <c r="Q137" s="175">
        <f t="shared" si="5"/>
        <v>68.686350000000004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>
        <v>114.58799828918988</v>
      </c>
      <c r="E139" s="54">
        <v>110.30000000000001</v>
      </c>
      <c r="F139" s="202">
        <f t="shared" si="6"/>
        <v>224.88799828918991</v>
      </c>
      <c r="G139" s="68">
        <v>9040.5670000000009</v>
      </c>
      <c r="H139" s="68">
        <v>2834.43</v>
      </c>
      <c r="I139" s="63"/>
      <c r="J139" s="202">
        <f t="shared" si="7"/>
        <v>2834.43</v>
      </c>
      <c r="K139" s="68"/>
      <c r="L139" s="54">
        <v>3549.2599999999998</v>
      </c>
      <c r="M139" s="70"/>
      <c r="N139" s="70"/>
      <c r="O139" s="54"/>
      <c r="P139" s="54"/>
      <c r="Q139" s="197">
        <f t="shared" si="5"/>
        <v>15649.144998289192</v>
      </c>
      <c r="R139" s="27"/>
    </row>
    <row r="140" spans="1:18">
      <c r="A140" s="27"/>
      <c r="B140" s="28" t="s">
        <v>0</v>
      </c>
      <c r="C140" s="29" t="s">
        <v>11</v>
      </c>
      <c r="D140" s="284">
        <v>407.30885000000001</v>
      </c>
      <c r="E140" s="133">
        <f t="shared" ref="E140" si="8">E137+E128+E104</f>
        <v>491.92748</v>
      </c>
      <c r="F140" s="199">
        <f t="shared" si="6"/>
        <v>899.23632999999995</v>
      </c>
      <c r="G140" s="140">
        <f>G137+G128+G104</f>
        <v>3902.3560000000002</v>
      </c>
      <c r="H140" s="285">
        <f t="shared" ref="H140" si="9">H137+H128+H104</f>
        <v>4811.7829000000002</v>
      </c>
      <c r="I140" s="57"/>
      <c r="J140" s="199">
        <f t="shared" si="7"/>
        <v>4811.7829000000002</v>
      </c>
      <c r="K140" s="286">
        <f t="shared" ref="K140" si="10">K137+K128+K104</f>
        <v>3240.6265999999996</v>
      </c>
      <c r="L140" s="93">
        <f>L137+L128+L104</f>
        <v>1989.5271499999999</v>
      </c>
      <c r="M140" s="97">
        <f t="shared" ref="M140:O140" si="11">M137+M128+M104</f>
        <v>12.777799999999999</v>
      </c>
      <c r="N140" s="97">
        <f t="shared" si="11"/>
        <v>33.924199999999999</v>
      </c>
      <c r="O140" s="93">
        <f t="shared" si="11"/>
        <v>8.0058499999999988</v>
      </c>
      <c r="P140" s="93">
        <f>P137+P128+P104</f>
        <v>33.596299999999999</v>
      </c>
      <c r="Q140" s="175">
        <f t="shared" si="5"/>
        <v>14931.833129999999</v>
      </c>
      <c r="R140" s="27"/>
    </row>
    <row r="141" spans="1:18">
      <c r="A141" s="27"/>
      <c r="B141" s="31" t="s">
        <v>93</v>
      </c>
      <c r="C141" s="32" t="s">
        <v>92</v>
      </c>
      <c r="D141" s="287"/>
      <c r="E141" s="134"/>
      <c r="F141" s="201">
        <f t="shared" si="6"/>
        <v>0</v>
      </c>
      <c r="G141" s="141"/>
      <c r="H141" s="144"/>
      <c r="I141" s="206"/>
      <c r="J141" s="201">
        <f t="shared" si="7"/>
        <v>0</v>
      </c>
      <c r="K141" s="288"/>
      <c r="L141" s="33"/>
      <c r="M141" s="69"/>
      <c r="N141" s="69"/>
      <c r="O141" s="33"/>
      <c r="P141" s="33"/>
      <c r="Q141" s="175">
        <f t="shared" ref="Q141:Q142" si="12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289">
        <v>206294.68600000002</v>
      </c>
      <c r="E142" s="135">
        <f t="shared" ref="E142" si="13">E139+E129+E105</f>
        <v>331549.78100000008</v>
      </c>
      <c r="F142" s="207">
        <f t="shared" si="6"/>
        <v>537844.46700000006</v>
      </c>
      <c r="G142" s="142">
        <f>G139+G129+G105</f>
        <v>785514.26099999994</v>
      </c>
      <c r="H142" s="290">
        <f t="shared" ref="H142" si="14">H139+H129+H105</f>
        <v>866461.62399999984</v>
      </c>
      <c r="I142" s="58"/>
      <c r="J142" s="207">
        <f t="shared" si="7"/>
        <v>866461.62399999984</v>
      </c>
      <c r="K142" s="291">
        <f t="shared" ref="K142" si="15">K139+K129+K105</f>
        <v>217909.84700000001</v>
      </c>
      <c r="L142" s="37">
        <f>L139+L129+L105</f>
        <v>106218.43700000001</v>
      </c>
      <c r="M142" s="71">
        <f t="shared" ref="M142:O142" si="16">M139+M129+M105</f>
        <v>21192.718000000001</v>
      </c>
      <c r="N142" s="71">
        <f t="shared" si="16"/>
        <v>15770.572</v>
      </c>
      <c r="O142" s="37">
        <f t="shared" si="16"/>
        <v>6921.8629999999994</v>
      </c>
      <c r="P142" s="37">
        <f>P139+P129+P105</f>
        <v>20293.036</v>
      </c>
      <c r="Q142" s="187">
        <f t="shared" si="12"/>
        <v>2578126.8249999997</v>
      </c>
      <c r="R142" s="27"/>
    </row>
    <row r="143" spans="1:18">
      <c r="Q143" s="208" t="s">
        <v>94</v>
      </c>
    </row>
    <row r="145" spans="7:13">
      <c r="G145" s="268"/>
      <c r="M145" s="47"/>
    </row>
    <row r="146" spans="7:13">
      <c r="G146" s="268"/>
      <c r="M146" s="47"/>
    </row>
    <row r="147" spans="7:13">
      <c r="G147" s="47"/>
      <c r="M147" s="47"/>
    </row>
    <row r="148" spans="7:13">
      <c r="G148" s="47"/>
      <c r="M148" s="47"/>
    </row>
    <row r="149" spans="7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F124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106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269"/>
      <c r="E5" s="52"/>
      <c r="F5" s="173">
        <f>SUM(D5:E5)</f>
        <v>0</v>
      </c>
      <c r="G5" s="77"/>
      <c r="H5" s="77">
        <v>9.4000000000000004E-3</v>
      </c>
      <c r="I5" s="174"/>
      <c r="J5" s="173">
        <f>SUM(H5:I5)</f>
        <v>9.4000000000000004E-3</v>
      </c>
      <c r="K5" s="270">
        <v>28</v>
      </c>
      <c r="L5" s="33">
        <v>1E-3</v>
      </c>
      <c r="M5" s="33"/>
      <c r="N5" s="33"/>
      <c r="O5" s="33"/>
      <c r="P5" s="33"/>
      <c r="Q5" s="175">
        <f>SUM(F5:G5,J5:P5)</f>
        <v>28.010400000000001</v>
      </c>
      <c r="R5" s="47"/>
    </row>
    <row r="6" spans="1:18">
      <c r="A6" s="176" t="s">
        <v>12</v>
      </c>
      <c r="B6" s="307"/>
      <c r="C6" s="177" t="s">
        <v>13</v>
      </c>
      <c r="D6" s="53"/>
      <c r="E6" s="53"/>
      <c r="F6" s="178">
        <f>SUM(D6:E6)</f>
        <v>0</v>
      </c>
      <c r="G6" s="78"/>
      <c r="H6" s="78">
        <v>6.8150000000000004</v>
      </c>
      <c r="I6" s="179"/>
      <c r="J6" s="178">
        <f>SUM(H6:I6)</f>
        <v>6.8150000000000004</v>
      </c>
      <c r="K6" s="78">
        <v>2691.36</v>
      </c>
      <c r="L6" s="54">
        <v>0.32400000000000001</v>
      </c>
      <c r="M6" s="54"/>
      <c r="N6" s="54"/>
      <c r="O6" s="54"/>
      <c r="P6" s="54"/>
      <c r="Q6" s="180">
        <f>SUM(F6:G6,J6:P6)</f>
        <v>2698.4990000000003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>
        <v>0.26</v>
      </c>
      <c r="F7" s="181">
        <f t="shared" ref="F7:F68" si="0">SUM(D7:E7)</f>
        <v>0.26</v>
      </c>
      <c r="G7" s="77"/>
      <c r="H7" s="77">
        <v>3.7370000000000001</v>
      </c>
      <c r="I7" s="174"/>
      <c r="J7" s="181">
        <f t="shared" ref="J7:J68" si="1">SUM(H7:I7)</f>
        <v>3.7370000000000001</v>
      </c>
      <c r="K7" s="77">
        <v>0.223</v>
      </c>
      <c r="L7" s="33"/>
      <c r="M7" s="33"/>
      <c r="N7" s="33"/>
      <c r="O7" s="33"/>
      <c r="P7" s="33"/>
      <c r="Q7" s="175">
        <f t="shared" ref="Q7:Q68" si="2">SUM(F7:G7,J7:P7)</f>
        <v>4.22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>
        <v>65.34</v>
      </c>
      <c r="F8" s="178">
        <f t="shared" si="0"/>
        <v>65.34</v>
      </c>
      <c r="G8" s="78"/>
      <c r="H8" s="78">
        <v>111.748</v>
      </c>
      <c r="I8" s="179"/>
      <c r="J8" s="178">
        <f t="shared" si="1"/>
        <v>111.748</v>
      </c>
      <c r="K8" s="78">
        <v>68.834999999999994</v>
      </c>
      <c r="L8" s="54"/>
      <c r="M8" s="54"/>
      <c r="N8" s="54"/>
      <c r="O8" s="54"/>
      <c r="P8" s="54"/>
      <c r="Q8" s="180">
        <f t="shared" si="2"/>
        <v>245.923</v>
      </c>
      <c r="R8" s="47"/>
    </row>
    <row r="9" spans="1:18">
      <c r="A9" s="176" t="s">
        <v>18</v>
      </c>
      <c r="B9" s="308" t="s">
        <v>19</v>
      </c>
      <c r="C9" s="48" t="s">
        <v>11</v>
      </c>
      <c r="D9" s="108"/>
      <c r="E9" s="33">
        <v>0.26</v>
      </c>
      <c r="F9" s="181">
        <f>SUM(D9:E9)</f>
        <v>0.26</v>
      </c>
      <c r="G9" s="49"/>
      <c r="H9" s="49">
        <v>3.7464</v>
      </c>
      <c r="I9" s="50"/>
      <c r="J9" s="181">
        <f>SUM(H9:I9)</f>
        <v>3.7464</v>
      </c>
      <c r="K9" s="49">
        <v>28.222999999999999</v>
      </c>
      <c r="L9" s="33">
        <v>1E-3</v>
      </c>
      <c r="M9" s="33"/>
      <c r="N9" s="33"/>
      <c r="O9" s="33"/>
      <c r="P9" s="33"/>
      <c r="Q9" s="175">
        <f t="shared" si="2"/>
        <v>32.230399999999996</v>
      </c>
      <c r="R9" s="47"/>
    </row>
    <row r="10" spans="1:18">
      <c r="A10" s="183"/>
      <c r="B10" s="309"/>
      <c r="C10" s="177" t="s">
        <v>13</v>
      </c>
      <c r="D10" s="109"/>
      <c r="E10" s="54">
        <v>65.34</v>
      </c>
      <c r="F10" s="178">
        <f t="shared" si="0"/>
        <v>65.34</v>
      </c>
      <c r="G10" s="68"/>
      <c r="H10" s="68">
        <v>118.563</v>
      </c>
      <c r="I10" s="63"/>
      <c r="J10" s="178">
        <f t="shared" si="1"/>
        <v>118.563</v>
      </c>
      <c r="K10" s="68">
        <v>2760.1950000000002</v>
      </c>
      <c r="L10" s="54">
        <v>0.32400000000000001</v>
      </c>
      <c r="M10" s="54"/>
      <c r="N10" s="54"/>
      <c r="O10" s="54"/>
      <c r="P10" s="54"/>
      <c r="Q10" s="180">
        <f t="shared" si="2"/>
        <v>2944.422</v>
      </c>
      <c r="R10" s="47"/>
    </row>
    <row r="11" spans="1:18">
      <c r="A11" s="310" t="s">
        <v>20</v>
      </c>
      <c r="B11" s="311"/>
      <c r="C11" s="48" t="s">
        <v>11</v>
      </c>
      <c r="D11" s="52">
        <v>0.36309999999999998</v>
      </c>
      <c r="E11" s="52">
        <v>3.5000000000000003E-2</v>
      </c>
      <c r="F11" s="181">
        <f t="shared" si="0"/>
        <v>0.39810000000000001</v>
      </c>
      <c r="G11" s="77">
        <v>0.77139999999999997</v>
      </c>
      <c r="H11" s="77"/>
      <c r="I11" s="174"/>
      <c r="J11" s="181">
        <f t="shared" si="1"/>
        <v>0</v>
      </c>
      <c r="K11" s="77"/>
      <c r="L11" s="33"/>
      <c r="M11" s="33"/>
      <c r="N11" s="33"/>
      <c r="O11" s="33"/>
      <c r="P11" s="33"/>
      <c r="Q11" s="175">
        <f t="shared" si="2"/>
        <v>1.1695</v>
      </c>
      <c r="R11" s="47"/>
    </row>
    <row r="12" spans="1:18">
      <c r="A12" s="312"/>
      <c r="B12" s="313"/>
      <c r="C12" s="177" t="s">
        <v>13</v>
      </c>
      <c r="D12" s="53">
        <v>182.43576194092233</v>
      </c>
      <c r="E12" s="53">
        <v>8.532</v>
      </c>
      <c r="F12" s="178">
        <f t="shared" si="0"/>
        <v>190.96776194092234</v>
      </c>
      <c r="G12" s="78">
        <v>400.80700000000002</v>
      </c>
      <c r="H12" s="78"/>
      <c r="I12" s="179"/>
      <c r="J12" s="178">
        <f t="shared" si="1"/>
        <v>0</v>
      </c>
      <c r="K12" s="78"/>
      <c r="L12" s="54"/>
      <c r="M12" s="54"/>
      <c r="N12" s="54"/>
      <c r="O12" s="54"/>
      <c r="P12" s="59"/>
      <c r="Q12" s="180">
        <f t="shared" si="2"/>
        <v>591.77476194092242</v>
      </c>
      <c r="R12" s="47"/>
    </row>
    <row r="13" spans="1:18">
      <c r="A13" s="27"/>
      <c r="B13" s="306" t="s">
        <v>21</v>
      </c>
      <c r="C13" s="48" t="s">
        <v>11</v>
      </c>
      <c r="D13" s="52">
        <v>4.1660000000000004</v>
      </c>
      <c r="E13" s="52">
        <v>9.3302999999999994</v>
      </c>
      <c r="F13" s="181">
        <f t="shared" si="0"/>
        <v>13.4963</v>
      </c>
      <c r="G13" s="77">
        <v>2.5310000000000001</v>
      </c>
      <c r="H13" s="77">
        <v>0.66100000000000003</v>
      </c>
      <c r="I13" s="174"/>
      <c r="J13" s="181">
        <f t="shared" si="1"/>
        <v>0.66100000000000003</v>
      </c>
      <c r="K13" s="77">
        <v>9.5000000000000001E-2</v>
      </c>
      <c r="L13" s="33">
        <v>0.18609999999999999</v>
      </c>
      <c r="M13" s="33"/>
      <c r="N13" s="33"/>
      <c r="O13" s="33"/>
      <c r="P13" s="33"/>
      <c r="Q13" s="175">
        <f t="shared" si="2"/>
        <v>16.9694</v>
      </c>
      <c r="R13" s="47"/>
    </row>
    <row r="14" spans="1:18">
      <c r="A14" s="172" t="s">
        <v>0</v>
      </c>
      <c r="B14" s="307"/>
      <c r="C14" s="177" t="s">
        <v>13</v>
      </c>
      <c r="D14" s="53">
        <v>13481.164943425247</v>
      </c>
      <c r="E14" s="53">
        <v>36561.525000000001</v>
      </c>
      <c r="F14" s="178">
        <f t="shared" si="0"/>
        <v>50042.689943425248</v>
      </c>
      <c r="G14" s="78">
        <v>7556.3059999999996</v>
      </c>
      <c r="H14" s="78">
        <v>2713.0239999999999</v>
      </c>
      <c r="I14" s="179"/>
      <c r="J14" s="178">
        <f t="shared" si="1"/>
        <v>2713.0239999999999</v>
      </c>
      <c r="K14" s="78">
        <v>289.846</v>
      </c>
      <c r="L14" s="54">
        <v>606.82899999999995</v>
      </c>
      <c r="M14" s="54"/>
      <c r="N14" s="54"/>
      <c r="O14" s="54"/>
      <c r="P14" s="59"/>
      <c r="Q14" s="180">
        <f t="shared" si="2"/>
        <v>61208.694943425238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10.854200000000001</v>
      </c>
      <c r="E15" s="52"/>
      <c r="F15" s="181">
        <f t="shared" si="0"/>
        <v>10.854200000000001</v>
      </c>
      <c r="G15" s="77">
        <v>0.2288</v>
      </c>
      <c r="H15" s="77">
        <v>8.1600000000000006E-2</v>
      </c>
      <c r="I15" s="174"/>
      <c r="J15" s="181">
        <f t="shared" si="1"/>
        <v>8.1600000000000006E-2</v>
      </c>
      <c r="K15" s="77"/>
      <c r="L15" s="33"/>
      <c r="M15" s="33"/>
      <c r="N15" s="33"/>
      <c r="O15" s="33"/>
      <c r="P15" s="33"/>
      <c r="Q15" s="175">
        <f t="shared" si="2"/>
        <v>11.1646</v>
      </c>
      <c r="R15" s="47"/>
    </row>
    <row r="16" spans="1:18">
      <c r="A16" s="176" t="s">
        <v>0</v>
      </c>
      <c r="B16" s="307"/>
      <c r="C16" s="177" t="s">
        <v>13</v>
      </c>
      <c r="D16" s="53">
        <v>8124.7623264388239</v>
      </c>
      <c r="E16" s="53"/>
      <c r="F16" s="178">
        <f t="shared" si="0"/>
        <v>8124.7623264388239</v>
      </c>
      <c r="G16" s="78">
        <v>383.262</v>
      </c>
      <c r="H16" s="78">
        <v>35.811999999999998</v>
      </c>
      <c r="I16" s="179"/>
      <c r="J16" s="178">
        <f t="shared" si="1"/>
        <v>35.811999999999998</v>
      </c>
      <c r="K16" s="78"/>
      <c r="L16" s="54"/>
      <c r="M16" s="54"/>
      <c r="N16" s="54"/>
      <c r="O16" s="54"/>
      <c r="P16" s="59"/>
      <c r="Q16" s="180">
        <f t="shared" si="2"/>
        <v>8543.8363264388245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49.370399999999997</v>
      </c>
      <c r="E17" s="52">
        <v>105.5086</v>
      </c>
      <c r="F17" s="181">
        <f t="shared" si="0"/>
        <v>154.87899999999999</v>
      </c>
      <c r="G17" s="77">
        <v>40.330300000000001</v>
      </c>
      <c r="H17" s="77"/>
      <c r="I17" s="174"/>
      <c r="J17" s="181">
        <f t="shared" si="1"/>
        <v>0</v>
      </c>
      <c r="K17" s="77"/>
      <c r="L17" s="33">
        <v>0.31874999999999998</v>
      </c>
      <c r="M17" s="33"/>
      <c r="N17" s="33"/>
      <c r="O17" s="33"/>
      <c r="P17" s="33"/>
      <c r="Q17" s="175">
        <f t="shared" si="2"/>
        <v>195.52804999999998</v>
      </c>
      <c r="R17" s="47"/>
    </row>
    <row r="18" spans="1:18">
      <c r="A18" s="176"/>
      <c r="B18" s="307"/>
      <c r="C18" s="177" t="s">
        <v>13</v>
      </c>
      <c r="D18" s="53">
        <v>68282.694006455189</v>
      </c>
      <c r="E18" s="53">
        <v>167083.45699999999</v>
      </c>
      <c r="F18" s="178">
        <f t="shared" si="0"/>
        <v>235366.15100645518</v>
      </c>
      <c r="G18" s="78">
        <v>52125.023999999998</v>
      </c>
      <c r="H18" s="78"/>
      <c r="I18" s="179"/>
      <c r="J18" s="178">
        <f t="shared" si="1"/>
        <v>0</v>
      </c>
      <c r="K18" s="78"/>
      <c r="L18" s="54">
        <v>567.298</v>
      </c>
      <c r="M18" s="54"/>
      <c r="N18" s="54"/>
      <c r="O18" s="54"/>
      <c r="P18" s="59"/>
      <c r="Q18" s="180">
        <f t="shared" si="2"/>
        <v>288058.47300645517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4.5960000000000001</v>
      </c>
      <c r="E19" s="52">
        <v>28.390999999999998</v>
      </c>
      <c r="F19" s="181">
        <f t="shared" si="0"/>
        <v>32.986999999999995</v>
      </c>
      <c r="G19" s="77">
        <v>3.2772000000000001</v>
      </c>
      <c r="H19" s="77"/>
      <c r="I19" s="174"/>
      <c r="J19" s="181">
        <f t="shared" si="1"/>
        <v>0</v>
      </c>
      <c r="K19" s="77"/>
      <c r="L19" s="33"/>
      <c r="M19" s="33"/>
      <c r="N19" s="33"/>
      <c r="O19" s="33"/>
      <c r="P19" s="33"/>
      <c r="Q19" s="175">
        <f t="shared" si="2"/>
        <v>36.264199999999995</v>
      </c>
      <c r="R19" s="47"/>
    </row>
    <row r="20" spans="1:18">
      <c r="A20" s="176"/>
      <c r="B20" s="177" t="s">
        <v>28</v>
      </c>
      <c r="C20" s="177" t="s">
        <v>13</v>
      </c>
      <c r="D20" s="53">
        <v>5508.0108585993739</v>
      </c>
      <c r="E20" s="53">
        <v>24962.973000000002</v>
      </c>
      <c r="F20" s="178">
        <f t="shared" si="0"/>
        <v>30470.983858599375</v>
      </c>
      <c r="G20" s="78">
        <v>2890.1529999999998</v>
      </c>
      <c r="H20" s="78"/>
      <c r="I20" s="179"/>
      <c r="J20" s="178">
        <f t="shared" si="1"/>
        <v>0</v>
      </c>
      <c r="K20" s="78"/>
      <c r="L20" s="54"/>
      <c r="M20" s="54"/>
      <c r="N20" s="54"/>
      <c r="O20" s="54"/>
      <c r="P20" s="59"/>
      <c r="Q20" s="180">
        <f t="shared" si="2"/>
        <v>33361.136858599377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55.940399999999997</v>
      </c>
      <c r="E21" s="52">
        <v>156.7758</v>
      </c>
      <c r="F21" s="181">
        <f t="shared" si="0"/>
        <v>212.71620000000001</v>
      </c>
      <c r="G21" s="77">
        <v>7.7876000000000003</v>
      </c>
      <c r="H21" s="77"/>
      <c r="I21" s="174"/>
      <c r="J21" s="181">
        <f t="shared" si="1"/>
        <v>0</v>
      </c>
      <c r="K21" s="77"/>
      <c r="L21" s="33">
        <v>1.0749999999999999E-2</v>
      </c>
      <c r="M21" s="33"/>
      <c r="N21" s="33"/>
      <c r="O21" s="33"/>
      <c r="P21" s="33"/>
      <c r="Q21" s="175">
        <f t="shared" si="2"/>
        <v>220.51455000000001</v>
      </c>
      <c r="R21" s="47"/>
    </row>
    <row r="22" spans="1:18">
      <c r="A22" s="27"/>
      <c r="B22" s="307"/>
      <c r="C22" s="177" t="s">
        <v>13</v>
      </c>
      <c r="D22" s="53">
        <v>24107.262376475614</v>
      </c>
      <c r="E22" s="53">
        <v>68817.073999999993</v>
      </c>
      <c r="F22" s="178">
        <f t="shared" si="0"/>
        <v>92924.336376475607</v>
      </c>
      <c r="G22" s="78">
        <v>3596.375</v>
      </c>
      <c r="H22" s="78"/>
      <c r="I22" s="179"/>
      <c r="J22" s="178">
        <f t="shared" si="1"/>
        <v>0</v>
      </c>
      <c r="K22" s="78"/>
      <c r="L22" s="54">
        <v>9.0559999999999992</v>
      </c>
      <c r="M22" s="54"/>
      <c r="N22" s="54"/>
      <c r="O22" s="54"/>
      <c r="P22" s="59"/>
      <c r="Q22" s="180">
        <f t="shared" si="2"/>
        <v>96529.767376475604</v>
      </c>
      <c r="R22" s="47"/>
    </row>
    <row r="23" spans="1:18">
      <c r="A23" s="27"/>
      <c r="B23" s="308" t="s">
        <v>19</v>
      </c>
      <c r="C23" s="48" t="s">
        <v>11</v>
      </c>
      <c r="D23" s="110">
        <v>124.92699999999999</v>
      </c>
      <c r="E23" s="33">
        <v>300.00569999999999</v>
      </c>
      <c r="F23" s="181">
        <f t="shared" si="0"/>
        <v>424.93269999999995</v>
      </c>
      <c r="G23" s="49">
        <v>54.154899999999998</v>
      </c>
      <c r="H23" s="49">
        <v>0.74260000000000004</v>
      </c>
      <c r="I23" s="50"/>
      <c r="J23" s="181">
        <f t="shared" si="1"/>
        <v>0.74260000000000004</v>
      </c>
      <c r="K23" s="49">
        <v>9.5000000000000001E-2</v>
      </c>
      <c r="L23" s="33">
        <v>0.51560000000000006</v>
      </c>
      <c r="M23" s="33"/>
      <c r="N23" s="33"/>
      <c r="O23" s="33"/>
      <c r="P23" s="33"/>
      <c r="Q23" s="175">
        <f t="shared" si="2"/>
        <v>480.44079999999997</v>
      </c>
      <c r="R23" s="47"/>
    </row>
    <row r="24" spans="1:18">
      <c r="A24" s="183"/>
      <c r="B24" s="309"/>
      <c r="C24" s="177" t="s">
        <v>13</v>
      </c>
      <c r="D24" s="111">
        <v>119503.89451139425</v>
      </c>
      <c r="E24" s="54">
        <v>297425.02899999998</v>
      </c>
      <c r="F24" s="178">
        <f t="shared" si="0"/>
        <v>416928.92351139424</v>
      </c>
      <c r="G24" s="68">
        <v>66551.12</v>
      </c>
      <c r="H24" s="68">
        <v>2748.8359999999998</v>
      </c>
      <c r="I24" s="63"/>
      <c r="J24" s="178">
        <f t="shared" si="1"/>
        <v>2748.8359999999998</v>
      </c>
      <c r="K24" s="68">
        <v>289.846</v>
      </c>
      <c r="L24" s="54">
        <v>1183.183</v>
      </c>
      <c r="M24" s="54"/>
      <c r="N24" s="54"/>
      <c r="O24" s="54"/>
      <c r="P24" s="54"/>
      <c r="Q24" s="180">
        <f t="shared" si="2"/>
        <v>487701.90851139429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6.734</v>
      </c>
      <c r="E25" s="52">
        <v>20.832999999999998</v>
      </c>
      <c r="F25" s="181">
        <f t="shared" si="0"/>
        <v>27.567</v>
      </c>
      <c r="G25" s="77">
        <v>180.81139999999999</v>
      </c>
      <c r="H25" s="77"/>
      <c r="I25" s="174"/>
      <c r="J25" s="181">
        <f t="shared" si="1"/>
        <v>0</v>
      </c>
      <c r="K25" s="77"/>
      <c r="L25" s="33">
        <v>3.5900000000000001E-2</v>
      </c>
      <c r="M25" s="33"/>
      <c r="N25" s="33"/>
      <c r="O25" s="33"/>
      <c r="P25" s="33"/>
      <c r="Q25" s="175">
        <f t="shared" si="2"/>
        <v>208.4143</v>
      </c>
      <c r="R25" s="47"/>
    </row>
    <row r="26" spans="1:18">
      <c r="A26" s="176" t="s">
        <v>31</v>
      </c>
      <c r="B26" s="307"/>
      <c r="C26" s="177" t="s">
        <v>13</v>
      </c>
      <c r="D26" s="53">
        <v>7520.1156800060271</v>
      </c>
      <c r="E26" s="53">
        <v>23413.752</v>
      </c>
      <c r="F26" s="178">
        <f t="shared" si="0"/>
        <v>30933.867680006028</v>
      </c>
      <c r="G26" s="78">
        <v>199394.44899999999</v>
      </c>
      <c r="H26" s="78"/>
      <c r="I26" s="179"/>
      <c r="J26" s="178">
        <f t="shared" si="1"/>
        <v>0</v>
      </c>
      <c r="K26" s="78"/>
      <c r="L26" s="54">
        <v>80.05</v>
      </c>
      <c r="M26" s="54"/>
      <c r="N26" s="54"/>
      <c r="O26" s="54"/>
      <c r="P26" s="59"/>
      <c r="Q26" s="180">
        <f t="shared" si="2"/>
        <v>230408.366680006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2.677</v>
      </c>
      <c r="E27" s="52">
        <v>9.1929999999999996</v>
      </c>
      <c r="F27" s="181">
        <f t="shared" si="0"/>
        <v>11.87</v>
      </c>
      <c r="G27" s="77">
        <v>5.5419999999999998</v>
      </c>
      <c r="H27" s="77"/>
      <c r="I27" s="174"/>
      <c r="J27" s="181">
        <f t="shared" si="1"/>
        <v>0</v>
      </c>
      <c r="K27" s="77"/>
      <c r="L27" s="33"/>
      <c r="M27" s="33"/>
      <c r="N27" s="33"/>
      <c r="O27" s="33"/>
      <c r="P27" s="33"/>
      <c r="Q27" s="175">
        <f t="shared" si="2"/>
        <v>17.411999999999999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2426.986825820557</v>
      </c>
      <c r="E28" s="53">
        <v>5743.33</v>
      </c>
      <c r="F28" s="178">
        <f t="shared" si="0"/>
        <v>8170.3168258205569</v>
      </c>
      <c r="G28" s="78">
        <v>4261.3890000000001</v>
      </c>
      <c r="H28" s="78"/>
      <c r="I28" s="179"/>
      <c r="J28" s="178">
        <f t="shared" si="1"/>
        <v>0</v>
      </c>
      <c r="K28" s="78"/>
      <c r="L28" s="54"/>
      <c r="M28" s="54"/>
      <c r="N28" s="54"/>
      <c r="O28" s="54"/>
      <c r="P28" s="59"/>
      <c r="Q28" s="180">
        <f t="shared" si="2"/>
        <v>12431.705825820558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110">
        <v>9.4109999999999996</v>
      </c>
      <c r="E29" s="33">
        <v>30.025999999999996</v>
      </c>
      <c r="F29" s="181">
        <f t="shared" si="0"/>
        <v>39.436999999999998</v>
      </c>
      <c r="G29" s="49">
        <v>186.35339999999999</v>
      </c>
      <c r="H29" s="49"/>
      <c r="I29" s="50"/>
      <c r="J29" s="181">
        <f t="shared" si="1"/>
        <v>0</v>
      </c>
      <c r="K29" s="49"/>
      <c r="L29" s="33">
        <v>3.5900000000000001E-2</v>
      </c>
      <c r="M29" s="55"/>
      <c r="N29" s="33"/>
      <c r="O29" s="33"/>
      <c r="P29" s="33"/>
      <c r="Q29" s="175">
        <f t="shared" si="2"/>
        <v>225.82629999999997</v>
      </c>
      <c r="R29" s="47"/>
    </row>
    <row r="30" spans="1:18">
      <c r="A30" s="183"/>
      <c r="B30" s="309"/>
      <c r="C30" s="177" t="s">
        <v>13</v>
      </c>
      <c r="D30" s="111">
        <v>9947.1025058265841</v>
      </c>
      <c r="E30" s="54">
        <v>29157.082000000002</v>
      </c>
      <c r="F30" s="178">
        <f t="shared" si="0"/>
        <v>39104.18450582659</v>
      </c>
      <c r="G30" s="68">
        <v>203655.83799999999</v>
      </c>
      <c r="H30" s="68"/>
      <c r="I30" s="63"/>
      <c r="J30" s="178">
        <f t="shared" si="1"/>
        <v>0</v>
      </c>
      <c r="K30" s="68"/>
      <c r="L30" s="54">
        <v>80.05</v>
      </c>
      <c r="M30" s="68"/>
      <c r="N30" s="54"/>
      <c r="O30" s="54"/>
      <c r="P30" s="54"/>
      <c r="Q30" s="180">
        <f t="shared" si="2"/>
        <v>242840.07250582657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8.8515999999999995</v>
      </c>
      <c r="E31" s="52">
        <v>7.7149000000000001</v>
      </c>
      <c r="F31" s="181">
        <f t="shared" si="0"/>
        <v>16.566499999999998</v>
      </c>
      <c r="G31" s="77">
        <v>16.0596</v>
      </c>
      <c r="H31" s="77">
        <v>427.74160000000001</v>
      </c>
      <c r="I31" s="174"/>
      <c r="J31" s="181">
        <f t="shared" si="1"/>
        <v>427.74160000000001</v>
      </c>
      <c r="K31" s="77">
        <v>19.477</v>
      </c>
      <c r="L31" s="33">
        <v>1.7441</v>
      </c>
      <c r="M31" s="33"/>
      <c r="N31" s="33">
        <v>4.2957999999999998</v>
      </c>
      <c r="O31" s="33">
        <v>0.26840000000000003</v>
      </c>
      <c r="P31" s="33">
        <v>8.5305</v>
      </c>
      <c r="Q31" s="175">
        <f t="shared" si="2"/>
        <v>494.68349999999998</v>
      </c>
      <c r="R31" s="47"/>
    </row>
    <row r="32" spans="1:18">
      <c r="A32" s="176" t="s">
        <v>36</v>
      </c>
      <c r="B32" s="307"/>
      <c r="C32" s="177" t="s">
        <v>13</v>
      </c>
      <c r="D32" s="53">
        <v>909.71208967836844</v>
      </c>
      <c r="E32" s="53">
        <v>829.42200000000003</v>
      </c>
      <c r="F32" s="178">
        <f t="shared" si="0"/>
        <v>1739.1340896783686</v>
      </c>
      <c r="G32" s="78">
        <v>2973.5650000000001</v>
      </c>
      <c r="H32" s="78">
        <v>144232.48699999999</v>
      </c>
      <c r="I32" s="179"/>
      <c r="J32" s="178">
        <f t="shared" si="1"/>
        <v>144232.48699999999</v>
      </c>
      <c r="K32" s="78">
        <v>1722.32</v>
      </c>
      <c r="L32" s="54">
        <v>294.06700000000001</v>
      </c>
      <c r="M32" s="54"/>
      <c r="N32" s="54">
        <v>301.41899999999998</v>
      </c>
      <c r="O32" s="54">
        <v>19.408000000000001</v>
      </c>
      <c r="P32" s="59">
        <v>910.16300000000001</v>
      </c>
      <c r="Q32" s="180">
        <f t="shared" si="2"/>
        <v>152192.56308967838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2.7E-2</v>
      </c>
      <c r="E33" s="52"/>
      <c r="F33" s="181">
        <f t="shared" si="0"/>
        <v>2.7E-2</v>
      </c>
      <c r="G33" s="77">
        <v>2.2561</v>
      </c>
      <c r="H33" s="77">
        <v>514.29899999999998</v>
      </c>
      <c r="I33" s="174"/>
      <c r="J33" s="181">
        <f t="shared" si="1"/>
        <v>514.29899999999998</v>
      </c>
      <c r="K33" s="77">
        <v>92.981999999999999</v>
      </c>
      <c r="L33" s="33">
        <v>0.1263</v>
      </c>
      <c r="M33" s="33"/>
      <c r="N33" s="33"/>
      <c r="O33" s="33"/>
      <c r="P33" s="33"/>
      <c r="Q33" s="175">
        <f t="shared" si="2"/>
        <v>609.69039999999995</v>
      </c>
      <c r="R33" s="47"/>
    </row>
    <row r="34" spans="1:18">
      <c r="A34" s="176" t="s">
        <v>38</v>
      </c>
      <c r="B34" s="307"/>
      <c r="C34" s="177" t="s">
        <v>13</v>
      </c>
      <c r="D34" s="53">
        <v>4.7422800504528126</v>
      </c>
      <c r="E34" s="53"/>
      <c r="F34" s="178">
        <f t="shared" si="0"/>
        <v>4.7422800504528126</v>
      </c>
      <c r="G34" s="78">
        <v>171.72399999999999</v>
      </c>
      <c r="H34" s="78">
        <v>39860.756999999998</v>
      </c>
      <c r="I34" s="179"/>
      <c r="J34" s="178">
        <f t="shared" si="1"/>
        <v>39860.756999999998</v>
      </c>
      <c r="K34" s="78">
        <v>7296.8239999999996</v>
      </c>
      <c r="L34" s="54">
        <v>10.082000000000001</v>
      </c>
      <c r="M34" s="54"/>
      <c r="N34" s="54"/>
      <c r="O34" s="54"/>
      <c r="P34" s="59"/>
      <c r="Q34" s="180">
        <f t="shared" si="2"/>
        <v>47344.129280050453</v>
      </c>
      <c r="R34" s="47"/>
    </row>
    <row r="35" spans="1:18">
      <c r="A35" s="176"/>
      <c r="B35" s="46" t="s">
        <v>15</v>
      </c>
      <c r="C35" s="48" t="s">
        <v>11</v>
      </c>
      <c r="D35" s="52"/>
      <c r="E35" s="52">
        <v>2E-3</v>
      </c>
      <c r="F35" s="181">
        <f t="shared" si="0"/>
        <v>2E-3</v>
      </c>
      <c r="G35" s="77"/>
      <c r="H35" s="77">
        <v>932.51300000000003</v>
      </c>
      <c r="I35" s="174"/>
      <c r="J35" s="181">
        <f t="shared" si="1"/>
        <v>932.51300000000003</v>
      </c>
      <c r="K35" s="77">
        <v>8.6</v>
      </c>
      <c r="L35" s="33"/>
      <c r="M35" s="33"/>
      <c r="N35" s="33">
        <v>0.10100000000000001</v>
      </c>
      <c r="O35" s="33"/>
      <c r="P35" s="33"/>
      <c r="Q35" s="175">
        <f t="shared" si="2"/>
        <v>941.21600000000001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>
        <v>0.108</v>
      </c>
      <c r="F36" s="178">
        <f t="shared" si="0"/>
        <v>0.108</v>
      </c>
      <c r="G36" s="78"/>
      <c r="H36" s="78">
        <v>85115.510999999999</v>
      </c>
      <c r="I36" s="179"/>
      <c r="J36" s="178">
        <f t="shared" si="1"/>
        <v>85115.510999999999</v>
      </c>
      <c r="K36" s="78">
        <v>616.37599999999998</v>
      </c>
      <c r="L36" s="54"/>
      <c r="M36" s="54"/>
      <c r="N36" s="54">
        <v>26.233000000000001</v>
      </c>
      <c r="O36" s="54"/>
      <c r="P36" s="59"/>
      <c r="Q36" s="180">
        <f t="shared" si="2"/>
        <v>85758.227999999988</v>
      </c>
      <c r="R36" s="47"/>
    </row>
    <row r="37" spans="1:18">
      <c r="A37" s="27"/>
      <c r="B37" s="308" t="s">
        <v>19</v>
      </c>
      <c r="C37" s="48" t="s">
        <v>11</v>
      </c>
      <c r="D37" s="110">
        <v>8.8785999999999987</v>
      </c>
      <c r="E37" s="33">
        <v>7.7168999999999999</v>
      </c>
      <c r="F37" s="181">
        <f t="shared" si="0"/>
        <v>16.595499999999998</v>
      </c>
      <c r="G37" s="49">
        <v>18.3157</v>
      </c>
      <c r="H37" s="49">
        <v>1874.5536000000002</v>
      </c>
      <c r="I37" s="50"/>
      <c r="J37" s="181">
        <f t="shared" si="1"/>
        <v>1874.5536000000002</v>
      </c>
      <c r="K37" s="49">
        <v>121.059</v>
      </c>
      <c r="L37" s="33">
        <v>1.8704000000000001</v>
      </c>
      <c r="M37" s="33"/>
      <c r="N37" s="33">
        <v>4.3967999999999998</v>
      </c>
      <c r="O37" s="33">
        <v>0.26840000000000003</v>
      </c>
      <c r="P37" s="33">
        <v>8.5305</v>
      </c>
      <c r="Q37" s="175">
        <f t="shared" si="2"/>
        <v>2045.5899000000002</v>
      </c>
      <c r="R37" s="47"/>
    </row>
    <row r="38" spans="1:18">
      <c r="A38" s="183"/>
      <c r="B38" s="309"/>
      <c r="C38" s="177" t="s">
        <v>13</v>
      </c>
      <c r="D38" s="111">
        <v>914.45436972882123</v>
      </c>
      <c r="E38" s="54">
        <v>829.53</v>
      </c>
      <c r="F38" s="178">
        <f t="shared" si="0"/>
        <v>1743.9843697288211</v>
      </c>
      <c r="G38" s="68">
        <v>3145.2890000000002</v>
      </c>
      <c r="H38" s="68">
        <v>269208.755</v>
      </c>
      <c r="I38" s="63"/>
      <c r="J38" s="178">
        <f t="shared" si="1"/>
        <v>269208.755</v>
      </c>
      <c r="K38" s="68">
        <v>9635.52</v>
      </c>
      <c r="L38" s="54">
        <v>304.149</v>
      </c>
      <c r="M38" s="54"/>
      <c r="N38" s="54">
        <v>327.65199999999999</v>
      </c>
      <c r="O38" s="54">
        <v>19.408000000000001</v>
      </c>
      <c r="P38" s="54">
        <v>910.16300000000001</v>
      </c>
      <c r="Q38" s="180">
        <f t="shared" si="2"/>
        <v>285294.92036972882</v>
      </c>
      <c r="R38" s="47"/>
    </row>
    <row r="39" spans="1:18">
      <c r="A39" s="310" t="s">
        <v>40</v>
      </c>
      <c r="B39" s="311"/>
      <c r="C39" s="48" t="s">
        <v>11</v>
      </c>
      <c r="D39" s="52">
        <v>5.1700000000000003E-2</v>
      </c>
      <c r="E39" s="52">
        <v>0.05</v>
      </c>
      <c r="F39" s="181">
        <f t="shared" si="0"/>
        <v>0.10170000000000001</v>
      </c>
      <c r="G39" s="77">
        <v>0</v>
      </c>
      <c r="H39" s="77"/>
      <c r="I39" s="174"/>
      <c r="J39" s="181">
        <f t="shared" si="1"/>
        <v>0</v>
      </c>
      <c r="K39" s="77"/>
      <c r="L39" s="33"/>
      <c r="M39" s="33"/>
      <c r="N39" s="33"/>
      <c r="O39" s="33"/>
      <c r="P39" s="33"/>
      <c r="Q39" s="175">
        <f t="shared" si="2"/>
        <v>0.10170000000000001</v>
      </c>
      <c r="R39" s="47"/>
    </row>
    <row r="40" spans="1:18">
      <c r="A40" s="312"/>
      <c r="B40" s="313"/>
      <c r="C40" s="177" t="s">
        <v>13</v>
      </c>
      <c r="D40" s="53">
        <v>97.713001039562329</v>
      </c>
      <c r="E40" s="53">
        <v>41.31</v>
      </c>
      <c r="F40" s="178">
        <f t="shared" si="0"/>
        <v>139.02300103956233</v>
      </c>
      <c r="G40" s="78">
        <v>0.97199999999999998</v>
      </c>
      <c r="H40" s="78"/>
      <c r="I40" s="179"/>
      <c r="J40" s="178">
        <f t="shared" si="1"/>
        <v>0</v>
      </c>
      <c r="K40" s="78"/>
      <c r="L40" s="54"/>
      <c r="M40" s="54"/>
      <c r="N40" s="54"/>
      <c r="O40" s="54"/>
      <c r="P40" s="59"/>
      <c r="Q40" s="180">
        <f t="shared" si="2"/>
        <v>139.99500103956234</v>
      </c>
      <c r="R40" s="47"/>
    </row>
    <row r="41" spans="1:18">
      <c r="A41" s="310" t="s">
        <v>41</v>
      </c>
      <c r="B41" s="311"/>
      <c r="C41" s="48" t="s">
        <v>11</v>
      </c>
      <c r="D41" s="52">
        <v>1.2252000000000001</v>
      </c>
      <c r="E41" s="52">
        <v>6.1999999999999998E-3</v>
      </c>
      <c r="F41" s="181">
        <f t="shared" si="0"/>
        <v>1.2314000000000001</v>
      </c>
      <c r="G41" s="77">
        <v>0.16389999999999999</v>
      </c>
      <c r="H41" s="77">
        <v>2.1000000000000001E-2</v>
      </c>
      <c r="I41" s="174"/>
      <c r="J41" s="181">
        <f t="shared" si="1"/>
        <v>2.1000000000000001E-2</v>
      </c>
      <c r="K41" s="77"/>
      <c r="L41" s="33"/>
      <c r="M41" s="33"/>
      <c r="N41" s="33"/>
      <c r="O41" s="33"/>
      <c r="P41" s="33"/>
      <c r="Q41" s="175">
        <f t="shared" si="2"/>
        <v>1.4162999999999999</v>
      </c>
      <c r="R41" s="47"/>
    </row>
    <row r="42" spans="1:18">
      <c r="A42" s="312"/>
      <c r="B42" s="313"/>
      <c r="C42" s="177" t="s">
        <v>13</v>
      </c>
      <c r="D42" s="53">
        <v>876.23424932219984</v>
      </c>
      <c r="E42" s="53">
        <v>6.0259999999999998</v>
      </c>
      <c r="F42" s="178">
        <f t="shared" si="0"/>
        <v>882.2602493221998</v>
      </c>
      <c r="G42" s="78">
        <v>49.316000000000003</v>
      </c>
      <c r="H42" s="78">
        <v>7.3010000000000002</v>
      </c>
      <c r="I42" s="179"/>
      <c r="J42" s="178">
        <f t="shared" si="1"/>
        <v>7.3010000000000002</v>
      </c>
      <c r="K42" s="78"/>
      <c r="L42" s="54"/>
      <c r="M42" s="54"/>
      <c r="N42" s="54"/>
      <c r="O42" s="54"/>
      <c r="P42" s="59"/>
      <c r="Q42" s="180">
        <f t="shared" si="2"/>
        <v>938.87724932219987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>
        <v>1.1999999999999999E-3</v>
      </c>
      <c r="F43" s="181">
        <f t="shared" si="0"/>
        <v>1.1999999999999999E-3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1.1999999999999999E-3</v>
      </c>
      <c r="R43" s="47"/>
    </row>
    <row r="44" spans="1:18">
      <c r="A44" s="312"/>
      <c r="B44" s="313"/>
      <c r="C44" s="177" t="s">
        <v>13</v>
      </c>
      <c r="D44" s="53"/>
      <c r="E44" s="53">
        <v>2.5920000000000001</v>
      </c>
      <c r="F44" s="178">
        <f t="shared" si="0"/>
        <v>2.5920000000000001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9"/>
      <c r="Q44" s="180">
        <f t="shared" si="2"/>
        <v>2.5920000000000001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>
        <v>1.1000000000000001E-3</v>
      </c>
      <c r="H45" s="77">
        <v>2.2000000000000001E-3</v>
      </c>
      <c r="I45" s="174"/>
      <c r="J45" s="181">
        <f t="shared" si="1"/>
        <v>2.2000000000000001E-3</v>
      </c>
      <c r="K45" s="77"/>
      <c r="L45" s="33"/>
      <c r="M45" s="33"/>
      <c r="N45" s="33"/>
      <c r="O45" s="33"/>
      <c r="P45" s="33"/>
      <c r="Q45" s="175">
        <f t="shared" si="2"/>
        <v>3.3E-3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>
        <v>1.1399999999999999</v>
      </c>
      <c r="H46" s="78">
        <v>4.9470000000000001</v>
      </c>
      <c r="I46" s="179"/>
      <c r="J46" s="178">
        <f t="shared" si="1"/>
        <v>4.9470000000000001</v>
      </c>
      <c r="K46" s="78"/>
      <c r="L46" s="54"/>
      <c r="M46" s="54"/>
      <c r="N46" s="54"/>
      <c r="O46" s="54"/>
      <c r="P46" s="59"/>
      <c r="Q46" s="180">
        <f t="shared" si="2"/>
        <v>6.0869999999999997</v>
      </c>
      <c r="R46" s="47"/>
    </row>
    <row r="47" spans="1:18">
      <c r="A47" s="310" t="s">
        <v>44</v>
      </c>
      <c r="B47" s="311"/>
      <c r="C47" s="48" t="s">
        <v>11</v>
      </c>
      <c r="D47" s="52">
        <v>8.7999999999999995E-2</v>
      </c>
      <c r="E47" s="52"/>
      <c r="F47" s="181">
        <f t="shared" si="0"/>
        <v>8.7999999999999995E-2</v>
      </c>
      <c r="G47" s="77">
        <v>0</v>
      </c>
      <c r="H47" s="77">
        <v>0.10340000000000001</v>
      </c>
      <c r="I47" s="174"/>
      <c r="J47" s="181">
        <f t="shared" si="1"/>
        <v>0.10340000000000001</v>
      </c>
      <c r="K47" s="77"/>
      <c r="L47" s="33">
        <v>1.6299999999999999E-2</v>
      </c>
      <c r="M47" s="33"/>
      <c r="N47" s="33"/>
      <c r="O47" s="33"/>
      <c r="P47" s="33"/>
      <c r="Q47" s="175">
        <f t="shared" si="2"/>
        <v>0.20770000000000002</v>
      </c>
      <c r="R47" s="47"/>
    </row>
    <row r="48" spans="1:18">
      <c r="A48" s="312"/>
      <c r="B48" s="313"/>
      <c r="C48" s="177" t="s">
        <v>13</v>
      </c>
      <c r="D48" s="53">
        <v>40.608000432025911</v>
      </c>
      <c r="E48" s="53"/>
      <c r="F48" s="178">
        <f t="shared" si="0"/>
        <v>40.608000432025911</v>
      </c>
      <c r="G48" s="78">
        <v>2.1040000000000001</v>
      </c>
      <c r="H48" s="78">
        <v>127.16500000000001</v>
      </c>
      <c r="I48" s="179"/>
      <c r="J48" s="178">
        <f t="shared" si="1"/>
        <v>127.16500000000001</v>
      </c>
      <c r="K48" s="78"/>
      <c r="L48" s="54">
        <v>4.6070000000000002</v>
      </c>
      <c r="M48" s="54"/>
      <c r="N48" s="54"/>
      <c r="O48" s="54"/>
      <c r="P48" s="59"/>
      <c r="Q48" s="180">
        <f t="shared" si="2"/>
        <v>174.48400043202591</v>
      </c>
      <c r="R48" s="47"/>
    </row>
    <row r="49" spans="1:18">
      <c r="A49" s="310" t="s">
        <v>45</v>
      </c>
      <c r="B49" s="311"/>
      <c r="C49" s="48" t="s">
        <v>11</v>
      </c>
      <c r="D49" s="52"/>
      <c r="E49" s="52">
        <v>3.5000000000000003E-2</v>
      </c>
      <c r="F49" s="181">
        <f t="shared" si="0"/>
        <v>3.5000000000000003E-2</v>
      </c>
      <c r="G49" s="77">
        <v>0</v>
      </c>
      <c r="H49" s="77">
        <v>586.72460000000001</v>
      </c>
      <c r="I49" s="174"/>
      <c r="J49" s="181">
        <f t="shared" si="1"/>
        <v>586.72460000000001</v>
      </c>
      <c r="K49" s="77"/>
      <c r="L49" s="33">
        <v>2.0999999999999999E-3</v>
      </c>
      <c r="M49" s="33"/>
      <c r="N49" s="33"/>
      <c r="O49" s="33"/>
      <c r="P49" s="33"/>
      <c r="Q49" s="175">
        <f t="shared" si="2"/>
        <v>586.76170000000002</v>
      </c>
      <c r="R49" s="47"/>
    </row>
    <row r="50" spans="1:18">
      <c r="A50" s="312"/>
      <c r="B50" s="313"/>
      <c r="C50" s="177" t="s">
        <v>13</v>
      </c>
      <c r="D50" s="53"/>
      <c r="E50" s="53">
        <v>1.89</v>
      </c>
      <c r="F50" s="178">
        <f t="shared" si="0"/>
        <v>1.89</v>
      </c>
      <c r="G50" s="78">
        <v>5.3999999999999999E-2</v>
      </c>
      <c r="H50" s="78">
        <v>29823.611000000001</v>
      </c>
      <c r="I50" s="179"/>
      <c r="J50" s="178">
        <f t="shared" si="1"/>
        <v>29823.611000000001</v>
      </c>
      <c r="K50" s="78"/>
      <c r="L50" s="54">
        <v>0.14399999999999999</v>
      </c>
      <c r="M50" s="54"/>
      <c r="N50" s="54"/>
      <c r="O50" s="54"/>
      <c r="P50" s="59"/>
      <c r="Q50" s="180">
        <f t="shared" si="2"/>
        <v>29825.699000000001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0.55349999999999999</v>
      </c>
      <c r="F51" s="181">
        <f t="shared" si="0"/>
        <v>0.55349999999999999</v>
      </c>
      <c r="G51" s="77"/>
      <c r="H51" s="77"/>
      <c r="I51" s="174"/>
      <c r="J51" s="181">
        <f t="shared" si="1"/>
        <v>0</v>
      </c>
      <c r="K51" s="77">
        <v>15</v>
      </c>
      <c r="L51" s="33"/>
      <c r="M51" s="33"/>
      <c r="N51" s="33"/>
      <c r="O51" s="33"/>
      <c r="P51" s="33"/>
      <c r="Q51" s="175">
        <f t="shared" si="2"/>
        <v>15.5535</v>
      </c>
      <c r="R51" s="47"/>
    </row>
    <row r="52" spans="1:18">
      <c r="A52" s="312"/>
      <c r="B52" s="313"/>
      <c r="C52" s="177" t="s">
        <v>13</v>
      </c>
      <c r="D52" s="53"/>
      <c r="E52" s="53">
        <v>256.04599999999999</v>
      </c>
      <c r="F52" s="178">
        <f t="shared" si="0"/>
        <v>256.04599999999999</v>
      </c>
      <c r="G52" s="78"/>
      <c r="H52" s="78"/>
      <c r="I52" s="179"/>
      <c r="J52" s="178">
        <f t="shared" si="1"/>
        <v>0</v>
      </c>
      <c r="K52" s="78">
        <v>2405.6999999999998</v>
      </c>
      <c r="L52" s="54"/>
      <c r="M52" s="54"/>
      <c r="N52" s="54"/>
      <c r="O52" s="54"/>
      <c r="P52" s="59"/>
      <c r="Q52" s="180">
        <f t="shared" si="2"/>
        <v>2661.7459999999996</v>
      </c>
      <c r="R52" s="47"/>
    </row>
    <row r="53" spans="1:18">
      <c r="A53" s="310" t="s">
        <v>47</v>
      </c>
      <c r="B53" s="311"/>
      <c r="C53" s="48" t="s">
        <v>11</v>
      </c>
      <c r="D53" s="52">
        <v>1.9199999999999998E-2</v>
      </c>
      <c r="E53" s="52">
        <v>4.2799999999999998E-2</v>
      </c>
      <c r="F53" s="181">
        <f t="shared" si="0"/>
        <v>6.2E-2</v>
      </c>
      <c r="G53" s="77">
        <v>0.62619999999999998</v>
      </c>
      <c r="H53" s="77">
        <v>2.5933000000000002</v>
      </c>
      <c r="I53" s="174"/>
      <c r="J53" s="181">
        <f t="shared" si="1"/>
        <v>2.5933000000000002</v>
      </c>
      <c r="K53" s="77">
        <v>308.64929999999998</v>
      </c>
      <c r="L53" s="33">
        <v>70.8553</v>
      </c>
      <c r="M53" s="33"/>
      <c r="N53" s="33">
        <v>3.7999999999999999E-2</v>
      </c>
      <c r="O53" s="33">
        <v>4.4000000000000003E-3</v>
      </c>
      <c r="P53" s="33"/>
      <c r="Q53" s="175">
        <f t="shared" si="2"/>
        <v>382.82849999999996</v>
      </c>
      <c r="R53" s="47"/>
    </row>
    <row r="54" spans="1:18">
      <c r="A54" s="312"/>
      <c r="B54" s="313"/>
      <c r="C54" s="177" t="s">
        <v>13</v>
      </c>
      <c r="D54" s="53">
        <v>16.275600173155063</v>
      </c>
      <c r="E54" s="53">
        <v>29.247</v>
      </c>
      <c r="F54" s="178">
        <f t="shared" si="0"/>
        <v>45.522600173155062</v>
      </c>
      <c r="G54" s="78">
        <v>1236.268</v>
      </c>
      <c r="H54" s="78">
        <v>6390.6130000000003</v>
      </c>
      <c r="I54" s="179"/>
      <c r="J54" s="178">
        <f t="shared" si="1"/>
        <v>6390.6130000000003</v>
      </c>
      <c r="K54" s="78">
        <v>196307.984</v>
      </c>
      <c r="L54" s="54">
        <v>44454.169000000002</v>
      </c>
      <c r="M54" s="54"/>
      <c r="N54" s="54">
        <v>53.482999999999997</v>
      </c>
      <c r="O54" s="54">
        <v>3.7370000000000001</v>
      </c>
      <c r="P54" s="59"/>
      <c r="Q54" s="180">
        <f t="shared" si="2"/>
        <v>248491.77660017315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0.83220000000000005</v>
      </c>
      <c r="E55" s="52"/>
      <c r="F55" s="181">
        <f t="shared" si="0"/>
        <v>0.83220000000000005</v>
      </c>
      <c r="G55" s="77"/>
      <c r="H55" s="77"/>
      <c r="I55" s="174"/>
      <c r="J55" s="181">
        <f t="shared" si="1"/>
        <v>0</v>
      </c>
      <c r="K55" s="77"/>
      <c r="L55" s="33">
        <v>1.8E-3</v>
      </c>
      <c r="M55" s="33"/>
      <c r="N55" s="33"/>
      <c r="O55" s="33"/>
      <c r="P55" s="33"/>
      <c r="Q55" s="175">
        <f t="shared" si="2"/>
        <v>0.83400000000000007</v>
      </c>
      <c r="R55" s="47"/>
    </row>
    <row r="56" spans="1:18">
      <c r="A56" s="176" t="s">
        <v>36</v>
      </c>
      <c r="B56" s="307"/>
      <c r="C56" s="177" t="s">
        <v>13</v>
      </c>
      <c r="D56" s="53">
        <v>719.02080764961613</v>
      </c>
      <c r="E56" s="53"/>
      <c r="F56" s="178">
        <f t="shared" si="0"/>
        <v>719.02080764961613</v>
      </c>
      <c r="G56" s="78"/>
      <c r="H56" s="78"/>
      <c r="I56" s="179"/>
      <c r="J56" s="178">
        <f t="shared" si="1"/>
        <v>0</v>
      </c>
      <c r="K56" s="78"/>
      <c r="L56" s="54">
        <v>2.1379999999999999</v>
      </c>
      <c r="M56" s="54"/>
      <c r="N56" s="54"/>
      <c r="O56" s="54"/>
      <c r="P56" s="59"/>
      <c r="Q56" s="180">
        <f t="shared" si="2"/>
        <v>721.15880764961616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1.006</v>
      </c>
      <c r="E57" s="52">
        <v>2.8E-3</v>
      </c>
      <c r="F57" s="181">
        <f t="shared" si="0"/>
        <v>1.0087999999999999</v>
      </c>
      <c r="G57" s="77">
        <v>1.3100000000000001E-2</v>
      </c>
      <c r="H57" s="77">
        <v>1.1999999999999999E-3</v>
      </c>
      <c r="I57" s="174"/>
      <c r="J57" s="181">
        <f t="shared" si="1"/>
        <v>1.1999999999999999E-3</v>
      </c>
      <c r="K57" s="77"/>
      <c r="L57" s="33">
        <v>1.29E-2</v>
      </c>
      <c r="M57" s="33"/>
      <c r="N57" s="33">
        <v>1.1999999999999999E-3</v>
      </c>
      <c r="O57" s="33"/>
      <c r="P57" s="33"/>
      <c r="Q57" s="175">
        <f t="shared" si="2"/>
        <v>1.0372000000000001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143.03520152174232</v>
      </c>
      <c r="E58" s="53">
        <v>2.722</v>
      </c>
      <c r="F58" s="178">
        <f t="shared" si="0"/>
        <v>145.75720152174233</v>
      </c>
      <c r="G58" s="78">
        <v>28.797000000000001</v>
      </c>
      <c r="H58" s="78">
        <v>2.1680000000000001</v>
      </c>
      <c r="I58" s="179"/>
      <c r="J58" s="178">
        <f t="shared" si="1"/>
        <v>2.1680000000000001</v>
      </c>
      <c r="K58" s="78"/>
      <c r="L58" s="54">
        <v>16.021999999999998</v>
      </c>
      <c r="M58" s="54"/>
      <c r="N58" s="54">
        <v>1.296</v>
      </c>
      <c r="O58" s="54"/>
      <c r="P58" s="59"/>
      <c r="Q58" s="180">
        <f t="shared" si="2"/>
        <v>194.04020152174232</v>
      </c>
      <c r="R58" s="47"/>
    </row>
    <row r="59" spans="1:18">
      <c r="A59" s="27"/>
      <c r="B59" s="308" t="s">
        <v>19</v>
      </c>
      <c r="C59" s="48" t="s">
        <v>11</v>
      </c>
      <c r="D59" s="110">
        <v>1.8382000000000001</v>
      </c>
      <c r="E59" s="33">
        <v>2.8E-3</v>
      </c>
      <c r="F59" s="181">
        <f t="shared" si="0"/>
        <v>1.841</v>
      </c>
      <c r="G59" s="49">
        <v>1.3100000000000001E-2</v>
      </c>
      <c r="H59" s="49">
        <v>1.1999999999999999E-3</v>
      </c>
      <c r="I59" s="50"/>
      <c r="J59" s="181">
        <f t="shared" si="1"/>
        <v>1.1999999999999999E-3</v>
      </c>
      <c r="K59" s="49"/>
      <c r="L59" s="33">
        <v>1.47E-2</v>
      </c>
      <c r="M59" s="33"/>
      <c r="N59" s="33">
        <v>1.1999999999999999E-3</v>
      </c>
      <c r="O59" s="33"/>
      <c r="P59" s="33"/>
      <c r="Q59" s="175">
        <f t="shared" si="2"/>
        <v>1.8712</v>
      </c>
      <c r="R59" s="47"/>
    </row>
    <row r="60" spans="1:18">
      <c r="A60" s="183"/>
      <c r="B60" s="309"/>
      <c r="C60" s="177" t="s">
        <v>13</v>
      </c>
      <c r="D60" s="111">
        <v>862.05600917135848</v>
      </c>
      <c r="E60" s="54">
        <v>2.722</v>
      </c>
      <c r="F60" s="178">
        <f t="shared" si="0"/>
        <v>864.77800917135846</v>
      </c>
      <c r="G60" s="68">
        <v>28.797000000000001</v>
      </c>
      <c r="H60" s="68">
        <v>2.1680000000000001</v>
      </c>
      <c r="I60" s="63"/>
      <c r="J60" s="178">
        <f t="shared" si="1"/>
        <v>2.1680000000000001</v>
      </c>
      <c r="K60" s="68"/>
      <c r="L60" s="54">
        <v>18.159999999999997</v>
      </c>
      <c r="M60" s="54"/>
      <c r="N60" s="54">
        <v>1.296</v>
      </c>
      <c r="O60" s="54"/>
      <c r="P60" s="54"/>
      <c r="Q60" s="180">
        <f t="shared" si="2"/>
        <v>915.19900917135851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8.0000000000000002E-3</v>
      </c>
      <c r="E61" s="52"/>
      <c r="F61" s="181">
        <f t="shared" si="0"/>
        <v>8.0000000000000002E-3</v>
      </c>
      <c r="G61" s="77">
        <v>5.1900000000000002E-2</v>
      </c>
      <c r="H61" s="77">
        <v>6.2530000000000001</v>
      </c>
      <c r="I61" s="174"/>
      <c r="J61" s="181">
        <f t="shared" si="1"/>
        <v>6.2530000000000001</v>
      </c>
      <c r="K61" s="77"/>
      <c r="L61" s="33">
        <v>2.5999999999999999E-2</v>
      </c>
      <c r="M61" s="33"/>
      <c r="N61" s="33"/>
      <c r="O61" s="33"/>
      <c r="P61" s="33"/>
      <c r="Q61" s="175">
        <f t="shared" si="2"/>
        <v>6.3388999999999998</v>
      </c>
      <c r="R61" s="47"/>
    </row>
    <row r="62" spans="1:18">
      <c r="A62" s="176" t="s">
        <v>51</v>
      </c>
      <c r="B62" s="307"/>
      <c r="C62" s="177" t="s">
        <v>13</v>
      </c>
      <c r="D62" s="53">
        <v>0.91800000976654306</v>
      </c>
      <c r="E62" s="53"/>
      <c r="F62" s="178">
        <f t="shared" si="0"/>
        <v>0.91800000976654306</v>
      </c>
      <c r="G62" s="78">
        <v>2.238</v>
      </c>
      <c r="H62" s="78">
        <v>178.64599999999999</v>
      </c>
      <c r="I62" s="179"/>
      <c r="J62" s="178">
        <f t="shared" si="1"/>
        <v>178.64599999999999</v>
      </c>
      <c r="K62" s="78"/>
      <c r="L62" s="54">
        <v>2.7429999999999999</v>
      </c>
      <c r="M62" s="54"/>
      <c r="N62" s="54"/>
      <c r="O62" s="54"/>
      <c r="P62" s="54"/>
      <c r="Q62" s="180">
        <f t="shared" si="2"/>
        <v>184.54500000976651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4.29</v>
      </c>
      <c r="E63" s="52">
        <v>35.590000000000003</v>
      </c>
      <c r="F63" s="181">
        <f t="shared" si="0"/>
        <v>39.880000000000003</v>
      </c>
      <c r="G63" s="77">
        <v>255.52600000000001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295.40600000000001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456.19200485339741</v>
      </c>
      <c r="E64" s="53">
        <v>2795.904</v>
      </c>
      <c r="F64" s="178">
        <f t="shared" si="0"/>
        <v>3252.0960048533975</v>
      </c>
      <c r="G64" s="78">
        <v>46252.601000000002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49504.697004853399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/>
      <c r="F65" s="181">
        <f t="shared" si="0"/>
        <v>0</v>
      </c>
      <c r="G65" s="77">
        <v>525.96529999999996</v>
      </c>
      <c r="H65" s="77">
        <v>0.19</v>
      </c>
      <c r="I65" s="174"/>
      <c r="J65" s="181">
        <f t="shared" si="1"/>
        <v>0.19</v>
      </c>
      <c r="K65" s="77"/>
      <c r="L65" s="33"/>
      <c r="M65" s="33"/>
      <c r="N65" s="33"/>
      <c r="O65" s="33"/>
      <c r="P65" s="33"/>
      <c r="Q65" s="175">
        <f t="shared" si="2"/>
        <v>526.15530000000001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/>
      <c r="F66" s="178">
        <f t="shared" si="0"/>
        <v>0</v>
      </c>
      <c r="G66" s="78">
        <v>66352.577000000005</v>
      </c>
      <c r="H66" s="78">
        <v>15.875999999999999</v>
      </c>
      <c r="I66" s="179"/>
      <c r="J66" s="178">
        <f t="shared" si="1"/>
        <v>15.875999999999999</v>
      </c>
      <c r="K66" s="78"/>
      <c r="L66" s="54"/>
      <c r="M66" s="54"/>
      <c r="N66" s="54"/>
      <c r="O66" s="54"/>
      <c r="P66" s="54"/>
      <c r="Q66" s="180">
        <f t="shared" si="2"/>
        <v>66368.453000000009</v>
      </c>
      <c r="R66" s="47"/>
    </row>
    <row r="67" spans="1:18">
      <c r="A67" s="27"/>
      <c r="B67" s="46" t="s">
        <v>15</v>
      </c>
      <c r="C67" s="48" t="s">
        <v>11</v>
      </c>
      <c r="D67" s="52">
        <v>0.08</v>
      </c>
      <c r="E67" s="52">
        <v>0.79200000000000004</v>
      </c>
      <c r="F67" s="181">
        <f t="shared" si="0"/>
        <v>0.872</v>
      </c>
      <c r="G67" s="77">
        <v>36.312800000000003</v>
      </c>
      <c r="H67" s="77"/>
      <c r="I67" s="174"/>
      <c r="J67" s="181">
        <f t="shared" si="1"/>
        <v>0</v>
      </c>
      <c r="K67" s="77">
        <v>1.2E-2</v>
      </c>
      <c r="L67" s="33"/>
      <c r="M67" s="33"/>
      <c r="N67" s="33"/>
      <c r="O67" s="33"/>
      <c r="P67" s="33"/>
      <c r="Q67" s="175">
        <f t="shared" si="2"/>
        <v>37.196800000000003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60.480000643442835</v>
      </c>
      <c r="E68" s="56">
        <v>34.040999999999997</v>
      </c>
      <c r="F68" s="185">
        <f t="shared" si="0"/>
        <v>94.521000643442832</v>
      </c>
      <c r="G68" s="104">
        <v>8011.8010000000004</v>
      </c>
      <c r="H68" s="104"/>
      <c r="I68" s="186"/>
      <c r="J68" s="185">
        <f t="shared" si="1"/>
        <v>0</v>
      </c>
      <c r="K68" s="104">
        <v>1.599</v>
      </c>
      <c r="L68" s="37"/>
      <c r="M68" s="37"/>
      <c r="N68" s="37"/>
      <c r="O68" s="37"/>
      <c r="P68" s="37"/>
      <c r="Q68" s="187">
        <f t="shared" si="2"/>
        <v>8107.9210006434432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106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110">
        <v>4.3780000000000001</v>
      </c>
      <c r="E76" s="33">
        <v>36.382000000000005</v>
      </c>
      <c r="F76" s="191">
        <f t="shared" ref="F76:F133" si="3">SUM(D76:E76)</f>
        <v>40.760000000000005</v>
      </c>
      <c r="G76" s="49">
        <v>817.85599999999999</v>
      </c>
      <c r="H76" s="49">
        <v>6.4430000000000005</v>
      </c>
      <c r="I76" s="50"/>
      <c r="J76" s="191">
        <f t="shared" ref="J76:J133" si="4">SUM(H76:I76)</f>
        <v>6.4430000000000005</v>
      </c>
      <c r="K76" s="49">
        <v>1.2E-2</v>
      </c>
      <c r="L76" s="33">
        <v>2.5999999999999999E-2</v>
      </c>
      <c r="M76" s="33"/>
      <c r="N76" s="33"/>
      <c r="O76" s="33"/>
      <c r="P76" s="33"/>
      <c r="Q76" s="175">
        <f t="shared" ref="Q76:Q140" si="5">SUM(F76:G76,J76:P76)</f>
        <v>865.09699999999987</v>
      </c>
      <c r="R76" s="27"/>
    </row>
    <row r="77" spans="1:18">
      <c r="A77" s="166" t="s">
        <v>53</v>
      </c>
      <c r="B77" s="309"/>
      <c r="C77" s="192" t="s">
        <v>13</v>
      </c>
      <c r="D77" s="111">
        <v>517.59000550660676</v>
      </c>
      <c r="E77" s="54">
        <v>2829.9450000000002</v>
      </c>
      <c r="F77" s="193">
        <f t="shared" si="3"/>
        <v>3347.5350055066069</v>
      </c>
      <c r="G77" s="68">
        <v>120619.217</v>
      </c>
      <c r="H77" s="68">
        <v>194.52199999999999</v>
      </c>
      <c r="I77" s="63"/>
      <c r="J77" s="193">
        <f t="shared" si="4"/>
        <v>194.52199999999999</v>
      </c>
      <c r="K77" s="68">
        <v>1.599</v>
      </c>
      <c r="L77" s="54">
        <v>2.7429999999999999</v>
      </c>
      <c r="M77" s="54"/>
      <c r="N77" s="54"/>
      <c r="O77" s="54"/>
      <c r="P77" s="54"/>
      <c r="Q77" s="180">
        <f t="shared" si="5"/>
        <v>124165.61600550661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2.3220999999999998</v>
      </c>
      <c r="E78" s="52">
        <v>4.4539999999999997</v>
      </c>
      <c r="F78" s="191">
        <f t="shared" si="3"/>
        <v>6.7760999999999996</v>
      </c>
      <c r="G78" s="77">
        <v>0.36909999999999998</v>
      </c>
      <c r="H78" s="77">
        <v>17.143799999999999</v>
      </c>
      <c r="I78" s="174"/>
      <c r="J78" s="191">
        <f t="shared" si="4"/>
        <v>17.143799999999999</v>
      </c>
      <c r="K78" s="77">
        <v>0.37069999999999997</v>
      </c>
      <c r="L78" s="33">
        <v>0.37080000000000002</v>
      </c>
      <c r="M78" s="33">
        <v>1.11E-2</v>
      </c>
      <c r="N78" s="33">
        <v>0.85909999999999997</v>
      </c>
      <c r="O78" s="33">
        <v>1.0598000000000001</v>
      </c>
      <c r="P78" s="33">
        <v>2.9758</v>
      </c>
      <c r="Q78" s="175">
        <f t="shared" si="5"/>
        <v>29.936299999999996</v>
      </c>
      <c r="R78" s="27"/>
    </row>
    <row r="79" spans="1:18">
      <c r="A79" s="176" t="s">
        <v>31</v>
      </c>
      <c r="B79" s="307"/>
      <c r="C79" s="192" t="s">
        <v>13</v>
      </c>
      <c r="D79" s="53">
        <v>3841.7512008721442</v>
      </c>
      <c r="E79" s="53">
        <v>5508.0820000000003</v>
      </c>
      <c r="F79" s="193">
        <f t="shared" si="3"/>
        <v>9349.8332008721445</v>
      </c>
      <c r="G79" s="78">
        <v>674.23699999999997</v>
      </c>
      <c r="H79" s="78">
        <v>21537.724999999999</v>
      </c>
      <c r="I79" s="179"/>
      <c r="J79" s="193">
        <f t="shared" si="4"/>
        <v>21537.724999999999</v>
      </c>
      <c r="K79" s="78">
        <v>523.89300000000003</v>
      </c>
      <c r="L79" s="54">
        <v>530.97500000000002</v>
      </c>
      <c r="M79" s="54">
        <v>5.2270000000000003</v>
      </c>
      <c r="N79" s="54">
        <v>1216.0309999999999</v>
      </c>
      <c r="O79" s="54">
        <v>1302.884</v>
      </c>
      <c r="P79" s="59">
        <v>4042.8389999999999</v>
      </c>
      <c r="Q79" s="180">
        <f t="shared" si="5"/>
        <v>39183.644200872135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>
        <v>0.03</v>
      </c>
      <c r="F80" s="191">
        <f t="shared" si="3"/>
        <v>0.03</v>
      </c>
      <c r="G80" s="77"/>
      <c r="H80" s="77">
        <v>1.2225999999999999</v>
      </c>
      <c r="I80" s="174"/>
      <c r="J80" s="191">
        <f t="shared" si="4"/>
        <v>1.2225999999999999</v>
      </c>
      <c r="K80" s="77">
        <v>3.7999999999999999E-2</v>
      </c>
      <c r="L80" s="33"/>
      <c r="M80" s="33"/>
      <c r="N80" s="33"/>
      <c r="O80" s="33"/>
      <c r="P80" s="33"/>
      <c r="Q80" s="175">
        <f t="shared" si="5"/>
        <v>1.2906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>
        <v>1.847</v>
      </c>
      <c r="F81" s="193">
        <f t="shared" si="3"/>
        <v>1.847</v>
      </c>
      <c r="G81" s="78"/>
      <c r="H81" s="78">
        <v>332.65100000000001</v>
      </c>
      <c r="I81" s="179"/>
      <c r="J81" s="193">
        <f t="shared" si="4"/>
        <v>332.65100000000001</v>
      </c>
      <c r="K81" s="78">
        <v>2.29</v>
      </c>
      <c r="L81" s="54"/>
      <c r="M81" s="54"/>
      <c r="N81" s="54"/>
      <c r="O81" s="54"/>
      <c r="P81" s="59"/>
      <c r="Q81" s="180">
        <f t="shared" si="5"/>
        <v>336.78800000000001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9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>
        <v>4.0000000000000001E-3</v>
      </c>
      <c r="I84" s="174"/>
      <c r="J84" s="191">
        <f t="shared" si="4"/>
        <v>4.0000000000000001E-3</v>
      </c>
      <c r="K84" s="77"/>
      <c r="L84" s="33"/>
      <c r="M84" s="33"/>
      <c r="N84" s="33"/>
      <c r="O84" s="33"/>
      <c r="P84" s="33"/>
      <c r="Q84" s="175">
        <f t="shared" si="5"/>
        <v>4.0000000000000001E-3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>
        <v>3.024</v>
      </c>
      <c r="I85" s="179"/>
      <c r="J85" s="193">
        <f t="shared" si="4"/>
        <v>3.024</v>
      </c>
      <c r="K85" s="78"/>
      <c r="L85" s="54"/>
      <c r="M85" s="54"/>
      <c r="N85" s="54"/>
      <c r="O85" s="54"/>
      <c r="P85" s="59"/>
      <c r="Q85" s="180">
        <f t="shared" si="5"/>
        <v>3.024</v>
      </c>
      <c r="R85" s="27"/>
    </row>
    <row r="86" spans="1:18">
      <c r="A86" s="176"/>
      <c r="B86" s="46" t="s">
        <v>15</v>
      </c>
      <c r="C86" s="32" t="s">
        <v>11</v>
      </c>
      <c r="D86" s="52">
        <v>3.7715999999999998</v>
      </c>
      <c r="E86" s="52">
        <v>14.608499999999999</v>
      </c>
      <c r="F86" s="191">
        <f t="shared" si="3"/>
        <v>18.380099999999999</v>
      </c>
      <c r="G86" s="77">
        <v>6.9835000000000003</v>
      </c>
      <c r="H86" s="77">
        <v>108.4778</v>
      </c>
      <c r="I86" s="174"/>
      <c r="J86" s="191">
        <f t="shared" si="4"/>
        <v>108.4778</v>
      </c>
      <c r="K86" s="77">
        <v>4.1287000000000003</v>
      </c>
      <c r="L86" s="33">
        <v>5.0227000000000004</v>
      </c>
      <c r="M86" s="33">
        <v>0.1128</v>
      </c>
      <c r="N86" s="33">
        <v>34.903799999999997</v>
      </c>
      <c r="O86" s="33">
        <v>3.3593000000000002</v>
      </c>
      <c r="P86" s="33">
        <v>35.76735</v>
      </c>
      <c r="Q86" s="175">
        <f t="shared" si="5"/>
        <v>217.13604999999995</v>
      </c>
      <c r="R86" s="27"/>
    </row>
    <row r="87" spans="1:18">
      <c r="A87" s="176"/>
      <c r="B87" s="177" t="s">
        <v>63</v>
      </c>
      <c r="C87" s="192" t="s">
        <v>13</v>
      </c>
      <c r="D87" s="53">
        <v>2446.2734660257465</v>
      </c>
      <c r="E87" s="53">
        <v>5506.0959999999995</v>
      </c>
      <c r="F87" s="193">
        <f t="shared" si="3"/>
        <v>7952.3694660257461</v>
      </c>
      <c r="G87" s="78">
        <v>3179.1320000000001</v>
      </c>
      <c r="H87" s="78">
        <v>44336.508999999998</v>
      </c>
      <c r="I87" s="179"/>
      <c r="J87" s="193">
        <f t="shared" si="4"/>
        <v>44336.508999999998</v>
      </c>
      <c r="K87" s="78">
        <v>1725.2070000000001</v>
      </c>
      <c r="L87" s="54">
        <v>1617.3009999999999</v>
      </c>
      <c r="M87" s="54">
        <v>21.879000000000001</v>
      </c>
      <c r="N87" s="54">
        <v>14726.017</v>
      </c>
      <c r="O87" s="54">
        <v>1702.9860000000001</v>
      </c>
      <c r="P87" s="59">
        <v>13618.744000000001</v>
      </c>
      <c r="Q87" s="180">
        <f t="shared" si="5"/>
        <v>88880.144466025755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110">
        <v>6.0937000000000001</v>
      </c>
      <c r="E88" s="33">
        <v>19.092500000000001</v>
      </c>
      <c r="F88" s="191">
        <f t="shared" si="3"/>
        <v>25.186199999999999</v>
      </c>
      <c r="G88" s="49">
        <v>7.3526000000000007</v>
      </c>
      <c r="H88" s="49">
        <v>126.84820000000001</v>
      </c>
      <c r="I88" s="50"/>
      <c r="J88" s="191">
        <f t="shared" si="4"/>
        <v>126.84820000000001</v>
      </c>
      <c r="K88" s="49">
        <v>4.5373999999999999</v>
      </c>
      <c r="L88" s="33">
        <v>5.3935000000000004</v>
      </c>
      <c r="M88" s="33">
        <v>0.1239</v>
      </c>
      <c r="N88" s="33">
        <v>35.762899999999995</v>
      </c>
      <c r="O88" s="33">
        <v>4.4191000000000003</v>
      </c>
      <c r="P88" s="33">
        <v>38.74315</v>
      </c>
      <c r="Q88" s="175">
        <f t="shared" si="5"/>
        <v>248.36694999999997</v>
      </c>
      <c r="R88" s="27"/>
    </row>
    <row r="89" spans="1:18">
      <c r="A89" s="183"/>
      <c r="B89" s="309"/>
      <c r="C89" s="192" t="s">
        <v>13</v>
      </c>
      <c r="D89" s="111">
        <v>6288.0246668978907</v>
      </c>
      <c r="E89" s="54">
        <v>11016.025</v>
      </c>
      <c r="F89" s="193">
        <f t="shared" si="3"/>
        <v>17304.049666897889</v>
      </c>
      <c r="G89" s="68">
        <v>3853.3690000000001</v>
      </c>
      <c r="H89" s="68">
        <v>66209.909</v>
      </c>
      <c r="I89" s="63"/>
      <c r="J89" s="193">
        <f t="shared" si="4"/>
        <v>66209.909</v>
      </c>
      <c r="K89" s="68">
        <v>2251.3900000000003</v>
      </c>
      <c r="L89" s="54">
        <v>2148.2759999999998</v>
      </c>
      <c r="M89" s="54">
        <v>27.106000000000002</v>
      </c>
      <c r="N89" s="54">
        <v>15942.047999999999</v>
      </c>
      <c r="O89" s="54">
        <v>3005.87</v>
      </c>
      <c r="P89" s="54">
        <v>17661.582999999999</v>
      </c>
      <c r="Q89" s="180">
        <f t="shared" si="5"/>
        <v>128403.60066689787</v>
      </c>
      <c r="R89" s="27"/>
    </row>
    <row r="90" spans="1:18">
      <c r="A90" s="310" t="s">
        <v>64</v>
      </c>
      <c r="B90" s="311"/>
      <c r="C90" s="32" t="s">
        <v>11</v>
      </c>
      <c r="D90" s="52">
        <v>1.8200000000000001E-2</v>
      </c>
      <c r="E90" s="52">
        <v>0.99470000000000003</v>
      </c>
      <c r="F90" s="191">
        <f t="shared" si="3"/>
        <v>1.0129000000000001</v>
      </c>
      <c r="G90" s="77">
        <v>7.1400000000000005E-2</v>
      </c>
      <c r="H90" s="77">
        <v>0.81089999999999995</v>
      </c>
      <c r="I90" s="174"/>
      <c r="J90" s="191">
        <f t="shared" si="4"/>
        <v>0.81089999999999995</v>
      </c>
      <c r="K90" s="77">
        <v>2.1399999999999999E-2</v>
      </c>
      <c r="L90" s="33">
        <v>0.52749999999999997</v>
      </c>
      <c r="M90" s="33"/>
      <c r="N90" s="33"/>
      <c r="O90" s="33"/>
      <c r="P90" s="33">
        <v>0.1196</v>
      </c>
      <c r="Q90" s="175">
        <f t="shared" si="5"/>
        <v>2.5637000000000003</v>
      </c>
      <c r="R90" s="27"/>
    </row>
    <row r="91" spans="1:18">
      <c r="A91" s="312"/>
      <c r="B91" s="313"/>
      <c r="C91" s="192" t="s">
        <v>13</v>
      </c>
      <c r="D91" s="53">
        <v>36.525600388593517</v>
      </c>
      <c r="E91" s="53">
        <v>1418.297</v>
      </c>
      <c r="F91" s="193">
        <f t="shared" si="3"/>
        <v>1454.8226003885936</v>
      </c>
      <c r="G91" s="78">
        <v>269.32299999999998</v>
      </c>
      <c r="H91" s="78">
        <v>1756.9</v>
      </c>
      <c r="I91" s="179"/>
      <c r="J91" s="193">
        <f t="shared" si="4"/>
        <v>1756.9</v>
      </c>
      <c r="K91" s="78">
        <v>59.13</v>
      </c>
      <c r="L91" s="54">
        <v>1391.105</v>
      </c>
      <c r="M91" s="54"/>
      <c r="N91" s="54"/>
      <c r="O91" s="54"/>
      <c r="P91" s="59">
        <v>226.27099999999999</v>
      </c>
      <c r="Q91" s="180">
        <f t="shared" si="5"/>
        <v>5157.5516003885941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>
        <v>10.708</v>
      </c>
      <c r="H92" s="77">
        <v>1336.24</v>
      </c>
      <c r="I92" s="174"/>
      <c r="J92" s="191">
        <f t="shared" si="4"/>
        <v>1336.24</v>
      </c>
      <c r="K92" s="77">
        <v>296.99099999999999</v>
      </c>
      <c r="L92" s="33">
        <v>0.23599999999999999</v>
      </c>
      <c r="M92" s="33"/>
      <c r="N92" s="33">
        <v>20.58</v>
      </c>
      <c r="O92" s="33"/>
      <c r="P92" s="33">
        <v>0.13500000000000001</v>
      </c>
      <c r="Q92" s="175">
        <f t="shared" si="5"/>
        <v>1664.89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>
        <v>1353.6369999999999</v>
      </c>
      <c r="H93" s="78">
        <v>380172.88099999999</v>
      </c>
      <c r="I93" s="179"/>
      <c r="J93" s="193">
        <f t="shared" si="4"/>
        <v>380172.88099999999</v>
      </c>
      <c r="K93" s="78">
        <v>65045.256000000001</v>
      </c>
      <c r="L93" s="54">
        <v>110.16</v>
      </c>
      <c r="M93" s="54"/>
      <c r="N93" s="54">
        <v>8622.8819999999996</v>
      </c>
      <c r="O93" s="54"/>
      <c r="P93" s="59">
        <v>70.524000000000001</v>
      </c>
      <c r="Q93" s="180">
        <f t="shared" si="5"/>
        <v>455375.33999999991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7.3599999999999999E-2</v>
      </c>
      <c r="F94" s="191">
        <f t="shared" si="3"/>
        <v>7.3599999999999999E-2</v>
      </c>
      <c r="G94" s="77">
        <v>4.4999999999999997E-3</v>
      </c>
      <c r="H94" s="77">
        <v>1.9400000000000001E-2</v>
      </c>
      <c r="I94" s="174"/>
      <c r="J94" s="191">
        <f t="shared" si="4"/>
        <v>1.9400000000000001E-2</v>
      </c>
      <c r="K94" s="77"/>
      <c r="L94" s="33"/>
      <c r="M94" s="33"/>
      <c r="N94" s="33"/>
      <c r="O94" s="33"/>
      <c r="P94" s="33"/>
      <c r="Q94" s="175">
        <f t="shared" si="5"/>
        <v>9.7500000000000003E-2</v>
      </c>
      <c r="R94" s="27"/>
    </row>
    <row r="95" spans="1:18">
      <c r="A95" s="312"/>
      <c r="B95" s="313"/>
      <c r="C95" s="192" t="s">
        <v>13</v>
      </c>
      <c r="D95" s="53"/>
      <c r="E95" s="53">
        <v>59.237000000000002</v>
      </c>
      <c r="F95" s="193">
        <f t="shared" si="3"/>
        <v>59.237000000000002</v>
      </c>
      <c r="G95" s="78">
        <v>11.778</v>
      </c>
      <c r="H95" s="78">
        <v>57.133000000000003</v>
      </c>
      <c r="I95" s="179"/>
      <c r="J95" s="193">
        <f t="shared" si="4"/>
        <v>57.133000000000003</v>
      </c>
      <c r="K95" s="78"/>
      <c r="L95" s="54"/>
      <c r="M95" s="54"/>
      <c r="N95" s="54"/>
      <c r="O95" s="54"/>
      <c r="P95" s="59"/>
      <c r="Q95" s="180">
        <f t="shared" si="5"/>
        <v>128.148</v>
      </c>
      <c r="R95" s="27"/>
    </row>
    <row r="96" spans="1:18">
      <c r="A96" s="310" t="s">
        <v>67</v>
      </c>
      <c r="B96" s="311"/>
      <c r="C96" s="32" t="s">
        <v>11</v>
      </c>
      <c r="D96" s="52">
        <v>8.5000000000000006E-2</v>
      </c>
      <c r="E96" s="52">
        <v>0.66239999999999999</v>
      </c>
      <c r="F96" s="191">
        <f t="shared" si="3"/>
        <v>0.74739999999999995</v>
      </c>
      <c r="G96" s="77">
        <v>5.0599999999999999E-2</v>
      </c>
      <c r="H96" s="77">
        <v>8.5012000000000008</v>
      </c>
      <c r="I96" s="174"/>
      <c r="J96" s="191">
        <f t="shared" si="4"/>
        <v>8.5012000000000008</v>
      </c>
      <c r="K96" s="77">
        <v>1.9099999999999999E-2</v>
      </c>
      <c r="L96" s="33"/>
      <c r="M96" s="33"/>
      <c r="N96" s="33"/>
      <c r="O96" s="33"/>
      <c r="P96" s="33"/>
      <c r="Q96" s="175">
        <f t="shared" si="5"/>
        <v>9.3183000000000007</v>
      </c>
      <c r="R96" s="27"/>
    </row>
    <row r="97" spans="1:18">
      <c r="A97" s="312"/>
      <c r="B97" s="313"/>
      <c r="C97" s="192" t="s">
        <v>13</v>
      </c>
      <c r="D97" s="53">
        <v>259.74000276335721</v>
      </c>
      <c r="E97" s="53">
        <v>1075.549</v>
      </c>
      <c r="F97" s="193">
        <f t="shared" si="3"/>
        <v>1335.2890027633571</v>
      </c>
      <c r="G97" s="78">
        <v>70.983999999999995</v>
      </c>
      <c r="H97" s="78">
        <v>16489.557000000001</v>
      </c>
      <c r="I97" s="179"/>
      <c r="J97" s="193">
        <f t="shared" si="4"/>
        <v>16489.557000000001</v>
      </c>
      <c r="K97" s="78">
        <v>19.062000000000001</v>
      </c>
      <c r="L97" s="54"/>
      <c r="M97" s="54"/>
      <c r="N97" s="54"/>
      <c r="O97" s="54"/>
      <c r="P97" s="59"/>
      <c r="Q97" s="180">
        <f t="shared" si="5"/>
        <v>17914.892002763361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>
        <v>1.4E-3</v>
      </c>
      <c r="I98" s="174"/>
      <c r="J98" s="191">
        <f t="shared" si="4"/>
        <v>1.4E-3</v>
      </c>
      <c r="K98" s="77"/>
      <c r="L98" s="33"/>
      <c r="M98" s="33"/>
      <c r="N98" s="33"/>
      <c r="O98" s="33"/>
      <c r="P98" s="33"/>
      <c r="Q98" s="175">
        <f t="shared" si="5"/>
        <v>1.4E-3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>
        <v>1.512</v>
      </c>
      <c r="I99" s="179"/>
      <c r="J99" s="193">
        <f t="shared" si="4"/>
        <v>1.512</v>
      </c>
      <c r="K99" s="78"/>
      <c r="L99" s="54"/>
      <c r="M99" s="54"/>
      <c r="N99" s="54"/>
      <c r="O99" s="54"/>
      <c r="P99" s="92"/>
      <c r="Q99" s="180">
        <f t="shared" si="5"/>
        <v>1.512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>
        <v>1.4999999999999999E-2</v>
      </c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1.4999999999999999E-2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>
        <v>16.2</v>
      </c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92"/>
      <c r="Q101" s="180">
        <f t="shared" si="5"/>
        <v>16.2</v>
      </c>
      <c r="R101" s="27"/>
    </row>
    <row r="102" spans="1:18">
      <c r="A102" s="310" t="s">
        <v>70</v>
      </c>
      <c r="B102" s="311"/>
      <c r="C102" s="32" t="s">
        <v>11</v>
      </c>
      <c r="D102" s="52">
        <v>3.4622999999999999</v>
      </c>
      <c r="E102" s="271">
        <v>503.3304</v>
      </c>
      <c r="F102" s="191">
        <f t="shared" si="3"/>
        <v>506.79270000000002</v>
      </c>
      <c r="G102" s="77">
        <v>18.097000000000001</v>
      </c>
      <c r="H102" s="77">
        <v>454.28840000000002</v>
      </c>
      <c r="I102" s="174"/>
      <c r="J102" s="191">
        <f t="shared" si="4"/>
        <v>454.28840000000002</v>
      </c>
      <c r="K102" s="77">
        <v>1.0768</v>
      </c>
      <c r="L102" s="33">
        <v>710.33</v>
      </c>
      <c r="M102" s="33">
        <v>0.7792</v>
      </c>
      <c r="N102" s="33">
        <v>5.7384000000000004</v>
      </c>
      <c r="O102" s="33">
        <v>3.7913000000000001</v>
      </c>
      <c r="P102" s="33">
        <v>10.1363</v>
      </c>
      <c r="Q102" s="175">
        <f t="shared" si="5"/>
        <v>1711.0301000000002</v>
      </c>
      <c r="R102" s="27"/>
    </row>
    <row r="103" spans="1:18">
      <c r="A103" s="312"/>
      <c r="B103" s="313"/>
      <c r="C103" s="192" t="s">
        <v>13</v>
      </c>
      <c r="D103" s="53">
        <v>6434.2599084536778</v>
      </c>
      <c r="E103" s="53">
        <v>234908.44399999999</v>
      </c>
      <c r="F103" s="193">
        <f t="shared" si="3"/>
        <v>241342.70390845367</v>
      </c>
      <c r="G103" s="78">
        <v>17100.453000000001</v>
      </c>
      <c r="H103" s="78">
        <v>272580.05300000001</v>
      </c>
      <c r="I103" s="179"/>
      <c r="J103" s="193">
        <f t="shared" si="4"/>
        <v>272580.05300000001</v>
      </c>
      <c r="K103" s="78">
        <v>796.45</v>
      </c>
      <c r="L103" s="54">
        <v>23497.888999999999</v>
      </c>
      <c r="M103" s="54">
        <v>702.97799999999995</v>
      </c>
      <c r="N103" s="54">
        <v>1396.954</v>
      </c>
      <c r="O103" s="54">
        <v>4137.96</v>
      </c>
      <c r="P103" s="59">
        <v>7655.442</v>
      </c>
      <c r="Q103" s="180">
        <f t="shared" si="5"/>
        <v>569210.8829084537</v>
      </c>
      <c r="R103" s="27"/>
    </row>
    <row r="104" spans="1:18">
      <c r="A104" s="314" t="s">
        <v>71</v>
      </c>
      <c r="B104" s="315"/>
      <c r="C104" s="32" t="s">
        <v>11</v>
      </c>
      <c r="D104" s="110">
        <v>160.83920000000003</v>
      </c>
      <c r="E104" s="33">
        <v>899.27070000000003</v>
      </c>
      <c r="F104" s="191">
        <f t="shared" si="3"/>
        <v>1060.1099000000002</v>
      </c>
      <c r="G104" s="49">
        <v>1114.5548000000001</v>
      </c>
      <c r="H104" s="49">
        <v>4401.6408000000001</v>
      </c>
      <c r="I104" s="50"/>
      <c r="J104" s="191">
        <f t="shared" si="4"/>
        <v>4401.6408000000001</v>
      </c>
      <c r="K104" s="49">
        <v>775.68399999999997</v>
      </c>
      <c r="L104" s="33">
        <v>789.82429999999999</v>
      </c>
      <c r="M104" s="33">
        <v>0.90310000000000001</v>
      </c>
      <c r="N104" s="33">
        <v>66.517299999999992</v>
      </c>
      <c r="O104" s="33">
        <v>8.4832000000000001</v>
      </c>
      <c r="P104" s="33">
        <v>57.664549999999998</v>
      </c>
      <c r="Q104" s="175">
        <f t="shared" si="5"/>
        <v>8275.3819500000009</v>
      </c>
      <c r="R104" s="27"/>
    </row>
    <row r="105" spans="1:18">
      <c r="A105" s="316"/>
      <c r="B105" s="317"/>
      <c r="C105" s="192" t="s">
        <v>13</v>
      </c>
      <c r="D105" s="111">
        <v>145976.91419303903</v>
      </c>
      <c r="E105" s="54">
        <v>579132.84299999999</v>
      </c>
      <c r="F105" s="193">
        <f t="shared" si="3"/>
        <v>725109.75719303905</v>
      </c>
      <c r="G105" s="68">
        <v>418366.66599999997</v>
      </c>
      <c r="H105" s="68">
        <v>1045894.426</v>
      </c>
      <c r="I105" s="63"/>
      <c r="J105" s="193">
        <f t="shared" si="4"/>
        <v>1045894.426</v>
      </c>
      <c r="K105" s="68">
        <v>279572.13199999998</v>
      </c>
      <c r="L105" s="54">
        <v>73194.959000000017</v>
      </c>
      <c r="M105" s="54">
        <v>730.08399999999995</v>
      </c>
      <c r="N105" s="54">
        <v>26344.314999999999</v>
      </c>
      <c r="O105" s="54">
        <v>7166.9750000000004</v>
      </c>
      <c r="P105" s="54">
        <v>26523.983</v>
      </c>
      <c r="Q105" s="180">
        <f t="shared" si="5"/>
        <v>2602903.2971930383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>
        <v>0.74199999999999999</v>
      </c>
      <c r="H106" s="77">
        <v>1.6671</v>
      </c>
      <c r="I106" s="174"/>
      <c r="J106" s="191">
        <f t="shared" si="4"/>
        <v>1.6671</v>
      </c>
      <c r="K106" s="77">
        <v>0.1361</v>
      </c>
      <c r="L106" s="33"/>
      <c r="M106" s="33"/>
      <c r="N106" s="33"/>
      <c r="O106" s="33">
        <v>0</v>
      </c>
      <c r="P106" s="33"/>
      <c r="Q106" s="175">
        <f t="shared" si="5"/>
        <v>2.5451999999999999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>
        <v>109.968</v>
      </c>
      <c r="H107" s="78">
        <v>5086.4629999999997</v>
      </c>
      <c r="I107" s="179"/>
      <c r="J107" s="193">
        <f t="shared" si="4"/>
        <v>5086.4629999999997</v>
      </c>
      <c r="K107" s="78">
        <v>550.09699999999998</v>
      </c>
      <c r="L107" s="54"/>
      <c r="M107" s="54"/>
      <c r="N107" s="54"/>
      <c r="O107" s="54">
        <v>1133.914</v>
      </c>
      <c r="P107" s="92"/>
      <c r="Q107" s="180">
        <f t="shared" si="5"/>
        <v>6880.4419999999991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4.4767999999999999</v>
      </c>
      <c r="E108" s="52">
        <v>1.1587000000000001</v>
      </c>
      <c r="F108" s="191">
        <f t="shared" si="3"/>
        <v>5.6355000000000004</v>
      </c>
      <c r="G108" s="77">
        <v>3.5806</v>
      </c>
      <c r="H108" s="77">
        <v>16.052800000000001</v>
      </c>
      <c r="I108" s="174"/>
      <c r="J108" s="191">
        <f t="shared" si="4"/>
        <v>16.052800000000001</v>
      </c>
      <c r="K108" s="77">
        <v>1.6621999999999999</v>
      </c>
      <c r="L108" s="33">
        <v>3.8996</v>
      </c>
      <c r="M108" s="33"/>
      <c r="N108" s="33">
        <v>0.1065</v>
      </c>
      <c r="O108" s="33">
        <v>1.5102</v>
      </c>
      <c r="P108" s="33">
        <v>0.45329999999999998</v>
      </c>
      <c r="Q108" s="175">
        <f t="shared" si="5"/>
        <v>32.900700000000001</v>
      </c>
      <c r="R108" s="27"/>
    </row>
    <row r="109" spans="1:18">
      <c r="A109" s="176" t="s">
        <v>0</v>
      </c>
      <c r="B109" s="307"/>
      <c r="C109" s="192" t="s">
        <v>13</v>
      </c>
      <c r="D109" s="53">
        <v>2908.5599109439818</v>
      </c>
      <c r="E109" s="53">
        <v>1033.4590000000001</v>
      </c>
      <c r="F109" s="193">
        <f t="shared" si="3"/>
        <v>3942.0189109439816</v>
      </c>
      <c r="G109" s="78">
        <v>3483.116</v>
      </c>
      <c r="H109" s="78">
        <v>8714.384</v>
      </c>
      <c r="I109" s="179"/>
      <c r="J109" s="193">
        <f t="shared" si="4"/>
        <v>8714.384</v>
      </c>
      <c r="K109" s="78">
        <v>1360.2260000000001</v>
      </c>
      <c r="L109" s="54">
        <v>3083.0250000000001</v>
      </c>
      <c r="M109" s="54"/>
      <c r="N109" s="54">
        <v>49.323999999999998</v>
      </c>
      <c r="O109" s="54">
        <v>1186.5029999999999</v>
      </c>
      <c r="P109" s="59">
        <v>309.76600000000002</v>
      </c>
      <c r="Q109" s="180">
        <f t="shared" si="5"/>
        <v>22128.362910943983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0.25929999999999997</v>
      </c>
      <c r="E110" s="52">
        <v>6.4584000000000001</v>
      </c>
      <c r="F110" s="191">
        <f t="shared" si="3"/>
        <v>6.7176999999999998</v>
      </c>
      <c r="G110" s="77">
        <v>0.10100000000000001</v>
      </c>
      <c r="H110" s="77">
        <v>40.521299999999997</v>
      </c>
      <c r="I110" s="174"/>
      <c r="J110" s="191">
        <f t="shared" si="4"/>
        <v>40.521299999999997</v>
      </c>
      <c r="K110" s="77">
        <v>38.494500000000002</v>
      </c>
      <c r="L110" s="33">
        <v>3.61E-2</v>
      </c>
      <c r="M110" s="33"/>
      <c r="N110" s="33">
        <v>2.9999999999999997E-4</v>
      </c>
      <c r="O110" s="33"/>
      <c r="P110" s="33"/>
      <c r="Q110" s="175">
        <f t="shared" si="5"/>
        <v>85.870899999999992</v>
      </c>
      <c r="R110" s="27"/>
    </row>
    <row r="111" spans="1:18">
      <c r="A111" s="176"/>
      <c r="B111" s="307"/>
      <c r="C111" s="192" t="s">
        <v>13</v>
      </c>
      <c r="D111" s="53">
        <v>215.61660229393118</v>
      </c>
      <c r="E111" s="53">
        <v>1593.422</v>
      </c>
      <c r="F111" s="193">
        <f t="shared" si="3"/>
        <v>1809.0386022939313</v>
      </c>
      <c r="G111" s="78">
        <v>75.917000000000002</v>
      </c>
      <c r="H111" s="78">
        <v>32949.241999999998</v>
      </c>
      <c r="I111" s="179"/>
      <c r="J111" s="193">
        <f t="shared" si="4"/>
        <v>32949.241999999998</v>
      </c>
      <c r="K111" s="78">
        <v>5709.2359999999999</v>
      </c>
      <c r="L111" s="54">
        <v>48.470999999999997</v>
      </c>
      <c r="M111" s="54"/>
      <c r="N111" s="54">
        <v>0.59399999999999997</v>
      </c>
      <c r="O111" s="54"/>
      <c r="P111" s="59"/>
      <c r="Q111" s="180">
        <f t="shared" si="5"/>
        <v>40592.498602293919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/>
      <c r="E112" s="52">
        <v>0.5323</v>
      </c>
      <c r="F112" s="191">
        <f t="shared" si="3"/>
        <v>0.5323</v>
      </c>
      <c r="G112" s="77">
        <v>1.7600000000000001E-2</v>
      </c>
      <c r="H112" s="77">
        <v>1.8638999999999999</v>
      </c>
      <c r="I112" s="174"/>
      <c r="J112" s="191">
        <f t="shared" si="4"/>
        <v>1.8638999999999999</v>
      </c>
      <c r="K112" s="77"/>
      <c r="L112" s="33"/>
      <c r="M112" s="33">
        <v>1.6999999999999999E-3</v>
      </c>
      <c r="N112" s="33"/>
      <c r="O112" s="33"/>
      <c r="P112" s="33">
        <v>0.4491</v>
      </c>
      <c r="Q112" s="175">
        <f t="shared" si="5"/>
        <v>2.8645999999999998</v>
      </c>
      <c r="R112" s="27"/>
    </row>
    <row r="113" spans="1:18">
      <c r="A113" s="176"/>
      <c r="B113" s="307"/>
      <c r="C113" s="192" t="s">
        <v>13</v>
      </c>
      <c r="D113" s="53"/>
      <c r="E113" s="53">
        <v>1336.403</v>
      </c>
      <c r="F113" s="193">
        <f t="shared" si="3"/>
        <v>1336.403</v>
      </c>
      <c r="G113" s="78">
        <v>29.896999999999998</v>
      </c>
      <c r="H113" s="78">
        <v>5089.8959999999997</v>
      </c>
      <c r="I113" s="179"/>
      <c r="J113" s="193">
        <f t="shared" si="4"/>
        <v>5089.8959999999997</v>
      </c>
      <c r="K113" s="78"/>
      <c r="L113" s="54"/>
      <c r="M113" s="54">
        <v>1.377</v>
      </c>
      <c r="N113" s="54"/>
      <c r="O113" s="54"/>
      <c r="P113" s="59">
        <v>895.90300000000002</v>
      </c>
      <c r="Q113" s="180">
        <f t="shared" si="5"/>
        <v>7353.4760000000006</v>
      </c>
      <c r="R113" s="27"/>
    </row>
    <row r="114" spans="1:18">
      <c r="A114" s="176"/>
      <c r="B114" s="306" t="s">
        <v>78</v>
      </c>
      <c r="C114" s="32" t="s">
        <v>11</v>
      </c>
      <c r="D114" s="52">
        <v>0.77480000000000004</v>
      </c>
      <c r="E114" s="52">
        <v>0.76259999999999994</v>
      </c>
      <c r="F114" s="191">
        <f t="shared" si="3"/>
        <v>1.5373999999999999</v>
      </c>
      <c r="G114" s="77">
        <v>3.0468000000000002</v>
      </c>
      <c r="H114" s="77">
        <v>6.0077999999999996</v>
      </c>
      <c r="I114" s="174"/>
      <c r="J114" s="191">
        <f t="shared" si="4"/>
        <v>6.0077999999999996</v>
      </c>
      <c r="K114" s="77">
        <v>1.0927</v>
      </c>
      <c r="L114" s="33">
        <v>2.3650000000000002</v>
      </c>
      <c r="M114" s="33">
        <v>6.0299999999999999E-2</v>
      </c>
      <c r="N114" s="33">
        <v>0.2576</v>
      </c>
      <c r="O114" s="33">
        <v>2.0400000000000001E-2</v>
      </c>
      <c r="P114" s="33">
        <v>1.9011</v>
      </c>
      <c r="Q114" s="175">
        <f t="shared" si="5"/>
        <v>16.289100000000001</v>
      </c>
      <c r="R114" s="27"/>
    </row>
    <row r="115" spans="1:18">
      <c r="A115" s="176"/>
      <c r="B115" s="307"/>
      <c r="C115" s="192" t="s">
        <v>13</v>
      </c>
      <c r="D115" s="53">
        <v>1272.1752135345903</v>
      </c>
      <c r="E115" s="53">
        <v>1480.6030000000001</v>
      </c>
      <c r="F115" s="193">
        <f t="shared" si="3"/>
        <v>2752.7782135345906</v>
      </c>
      <c r="G115" s="78">
        <v>2732.1179999999999</v>
      </c>
      <c r="H115" s="78">
        <v>9802.0280000000002</v>
      </c>
      <c r="I115" s="179"/>
      <c r="J115" s="193">
        <f t="shared" si="4"/>
        <v>9802.0280000000002</v>
      </c>
      <c r="K115" s="78">
        <v>729.25300000000004</v>
      </c>
      <c r="L115" s="54">
        <v>1042.5129999999999</v>
      </c>
      <c r="M115" s="54">
        <v>88.915000000000006</v>
      </c>
      <c r="N115" s="54">
        <v>344.22199999999998</v>
      </c>
      <c r="O115" s="54">
        <v>7.7110000000000003</v>
      </c>
      <c r="P115" s="30">
        <v>3327.7849999999999</v>
      </c>
      <c r="Q115" s="180">
        <f t="shared" si="5"/>
        <v>20827.323213534593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>
        <v>2382</v>
      </c>
      <c r="H116" s="77"/>
      <c r="I116" s="174"/>
      <c r="J116" s="191">
        <f t="shared" si="4"/>
        <v>0</v>
      </c>
      <c r="K116" s="77">
        <v>2674.89</v>
      </c>
      <c r="L116" s="33">
        <v>1659.27</v>
      </c>
      <c r="M116" s="33"/>
      <c r="N116" s="33"/>
      <c r="O116" s="33"/>
      <c r="P116" s="55"/>
      <c r="Q116" s="175">
        <f t="shared" si="5"/>
        <v>6716.16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>
        <v>77226.646999999997</v>
      </c>
      <c r="H117" s="78"/>
      <c r="I117" s="179"/>
      <c r="J117" s="193">
        <f t="shared" si="4"/>
        <v>0</v>
      </c>
      <c r="K117" s="78">
        <v>104089.557</v>
      </c>
      <c r="L117" s="54">
        <v>51760.735000000001</v>
      </c>
      <c r="M117" s="54"/>
      <c r="N117" s="54"/>
      <c r="O117" s="54"/>
      <c r="P117" s="68"/>
      <c r="Q117" s="180">
        <f t="shared" si="5"/>
        <v>233076.93900000001</v>
      </c>
      <c r="R117" s="27"/>
    </row>
    <row r="118" spans="1:18">
      <c r="A118" s="176"/>
      <c r="B118" s="306" t="s">
        <v>81</v>
      </c>
      <c r="C118" s="32" t="s">
        <v>11</v>
      </c>
      <c r="D118" s="52"/>
      <c r="E118" s="52">
        <v>6.7500000000000004E-2</v>
      </c>
      <c r="F118" s="191">
        <f t="shared" si="3"/>
        <v>6.7500000000000004E-2</v>
      </c>
      <c r="G118" s="77">
        <v>8.5000000000000006E-3</v>
      </c>
      <c r="H118" s="77">
        <v>0.28179999999999999</v>
      </c>
      <c r="I118" s="174"/>
      <c r="J118" s="191">
        <f t="shared" si="4"/>
        <v>0.28179999999999999</v>
      </c>
      <c r="K118" s="77"/>
      <c r="L118" s="33"/>
      <c r="M118" s="33"/>
      <c r="N118" s="33"/>
      <c r="O118" s="33"/>
      <c r="P118" s="33"/>
      <c r="Q118" s="175">
        <f t="shared" si="5"/>
        <v>0.35780000000000001</v>
      </c>
      <c r="R118" s="27"/>
    </row>
    <row r="119" spans="1:18">
      <c r="A119" s="176"/>
      <c r="B119" s="307"/>
      <c r="C119" s="192" t="s">
        <v>13</v>
      </c>
      <c r="D119" s="53"/>
      <c r="E119" s="53">
        <v>59.588999999999999</v>
      </c>
      <c r="F119" s="193">
        <f t="shared" si="3"/>
        <v>59.588999999999999</v>
      </c>
      <c r="G119" s="78">
        <v>5.4530000000000003</v>
      </c>
      <c r="H119" s="78">
        <v>705.34799999999996</v>
      </c>
      <c r="I119" s="179"/>
      <c r="J119" s="193">
        <f t="shared" si="4"/>
        <v>705.34799999999996</v>
      </c>
      <c r="K119" s="78"/>
      <c r="L119" s="54"/>
      <c r="M119" s="54"/>
      <c r="N119" s="54"/>
      <c r="O119" s="54"/>
      <c r="P119" s="59"/>
      <c r="Q119" s="180">
        <f t="shared" si="5"/>
        <v>770.39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1.8200000000000001E-2</v>
      </c>
      <c r="E120" s="52"/>
      <c r="F120" s="191">
        <f t="shared" si="3"/>
        <v>1.8200000000000001E-2</v>
      </c>
      <c r="G120" s="77">
        <v>2.4400000000000002E-2</v>
      </c>
      <c r="H120" s="77">
        <v>1.9699999999999999E-2</v>
      </c>
      <c r="I120" s="174"/>
      <c r="J120" s="191">
        <f t="shared" si="4"/>
        <v>1.9699999999999999E-2</v>
      </c>
      <c r="K120" s="77">
        <v>0.51</v>
      </c>
      <c r="L120" s="33"/>
      <c r="M120" s="33"/>
      <c r="N120" s="33"/>
      <c r="O120" s="33"/>
      <c r="P120" s="33"/>
      <c r="Q120" s="175">
        <f t="shared" si="5"/>
        <v>0.57230000000000003</v>
      </c>
      <c r="R120" s="27"/>
    </row>
    <row r="121" spans="1:18">
      <c r="A121" s="176"/>
      <c r="B121" s="307"/>
      <c r="C121" s="192" t="s">
        <v>13</v>
      </c>
      <c r="D121" s="53">
        <v>14.742000156839193</v>
      </c>
      <c r="E121" s="53"/>
      <c r="F121" s="193">
        <f t="shared" si="3"/>
        <v>14.742000156839193</v>
      </c>
      <c r="G121" s="78">
        <v>56.554000000000002</v>
      </c>
      <c r="H121" s="78">
        <v>9.202</v>
      </c>
      <c r="I121" s="179"/>
      <c r="J121" s="193">
        <f t="shared" si="4"/>
        <v>9.202</v>
      </c>
      <c r="K121" s="78">
        <v>36.72</v>
      </c>
      <c r="L121" s="54"/>
      <c r="M121" s="54"/>
      <c r="N121" s="54"/>
      <c r="O121" s="54"/>
      <c r="P121" s="92"/>
      <c r="Q121" s="180">
        <f t="shared" si="5"/>
        <v>117.2180001568392</v>
      </c>
      <c r="R121" s="27"/>
    </row>
    <row r="122" spans="1:18">
      <c r="A122" s="176"/>
      <c r="B122" s="306" t="s">
        <v>84</v>
      </c>
      <c r="C122" s="32" t="s">
        <v>11</v>
      </c>
      <c r="D122" s="52">
        <v>6.4584999999999999</v>
      </c>
      <c r="E122" s="52">
        <v>0.3382</v>
      </c>
      <c r="F122" s="191">
        <f t="shared" si="3"/>
        <v>6.7966999999999995</v>
      </c>
      <c r="G122" s="77">
        <v>3.1903999999999999</v>
      </c>
      <c r="H122" s="77">
        <v>4.8102</v>
      </c>
      <c r="I122" s="174"/>
      <c r="J122" s="191">
        <f t="shared" si="4"/>
        <v>4.8102</v>
      </c>
      <c r="K122" s="77">
        <v>0.09</v>
      </c>
      <c r="L122" s="33">
        <v>0.92400000000000004</v>
      </c>
      <c r="M122" s="33">
        <v>11.4909</v>
      </c>
      <c r="N122" s="33">
        <v>1.0407</v>
      </c>
      <c r="O122" s="33"/>
      <c r="P122" s="33">
        <v>9.2200000000000004E-2</v>
      </c>
      <c r="Q122" s="175">
        <f t="shared" si="5"/>
        <v>28.435099999999998</v>
      </c>
      <c r="R122" s="27"/>
    </row>
    <row r="123" spans="1:18">
      <c r="A123" s="176"/>
      <c r="B123" s="307"/>
      <c r="C123" s="192" t="s">
        <v>13</v>
      </c>
      <c r="D123" s="53">
        <v>4385.3238466551784</v>
      </c>
      <c r="E123" s="53">
        <v>198.09899999999999</v>
      </c>
      <c r="F123" s="193">
        <f t="shared" si="3"/>
        <v>4583.4228466551785</v>
      </c>
      <c r="G123" s="78">
        <v>3928.7629999999999</v>
      </c>
      <c r="H123" s="78">
        <v>4604.7309999999998</v>
      </c>
      <c r="I123" s="179"/>
      <c r="J123" s="193">
        <f t="shared" si="4"/>
        <v>4604.7309999999998</v>
      </c>
      <c r="K123" s="78">
        <v>59.4</v>
      </c>
      <c r="L123" s="54">
        <v>1856.8440000000001</v>
      </c>
      <c r="M123" s="54">
        <v>17088.936000000002</v>
      </c>
      <c r="N123" s="54">
        <v>480.62900000000002</v>
      </c>
      <c r="O123" s="54"/>
      <c r="P123" s="59">
        <v>54.237000000000002</v>
      </c>
      <c r="Q123" s="180">
        <f t="shared" si="5"/>
        <v>32656.96284665518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1.6391</v>
      </c>
      <c r="E124" s="52">
        <v>0.66739999999999999</v>
      </c>
      <c r="F124" s="191">
        <f t="shared" si="3"/>
        <v>2.3064999999999998</v>
      </c>
      <c r="G124" s="77">
        <v>0.73499999999999999</v>
      </c>
      <c r="H124" s="77">
        <v>1.5747</v>
      </c>
      <c r="I124" s="174"/>
      <c r="J124" s="191">
        <f t="shared" si="4"/>
        <v>1.5747</v>
      </c>
      <c r="K124" s="77">
        <v>0.48970000000000002</v>
      </c>
      <c r="L124" s="33">
        <v>0.80689999999999995</v>
      </c>
      <c r="M124" s="33">
        <v>2.2499999999999999E-2</v>
      </c>
      <c r="N124" s="33"/>
      <c r="O124" s="33"/>
      <c r="P124" s="33">
        <v>0.1055</v>
      </c>
      <c r="Q124" s="175">
        <f t="shared" si="5"/>
        <v>6.0407999999999991</v>
      </c>
      <c r="R124" s="27"/>
    </row>
    <row r="125" spans="1:18">
      <c r="A125" s="27"/>
      <c r="B125" s="307"/>
      <c r="C125" s="192" t="s">
        <v>13</v>
      </c>
      <c r="D125" s="53">
        <v>2009.1186213748838</v>
      </c>
      <c r="E125" s="53">
        <v>406.48599999999999</v>
      </c>
      <c r="F125" s="193">
        <f t="shared" si="3"/>
        <v>2415.6046213748837</v>
      </c>
      <c r="G125" s="78">
        <v>285.06099999999998</v>
      </c>
      <c r="H125" s="78">
        <v>1090.001</v>
      </c>
      <c r="I125" s="179"/>
      <c r="J125" s="193">
        <f t="shared" si="4"/>
        <v>1090.001</v>
      </c>
      <c r="K125" s="78">
        <v>333.76900000000001</v>
      </c>
      <c r="L125" s="54">
        <v>816.29600000000005</v>
      </c>
      <c r="M125" s="54">
        <v>17.427</v>
      </c>
      <c r="N125" s="54"/>
      <c r="O125" s="54"/>
      <c r="P125" s="59">
        <v>91.125</v>
      </c>
      <c r="Q125" s="180">
        <f t="shared" si="5"/>
        <v>5049.2836213748842</v>
      </c>
      <c r="R125" s="27"/>
    </row>
    <row r="126" spans="1:18">
      <c r="A126" s="27"/>
      <c r="B126" s="46" t="s">
        <v>15</v>
      </c>
      <c r="C126" s="32" t="s">
        <v>11</v>
      </c>
      <c r="D126" s="52">
        <v>3.633</v>
      </c>
      <c r="E126" s="52"/>
      <c r="F126" s="191">
        <f t="shared" si="3"/>
        <v>3.633</v>
      </c>
      <c r="G126" s="77">
        <v>6.9630000000000001</v>
      </c>
      <c r="H126" s="77">
        <v>9.0234000000000005</v>
      </c>
      <c r="I126" s="174"/>
      <c r="J126" s="191">
        <f t="shared" si="4"/>
        <v>9.0234000000000005</v>
      </c>
      <c r="K126" s="77">
        <v>4.5069999999999997</v>
      </c>
      <c r="L126" s="33">
        <v>8.6824999999999992</v>
      </c>
      <c r="M126" s="33"/>
      <c r="N126" s="33"/>
      <c r="O126" s="33"/>
      <c r="P126" s="33"/>
      <c r="Q126" s="175">
        <f t="shared" si="5"/>
        <v>32.808899999999994</v>
      </c>
      <c r="R126" s="27"/>
    </row>
    <row r="127" spans="1:18">
      <c r="A127" s="27"/>
      <c r="B127" s="177" t="s">
        <v>86</v>
      </c>
      <c r="C127" s="192" t="s">
        <v>13</v>
      </c>
      <c r="D127" s="53">
        <v>1125.9216119786076</v>
      </c>
      <c r="E127" s="53"/>
      <c r="F127" s="193">
        <f t="shared" si="3"/>
        <v>1125.9216119786076</v>
      </c>
      <c r="G127" s="78">
        <v>1714.5419999999999</v>
      </c>
      <c r="H127" s="78">
        <v>5325.2640000000001</v>
      </c>
      <c r="I127" s="179"/>
      <c r="J127" s="193">
        <f t="shared" si="4"/>
        <v>5325.2640000000001</v>
      </c>
      <c r="K127" s="78">
        <v>785.69</v>
      </c>
      <c r="L127" s="54">
        <v>1133.5640000000001</v>
      </c>
      <c r="M127" s="54"/>
      <c r="N127" s="54"/>
      <c r="O127" s="54"/>
      <c r="P127" s="54"/>
      <c r="Q127" s="180">
        <f t="shared" si="5"/>
        <v>10084.981611978608</v>
      </c>
      <c r="R127" s="27"/>
    </row>
    <row r="128" spans="1:18">
      <c r="A128" s="27"/>
      <c r="B128" s="308" t="s">
        <v>19</v>
      </c>
      <c r="C128" s="32" t="s">
        <v>11</v>
      </c>
      <c r="D128" s="110">
        <v>17.259699999999999</v>
      </c>
      <c r="E128" s="33">
        <v>9.985100000000001</v>
      </c>
      <c r="F128" s="191">
        <f t="shared" si="3"/>
        <v>27.244799999999998</v>
      </c>
      <c r="G128" s="49">
        <v>2400.4092999999998</v>
      </c>
      <c r="H128" s="49">
        <v>81.822699999999983</v>
      </c>
      <c r="I128" s="50"/>
      <c r="J128" s="191">
        <f t="shared" si="4"/>
        <v>81.822699999999983</v>
      </c>
      <c r="K128" s="49">
        <v>2721.8722000000002</v>
      </c>
      <c r="L128" s="33">
        <v>1675.9840999999999</v>
      </c>
      <c r="M128" s="33">
        <v>11.5754</v>
      </c>
      <c r="N128" s="33">
        <v>1.4051</v>
      </c>
      <c r="O128" s="33">
        <v>1.5306</v>
      </c>
      <c r="P128" s="33">
        <v>3.0012000000000003</v>
      </c>
      <c r="Q128" s="175">
        <f t="shared" si="5"/>
        <v>6924.8453999999992</v>
      </c>
      <c r="R128" s="27"/>
    </row>
    <row r="129" spans="1:18">
      <c r="A129" s="183"/>
      <c r="B129" s="309"/>
      <c r="C129" s="192" t="s">
        <v>13</v>
      </c>
      <c r="D129" s="111">
        <v>11931.457806938011</v>
      </c>
      <c r="E129" s="54">
        <v>6108.0610000000006</v>
      </c>
      <c r="F129" s="193">
        <f t="shared" si="3"/>
        <v>18039.518806938013</v>
      </c>
      <c r="G129" s="68">
        <v>89648.036000000007</v>
      </c>
      <c r="H129" s="68">
        <v>73376.558999999994</v>
      </c>
      <c r="I129" s="63"/>
      <c r="J129" s="193">
        <f t="shared" si="4"/>
        <v>73376.558999999994</v>
      </c>
      <c r="K129" s="68">
        <v>113653.948</v>
      </c>
      <c r="L129" s="54">
        <v>59741.447999999997</v>
      </c>
      <c r="M129" s="54">
        <v>17196.655000000002</v>
      </c>
      <c r="N129" s="54">
        <v>874.76900000000001</v>
      </c>
      <c r="O129" s="54">
        <v>2328.1279999999997</v>
      </c>
      <c r="P129" s="54">
        <v>4678.8159999999998</v>
      </c>
      <c r="Q129" s="180">
        <f t="shared" si="5"/>
        <v>379537.87780693802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9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>
        <v>0.02</v>
      </c>
      <c r="E132" s="52"/>
      <c r="F132" s="191">
        <f t="shared" si="3"/>
        <v>0.02</v>
      </c>
      <c r="G132" s="77">
        <v>18.158000000000001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18.178000000000001</v>
      </c>
      <c r="R132" s="27"/>
    </row>
    <row r="133" spans="1:18">
      <c r="A133" s="176"/>
      <c r="B133" s="307"/>
      <c r="C133" s="192" t="s">
        <v>13</v>
      </c>
      <c r="D133" s="53">
        <v>2.1600000229801015</v>
      </c>
      <c r="E133" s="53"/>
      <c r="F133" s="193">
        <f t="shared" si="3"/>
        <v>2.1600000229801015</v>
      </c>
      <c r="G133" s="78">
        <v>3530.5360000000001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9"/>
      <c r="Q133" s="197">
        <f t="shared" si="5"/>
        <v>3532.6960000229801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6">SUM(D134:E134)</f>
        <v>0</v>
      </c>
      <c r="G134" s="272">
        <v>0.16250000000000001</v>
      </c>
      <c r="H134" s="139">
        <v>1.1009</v>
      </c>
      <c r="I134" s="200"/>
      <c r="J134" s="199">
        <f t="shared" ref="J134:J142" si="7">SUM(H134:I134)</f>
        <v>1.1009</v>
      </c>
      <c r="K134" s="139"/>
      <c r="L134" s="93">
        <v>2.2551000000000001</v>
      </c>
      <c r="M134" s="93"/>
      <c r="N134" s="93"/>
      <c r="O134" s="93"/>
      <c r="P134" s="93"/>
      <c r="Q134" s="175">
        <f t="shared" si="5"/>
        <v>3.5185000000000004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98"/>
      <c r="M135" s="159"/>
      <c r="N135" s="161"/>
      <c r="O135" s="33"/>
      <c r="P135" s="33"/>
      <c r="Q135" s="175">
        <f t="shared" si="5"/>
        <v>0</v>
      </c>
      <c r="R135" s="27"/>
    </row>
    <row r="136" spans="1:18">
      <c r="A136" s="196" t="s">
        <v>18</v>
      </c>
      <c r="B136" s="54"/>
      <c r="C136" s="192" t="s">
        <v>13</v>
      </c>
      <c r="D136" s="53"/>
      <c r="E136" s="53"/>
      <c r="F136" s="202">
        <f t="shared" si="6"/>
        <v>0</v>
      </c>
      <c r="G136" s="78">
        <v>204.965</v>
      </c>
      <c r="H136" s="78">
        <v>618.452</v>
      </c>
      <c r="I136" s="179"/>
      <c r="J136" s="202">
        <f t="shared" si="7"/>
        <v>618.452</v>
      </c>
      <c r="K136" s="78"/>
      <c r="L136" s="54">
        <v>785.61300000000006</v>
      </c>
      <c r="M136" s="92"/>
      <c r="N136" s="54"/>
      <c r="O136" s="54"/>
      <c r="P136" s="59"/>
      <c r="Q136" s="197">
        <f t="shared" si="5"/>
        <v>1609.0300000000002</v>
      </c>
      <c r="R136" s="27"/>
    </row>
    <row r="137" spans="1:18">
      <c r="A137" s="27"/>
      <c r="B137" s="212" t="s">
        <v>0</v>
      </c>
      <c r="C137" s="29" t="s">
        <v>11</v>
      </c>
      <c r="D137" s="30">
        <v>0.02</v>
      </c>
      <c r="E137" s="33"/>
      <c r="F137" s="199">
        <f t="shared" si="6"/>
        <v>0.02</v>
      </c>
      <c r="G137" s="49">
        <v>18.320500000000003</v>
      </c>
      <c r="H137" s="49">
        <v>1.1009</v>
      </c>
      <c r="I137" s="47"/>
      <c r="J137" s="199">
        <f t="shared" si="7"/>
        <v>1.1009</v>
      </c>
      <c r="K137" s="182"/>
      <c r="L137" s="33">
        <v>2.2551000000000001</v>
      </c>
      <c r="M137" s="97"/>
      <c r="N137" s="160"/>
      <c r="O137" s="93"/>
      <c r="P137" s="93"/>
      <c r="Q137" s="175">
        <f t="shared" si="5"/>
        <v>21.6965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>
        <v>2.1600000229801015</v>
      </c>
      <c r="E139" s="54"/>
      <c r="F139" s="202">
        <f t="shared" si="6"/>
        <v>2.1600000229801015</v>
      </c>
      <c r="G139" s="68">
        <v>3735.5010000000002</v>
      </c>
      <c r="H139" s="68">
        <v>618.452</v>
      </c>
      <c r="I139" s="63"/>
      <c r="J139" s="202">
        <f t="shared" si="7"/>
        <v>618.452</v>
      </c>
      <c r="K139" s="68"/>
      <c r="L139" s="54">
        <v>785.61300000000006</v>
      </c>
      <c r="M139" s="70"/>
      <c r="N139" s="70"/>
      <c r="O139" s="54"/>
      <c r="P139" s="54"/>
      <c r="Q139" s="197">
        <f t="shared" si="5"/>
        <v>5141.7260000229808</v>
      </c>
      <c r="R139" s="27"/>
    </row>
    <row r="140" spans="1:18">
      <c r="A140" s="27"/>
      <c r="B140" s="28" t="s">
        <v>0</v>
      </c>
      <c r="C140" s="29" t="s">
        <v>11</v>
      </c>
      <c r="D140" s="273">
        <v>178.11890000000002</v>
      </c>
      <c r="E140" s="127">
        <f t="shared" ref="E140" si="8">E137+E128+E104</f>
        <v>909.25580000000002</v>
      </c>
      <c r="F140" s="199">
        <f t="shared" si="6"/>
        <v>1087.3747000000001</v>
      </c>
      <c r="G140" s="147">
        <f t="shared" ref="G140:H140" si="9">G137+G128+G104</f>
        <v>3533.2846</v>
      </c>
      <c r="H140" s="152">
        <f t="shared" si="9"/>
        <v>4484.5644000000002</v>
      </c>
      <c r="I140" s="57"/>
      <c r="J140" s="199">
        <f t="shared" si="7"/>
        <v>4484.5644000000002</v>
      </c>
      <c r="K140" s="155">
        <f t="shared" ref="K140:P140" si="10">K137+K128+K104</f>
        <v>3497.5562</v>
      </c>
      <c r="L140" s="93">
        <f t="shared" si="10"/>
        <v>2468.0635000000002</v>
      </c>
      <c r="M140" s="97">
        <f t="shared" si="10"/>
        <v>12.4785</v>
      </c>
      <c r="N140" s="97">
        <f t="shared" si="10"/>
        <v>67.922399999999996</v>
      </c>
      <c r="O140" s="93">
        <f t="shared" si="10"/>
        <v>10.0138</v>
      </c>
      <c r="P140" s="93">
        <f t="shared" si="10"/>
        <v>60.665749999999996</v>
      </c>
      <c r="Q140" s="175">
        <f t="shared" si="5"/>
        <v>15221.923850000001</v>
      </c>
      <c r="R140" s="27"/>
    </row>
    <row r="141" spans="1:18">
      <c r="A141" s="27"/>
      <c r="B141" s="31" t="s">
        <v>93</v>
      </c>
      <c r="C141" s="32" t="s">
        <v>92</v>
      </c>
      <c r="D141" s="274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1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24">
        <v>157910.53200000004</v>
      </c>
      <c r="E142" s="118">
        <f t="shared" ref="E142" si="12">E139+E129+E105</f>
        <v>585240.90399999998</v>
      </c>
      <c r="F142" s="207">
        <f t="shared" si="6"/>
        <v>743151.43599999999</v>
      </c>
      <c r="G142" s="136">
        <f t="shared" ref="G142:H142" si="13">G139+G129+G105</f>
        <v>511750.20299999998</v>
      </c>
      <c r="H142" s="153">
        <f t="shared" si="13"/>
        <v>1119889.4369999999</v>
      </c>
      <c r="I142" s="58"/>
      <c r="J142" s="207">
        <f t="shared" si="7"/>
        <v>1119889.4369999999</v>
      </c>
      <c r="K142" s="136">
        <f t="shared" ref="K142:P142" si="14">K139+K129+K105</f>
        <v>393226.07999999996</v>
      </c>
      <c r="L142" s="37">
        <f t="shared" si="14"/>
        <v>133722.02000000002</v>
      </c>
      <c r="M142" s="71">
        <f t="shared" si="14"/>
        <v>17926.739000000001</v>
      </c>
      <c r="N142" s="71">
        <f t="shared" si="14"/>
        <v>27219.083999999999</v>
      </c>
      <c r="O142" s="37">
        <f t="shared" si="14"/>
        <v>9495.1029999999992</v>
      </c>
      <c r="P142" s="37">
        <f t="shared" si="14"/>
        <v>31202.798999999999</v>
      </c>
      <c r="Q142" s="187">
        <f t="shared" si="11"/>
        <v>2987582.9010000001</v>
      </c>
      <c r="R142" s="27"/>
    </row>
    <row r="143" spans="1:18">
      <c r="Q143" s="208" t="s">
        <v>94</v>
      </c>
    </row>
    <row r="145" spans="7:13">
      <c r="G145" s="268"/>
    </row>
    <row r="146" spans="7:13">
      <c r="G146" s="268"/>
      <c r="M146" s="47"/>
    </row>
    <row r="147" spans="7:13">
      <c r="G147" s="47"/>
      <c r="M147" s="47"/>
    </row>
    <row r="148" spans="7:13">
      <c r="G148" s="47"/>
      <c r="M148" s="47"/>
    </row>
    <row r="149" spans="7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F130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56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80">
        <v>179.38300000000001</v>
      </c>
      <c r="E5" s="248"/>
      <c r="F5" s="173">
        <f>SUM(D5:E5)</f>
        <v>179.38300000000001</v>
      </c>
      <c r="G5" s="249">
        <v>470.2867</v>
      </c>
      <c r="H5" s="249">
        <v>1897.1436000000001</v>
      </c>
      <c r="I5" s="174"/>
      <c r="J5" s="173">
        <f>SUM(H5:I5)</f>
        <v>1897.1436000000001</v>
      </c>
      <c r="K5" s="250">
        <v>88.575999999999993</v>
      </c>
      <c r="L5" s="33">
        <v>0.376</v>
      </c>
      <c r="M5" s="33"/>
      <c r="N5" s="33"/>
      <c r="O5" s="33"/>
      <c r="P5" s="33"/>
      <c r="Q5" s="175">
        <f>SUM(F5:G5,J5:P5)</f>
        <v>2635.7653000000005</v>
      </c>
      <c r="R5" s="47"/>
    </row>
    <row r="6" spans="1:18">
      <c r="A6" s="176" t="s">
        <v>12</v>
      </c>
      <c r="B6" s="307"/>
      <c r="C6" s="177" t="s">
        <v>13</v>
      </c>
      <c r="D6" s="81">
        <v>7997.7032911971246</v>
      </c>
      <c r="E6" s="251"/>
      <c r="F6" s="178">
        <f>SUM(D6:E6)</f>
        <v>7997.7032911971246</v>
      </c>
      <c r="G6" s="252">
        <v>62541.546999999999</v>
      </c>
      <c r="H6" s="252">
        <v>206618.46799999999</v>
      </c>
      <c r="I6" s="179"/>
      <c r="J6" s="178">
        <f>SUM(H6:I6)</f>
        <v>206618.46799999999</v>
      </c>
      <c r="K6" s="252">
        <v>13771.700999999999</v>
      </c>
      <c r="L6" s="54">
        <v>37.076000000000001</v>
      </c>
      <c r="M6" s="54"/>
      <c r="N6" s="54"/>
      <c r="O6" s="54"/>
      <c r="P6" s="54"/>
      <c r="Q6" s="180">
        <f>SUM(F6:G6,J6:P6)</f>
        <v>290966.49529119709</v>
      </c>
      <c r="R6" s="47"/>
    </row>
    <row r="7" spans="1:18">
      <c r="A7" s="176" t="s">
        <v>14</v>
      </c>
      <c r="B7" s="46" t="s">
        <v>15</v>
      </c>
      <c r="C7" s="48" t="s">
        <v>11</v>
      </c>
      <c r="D7" s="82"/>
      <c r="E7" s="253">
        <v>0.499</v>
      </c>
      <c r="F7" s="181">
        <f t="shared" ref="F7:F68" si="0">SUM(D7:E7)</f>
        <v>0.499</v>
      </c>
      <c r="G7" s="249"/>
      <c r="H7" s="249">
        <v>38.255000000000003</v>
      </c>
      <c r="I7" s="174"/>
      <c r="J7" s="181">
        <f t="shared" ref="J7:J68" si="1">SUM(H7:I7)</f>
        <v>38.255000000000003</v>
      </c>
      <c r="K7" s="249">
        <v>30.104500000000002</v>
      </c>
      <c r="L7" s="33"/>
      <c r="M7" s="33"/>
      <c r="N7" s="33"/>
      <c r="O7" s="33"/>
      <c r="P7" s="33"/>
      <c r="Q7" s="175">
        <f t="shared" ref="Q7:Q68" si="2">SUM(F7:G7,J7:P7)</f>
        <v>68.858500000000006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81"/>
      <c r="E8" s="251">
        <v>131.65199999999999</v>
      </c>
      <c r="F8" s="178">
        <f t="shared" si="0"/>
        <v>131.65199999999999</v>
      </c>
      <c r="G8" s="252"/>
      <c r="H8" s="252">
        <v>3071.7510000000002</v>
      </c>
      <c r="I8" s="179"/>
      <c r="J8" s="178">
        <f t="shared" si="1"/>
        <v>3071.7510000000002</v>
      </c>
      <c r="K8" s="252">
        <v>2289.0250000000001</v>
      </c>
      <c r="L8" s="54"/>
      <c r="M8" s="54"/>
      <c r="N8" s="54"/>
      <c r="O8" s="54"/>
      <c r="P8" s="54"/>
      <c r="Q8" s="180">
        <f t="shared" si="2"/>
        <v>5492.4279999999999</v>
      </c>
      <c r="R8" s="47"/>
    </row>
    <row r="9" spans="1:18">
      <c r="A9" s="176" t="s">
        <v>18</v>
      </c>
      <c r="B9" s="308" t="s">
        <v>19</v>
      </c>
      <c r="C9" s="48" t="s">
        <v>11</v>
      </c>
      <c r="D9" s="49">
        <v>179.38300000000001</v>
      </c>
      <c r="E9" s="33">
        <v>0.499</v>
      </c>
      <c r="F9" s="181">
        <f>SUM(D9:E9)</f>
        <v>179.88200000000001</v>
      </c>
      <c r="G9" s="49">
        <v>470.2867</v>
      </c>
      <c r="H9" s="49">
        <v>1935.3986000000002</v>
      </c>
      <c r="I9" s="50"/>
      <c r="J9" s="181">
        <f>SUM(H9:I9)</f>
        <v>1935.3986000000002</v>
      </c>
      <c r="K9" s="49">
        <v>118.68049999999999</v>
      </c>
      <c r="L9" s="33">
        <v>0.376</v>
      </c>
      <c r="M9" s="33"/>
      <c r="N9" s="33"/>
      <c r="O9" s="33"/>
      <c r="P9" s="33"/>
      <c r="Q9" s="175">
        <f t="shared" si="2"/>
        <v>2704.6238000000003</v>
      </c>
      <c r="R9" s="47"/>
    </row>
    <row r="10" spans="1:18">
      <c r="A10" s="183"/>
      <c r="B10" s="309"/>
      <c r="C10" s="177" t="s">
        <v>13</v>
      </c>
      <c r="D10" s="68">
        <v>7997.7032911971246</v>
      </c>
      <c r="E10" s="54">
        <v>131.65199999999999</v>
      </c>
      <c r="F10" s="178">
        <f t="shared" si="0"/>
        <v>8129.3552911971246</v>
      </c>
      <c r="G10" s="68">
        <v>62541.546999999999</v>
      </c>
      <c r="H10" s="68">
        <v>209690.21899999998</v>
      </c>
      <c r="I10" s="63"/>
      <c r="J10" s="178">
        <f t="shared" si="1"/>
        <v>209690.21899999998</v>
      </c>
      <c r="K10" s="68">
        <v>16060.725999999999</v>
      </c>
      <c r="L10" s="54">
        <v>37.076000000000001</v>
      </c>
      <c r="M10" s="54"/>
      <c r="N10" s="54"/>
      <c r="O10" s="54"/>
      <c r="P10" s="54"/>
      <c r="Q10" s="180">
        <f t="shared" si="2"/>
        <v>296458.92329119716</v>
      </c>
      <c r="R10" s="47"/>
    </row>
    <row r="11" spans="1:18">
      <c r="A11" s="310" t="s">
        <v>20</v>
      </c>
      <c r="B11" s="311"/>
      <c r="C11" s="48" t="s">
        <v>11</v>
      </c>
      <c r="D11" s="82">
        <v>2.4903</v>
      </c>
      <c r="E11" s="253">
        <v>0.23380000000000001</v>
      </c>
      <c r="F11" s="181">
        <f t="shared" si="0"/>
        <v>2.7241</v>
      </c>
      <c r="G11" s="249">
        <v>177.79820000000001</v>
      </c>
      <c r="H11" s="249">
        <v>9.2680000000000007</v>
      </c>
      <c r="I11" s="174"/>
      <c r="J11" s="181">
        <f t="shared" si="1"/>
        <v>9.2680000000000007</v>
      </c>
      <c r="K11" s="249"/>
      <c r="L11" s="33"/>
      <c r="M11" s="33"/>
      <c r="N11" s="33"/>
      <c r="O11" s="33"/>
      <c r="P11" s="33"/>
      <c r="Q11" s="175">
        <f t="shared" si="2"/>
        <v>189.7903</v>
      </c>
      <c r="R11" s="47"/>
    </row>
    <row r="12" spans="1:18">
      <c r="A12" s="312"/>
      <c r="B12" s="313"/>
      <c r="C12" s="177" t="s">
        <v>13</v>
      </c>
      <c r="D12" s="83">
        <v>1446.9288858421519</v>
      </c>
      <c r="E12" s="251">
        <v>153.214</v>
      </c>
      <c r="F12" s="178">
        <f t="shared" si="0"/>
        <v>1600.1428858421518</v>
      </c>
      <c r="G12" s="252">
        <v>50865.762999999999</v>
      </c>
      <c r="H12" s="252">
        <v>3058.3620000000001</v>
      </c>
      <c r="I12" s="179"/>
      <c r="J12" s="178">
        <f t="shared" si="1"/>
        <v>3058.3620000000001</v>
      </c>
      <c r="K12" s="252"/>
      <c r="L12" s="54"/>
      <c r="M12" s="54"/>
      <c r="N12" s="54"/>
      <c r="O12" s="54"/>
      <c r="P12" s="54"/>
      <c r="Q12" s="180">
        <f t="shared" si="2"/>
        <v>55524.26788584215</v>
      </c>
      <c r="R12" s="47"/>
    </row>
    <row r="13" spans="1:18">
      <c r="A13" s="27"/>
      <c r="B13" s="306" t="s">
        <v>21</v>
      </c>
      <c r="C13" s="48" t="s">
        <v>11</v>
      </c>
      <c r="D13" s="82">
        <v>4.5461999999999998</v>
      </c>
      <c r="E13" s="253">
        <v>12.351100000000001</v>
      </c>
      <c r="F13" s="181">
        <f t="shared" si="0"/>
        <v>16.897300000000001</v>
      </c>
      <c r="G13" s="249">
        <v>2.5943999999999998</v>
      </c>
      <c r="H13" s="249">
        <v>1.137</v>
      </c>
      <c r="I13" s="174"/>
      <c r="J13" s="181">
        <f t="shared" si="1"/>
        <v>1.137</v>
      </c>
      <c r="K13" s="249">
        <v>2.1265000000000001</v>
      </c>
      <c r="L13" s="33">
        <v>0.17399999999999999</v>
      </c>
      <c r="M13" s="33"/>
      <c r="N13" s="33"/>
      <c r="O13" s="33"/>
      <c r="P13" s="33"/>
      <c r="Q13" s="175">
        <f t="shared" si="2"/>
        <v>22.929200000000002</v>
      </c>
      <c r="R13" s="47"/>
    </row>
    <row r="14" spans="1:18">
      <c r="A14" s="172" t="s">
        <v>0</v>
      </c>
      <c r="B14" s="307"/>
      <c r="C14" s="177" t="s">
        <v>13</v>
      </c>
      <c r="D14" s="83">
        <v>15117.483243119505</v>
      </c>
      <c r="E14" s="251">
        <v>47142.620999999999</v>
      </c>
      <c r="F14" s="178">
        <f t="shared" si="0"/>
        <v>62260.104243119502</v>
      </c>
      <c r="G14" s="252">
        <v>5105.8119999999999</v>
      </c>
      <c r="H14" s="252">
        <v>2879.7649999999999</v>
      </c>
      <c r="I14" s="179"/>
      <c r="J14" s="178">
        <f t="shared" si="1"/>
        <v>2879.7649999999999</v>
      </c>
      <c r="K14" s="252">
        <v>5954.2790000000005</v>
      </c>
      <c r="L14" s="54">
        <v>605.92200000000003</v>
      </c>
      <c r="M14" s="54"/>
      <c r="N14" s="54"/>
      <c r="O14" s="54"/>
      <c r="P14" s="54"/>
      <c r="Q14" s="180">
        <f t="shared" si="2"/>
        <v>76805.8822431195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82">
        <v>11.209</v>
      </c>
      <c r="E15" s="253">
        <v>0.12820000000000001</v>
      </c>
      <c r="F15" s="181">
        <f t="shared" si="0"/>
        <v>11.337199999999999</v>
      </c>
      <c r="G15" s="249">
        <v>3.0941999999999998</v>
      </c>
      <c r="H15" s="249">
        <v>0.39400000000000002</v>
      </c>
      <c r="I15" s="174"/>
      <c r="J15" s="181">
        <f t="shared" si="1"/>
        <v>0.39400000000000002</v>
      </c>
      <c r="K15" s="249">
        <v>1.5798000000000001</v>
      </c>
      <c r="L15" s="33"/>
      <c r="M15" s="33"/>
      <c r="N15" s="33"/>
      <c r="O15" s="33"/>
      <c r="P15" s="33"/>
      <c r="Q15" s="175">
        <f t="shared" si="2"/>
        <v>16.405200000000001</v>
      </c>
      <c r="R15" s="47"/>
    </row>
    <row r="16" spans="1:18">
      <c r="A16" s="176" t="s">
        <v>0</v>
      </c>
      <c r="B16" s="307"/>
      <c r="C16" s="177" t="s">
        <v>13</v>
      </c>
      <c r="D16" s="83">
        <v>4674.0519696590154</v>
      </c>
      <c r="E16" s="251">
        <v>168.977</v>
      </c>
      <c r="F16" s="178">
        <f t="shared" si="0"/>
        <v>4843.0289696590153</v>
      </c>
      <c r="G16" s="252">
        <v>3173.3960000000002</v>
      </c>
      <c r="H16" s="252">
        <v>804.84299999999996</v>
      </c>
      <c r="I16" s="179"/>
      <c r="J16" s="178">
        <f t="shared" si="1"/>
        <v>804.84299999999996</v>
      </c>
      <c r="K16" s="252">
        <v>3037.5729999999999</v>
      </c>
      <c r="L16" s="54"/>
      <c r="M16" s="54"/>
      <c r="N16" s="54"/>
      <c r="O16" s="54"/>
      <c r="P16" s="54"/>
      <c r="Q16" s="180">
        <f t="shared" si="2"/>
        <v>11858.840969659017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82">
        <v>60.433799999999998</v>
      </c>
      <c r="E17" s="253">
        <v>96.593000000000004</v>
      </c>
      <c r="F17" s="181">
        <f t="shared" si="0"/>
        <v>157.02680000000001</v>
      </c>
      <c r="G17" s="249">
        <v>62.625399999999999</v>
      </c>
      <c r="H17" s="249"/>
      <c r="I17" s="174"/>
      <c r="J17" s="181">
        <f t="shared" si="1"/>
        <v>0</v>
      </c>
      <c r="K17" s="249"/>
      <c r="L17" s="33">
        <v>0.27424999999999999</v>
      </c>
      <c r="M17" s="33"/>
      <c r="N17" s="33"/>
      <c r="O17" s="33"/>
      <c r="P17" s="33"/>
      <c r="Q17" s="175">
        <f t="shared" si="2"/>
        <v>219.92644999999999</v>
      </c>
      <c r="R17" s="47"/>
    </row>
    <row r="18" spans="1:18">
      <c r="A18" s="176"/>
      <c r="B18" s="307"/>
      <c r="C18" s="177" t="s">
        <v>13</v>
      </c>
      <c r="D18" s="83">
        <v>71280.773757265022</v>
      </c>
      <c r="E18" s="251">
        <v>124372.327</v>
      </c>
      <c r="F18" s="178">
        <f t="shared" si="0"/>
        <v>195653.10075726503</v>
      </c>
      <c r="G18" s="252">
        <v>44152.942000000003</v>
      </c>
      <c r="H18" s="252"/>
      <c r="I18" s="179"/>
      <c r="J18" s="178">
        <f t="shared" si="1"/>
        <v>0</v>
      </c>
      <c r="K18" s="252"/>
      <c r="L18" s="54">
        <v>478.02300000000002</v>
      </c>
      <c r="M18" s="54"/>
      <c r="N18" s="54"/>
      <c r="O18" s="54"/>
      <c r="P18" s="54"/>
      <c r="Q18" s="180">
        <f t="shared" si="2"/>
        <v>240284.06575726502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82">
        <v>5.9412000000000003</v>
      </c>
      <c r="E19" s="253">
        <v>11.3322</v>
      </c>
      <c r="F19" s="181">
        <f t="shared" si="0"/>
        <v>17.273400000000002</v>
      </c>
      <c r="G19" s="249">
        <v>44.447000000000003</v>
      </c>
      <c r="H19" s="249">
        <v>19.513000000000002</v>
      </c>
      <c r="I19" s="174"/>
      <c r="J19" s="181">
        <f t="shared" si="1"/>
        <v>19.513000000000002</v>
      </c>
      <c r="K19" s="249"/>
      <c r="L19" s="33">
        <v>7.7499999999999999E-3</v>
      </c>
      <c r="M19" s="33"/>
      <c r="N19" s="33"/>
      <c r="O19" s="33"/>
      <c r="P19" s="33"/>
      <c r="Q19" s="175">
        <f t="shared" si="2"/>
        <v>81.241150000000005</v>
      </c>
      <c r="R19" s="47"/>
    </row>
    <row r="20" spans="1:18">
      <c r="A20" s="176"/>
      <c r="B20" s="177" t="s">
        <v>28</v>
      </c>
      <c r="C20" s="177" t="s">
        <v>13</v>
      </c>
      <c r="D20" s="83">
        <v>4352.4085372520958</v>
      </c>
      <c r="E20" s="251">
        <v>9744.9150000000009</v>
      </c>
      <c r="F20" s="178">
        <f t="shared" si="0"/>
        <v>14097.323537252098</v>
      </c>
      <c r="G20" s="252">
        <v>21272.074000000001</v>
      </c>
      <c r="H20" s="252">
        <v>6716.6989999999996</v>
      </c>
      <c r="I20" s="179"/>
      <c r="J20" s="178">
        <f t="shared" si="1"/>
        <v>6716.6989999999996</v>
      </c>
      <c r="K20" s="252"/>
      <c r="L20" s="54">
        <v>9.2070000000000007</v>
      </c>
      <c r="M20" s="54"/>
      <c r="N20" s="54"/>
      <c r="O20" s="54"/>
      <c r="P20" s="54"/>
      <c r="Q20" s="180">
        <f t="shared" si="2"/>
        <v>42095.303537252097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82">
        <v>188.6198</v>
      </c>
      <c r="E21" s="253">
        <v>279.58280000000002</v>
      </c>
      <c r="F21" s="181">
        <f t="shared" si="0"/>
        <v>468.20260000000002</v>
      </c>
      <c r="G21" s="249">
        <v>11.014200000000001</v>
      </c>
      <c r="H21" s="249">
        <v>30.722000000000001</v>
      </c>
      <c r="I21" s="174"/>
      <c r="J21" s="181">
        <f t="shared" si="1"/>
        <v>30.722000000000001</v>
      </c>
      <c r="K21" s="249"/>
      <c r="L21" s="33"/>
      <c r="M21" s="33"/>
      <c r="N21" s="33"/>
      <c r="O21" s="33"/>
      <c r="P21" s="33"/>
      <c r="Q21" s="175">
        <f t="shared" si="2"/>
        <v>509.93880000000001</v>
      </c>
      <c r="R21" s="47"/>
    </row>
    <row r="22" spans="1:18">
      <c r="A22" s="27"/>
      <c r="B22" s="307"/>
      <c r="C22" s="177" t="s">
        <v>13</v>
      </c>
      <c r="D22" s="84">
        <v>60425.222053533522</v>
      </c>
      <c r="E22" s="251">
        <v>85409.456000000006</v>
      </c>
      <c r="F22" s="178">
        <f t="shared" si="0"/>
        <v>145834.67805353354</v>
      </c>
      <c r="G22" s="252">
        <v>3518.8989999999999</v>
      </c>
      <c r="H22" s="252">
        <v>11610</v>
      </c>
      <c r="I22" s="179"/>
      <c r="J22" s="178">
        <f t="shared" si="1"/>
        <v>11610</v>
      </c>
      <c r="K22" s="252"/>
      <c r="L22" s="54"/>
      <c r="M22" s="54"/>
      <c r="N22" s="54"/>
      <c r="O22" s="54"/>
      <c r="P22" s="54"/>
      <c r="Q22" s="180">
        <f t="shared" si="2"/>
        <v>160963.57705353355</v>
      </c>
      <c r="R22" s="47"/>
    </row>
    <row r="23" spans="1:18">
      <c r="A23" s="27"/>
      <c r="B23" s="308" t="s">
        <v>19</v>
      </c>
      <c r="C23" s="48" t="s">
        <v>11</v>
      </c>
      <c r="D23" s="55">
        <v>270.75</v>
      </c>
      <c r="E23" s="33">
        <v>399.9873</v>
      </c>
      <c r="F23" s="181">
        <f t="shared" si="0"/>
        <v>670.7373</v>
      </c>
      <c r="G23" s="49">
        <v>123.7752</v>
      </c>
      <c r="H23" s="49">
        <v>51.766000000000005</v>
      </c>
      <c r="I23" s="50"/>
      <c r="J23" s="181">
        <f t="shared" si="1"/>
        <v>51.766000000000005</v>
      </c>
      <c r="K23" s="49">
        <v>3.7063000000000001</v>
      </c>
      <c r="L23" s="33">
        <v>0.45599999999999996</v>
      </c>
      <c r="M23" s="33"/>
      <c r="N23" s="33"/>
      <c r="O23" s="33"/>
      <c r="P23" s="33"/>
      <c r="Q23" s="175">
        <f t="shared" si="2"/>
        <v>850.44080000000008</v>
      </c>
      <c r="R23" s="47"/>
    </row>
    <row r="24" spans="1:18">
      <c r="A24" s="183"/>
      <c r="B24" s="309"/>
      <c r="C24" s="177" t="s">
        <v>13</v>
      </c>
      <c r="D24" s="68">
        <v>155849.93956082914</v>
      </c>
      <c r="E24" s="54">
        <v>266838.29599999997</v>
      </c>
      <c r="F24" s="178">
        <f t="shared" si="0"/>
        <v>422688.23556082911</v>
      </c>
      <c r="G24" s="68">
        <v>77223.123000000007</v>
      </c>
      <c r="H24" s="68">
        <v>22011.307000000001</v>
      </c>
      <c r="I24" s="63"/>
      <c r="J24" s="178">
        <f t="shared" si="1"/>
        <v>22011.307000000001</v>
      </c>
      <c r="K24" s="68">
        <v>8991.8520000000008</v>
      </c>
      <c r="L24" s="54">
        <v>1093.1520000000003</v>
      </c>
      <c r="M24" s="54"/>
      <c r="N24" s="54"/>
      <c r="O24" s="54"/>
      <c r="P24" s="54"/>
      <c r="Q24" s="180">
        <f t="shared" si="2"/>
        <v>532007.66956082906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85">
        <v>3.5070000000000001</v>
      </c>
      <c r="E25" s="253">
        <v>4.8280000000000003</v>
      </c>
      <c r="F25" s="181">
        <f t="shared" si="0"/>
        <v>8.3350000000000009</v>
      </c>
      <c r="G25" s="249">
        <v>143.20869999999999</v>
      </c>
      <c r="H25" s="249"/>
      <c r="I25" s="174"/>
      <c r="J25" s="181">
        <f t="shared" si="1"/>
        <v>0</v>
      </c>
      <c r="K25" s="249"/>
      <c r="L25" s="33">
        <v>2.98E-2</v>
      </c>
      <c r="M25" s="33"/>
      <c r="N25" s="33"/>
      <c r="O25" s="33"/>
      <c r="P25" s="33"/>
      <c r="Q25" s="175">
        <f t="shared" si="2"/>
        <v>151.5735</v>
      </c>
      <c r="R25" s="47"/>
    </row>
    <row r="26" spans="1:18">
      <c r="A26" s="176" t="s">
        <v>31</v>
      </c>
      <c r="B26" s="307"/>
      <c r="C26" s="177" t="s">
        <v>13</v>
      </c>
      <c r="D26" s="86">
        <v>3242.797123446845</v>
      </c>
      <c r="E26" s="251">
        <v>4432.72</v>
      </c>
      <c r="F26" s="178">
        <f t="shared" si="0"/>
        <v>7675.5171234468453</v>
      </c>
      <c r="G26" s="252">
        <v>137847.64300000001</v>
      </c>
      <c r="H26" s="252"/>
      <c r="I26" s="179"/>
      <c r="J26" s="178">
        <f t="shared" si="1"/>
        <v>0</v>
      </c>
      <c r="K26" s="252"/>
      <c r="L26" s="54">
        <v>73.959000000000003</v>
      </c>
      <c r="M26" s="54"/>
      <c r="N26" s="54"/>
      <c r="O26" s="54"/>
      <c r="P26" s="54"/>
      <c r="Q26" s="180">
        <f t="shared" si="2"/>
        <v>145597.11912344687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85">
        <v>13.007999999999999</v>
      </c>
      <c r="E27" s="253">
        <v>13.173</v>
      </c>
      <c r="F27" s="181">
        <f t="shared" si="0"/>
        <v>26.180999999999997</v>
      </c>
      <c r="G27" s="249">
        <v>12.7882</v>
      </c>
      <c r="H27" s="249"/>
      <c r="I27" s="174"/>
      <c r="J27" s="181">
        <f t="shared" si="1"/>
        <v>0</v>
      </c>
      <c r="K27" s="249"/>
      <c r="L27" s="33"/>
      <c r="M27" s="33"/>
      <c r="N27" s="33"/>
      <c r="O27" s="33"/>
      <c r="P27" s="33"/>
      <c r="Q27" s="175">
        <f t="shared" si="2"/>
        <v>38.969200000000001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86">
        <v>6378.3502494254135</v>
      </c>
      <c r="E28" s="251">
        <v>8098.7169999999996</v>
      </c>
      <c r="F28" s="178">
        <f t="shared" si="0"/>
        <v>14477.067249425414</v>
      </c>
      <c r="G28" s="252">
        <v>6168.5550000000003</v>
      </c>
      <c r="H28" s="254"/>
      <c r="I28" s="179"/>
      <c r="J28" s="178">
        <f t="shared" si="1"/>
        <v>0</v>
      </c>
      <c r="K28" s="252"/>
      <c r="L28" s="54"/>
      <c r="M28" s="54"/>
      <c r="N28" s="54"/>
      <c r="O28" s="54"/>
      <c r="P28" s="54"/>
      <c r="Q28" s="180">
        <f t="shared" si="2"/>
        <v>20645.622249425414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49">
        <v>16.515000000000001</v>
      </c>
      <c r="E29" s="33">
        <v>18.001000000000001</v>
      </c>
      <c r="F29" s="181">
        <f t="shared" si="0"/>
        <v>34.516000000000005</v>
      </c>
      <c r="G29" s="49">
        <v>155.99689999999998</v>
      </c>
      <c r="H29" s="49"/>
      <c r="I29" s="50"/>
      <c r="J29" s="181">
        <f t="shared" si="1"/>
        <v>0</v>
      </c>
      <c r="K29" s="49"/>
      <c r="L29" s="33">
        <v>2.98E-2</v>
      </c>
      <c r="M29" s="55"/>
      <c r="N29" s="33"/>
      <c r="O29" s="33"/>
      <c r="P29" s="33"/>
      <c r="Q29" s="175">
        <f t="shared" si="2"/>
        <v>190.5427</v>
      </c>
      <c r="R29" s="47"/>
    </row>
    <row r="30" spans="1:18">
      <c r="A30" s="183"/>
      <c r="B30" s="309"/>
      <c r="C30" s="177" t="s">
        <v>13</v>
      </c>
      <c r="D30" s="68">
        <v>9621.1473728722594</v>
      </c>
      <c r="E30" s="54">
        <v>12531.437</v>
      </c>
      <c r="F30" s="178">
        <f t="shared" si="0"/>
        <v>22152.584372872261</v>
      </c>
      <c r="G30" s="68">
        <v>144016.198</v>
      </c>
      <c r="H30" s="68"/>
      <c r="I30" s="63"/>
      <c r="J30" s="178">
        <f t="shared" si="1"/>
        <v>0</v>
      </c>
      <c r="K30" s="68"/>
      <c r="L30" s="54">
        <v>73.959000000000003</v>
      </c>
      <c r="M30" s="68"/>
      <c r="N30" s="54"/>
      <c r="O30" s="54"/>
      <c r="P30" s="54"/>
      <c r="Q30" s="180">
        <f t="shared" si="2"/>
        <v>166242.74137287226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85">
        <v>1.2298</v>
      </c>
      <c r="E31" s="253">
        <v>2.1017999999999999</v>
      </c>
      <c r="F31" s="181">
        <f t="shared" si="0"/>
        <v>3.3315999999999999</v>
      </c>
      <c r="G31" s="249">
        <v>6.7576999999999998</v>
      </c>
      <c r="H31" s="249">
        <v>777.5086</v>
      </c>
      <c r="I31" s="174"/>
      <c r="J31" s="181">
        <f t="shared" si="1"/>
        <v>777.5086</v>
      </c>
      <c r="K31" s="249">
        <v>52.304499999999997</v>
      </c>
      <c r="L31" s="33">
        <v>0.3407</v>
      </c>
      <c r="M31" s="33"/>
      <c r="N31" s="33">
        <v>0.74929999999999997</v>
      </c>
      <c r="O31" s="33">
        <v>1.4999999999999999E-2</v>
      </c>
      <c r="P31" s="33">
        <v>1.69537</v>
      </c>
      <c r="Q31" s="175">
        <f t="shared" si="2"/>
        <v>842.70276999999987</v>
      </c>
      <c r="R31" s="47"/>
    </row>
    <row r="32" spans="1:18">
      <c r="A32" s="176" t="s">
        <v>36</v>
      </c>
      <c r="B32" s="307"/>
      <c r="C32" s="177" t="s">
        <v>13</v>
      </c>
      <c r="D32" s="86">
        <v>95.788437738709248</v>
      </c>
      <c r="E32" s="251">
        <v>158.745</v>
      </c>
      <c r="F32" s="178">
        <f t="shared" si="0"/>
        <v>254.53343773870927</v>
      </c>
      <c r="G32" s="252">
        <v>335.64699999999999</v>
      </c>
      <c r="H32" s="252">
        <v>170619.65299999999</v>
      </c>
      <c r="I32" s="179"/>
      <c r="J32" s="178">
        <f t="shared" si="1"/>
        <v>170619.65299999999</v>
      </c>
      <c r="K32" s="252">
        <v>9635.1779999999999</v>
      </c>
      <c r="L32" s="54">
        <v>58.170999999999999</v>
      </c>
      <c r="M32" s="54"/>
      <c r="N32" s="54">
        <v>33.610999999999997</v>
      </c>
      <c r="O32" s="54">
        <v>0.81</v>
      </c>
      <c r="P32" s="54">
        <v>165.501</v>
      </c>
      <c r="Q32" s="180">
        <f t="shared" si="2"/>
        <v>181103.10443773872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82">
        <v>5.9900000000000002E-2</v>
      </c>
      <c r="E33" s="253"/>
      <c r="F33" s="181">
        <f t="shared" si="0"/>
        <v>5.9900000000000002E-2</v>
      </c>
      <c r="G33" s="249">
        <v>5.45E-2</v>
      </c>
      <c r="H33" s="249">
        <v>177.82839999999999</v>
      </c>
      <c r="I33" s="174"/>
      <c r="J33" s="181">
        <f t="shared" si="1"/>
        <v>177.82839999999999</v>
      </c>
      <c r="K33" s="249">
        <v>37.967799999999997</v>
      </c>
      <c r="L33" s="33">
        <v>2.53E-2</v>
      </c>
      <c r="M33" s="33"/>
      <c r="N33" s="33">
        <v>1.6999999999999999E-3</v>
      </c>
      <c r="O33" s="33"/>
      <c r="P33" s="33"/>
      <c r="Q33" s="175">
        <f t="shared" si="2"/>
        <v>215.93759999999997</v>
      </c>
      <c r="R33" s="47"/>
    </row>
    <row r="34" spans="1:18">
      <c r="A34" s="176" t="s">
        <v>38</v>
      </c>
      <c r="B34" s="307"/>
      <c r="C34" s="177" t="s">
        <v>13</v>
      </c>
      <c r="D34" s="81">
        <v>7.4735998235697068</v>
      </c>
      <c r="E34" s="251"/>
      <c r="F34" s="178">
        <f t="shared" si="0"/>
        <v>7.4735998235697068</v>
      </c>
      <c r="G34" s="252">
        <v>2.399</v>
      </c>
      <c r="H34" s="252">
        <v>14366.047</v>
      </c>
      <c r="I34" s="179"/>
      <c r="J34" s="178">
        <f t="shared" si="1"/>
        <v>14366.047</v>
      </c>
      <c r="K34" s="252">
        <v>2997.3159999999998</v>
      </c>
      <c r="L34" s="54">
        <v>5.87</v>
      </c>
      <c r="M34" s="54"/>
      <c r="N34" s="54">
        <v>9.1999999999999998E-2</v>
      </c>
      <c r="O34" s="54"/>
      <c r="P34" s="54"/>
      <c r="Q34" s="180">
        <f t="shared" si="2"/>
        <v>17379.197599823568</v>
      </c>
      <c r="R34" s="47"/>
    </row>
    <row r="35" spans="1:18">
      <c r="A35" s="176"/>
      <c r="B35" s="46" t="s">
        <v>15</v>
      </c>
      <c r="C35" s="48" t="s">
        <v>11</v>
      </c>
      <c r="D35" s="82"/>
      <c r="E35" s="253"/>
      <c r="F35" s="181">
        <f t="shared" si="0"/>
        <v>0</v>
      </c>
      <c r="G35" s="249"/>
      <c r="H35" s="249">
        <v>1001.1849999999999</v>
      </c>
      <c r="I35" s="174"/>
      <c r="J35" s="181">
        <f t="shared" si="1"/>
        <v>1001.1849999999999</v>
      </c>
      <c r="K35" s="249">
        <v>20.917999999999999</v>
      </c>
      <c r="L35" s="33"/>
      <c r="M35" s="33"/>
      <c r="N35" s="33">
        <v>0.4743</v>
      </c>
      <c r="O35" s="33"/>
      <c r="P35" s="33"/>
      <c r="Q35" s="175">
        <f t="shared" si="2"/>
        <v>1022.5772999999999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81"/>
      <c r="E36" s="251"/>
      <c r="F36" s="178">
        <f t="shared" si="0"/>
        <v>0</v>
      </c>
      <c r="G36" s="252"/>
      <c r="H36" s="252">
        <v>71549.027000000002</v>
      </c>
      <c r="I36" s="179"/>
      <c r="J36" s="178">
        <f t="shared" si="1"/>
        <v>71549.027000000002</v>
      </c>
      <c r="K36" s="252">
        <v>1223.18</v>
      </c>
      <c r="L36" s="54"/>
      <c r="M36" s="54"/>
      <c r="N36" s="54">
        <v>132.57300000000001</v>
      </c>
      <c r="O36" s="54"/>
      <c r="P36" s="54"/>
      <c r="Q36" s="180">
        <f t="shared" si="2"/>
        <v>72904.78</v>
      </c>
      <c r="R36" s="47"/>
    </row>
    <row r="37" spans="1:18">
      <c r="A37" s="27"/>
      <c r="B37" s="308" t="s">
        <v>19</v>
      </c>
      <c r="C37" s="48" t="s">
        <v>11</v>
      </c>
      <c r="D37" s="49">
        <v>1.2897000000000001</v>
      </c>
      <c r="E37" s="33">
        <v>2.1017999999999999</v>
      </c>
      <c r="F37" s="181">
        <f t="shared" si="0"/>
        <v>3.3914999999999997</v>
      </c>
      <c r="G37" s="49">
        <v>6.8121999999999998</v>
      </c>
      <c r="H37" s="49">
        <v>1956.5219999999999</v>
      </c>
      <c r="I37" s="50"/>
      <c r="J37" s="181">
        <f t="shared" si="1"/>
        <v>1956.5219999999999</v>
      </c>
      <c r="K37" s="49">
        <v>111.19030000000001</v>
      </c>
      <c r="L37" s="33">
        <v>0.36599999999999999</v>
      </c>
      <c r="M37" s="33"/>
      <c r="N37" s="33">
        <v>1.2253000000000001</v>
      </c>
      <c r="O37" s="33">
        <v>1.4999999999999999E-2</v>
      </c>
      <c r="P37" s="33">
        <v>1.69537</v>
      </c>
      <c r="Q37" s="175">
        <f t="shared" si="2"/>
        <v>2081.21767</v>
      </c>
      <c r="R37" s="47"/>
    </row>
    <row r="38" spans="1:18">
      <c r="A38" s="183"/>
      <c r="B38" s="309"/>
      <c r="C38" s="177" t="s">
        <v>13</v>
      </c>
      <c r="D38" s="68">
        <v>103.26203756227895</v>
      </c>
      <c r="E38" s="54">
        <v>158.745</v>
      </c>
      <c r="F38" s="178">
        <f t="shared" si="0"/>
        <v>262.00703756227892</v>
      </c>
      <c r="G38" s="68">
        <v>338.04599999999999</v>
      </c>
      <c r="H38" s="68">
        <v>256534.72699999998</v>
      </c>
      <c r="I38" s="63"/>
      <c r="J38" s="178">
        <f t="shared" si="1"/>
        <v>256534.72699999998</v>
      </c>
      <c r="K38" s="68">
        <v>13855.673999999999</v>
      </c>
      <c r="L38" s="54">
        <v>64.040999999999997</v>
      </c>
      <c r="M38" s="54"/>
      <c r="N38" s="54">
        <v>166.27600000000001</v>
      </c>
      <c r="O38" s="54">
        <v>0.81</v>
      </c>
      <c r="P38" s="54">
        <v>165.501</v>
      </c>
      <c r="Q38" s="180">
        <f t="shared" si="2"/>
        <v>271387.08203756227</v>
      </c>
      <c r="R38" s="47"/>
    </row>
    <row r="39" spans="1:18">
      <c r="A39" s="310" t="s">
        <v>40</v>
      </c>
      <c r="B39" s="311"/>
      <c r="C39" s="48" t="s">
        <v>11</v>
      </c>
      <c r="D39" s="85">
        <v>3.8600000000000002E-2</v>
      </c>
      <c r="E39" s="253">
        <v>9.5000000000000001E-2</v>
      </c>
      <c r="F39" s="181">
        <f t="shared" si="0"/>
        <v>0.1336</v>
      </c>
      <c r="G39" s="249"/>
      <c r="H39" s="249">
        <v>0.43340000000000001</v>
      </c>
      <c r="I39" s="174"/>
      <c r="J39" s="181">
        <f t="shared" si="1"/>
        <v>0.43340000000000001</v>
      </c>
      <c r="K39" s="249">
        <v>2.4E-2</v>
      </c>
      <c r="L39" s="33"/>
      <c r="M39" s="33"/>
      <c r="N39" s="33"/>
      <c r="O39" s="33">
        <v>2.3999999999999998E-3</v>
      </c>
      <c r="P39" s="33"/>
      <c r="Q39" s="175">
        <f t="shared" si="2"/>
        <v>0.59339999999999993</v>
      </c>
      <c r="R39" s="47"/>
    </row>
    <row r="40" spans="1:18">
      <c r="A40" s="312"/>
      <c r="B40" s="313"/>
      <c r="C40" s="177" t="s">
        <v>13</v>
      </c>
      <c r="D40" s="86">
        <v>72.953998277764981</v>
      </c>
      <c r="E40" s="251">
        <v>68.040000000000006</v>
      </c>
      <c r="F40" s="178">
        <f t="shared" si="0"/>
        <v>140.993998277765</v>
      </c>
      <c r="G40" s="252"/>
      <c r="H40" s="252">
        <v>204.929</v>
      </c>
      <c r="I40" s="179"/>
      <c r="J40" s="178">
        <f t="shared" si="1"/>
        <v>204.929</v>
      </c>
      <c r="K40" s="252">
        <v>13.148999999999999</v>
      </c>
      <c r="L40" s="54"/>
      <c r="M40" s="54"/>
      <c r="N40" s="54"/>
      <c r="O40" s="54">
        <v>0.77800000000000002</v>
      </c>
      <c r="P40" s="54"/>
      <c r="Q40" s="180">
        <f t="shared" si="2"/>
        <v>359.84999827776505</v>
      </c>
      <c r="R40" s="47"/>
    </row>
    <row r="41" spans="1:18">
      <c r="A41" s="310" t="s">
        <v>41</v>
      </c>
      <c r="B41" s="311"/>
      <c r="C41" s="48" t="s">
        <v>11</v>
      </c>
      <c r="D41" s="85">
        <v>0.69179999999999997</v>
      </c>
      <c r="E41" s="253"/>
      <c r="F41" s="181">
        <f t="shared" si="0"/>
        <v>0.69179999999999997</v>
      </c>
      <c r="G41" s="249">
        <v>5.0514000000000001</v>
      </c>
      <c r="H41" s="249">
        <v>22.561599999999999</v>
      </c>
      <c r="I41" s="174"/>
      <c r="J41" s="181">
        <f t="shared" si="1"/>
        <v>22.561599999999999</v>
      </c>
      <c r="K41" s="249">
        <v>6.0804999999999998</v>
      </c>
      <c r="L41" s="33">
        <v>1.52</v>
      </c>
      <c r="M41" s="33"/>
      <c r="N41" s="33">
        <v>4.6300000000000001E-2</v>
      </c>
      <c r="O41" s="33">
        <v>7.0000000000000001E-3</v>
      </c>
      <c r="P41" s="33"/>
      <c r="Q41" s="175">
        <f t="shared" si="2"/>
        <v>35.958600000000004</v>
      </c>
      <c r="R41" s="47"/>
    </row>
    <row r="42" spans="1:18">
      <c r="A42" s="312"/>
      <c r="B42" s="313"/>
      <c r="C42" s="177" t="s">
        <v>13</v>
      </c>
      <c r="D42" s="86">
        <v>548.35918705480969</v>
      </c>
      <c r="E42" s="251"/>
      <c r="F42" s="178">
        <f t="shared" si="0"/>
        <v>548.35918705480969</v>
      </c>
      <c r="G42" s="252">
        <v>1600.125</v>
      </c>
      <c r="H42" s="252">
        <v>5355.7139999999999</v>
      </c>
      <c r="I42" s="179"/>
      <c r="J42" s="178">
        <f t="shared" si="1"/>
        <v>5355.7139999999999</v>
      </c>
      <c r="K42" s="252">
        <v>1325.4739999999999</v>
      </c>
      <c r="L42" s="54">
        <v>128.67099999999999</v>
      </c>
      <c r="M42" s="54"/>
      <c r="N42" s="54">
        <v>5.5469999999999997</v>
      </c>
      <c r="O42" s="54">
        <v>2.008</v>
      </c>
      <c r="P42" s="54"/>
      <c r="Q42" s="180">
        <f t="shared" si="2"/>
        <v>8965.8981870548105</v>
      </c>
      <c r="R42" s="47"/>
    </row>
    <row r="43" spans="1:18">
      <c r="A43" s="310" t="s">
        <v>42</v>
      </c>
      <c r="B43" s="311"/>
      <c r="C43" s="48" t="s">
        <v>11</v>
      </c>
      <c r="D43" s="82"/>
      <c r="E43" s="253"/>
      <c r="F43" s="181">
        <f t="shared" si="0"/>
        <v>0</v>
      </c>
      <c r="G43" s="249"/>
      <c r="H43" s="249">
        <v>4.5999999999999999E-3</v>
      </c>
      <c r="I43" s="174"/>
      <c r="J43" s="181">
        <f t="shared" si="1"/>
        <v>4.5999999999999999E-3</v>
      </c>
      <c r="K43" s="249"/>
      <c r="L43" s="33"/>
      <c r="M43" s="33"/>
      <c r="N43" s="33"/>
      <c r="O43" s="33"/>
      <c r="P43" s="33"/>
      <c r="Q43" s="175">
        <f t="shared" si="2"/>
        <v>4.5999999999999999E-3</v>
      </c>
      <c r="R43" s="47"/>
    </row>
    <row r="44" spans="1:18">
      <c r="A44" s="312"/>
      <c r="B44" s="313"/>
      <c r="C44" s="177" t="s">
        <v>13</v>
      </c>
      <c r="D44" s="81"/>
      <c r="E44" s="251"/>
      <c r="F44" s="178">
        <f t="shared" si="0"/>
        <v>0</v>
      </c>
      <c r="G44" s="252"/>
      <c r="H44" s="252">
        <v>14.904</v>
      </c>
      <c r="I44" s="179"/>
      <c r="J44" s="178">
        <f t="shared" si="1"/>
        <v>14.904</v>
      </c>
      <c r="K44" s="252"/>
      <c r="L44" s="54"/>
      <c r="M44" s="54"/>
      <c r="N44" s="54"/>
      <c r="O44" s="54"/>
      <c r="P44" s="54"/>
      <c r="Q44" s="180">
        <f t="shared" si="2"/>
        <v>14.904</v>
      </c>
      <c r="R44" s="47"/>
    </row>
    <row r="45" spans="1:18">
      <c r="A45" s="310" t="s">
        <v>43</v>
      </c>
      <c r="B45" s="311"/>
      <c r="C45" s="48" t="s">
        <v>11</v>
      </c>
      <c r="D45" s="85"/>
      <c r="E45" s="253"/>
      <c r="F45" s="181">
        <f t="shared" si="0"/>
        <v>0</v>
      </c>
      <c r="G45" s="249"/>
      <c r="H45" s="249">
        <v>6.1999999999999998E-3</v>
      </c>
      <c r="I45" s="174"/>
      <c r="J45" s="181">
        <f t="shared" si="1"/>
        <v>6.1999999999999998E-3</v>
      </c>
      <c r="K45" s="249"/>
      <c r="L45" s="33"/>
      <c r="M45" s="33"/>
      <c r="N45" s="33"/>
      <c r="O45" s="33"/>
      <c r="P45" s="33"/>
      <c r="Q45" s="175">
        <f t="shared" si="2"/>
        <v>6.1999999999999998E-3</v>
      </c>
      <c r="R45" s="47"/>
    </row>
    <row r="46" spans="1:18">
      <c r="A46" s="312"/>
      <c r="B46" s="313"/>
      <c r="C46" s="177" t="s">
        <v>13</v>
      </c>
      <c r="D46" s="86"/>
      <c r="E46" s="251"/>
      <c r="F46" s="178">
        <f t="shared" si="0"/>
        <v>0</v>
      </c>
      <c r="G46" s="252"/>
      <c r="H46" s="252">
        <v>9.3309999999999995</v>
      </c>
      <c r="I46" s="179"/>
      <c r="J46" s="178">
        <f t="shared" si="1"/>
        <v>9.3309999999999995</v>
      </c>
      <c r="K46" s="252"/>
      <c r="L46" s="54"/>
      <c r="M46" s="54"/>
      <c r="N46" s="54"/>
      <c r="O46" s="54"/>
      <c r="P46" s="54"/>
      <c r="Q46" s="180">
        <f t="shared" si="2"/>
        <v>9.3309999999999995</v>
      </c>
      <c r="R46" s="47"/>
    </row>
    <row r="47" spans="1:18">
      <c r="A47" s="310" t="s">
        <v>44</v>
      </c>
      <c r="B47" s="311"/>
      <c r="C47" s="48" t="s">
        <v>11</v>
      </c>
      <c r="D47" s="85"/>
      <c r="E47" s="253"/>
      <c r="F47" s="181">
        <f t="shared" si="0"/>
        <v>0</v>
      </c>
      <c r="G47" s="249">
        <v>0.21929999999999999</v>
      </c>
      <c r="H47" s="249">
        <v>0.14399999999999999</v>
      </c>
      <c r="I47" s="174"/>
      <c r="J47" s="181">
        <f t="shared" si="1"/>
        <v>0.14399999999999999</v>
      </c>
      <c r="K47" s="249">
        <v>4.0000000000000001E-3</v>
      </c>
      <c r="L47" s="33">
        <v>2.1600000000000001E-2</v>
      </c>
      <c r="M47" s="33"/>
      <c r="N47" s="33"/>
      <c r="O47" s="33"/>
      <c r="P47" s="33"/>
      <c r="Q47" s="175">
        <f t="shared" si="2"/>
        <v>0.38889999999999997</v>
      </c>
      <c r="R47" s="47"/>
    </row>
    <row r="48" spans="1:18">
      <c r="A48" s="312"/>
      <c r="B48" s="313"/>
      <c r="C48" s="177" t="s">
        <v>13</v>
      </c>
      <c r="D48" s="86"/>
      <c r="E48" s="251"/>
      <c r="F48" s="178">
        <f t="shared" si="0"/>
        <v>0</v>
      </c>
      <c r="G48" s="252">
        <v>222.06899999999999</v>
      </c>
      <c r="H48" s="252">
        <v>101.03700000000001</v>
      </c>
      <c r="I48" s="179"/>
      <c r="J48" s="178">
        <f t="shared" si="1"/>
        <v>101.03700000000001</v>
      </c>
      <c r="K48" s="252">
        <v>6.4260000000000002</v>
      </c>
      <c r="L48" s="54">
        <v>8.1120000000000001</v>
      </c>
      <c r="M48" s="54"/>
      <c r="N48" s="54"/>
      <c r="O48" s="54"/>
      <c r="P48" s="54"/>
      <c r="Q48" s="180">
        <f t="shared" si="2"/>
        <v>337.64400000000001</v>
      </c>
      <c r="R48" s="47"/>
    </row>
    <row r="49" spans="1:18">
      <c r="A49" s="310" t="s">
        <v>45</v>
      </c>
      <c r="B49" s="311"/>
      <c r="C49" s="48" t="s">
        <v>11</v>
      </c>
      <c r="D49" s="85">
        <v>0.41410000000000002</v>
      </c>
      <c r="E49" s="253">
        <v>1.0373000000000001</v>
      </c>
      <c r="F49" s="181">
        <f t="shared" si="0"/>
        <v>1.4514</v>
      </c>
      <c r="G49" s="249">
        <v>99.993300000000005</v>
      </c>
      <c r="H49" s="249">
        <v>4241.0164000000004</v>
      </c>
      <c r="I49" s="174"/>
      <c r="J49" s="181">
        <f t="shared" si="1"/>
        <v>4241.0164000000004</v>
      </c>
      <c r="K49" s="249">
        <v>708.99789999999996</v>
      </c>
      <c r="L49" s="33">
        <v>0.20130000000000001</v>
      </c>
      <c r="M49" s="33"/>
      <c r="N49" s="33">
        <v>2.1749999999999998</v>
      </c>
      <c r="O49" s="33">
        <v>1.9099999999999999E-2</v>
      </c>
      <c r="P49" s="33">
        <v>8.9499999999999996E-2</v>
      </c>
      <c r="Q49" s="175">
        <f t="shared" si="2"/>
        <v>5053.9439000000011</v>
      </c>
      <c r="R49" s="47"/>
    </row>
    <row r="50" spans="1:18">
      <c r="A50" s="312"/>
      <c r="B50" s="313"/>
      <c r="C50" s="177" t="s">
        <v>13</v>
      </c>
      <c r="D50" s="86">
        <v>26.718119369261704</v>
      </c>
      <c r="E50" s="251">
        <v>54.652000000000001</v>
      </c>
      <c r="F50" s="178">
        <f t="shared" si="0"/>
        <v>81.370119369261701</v>
      </c>
      <c r="G50" s="252">
        <v>4744.4009999999998</v>
      </c>
      <c r="H50" s="252">
        <v>248771.80499999999</v>
      </c>
      <c r="I50" s="179"/>
      <c r="J50" s="178">
        <f t="shared" si="1"/>
        <v>248771.80499999999</v>
      </c>
      <c r="K50" s="252">
        <v>45857.928999999996</v>
      </c>
      <c r="L50" s="54">
        <v>15.49</v>
      </c>
      <c r="M50" s="54"/>
      <c r="N50" s="54">
        <v>46.98</v>
      </c>
      <c r="O50" s="54">
        <v>10.875</v>
      </c>
      <c r="P50" s="54">
        <v>27.917999999999999</v>
      </c>
      <c r="Q50" s="180">
        <f t="shared" si="2"/>
        <v>299556.76811936923</v>
      </c>
      <c r="R50" s="47"/>
    </row>
    <row r="51" spans="1:18">
      <c r="A51" s="310" t="s">
        <v>46</v>
      </c>
      <c r="B51" s="311"/>
      <c r="C51" s="48" t="s">
        <v>11</v>
      </c>
      <c r="D51" s="85"/>
      <c r="E51" s="253">
        <v>0.186</v>
      </c>
      <c r="F51" s="181">
        <f t="shared" si="0"/>
        <v>0.186</v>
      </c>
      <c r="G51" s="249"/>
      <c r="H51" s="249">
        <v>1.04E-2</v>
      </c>
      <c r="I51" s="174"/>
      <c r="J51" s="181">
        <f t="shared" si="1"/>
        <v>1.04E-2</v>
      </c>
      <c r="K51" s="249"/>
      <c r="L51" s="33"/>
      <c r="M51" s="33"/>
      <c r="N51" s="33"/>
      <c r="O51" s="33"/>
      <c r="P51" s="33"/>
      <c r="Q51" s="175">
        <f t="shared" si="2"/>
        <v>0.19639999999999999</v>
      </c>
      <c r="R51" s="47"/>
    </row>
    <row r="52" spans="1:18">
      <c r="A52" s="312"/>
      <c r="B52" s="313"/>
      <c r="C52" s="177" t="s">
        <v>13</v>
      </c>
      <c r="D52" s="86"/>
      <c r="E52" s="251">
        <v>123.55200000000001</v>
      </c>
      <c r="F52" s="178">
        <f t="shared" si="0"/>
        <v>123.55200000000001</v>
      </c>
      <c r="G52" s="252"/>
      <c r="H52" s="252">
        <v>0.99399999999999999</v>
      </c>
      <c r="I52" s="179"/>
      <c r="J52" s="178">
        <f t="shared" si="1"/>
        <v>0.99399999999999999</v>
      </c>
      <c r="K52" s="252"/>
      <c r="L52" s="54"/>
      <c r="M52" s="54"/>
      <c r="N52" s="54"/>
      <c r="O52" s="54"/>
      <c r="P52" s="54"/>
      <c r="Q52" s="180">
        <f t="shared" si="2"/>
        <v>124.54600000000001</v>
      </c>
      <c r="R52" s="47"/>
    </row>
    <row r="53" spans="1:18">
      <c r="A53" s="310" t="s">
        <v>47</v>
      </c>
      <c r="B53" s="311"/>
      <c r="C53" s="48" t="s">
        <v>11</v>
      </c>
      <c r="D53" s="82"/>
      <c r="E53" s="253">
        <v>1.24E-2</v>
      </c>
      <c r="F53" s="181">
        <f t="shared" si="0"/>
        <v>1.24E-2</v>
      </c>
      <c r="G53" s="249">
        <v>2.0055000000000001</v>
      </c>
      <c r="H53" s="249">
        <v>4.9733000000000001</v>
      </c>
      <c r="I53" s="174"/>
      <c r="J53" s="181">
        <f t="shared" si="1"/>
        <v>4.9733000000000001</v>
      </c>
      <c r="K53" s="249">
        <v>676.32740000000001</v>
      </c>
      <c r="L53" s="33">
        <v>155.00210000000001</v>
      </c>
      <c r="M53" s="33"/>
      <c r="N53" s="33">
        <v>0.1132</v>
      </c>
      <c r="O53" s="33"/>
      <c r="P53" s="33"/>
      <c r="Q53" s="175">
        <f t="shared" si="2"/>
        <v>838.43390000000011</v>
      </c>
      <c r="R53" s="47"/>
    </row>
    <row r="54" spans="1:18">
      <c r="A54" s="312"/>
      <c r="B54" s="313"/>
      <c r="C54" s="177" t="s">
        <v>13</v>
      </c>
      <c r="D54" s="81"/>
      <c r="E54" s="251">
        <v>6.798</v>
      </c>
      <c r="F54" s="178">
        <f t="shared" si="0"/>
        <v>6.798</v>
      </c>
      <c r="G54" s="252">
        <v>3096.5920000000001</v>
      </c>
      <c r="H54" s="252">
        <v>4629.366</v>
      </c>
      <c r="I54" s="179"/>
      <c r="J54" s="178">
        <f t="shared" si="1"/>
        <v>4629.366</v>
      </c>
      <c r="K54" s="252">
        <v>320618.54399999999</v>
      </c>
      <c r="L54" s="54">
        <v>78092.796000000002</v>
      </c>
      <c r="M54" s="54"/>
      <c r="N54" s="54">
        <v>71.582999999999998</v>
      </c>
      <c r="O54" s="54"/>
      <c r="P54" s="54"/>
      <c r="Q54" s="180">
        <f t="shared" si="2"/>
        <v>406515.679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85">
        <v>0.77280000000000004</v>
      </c>
      <c r="E55" s="253"/>
      <c r="F55" s="181">
        <f t="shared" si="0"/>
        <v>0.77280000000000004</v>
      </c>
      <c r="G55" s="249">
        <v>0.92710000000000004</v>
      </c>
      <c r="H55" s="249">
        <v>4.6597999999999997</v>
      </c>
      <c r="I55" s="174"/>
      <c r="J55" s="181">
        <f t="shared" si="1"/>
        <v>4.6597999999999997</v>
      </c>
      <c r="K55" s="249">
        <v>0.29920000000000002</v>
      </c>
      <c r="L55" s="33">
        <v>0.11260000000000001</v>
      </c>
      <c r="M55" s="33"/>
      <c r="N55" s="33">
        <v>9.7699999999999995E-2</v>
      </c>
      <c r="O55" s="33">
        <v>0.27439999999999998</v>
      </c>
      <c r="P55" s="33">
        <v>6.4000000000000003E-3</v>
      </c>
      <c r="Q55" s="175">
        <f t="shared" si="2"/>
        <v>7.1499999999999995</v>
      </c>
      <c r="R55" s="47"/>
    </row>
    <row r="56" spans="1:18">
      <c r="A56" s="176" t="s">
        <v>36</v>
      </c>
      <c r="B56" s="307"/>
      <c r="C56" s="177" t="s">
        <v>13</v>
      </c>
      <c r="D56" s="86">
        <v>741.73318248980331</v>
      </c>
      <c r="E56" s="251"/>
      <c r="F56" s="178">
        <f t="shared" si="0"/>
        <v>741.73318248980331</v>
      </c>
      <c r="G56" s="252">
        <v>1087.692</v>
      </c>
      <c r="H56" s="252">
        <v>3976.7429999999999</v>
      </c>
      <c r="I56" s="179"/>
      <c r="J56" s="178">
        <f t="shared" si="1"/>
        <v>3976.7429999999999</v>
      </c>
      <c r="K56" s="252">
        <v>274.47500000000002</v>
      </c>
      <c r="L56" s="54">
        <v>140.45599999999999</v>
      </c>
      <c r="M56" s="54"/>
      <c r="N56" s="54">
        <v>85.867000000000004</v>
      </c>
      <c r="O56" s="54">
        <v>295.35899999999998</v>
      </c>
      <c r="P56" s="54">
        <v>7.6239999999999997</v>
      </c>
      <c r="Q56" s="180">
        <f t="shared" si="2"/>
        <v>6609.9491824898041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87">
        <v>1.0811999999999999</v>
      </c>
      <c r="E57" s="253">
        <v>1.06E-2</v>
      </c>
      <c r="F57" s="181">
        <f t="shared" si="0"/>
        <v>1.0917999999999999</v>
      </c>
      <c r="G57" s="249">
        <v>5.4999999999999997E-3</v>
      </c>
      <c r="H57" s="249">
        <v>0.14119999999999999</v>
      </c>
      <c r="I57" s="174"/>
      <c r="J57" s="181">
        <f t="shared" si="1"/>
        <v>0.14119999999999999</v>
      </c>
      <c r="K57" s="249">
        <v>4.1799999999999997E-2</v>
      </c>
      <c r="L57" s="33"/>
      <c r="M57" s="33"/>
      <c r="N57" s="33">
        <v>1.8200000000000001E-2</v>
      </c>
      <c r="O57" s="33">
        <v>2.5999999999999999E-3</v>
      </c>
      <c r="P57" s="33"/>
      <c r="Q57" s="175">
        <f t="shared" si="2"/>
        <v>1.3010999999999999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119">
        <v>165.09959610247125</v>
      </c>
      <c r="E58" s="251">
        <v>9.2929999999999993</v>
      </c>
      <c r="F58" s="178">
        <f t="shared" si="0"/>
        <v>174.39259610247126</v>
      </c>
      <c r="G58" s="252">
        <v>15.289</v>
      </c>
      <c r="H58" s="252">
        <v>271.32</v>
      </c>
      <c r="I58" s="179"/>
      <c r="J58" s="178">
        <f t="shared" si="1"/>
        <v>271.32</v>
      </c>
      <c r="K58" s="252">
        <v>18.882000000000001</v>
      </c>
      <c r="L58" s="54"/>
      <c r="M58" s="54"/>
      <c r="N58" s="54">
        <v>21.308</v>
      </c>
      <c r="O58" s="54">
        <v>4.2229999999999999</v>
      </c>
      <c r="P58" s="54"/>
      <c r="Q58" s="180">
        <f t="shared" si="2"/>
        <v>505.41459610247125</v>
      </c>
      <c r="R58" s="47"/>
    </row>
    <row r="59" spans="1:18">
      <c r="A59" s="27"/>
      <c r="B59" s="308" t="s">
        <v>19</v>
      </c>
      <c r="C59" s="48" t="s">
        <v>11</v>
      </c>
      <c r="D59" s="49">
        <v>1.8540000000000001</v>
      </c>
      <c r="E59" s="33">
        <v>1.06E-2</v>
      </c>
      <c r="F59" s="181">
        <f t="shared" si="0"/>
        <v>1.8646</v>
      </c>
      <c r="G59" s="49">
        <v>0.93259999999999998</v>
      </c>
      <c r="H59" s="49">
        <v>4.8010000000000002</v>
      </c>
      <c r="I59" s="50"/>
      <c r="J59" s="181">
        <f t="shared" si="1"/>
        <v>4.8010000000000002</v>
      </c>
      <c r="K59" s="49">
        <v>0.34100000000000003</v>
      </c>
      <c r="L59" s="33">
        <v>0.11260000000000001</v>
      </c>
      <c r="M59" s="33"/>
      <c r="N59" s="33">
        <v>0.1159</v>
      </c>
      <c r="O59" s="33">
        <v>0.27699999999999997</v>
      </c>
      <c r="P59" s="33">
        <v>6.4000000000000003E-3</v>
      </c>
      <c r="Q59" s="175">
        <f t="shared" si="2"/>
        <v>8.4510999999999985</v>
      </c>
      <c r="R59" s="47"/>
    </row>
    <row r="60" spans="1:18">
      <c r="A60" s="183"/>
      <c r="B60" s="309"/>
      <c r="C60" s="177" t="s">
        <v>13</v>
      </c>
      <c r="D60" s="68">
        <v>906.83277859227451</v>
      </c>
      <c r="E60" s="54">
        <v>9.2929999999999993</v>
      </c>
      <c r="F60" s="178">
        <f t="shared" si="0"/>
        <v>916.12577859227451</v>
      </c>
      <c r="G60" s="68">
        <v>1102.981</v>
      </c>
      <c r="H60" s="68">
        <v>4248.0630000000001</v>
      </c>
      <c r="I60" s="63"/>
      <c r="J60" s="178">
        <f t="shared" si="1"/>
        <v>4248.0630000000001</v>
      </c>
      <c r="K60" s="68">
        <v>293.35700000000003</v>
      </c>
      <c r="L60" s="54">
        <v>140.45599999999999</v>
      </c>
      <c r="M60" s="54"/>
      <c r="N60" s="54">
        <v>107.17500000000001</v>
      </c>
      <c r="O60" s="54">
        <v>299.58199999999999</v>
      </c>
      <c r="P60" s="54">
        <v>7.6239999999999997</v>
      </c>
      <c r="Q60" s="180">
        <f t="shared" si="2"/>
        <v>7115.3637785922756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85">
        <v>0.28349999999999997</v>
      </c>
      <c r="E61" s="253">
        <v>6.0000000000000001E-3</v>
      </c>
      <c r="F61" s="181">
        <f t="shared" si="0"/>
        <v>0.28949999999999998</v>
      </c>
      <c r="G61" s="249">
        <v>0</v>
      </c>
      <c r="H61" s="249">
        <v>14.157999999999999</v>
      </c>
      <c r="I61" s="174"/>
      <c r="J61" s="181">
        <f t="shared" si="1"/>
        <v>14.157999999999999</v>
      </c>
      <c r="K61" s="249"/>
      <c r="L61" s="33">
        <v>0.01</v>
      </c>
      <c r="M61" s="33"/>
      <c r="N61" s="33"/>
      <c r="O61" s="33"/>
      <c r="P61" s="33"/>
      <c r="Q61" s="175">
        <f t="shared" si="2"/>
        <v>14.4575</v>
      </c>
      <c r="R61" s="47"/>
    </row>
    <row r="62" spans="1:18">
      <c r="A62" s="176" t="s">
        <v>51</v>
      </c>
      <c r="B62" s="307"/>
      <c r="C62" s="177" t="s">
        <v>13</v>
      </c>
      <c r="D62" s="86">
        <v>21.151799500666577</v>
      </c>
      <c r="E62" s="251">
        <v>6.5000000000000002E-2</v>
      </c>
      <c r="F62" s="178">
        <f t="shared" si="0"/>
        <v>21.216799500666578</v>
      </c>
      <c r="G62" s="252">
        <v>0.13300000000000001</v>
      </c>
      <c r="H62" s="252">
        <v>348.23899999999998</v>
      </c>
      <c r="I62" s="179"/>
      <c r="J62" s="178">
        <f t="shared" si="1"/>
        <v>348.23899999999998</v>
      </c>
      <c r="K62" s="252"/>
      <c r="L62" s="54">
        <v>1.026</v>
      </c>
      <c r="M62" s="54"/>
      <c r="N62" s="54"/>
      <c r="O62" s="54"/>
      <c r="P62" s="54"/>
      <c r="Q62" s="180">
        <f t="shared" si="2"/>
        <v>370.61479950066655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82">
        <v>0.31</v>
      </c>
      <c r="E63" s="253">
        <v>15.06</v>
      </c>
      <c r="F63" s="181">
        <f t="shared" si="0"/>
        <v>15.370000000000001</v>
      </c>
      <c r="G63" s="249">
        <v>397.51</v>
      </c>
      <c r="H63" s="249"/>
      <c r="I63" s="174"/>
      <c r="J63" s="181">
        <f t="shared" si="1"/>
        <v>0</v>
      </c>
      <c r="K63" s="249"/>
      <c r="L63" s="33"/>
      <c r="M63" s="33"/>
      <c r="N63" s="33"/>
      <c r="O63" s="33"/>
      <c r="P63" s="33"/>
      <c r="Q63" s="175">
        <f t="shared" si="2"/>
        <v>412.88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81">
        <v>33.479999209633078</v>
      </c>
      <c r="E64" s="251">
        <v>1174.1759999999999</v>
      </c>
      <c r="F64" s="178">
        <f t="shared" si="0"/>
        <v>1207.6559992096329</v>
      </c>
      <c r="G64" s="252">
        <v>77922.282000000007</v>
      </c>
      <c r="H64" s="252"/>
      <c r="I64" s="179"/>
      <c r="J64" s="178">
        <f t="shared" si="1"/>
        <v>0</v>
      </c>
      <c r="K64" s="252"/>
      <c r="L64" s="54"/>
      <c r="M64" s="54"/>
      <c r="N64" s="54"/>
      <c r="O64" s="54"/>
      <c r="P64" s="54"/>
      <c r="Q64" s="180">
        <f t="shared" si="2"/>
        <v>79129.937999209636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82"/>
      <c r="E65" s="253">
        <v>4.5739999999999998</v>
      </c>
      <c r="F65" s="181">
        <f t="shared" si="0"/>
        <v>4.5739999999999998</v>
      </c>
      <c r="G65" s="249">
        <v>635.49</v>
      </c>
      <c r="H65" s="249">
        <v>0.12</v>
      </c>
      <c r="I65" s="174"/>
      <c r="J65" s="181">
        <f t="shared" si="1"/>
        <v>0.12</v>
      </c>
      <c r="K65" s="249">
        <v>0.18</v>
      </c>
      <c r="L65" s="33"/>
      <c r="M65" s="33"/>
      <c r="N65" s="33"/>
      <c r="O65" s="33"/>
      <c r="P65" s="33"/>
      <c r="Q65" s="175">
        <f t="shared" si="2"/>
        <v>640.36399999999992</v>
      </c>
      <c r="R65" s="47"/>
    </row>
    <row r="66" spans="1:18">
      <c r="A66" s="176" t="s">
        <v>18</v>
      </c>
      <c r="B66" s="307"/>
      <c r="C66" s="177" t="s">
        <v>13</v>
      </c>
      <c r="D66" s="81"/>
      <c r="E66" s="251">
        <v>348.51799999999997</v>
      </c>
      <c r="F66" s="178">
        <f t="shared" si="0"/>
        <v>348.51799999999997</v>
      </c>
      <c r="G66" s="252">
        <v>77440.585999999996</v>
      </c>
      <c r="H66" s="252">
        <v>11.34</v>
      </c>
      <c r="I66" s="179"/>
      <c r="J66" s="178">
        <f t="shared" si="1"/>
        <v>11.34</v>
      </c>
      <c r="K66" s="252">
        <v>8.64</v>
      </c>
      <c r="L66" s="54"/>
      <c r="M66" s="54"/>
      <c r="N66" s="54"/>
      <c r="O66" s="54"/>
      <c r="P66" s="54"/>
      <c r="Q66" s="180">
        <f t="shared" si="2"/>
        <v>77809.083999999988</v>
      </c>
      <c r="R66" s="47"/>
    </row>
    <row r="67" spans="1:18">
      <c r="A67" s="27"/>
      <c r="B67" s="46" t="s">
        <v>15</v>
      </c>
      <c r="C67" s="48" t="s">
        <v>11</v>
      </c>
      <c r="D67" s="82">
        <v>0.23</v>
      </c>
      <c r="E67" s="253">
        <v>0.29049999999999998</v>
      </c>
      <c r="F67" s="181">
        <f t="shared" si="0"/>
        <v>0.52049999999999996</v>
      </c>
      <c r="G67" s="249">
        <v>43.719799999999999</v>
      </c>
      <c r="H67" s="249"/>
      <c r="I67" s="174"/>
      <c r="J67" s="181">
        <f t="shared" si="1"/>
        <v>0</v>
      </c>
      <c r="K67" s="249">
        <v>0.61899999999999999</v>
      </c>
      <c r="L67" s="33"/>
      <c r="M67" s="33"/>
      <c r="N67" s="33"/>
      <c r="O67" s="33"/>
      <c r="P67" s="33"/>
      <c r="Q67" s="175">
        <f t="shared" si="2"/>
        <v>44.859299999999998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88">
        <v>60.965998560767332</v>
      </c>
      <c r="E68" s="255">
        <v>15.784000000000001</v>
      </c>
      <c r="F68" s="185">
        <f t="shared" si="0"/>
        <v>76.749998560767338</v>
      </c>
      <c r="G68" s="256">
        <v>8092.1040000000003</v>
      </c>
      <c r="H68" s="256"/>
      <c r="I68" s="186"/>
      <c r="J68" s="185">
        <f t="shared" si="1"/>
        <v>0</v>
      </c>
      <c r="K68" s="256">
        <v>10.646000000000001</v>
      </c>
      <c r="L68" s="37"/>
      <c r="M68" s="37"/>
      <c r="N68" s="37"/>
      <c r="O68" s="37"/>
      <c r="P68" s="37"/>
      <c r="Q68" s="187">
        <f t="shared" si="2"/>
        <v>8179.4999985607674</v>
      </c>
      <c r="R68" s="47"/>
    </row>
    <row r="69" spans="1:18">
      <c r="D69" s="120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56</v>
      </c>
      <c r="C74" s="35"/>
      <c r="D74" s="112"/>
      <c r="E74" s="113"/>
      <c r="F74" s="188"/>
      <c r="G74" s="145"/>
      <c r="H74" s="145"/>
      <c r="I74" s="65"/>
      <c r="J74" s="188"/>
      <c r="K74" s="189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49">
        <v>0.8234999999999999</v>
      </c>
      <c r="E76" s="33">
        <v>19.930500000000002</v>
      </c>
      <c r="F76" s="191">
        <f t="shared" ref="F76:F133" si="3">SUM(D76:E76)</f>
        <v>20.754000000000001</v>
      </c>
      <c r="G76" s="49">
        <v>1076.7198000000001</v>
      </c>
      <c r="H76" s="49">
        <v>14.277999999999999</v>
      </c>
      <c r="I76" s="50"/>
      <c r="J76" s="191">
        <f t="shared" ref="J76:J133" si="4">SUM(H76:I76)</f>
        <v>14.277999999999999</v>
      </c>
      <c r="K76" s="49">
        <v>0.79899999999999993</v>
      </c>
      <c r="L76" s="33">
        <v>0.01</v>
      </c>
      <c r="M76" s="33"/>
      <c r="N76" s="33"/>
      <c r="O76" s="33"/>
      <c r="P76" s="33"/>
      <c r="Q76" s="175">
        <f t="shared" ref="Q76:Q140" si="5">SUM(F76:G76,J76:P76)</f>
        <v>1112.5608</v>
      </c>
      <c r="R76" s="27"/>
    </row>
    <row r="77" spans="1:18">
      <c r="A77" s="166" t="s">
        <v>53</v>
      </c>
      <c r="B77" s="309"/>
      <c r="C77" s="192" t="s">
        <v>13</v>
      </c>
      <c r="D77" s="68">
        <v>115.59779727106698</v>
      </c>
      <c r="E77" s="54">
        <v>1538.5430000000001</v>
      </c>
      <c r="F77" s="193">
        <f t="shared" si="3"/>
        <v>1654.1407972710672</v>
      </c>
      <c r="G77" s="68">
        <v>163455.10499999998</v>
      </c>
      <c r="H77" s="68">
        <v>359.57899999999995</v>
      </c>
      <c r="I77" s="63"/>
      <c r="J77" s="193">
        <f t="shared" si="4"/>
        <v>359.57899999999995</v>
      </c>
      <c r="K77" s="68">
        <v>19.286000000000001</v>
      </c>
      <c r="L77" s="54">
        <v>1.026</v>
      </c>
      <c r="M77" s="54"/>
      <c r="N77" s="54"/>
      <c r="O77" s="54"/>
      <c r="P77" s="54"/>
      <c r="Q77" s="180">
        <f t="shared" si="5"/>
        <v>165489.13679727106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88">
        <v>3.2844000000000002</v>
      </c>
      <c r="E78" s="257">
        <v>6.1128</v>
      </c>
      <c r="F78" s="191">
        <f t="shared" si="3"/>
        <v>9.3971999999999998</v>
      </c>
      <c r="G78" s="249">
        <v>2.0314999999999999</v>
      </c>
      <c r="H78" s="249">
        <v>23.667000000000002</v>
      </c>
      <c r="I78" s="174"/>
      <c r="J78" s="191">
        <f t="shared" si="4"/>
        <v>23.667000000000002</v>
      </c>
      <c r="K78" s="249">
        <v>1.7159</v>
      </c>
      <c r="L78" s="33">
        <v>1.3765000000000001</v>
      </c>
      <c r="M78" s="33">
        <v>1.26E-2</v>
      </c>
      <c r="N78" s="33">
        <v>41.37</v>
      </c>
      <c r="O78" s="33">
        <v>4.0533000000000001</v>
      </c>
      <c r="P78" s="33">
        <v>6.8391999999999999</v>
      </c>
      <c r="Q78" s="175">
        <f t="shared" si="5"/>
        <v>90.463200000000001</v>
      </c>
      <c r="R78" s="27"/>
    </row>
    <row r="79" spans="1:18">
      <c r="A79" s="176" t="s">
        <v>31</v>
      </c>
      <c r="B79" s="307"/>
      <c r="C79" s="192" t="s">
        <v>13</v>
      </c>
      <c r="D79" s="83">
        <v>3451.703678515159</v>
      </c>
      <c r="E79" s="258">
        <v>4538.9229999999998</v>
      </c>
      <c r="F79" s="193">
        <f t="shared" si="3"/>
        <v>7990.6266785151583</v>
      </c>
      <c r="G79" s="252">
        <v>2320.5279999999998</v>
      </c>
      <c r="H79" s="252">
        <v>19282.304</v>
      </c>
      <c r="I79" s="179"/>
      <c r="J79" s="193">
        <f t="shared" si="4"/>
        <v>19282.304</v>
      </c>
      <c r="K79" s="252">
        <v>1547.61</v>
      </c>
      <c r="L79" s="54">
        <v>1248.039</v>
      </c>
      <c r="M79" s="54">
        <v>6.391</v>
      </c>
      <c r="N79" s="54">
        <v>23418.731</v>
      </c>
      <c r="O79" s="54">
        <v>3111.645</v>
      </c>
      <c r="P79" s="54">
        <v>5920.0339999999997</v>
      </c>
      <c r="Q79" s="180">
        <f t="shared" si="5"/>
        <v>64845.908678515152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82"/>
      <c r="E80" s="257">
        <v>9.0999999999999998E-2</v>
      </c>
      <c r="F80" s="191">
        <f t="shared" si="3"/>
        <v>9.0999999999999998E-2</v>
      </c>
      <c r="G80" s="249"/>
      <c r="H80" s="249">
        <v>3.085</v>
      </c>
      <c r="I80" s="174"/>
      <c r="J80" s="191">
        <f t="shared" si="4"/>
        <v>3.085</v>
      </c>
      <c r="K80" s="249">
        <v>9.2499999999999999E-2</v>
      </c>
      <c r="L80" s="33"/>
      <c r="M80" s="33"/>
      <c r="N80" s="33"/>
      <c r="O80" s="33"/>
      <c r="P80" s="33"/>
      <c r="Q80" s="175">
        <f t="shared" si="5"/>
        <v>3.2685</v>
      </c>
      <c r="R80" s="27"/>
    </row>
    <row r="81" spans="1:18">
      <c r="A81" s="176" t="s">
        <v>0</v>
      </c>
      <c r="B81" s="307"/>
      <c r="C81" s="192" t="s">
        <v>13</v>
      </c>
      <c r="D81" s="81"/>
      <c r="E81" s="258">
        <v>5.7779999999999996</v>
      </c>
      <c r="F81" s="193">
        <f t="shared" si="3"/>
        <v>5.7779999999999996</v>
      </c>
      <c r="G81" s="252"/>
      <c r="H81" s="252">
        <v>865.01400000000001</v>
      </c>
      <c r="I81" s="179"/>
      <c r="J81" s="193">
        <f t="shared" si="4"/>
        <v>865.01400000000001</v>
      </c>
      <c r="K81" s="252">
        <v>5.859</v>
      </c>
      <c r="L81" s="54"/>
      <c r="M81" s="54"/>
      <c r="N81" s="54"/>
      <c r="O81" s="54"/>
      <c r="P81" s="54"/>
      <c r="Q81" s="180">
        <f t="shared" si="5"/>
        <v>876.65100000000007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85"/>
      <c r="E82" s="257"/>
      <c r="F82" s="191">
        <f t="shared" si="3"/>
        <v>0</v>
      </c>
      <c r="G82" s="249"/>
      <c r="H82" s="249">
        <v>5.9999999999999995E-4</v>
      </c>
      <c r="I82" s="174"/>
      <c r="J82" s="191">
        <f t="shared" si="4"/>
        <v>5.9999999999999995E-4</v>
      </c>
      <c r="K82" s="249"/>
      <c r="L82" s="33"/>
      <c r="M82" s="33"/>
      <c r="N82" s="33"/>
      <c r="O82" s="33"/>
      <c r="P82" s="33"/>
      <c r="Q82" s="175">
        <f t="shared" si="5"/>
        <v>5.9999999999999995E-4</v>
      </c>
      <c r="R82" s="27"/>
    </row>
    <row r="83" spans="1:18">
      <c r="A83" s="176"/>
      <c r="B83" s="177" t="s">
        <v>61</v>
      </c>
      <c r="C83" s="192" t="s">
        <v>13</v>
      </c>
      <c r="D83" s="86"/>
      <c r="E83" s="258"/>
      <c r="F83" s="193">
        <f t="shared" si="3"/>
        <v>0</v>
      </c>
      <c r="G83" s="252"/>
      <c r="H83" s="252">
        <v>3.2000000000000001E-2</v>
      </c>
      <c r="I83" s="179"/>
      <c r="J83" s="193">
        <f t="shared" si="4"/>
        <v>3.2000000000000001E-2</v>
      </c>
      <c r="K83" s="252"/>
      <c r="L83" s="54"/>
      <c r="M83" s="54"/>
      <c r="N83" s="54"/>
      <c r="O83" s="54"/>
      <c r="P83" s="54"/>
      <c r="Q83" s="180">
        <f t="shared" si="5"/>
        <v>3.2000000000000001E-2</v>
      </c>
      <c r="R83" s="27"/>
    </row>
    <row r="84" spans="1:18">
      <c r="A84" s="176"/>
      <c r="B84" s="306" t="s">
        <v>62</v>
      </c>
      <c r="C84" s="32" t="s">
        <v>11</v>
      </c>
      <c r="D84" s="82"/>
      <c r="E84" s="257"/>
      <c r="F84" s="191">
        <f t="shared" si="3"/>
        <v>0</v>
      </c>
      <c r="G84" s="249"/>
      <c r="H84" s="249">
        <v>4.0000000000000001E-3</v>
      </c>
      <c r="I84" s="174"/>
      <c r="J84" s="191">
        <f t="shared" si="4"/>
        <v>4.0000000000000001E-3</v>
      </c>
      <c r="K84" s="249"/>
      <c r="L84" s="33"/>
      <c r="M84" s="33"/>
      <c r="N84" s="33"/>
      <c r="O84" s="33"/>
      <c r="P84" s="33"/>
      <c r="Q84" s="175">
        <f t="shared" si="5"/>
        <v>4.0000000000000001E-3</v>
      </c>
      <c r="R84" s="27"/>
    </row>
    <row r="85" spans="1:18">
      <c r="A85" s="176" t="s">
        <v>12</v>
      </c>
      <c r="B85" s="307"/>
      <c r="C85" s="192" t="s">
        <v>13</v>
      </c>
      <c r="D85" s="81"/>
      <c r="E85" s="258"/>
      <c r="F85" s="193">
        <f t="shared" si="3"/>
        <v>0</v>
      </c>
      <c r="G85" s="252"/>
      <c r="H85" s="252">
        <v>1.944</v>
      </c>
      <c r="I85" s="179"/>
      <c r="J85" s="193">
        <f t="shared" si="4"/>
        <v>1.944</v>
      </c>
      <c r="K85" s="252"/>
      <c r="L85" s="54"/>
      <c r="M85" s="54"/>
      <c r="N85" s="54"/>
      <c r="O85" s="54"/>
      <c r="P85" s="54"/>
      <c r="Q85" s="180">
        <f t="shared" si="5"/>
        <v>1.944</v>
      </c>
      <c r="R85" s="27"/>
    </row>
    <row r="86" spans="1:18">
      <c r="A86" s="176"/>
      <c r="B86" s="46" t="s">
        <v>15</v>
      </c>
      <c r="C86" s="32" t="s">
        <v>11</v>
      </c>
      <c r="D86" s="85">
        <v>7.8426999999999998</v>
      </c>
      <c r="E86" s="257">
        <v>20.385100000000001</v>
      </c>
      <c r="F86" s="191">
        <f t="shared" si="3"/>
        <v>28.227800000000002</v>
      </c>
      <c r="G86" s="249">
        <v>5.9781000000000004</v>
      </c>
      <c r="H86" s="249">
        <v>145.01599999999999</v>
      </c>
      <c r="I86" s="174"/>
      <c r="J86" s="191">
        <f t="shared" si="4"/>
        <v>145.01599999999999</v>
      </c>
      <c r="K86" s="249">
        <v>4.0523999999999996</v>
      </c>
      <c r="L86" s="33">
        <v>4.3784599999999996</v>
      </c>
      <c r="M86" s="33">
        <v>3.7600000000000001E-2</v>
      </c>
      <c r="N86" s="33">
        <v>45.701300000000003</v>
      </c>
      <c r="O86" s="33">
        <v>3.077</v>
      </c>
      <c r="P86" s="33">
        <v>28.4818</v>
      </c>
      <c r="Q86" s="175">
        <f t="shared" si="5"/>
        <v>264.95046000000002</v>
      </c>
      <c r="R86" s="27"/>
    </row>
    <row r="87" spans="1:18">
      <c r="A87" s="176"/>
      <c r="B87" s="177" t="s">
        <v>63</v>
      </c>
      <c r="C87" s="192" t="s">
        <v>13</v>
      </c>
      <c r="D87" s="86">
        <v>3868.0544686863091</v>
      </c>
      <c r="E87" s="258">
        <v>7552.1679999999997</v>
      </c>
      <c r="F87" s="193">
        <f t="shared" si="3"/>
        <v>11420.222468686308</v>
      </c>
      <c r="G87" s="252">
        <v>2706.7469999999998</v>
      </c>
      <c r="H87" s="252">
        <v>29959.615000000002</v>
      </c>
      <c r="I87" s="179"/>
      <c r="J87" s="193">
        <f t="shared" si="4"/>
        <v>29959.615000000002</v>
      </c>
      <c r="K87" s="252">
        <v>954.42399999999998</v>
      </c>
      <c r="L87" s="54">
        <v>1388.9680000000001</v>
      </c>
      <c r="M87" s="54">
        <v>7.0750000000000002</v>
      </c>
      <c r="N87" s="54">
        <v>21740.103999999999</v>
      </c>
      <c r="O87" s="54">
        <v>1270.4159999999999</v>
      </c>
      <c r="P87" s="54">
        <v>13712.429</v>
      </c>
      <c r="Q87" s="180">
        <f t="shared" si="5"/>
        <v>83160.00046868631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49">
        <v>11.1271</v>
      </c>
      <c r="E88" s="33">
        <v>26.588900000000002</v>
      </c>
      <c r="F88" s="191">
        <f t="shared" si="3"/>
        <v>37.716000000000001</v>
      </c>
      <c r="G88" s="49">
        <v>8.0096000000000007</v>
      </c>
      <c r="H88" s="49">
        <v>171.77259999999998</v>
      </c>
      <c r="I88" s="50"/>
      <c r="J88" s="191">
        <f t="shared" si="4"/>
        <v>171.77259999999998</v>
      </c>
      <c r="K88" s="49">
        <v>5.8607999999999993</v>
      </c>
      <c r="L88" s="33">
        <v>5.7549599999999996</v>
      </c>
      <c r="M88" s="33">
        <v>5.0200000000000002E-2</v>
      </c>
      <c r="N88" s="33">
        <v>87.071300000000008</v>
      </c>
      <c r="O88" s="33">
        <v>7.1303000000000001</v>
      </c>
      <c r="P88" s="33">
        <v>35.320999999999998</v>
      </c>
      <c r="Q88" s="175">
        <f t="shared" si="5"/>
        <v>358.68675999999994</v>
      </c>
      <c r="R88" s="27"/>
    </row>
    <row r="89" spans="1:18">
      <c r="A89" s="183"/>
      <c r="B89" s="309"/>
      <c r="C89" s="192" t="s">
        <v>13</v>
      </c>
      <c r="D89" s="68">
        <v>7319.7581472014681</v>
      </c>
      <c r="E89" s="54">
        <v>12096.868999999999</v>
      </c>
      <c r="F89" s="193">
        <f t="shared" si="3"/>
        <v>19416.627147201467</v>
      </c>
      <c r="G89" s="68">
        <v>5027.2749999999996</v>
      </c>
      <c r="H89" s="68">
        <v>50108.909</v>
      </c>
      <c r="I89" s="63"/>
      <c r="J89" s="193">
        <f t="shared" si="4"/>
        <v>50108.909</v>
      </c>
      <c r="K89" s="68">
        <v>2507.893</v>
      </c>
      <c r="L89" s="54">
        <v>2637.0070000000001</v>
      </c>
      <c r="M89" s="54">
        <v>13.466000000000001</v>
      </c>
      <c r="N89" s="54">
        <v>45158.834999999999</v>
      </c>
      <c r="O89" s="54">
        <v>4382.0609999999997</v>
      </c>
      <c r="P89" s="54">
        <v>19632.463</v>
      </c>
      <c r="Q89" s="180">
        <f t="shared" si="5"/>
        <v>148884.53614720146</v>
      </c>
      <c r="R89" s="27"/>
    </row>
    <row r="90" spans="1:18">
      <c r="A90" s="310" t="s">
        <v>64</v>
      </c>
      <c r="B90" s="311"/>
      <c r="C90" s="32" t="s">
        <v>11</v>
      </c>
      <c r="D90" s="82">
        <v>0.1542</v>
      </c>
      <c r="E90" s="259">
        <v>1.1598999999999999</v>
      </c>
      <c r="F90" s="191">
        <f t="shared" si="3"/>
        <v>1.3140999999999998</v>
      </c>
      <c r="G90" s="249">
        <v>2.2355</v>
      </c>
      <c r="H90" s="249">
        <v>2.8134000000000001</v>
      </c>
      <c r="I90" s="174"/>
      <c r="J90" s="191">
        <f t="shared" si="4"/>
        <v>2.8134000000000001</v>
      </c>
      <c r="K90" s="249">
        <v>0.1043</v>
      </c>
      <c r="L90" s="33">
        <v>1.5905</v>
      </c>
      <c r="M90" s="33"/>
      <c r="N90" s="33">
        <v>1.2200000000000001E-2</v>
      </c>
      <c r="O90" s="33">
        <v>2E-3</v>
      </c>
      <c r="P90" s="33">
        <v>6.6299999999999998E-2</v>
      </c>
      <c r="Q90" s="175">
        <f t="shared" si="5"/>
        <v>8.138300000000001</v>
      </c>
      <c r="R90" s="27"/>
    </row>
    <row r="91" spans="1:18">
      <c r="A91" s="312"/>
      <c r="B91" s="313"/>
      <c r="C91" s="192" t="s">
        <v>13</v>
      </c>
      <c r="D91" s="89">
        <v>240.99119431088789</v>
      </c>
      <c r="E91" s="260">
        <v>1474.403</v>
      </c>
      <c r="F91" s="193">
        <f t="shared" si="3"/>
        <v>1715.394194310888</v>
      </c>
      <c r="G91" s="252">
        <v>3787.7440000000001</v>
      </c>
      <c r="H91" s="252">
        <v>4665.5569999999998</v>
      </c>
      <c r="I91" s="179"/>
      <c r="J91" s="193">
        <f t="shared" si="4"/>
        <v>4665.5569999999998</v>
      </c>
      <c r="K91" s="252">
        <v>136.495</v>
      </c>
      <c r="L91" s="54">
        <v>2735.6469999999999</v>
      </c>
      <c r="M91" s="54"/>
      <c r="N91" s="54">
        <v>13.5</v>
      </c>
      <c r="O91" s="54">
        <v>3.8879999999999999</v>
      </c>
      <c r="P91" s="54">
        <v>101.163</v>
      </c>
      <c r="Q91" s="180">
        <f t="shared" si="5"/>
        <v>13159.388194310888</v>
      </c>
      <c r="R91" s="27"/>
    </row>
    <row r="92" spans="1:18">
      <c r="A92" s="310" t="s">
        <v>65</v>
      </c>
      <c r="B92" s="311"/>
      <c r="C92" s="32" t="s">
        <v>11</v>
      </c>
      <c r="D92" s="80">
        <v>1E-3</v>
      </c>
      <c r="E92" s="259"/>
      <c r="F92" s="191">
        <f t="shared" si="3"/>
        <v>1E-3</v>
      </c>
      <c r="G92" s="249">
        <v>40.102800000000002</v>
      </c>
      <c r="H92" s="249">
        <v>694.4</v>
      </c>
      <c r="I92" s="174"/>
      <c r="J92" s="191">
        <f t="shared" si="4"/>
        <v>694.4</v>
      </c>
      <c r="K92" s="249">
        <v>283.197</v>
      </c>
      <c r="L92" s="33">
        <v>6.8205</v>
      </c>
      <c r="M92" s="33"/>
      <c r="N92" s="33">
        <v>3.2149999999999999</v>
      </c>
      <c r="O92" s="33"/>
      <c r="P92" s="33"/>
      <c r="Q92" s="175">
        <f t="shared" si="5"/>
        <v>1027.7362999999998</v>
      </c>
      <c r="R92" s="27"/>
    </row>
    <row r="93" spans="1:18">
      <c r="A93" s="312"/>
      <c r="B93" s="313"/>
      <c r="C93" s="192" t="s">
        <v>13</v>
      </c>
      <c r="D93" s="86">
        <v>0.10799999745042929</v>
      </c>
      <c r="E93" s="260"/>
      <c r="F93" s="193">
        <f t="shared" si="3"/>
        <v>0.10799999745042929</v>
      </c>
      <c r="G93" s="252">
        <v>4548.7539999999999</v>
      </c>
      <c r="H93" s="252">
        <v>114225.446</v>
      </c>
      <c r="I93" s="179"/>
      <c r="J93" s="193">
        <f t="shared" si="4"/>
        <v>114225.446</v>
      </c>
      <c r="K93" s="252">
        <v>37588.728000000003</v>
      </c>
      <c r="L93" s="54">
        <v>631.875</v>
      </c>
      <c r="M93" s="54"/>
      <c r="N93" s="54">
        <v>807.57</v>
      </c>
      <c r="O93" s="54"/>
      <c r="P93" s="54"/>
      <c r="Q93" s="180">
        <f t="shared" si="5"/>
        <v>157802.48099999747</v>
      </c>
      <c r="R93" s="27"/>
    </row>
    <row r="94" spans="1:18">
      <c r="A94" s="310" t="s">
        <v>66</v>
      </c>
      <c r="B94" s="311"/>
      <c r="C94" s="32" t="s">
        <v>11</v>
      </c>
      <c r="D94" s="85"/>
      <c r="E94" s="259">
        <v>1.5693999999999999</v>
      </c>
      <c r="F94" s="191">
        <f t="shared" si="3"/>
        <v>1.5693999999999999</v>
      </c>
      <c r="G94" s="249"/>
      <c r="H94" s="249">
        <v>1.7000000000000001E-2</v>
      </c>
      <c r="I94" s="174"/>
      <c r="J94" s="191">
        <f t="shared" si="4"/>
        <v>1.7000000000000001E-2</v>
      </c>
      <c r="K94" s="249">
        <v>1.5E-3</v>
      </c>
      <c r="L94" s="33"/>
      <c r="M94" s="33"/>
      <c r="N94" s="33"/>
      <c r="O94" s="33"/>
      <c r="P94" s="33"/>
      <c r="Q94" s="175">
        <f t="shared" si="5"/>
        <v>1.5878999999999999</v>
      </c>
      <c r="R94" s="27"/>
    </row>
    <row r="95" spans="1:18">
      <c r="A95" s="312"/>
      <c r="B95" s="313"/>
      <c r="C95" s="192" t="s">
        <v>13</v>
      </c>
      <c r="D95" s="86"/>
      <c r="E95" s="260">
        <v>717.59500000000003</v>
      </c>
      <c r="F95" s="193">
        <f t="shared" si="3"/>
        <v>717.59500000000003</v>
      </c>
      <c r="G95" s="252"/>
      <c r="H95" s="252">
        <v>50.198999999999998</v>
      </c>
      <c r="I95" s="179"/>
      <c r="J95" s="193">
        <f t="shared" si="4"/>
        <v>50.198999999999998</v>
      </c>
      <c r="K95" s="252">
        <v>1.62</v>
      </c>
      <c r="L95" s="54"/>
      <c r="M95" s="54"/>
      <c r="N95" s="54"/>
      <c r="O95" s="54"/>
      <c r="P95" s="54"/>
      <c r="Q95" s="180">
        <f t="shared" si="5"/>
        <v>769.41399999999999</v>
      </c>
      <c r="R95" s="27"/>
    </row>
    <row r="96" spans="1:18">
      <c r="A96" s="310" t="s">
        <v>67</v>
      </c>
      <c r="B96" s="311"/>
      <c r="C96" s="32" t="s">
        <v>11</v>
      </c>
      <c r="D96" s="82">
        <v>0.03</v>
      </c>
      <c r="E96" s="259">
        <v>2.1212</v>
      </c>
      <c r="F96" s="191">
        <f t="shared" si="3"/>
        <v>2.1511999999999998</v>
      </c>
      <c r="G96" s="249"/>
      <c r="H96" s="249">
        <v>17.491199999999999</v>
      </c>
      <c r="I96" s="174"/>
      <c r="J96" s="191">
        <f t="shared" si="4"/>
        <v>17.491199999999999</v>
      </c>
      <c r="K96" s="249">
        <v>0.77439999999999998</v>
      </c>
      <c r="L96" s="33"/>
      <c r="M96" s="33"/>
      <c r="N96" s="33"/>
      <c r="O96" s="33"/>
      <c r="P96" s="33"/>
      <c r="Q96" s="175">
        <f t="shared" si="5"/>
        <v>20.416799999999999</v>
      </c>
      <c r="R96" s="27"/>
    </row>
    <row r="97" spans="1:18">
      <c r="A97" s="312"/>
      <c r="B97" s="313"/>
      <c r="C97" s="192" t="s">
        <v>13</v>
      </c>
      <c r="D97" s="86">
        <v>107.99999745042929</v>
      </c>
      <c r="E97" s="260">
        <v>3045.5390000000002</v>
      </c>
      <c r="F97" s="193">
        <f t="shared" si="3"/>
        <v>3153.5389974504296</v>
      </c>
      <c r="G97" s="252"/>
      <c r="H97" s="252">
        <v>22242.642</v>
      </c>
      <c r="I97" s="179"/>
      <c r="J97" s="193">
        <f t="shared" si="4"/>
        <v>22242.642</v>
      </c>
      <c r="K97" s="252">
        <v>310.31099999999998</v>
      </c>
      <c r="L97" s="54"/>
      <c r="M97" s="54"/>
      <c r="N97" s="54"/>
      <c r="O97" s="54"/>
      <c r="P97" s="54"/>
      <c r="Q97" s="180">
        <f t="shared" si="5"/>
        <v>25706.49199745043</v>
      </c>
      <c r="R97" s="27"/>
    </row>
    <row r="98" spans="1:18">
      <c r="A98" s="310" t="s">
        <v>68</v>
      </c>
      <c r="B98" s="311"/>
      <c r="C98" s="32" t="s">
        <v>11</v>
      </c>
      <c r="D98" s="82"/>
      <c r="E98" s="259"/>
      <c r="F98" s="191">
        <f t="shared" si="3"/>
        <v>0</v>
      </c>
      <c r="G98" s="249"/>
      <c r="H98" s="249">
        <v>1.4E-3</v>
      </c>
      <c r="I98" s="174"/>
      <c r="J98" s="191">
        <f t="shared" si="4"/>
        <v>1.4E-3</v>
      </c>
      <c r="K98" s="249"/>
      <c r="L98" s="33"/>
      <c r="M98" s="33"/>
      <c r="N98" s="33"/>
      <c r="O98" s="33"/>
      <c r="P98" s="33"/>
      <c r="Q98" s="175">
        <f t="shared" si="5"/>
        <v>1.4E-3</v>
      </c>
      <c r="R98" s="27"/>
    </row>
    <row r="99" spans="1:18">
      <c r="A99" s="312"/>
      <c r="B99" s="313"/>
      <c r="C99" s="192" t="s">
        <v>13</v>
      </c>
      <c r="D99" s="81"/>
      <c r="E99" s="260"/>
      <c r="F99" s="193">
        <f t="shared" si="3"/>
        <v>0</v>
      </c>
      <c r="G99" s="252"/>
      <c r="H99" s="252">
        <v>1.3819999999999999</v>
      </c>
      <c r="I99" s="179"/>
      <c r="J99" s="193">
        <f t="shared" si="4"/>
        <v>1.3819999999999999</v>
      </c>
      <c r="K99" s="252"/>
      <c r="L99" s="54"/>
      <c r="M99" s="54"/>
      <c r="N99" s="54"/>
      <c r="O99" s="54"/>
      <c r="P99" s="59"/>
      <c r="Q99" s="180">
        <f t="shared" si="5"/>
        <v>1.3819999999999999</v>
      </c>
      <c r="R99" s="27"/>
    </row>
    <row r="100" spans="1:18">
      <c r="A100" s="310" t="s">
        <v>69</v>
      </c>
      <c r="B100" s="311"/>
      <c r="C100" s="32" t="s">
        <v>11</v>
      </c>
      <c r="D100" s="82"/>
      <c r="E100" s="259"/>
      <c r="F100" s="191">
        <f t="shared" si="3"/>
        <v>0</v>
      </c>
      <c r="G100" s="249"/>
      <c r="H100" s="249"/>
      <c r="I100" s="174"/>
      <c r="J100" s="191">
        <f t="shared" si="4"/>
        <v>0</v>
      </c>
      <c r="K100" s="249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84"/>
      <c r="E101" s="260"/>
      <c r="F101" s="193">
        <f t="shared" si="3"/>
        <v>0</v>
      </c>
      <c r="G101" s="252"/>
      <c r="H101" s="252"/>
      <c r="I101" s="179"/>
      <c r="J101" s="193">
        <f t="shared" si="4"/>
        <v>0</v>
      </c>
      <c r="K101" s="252"/>
      <c r="L101" s="54"/>
      <c r="M101" s="54"/>
      <c r="N101" s="54"/>
      <c r="O101" s="54"/>
      <c r="P101" s="59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85">
        <v>3.7755399999999999</v>
      </c>
      <c r="E102" s="259">
        <v>936.35450000000003</v>
      </c>
      <c r="F102" s="191">
        <f t="shared" si="3"/>
        <v>940.13004000000001</v>
      </c>
      <c r="G102" s="249">
        <v>53.381900000000002</v>
      </c>
      <c r="H102" s="249">
        <v>1145.3827000000001</v>
      </c>
      <c r="I102" s="174"/>
      <c r="J102" s="191">
        <f t="shared" si="4"/>
        <v>1145.3827000000001</v>
      </c>
      <c r="K102" s="249">
        <v>15.421099999999999</v>
      </c>
      <c r="L102" s="33">
        <v>290.41849999999999</v>
      </c>
      <c r="M102" s="33">
        <v>0.1079</v>
      </c>
      <c r="N102" s="33">
        <v>29.396999999999998</v>
      </c>
      <c r="O102" s="33">
        <v>3.0583999999999998</v>
      </c>
      <c r="P102" s="33">
        <v>7.5164</v>
      </c>
      <c r="Q102" s="175">
        <f t="shared" si="5"/>
        <v>2484.8139399999995</v>
      </c>
      <c r="R102" s="27"/>
    </row>
    <row r="103" spans="1:18">
      <c r="A103" s="312"/>
      <c r="B103" s="313"/>
      <c r="C103" s="192" t="s">
        <v>13</v>
      </c>
      <c r="D103" s="86">
        <v>6019.8950178875148</v>
      </c>
      <c r="E103" s="260">
        <v>407218.23800000001</v>
      </c>
      <c r="F103" s="193">
        <f t="shared" si="3"/>
        <v>413238.13301788754</v>
      </c>
      <c r="G103" s="252">
        <v>17202.769</v>
      </c>
      <c r="H103" s="252">
        <v>489214.08100000001</v>
      </c>
      <c r="I103" s="179"/>
      <c r="J103" s="193">
        <f t="shared" si="4"/>
        <v>489214.08100000001</v>
      </c>
      <c r="K103" s="252">
        <v>5760.91</v>
      </c>
      <c r="L103" s="54">
        <v>10087.906000000001</v>
      </c>
      <c r="M103" s="54">
        <v>40.246000000000002</v>
      </c>
      <c r="N103" s="54">
        <v>11781.073</v>
      </c>
      <c r="O103" s="54">
        <v>2693.0630000000001</v>
      </c>
      <c r="P103" s="54">
        <v>4283.692</v>
      </c>
      <c r="Q103" s="180">
        <f t="shared" si="5"/>
        <v>954301.87301788758</v>
      </c>
      <c r="R103" s="27"/>
    </row>
    <row r="104" spans="1:18">
      <c r="A104" s="314" t="s">
        <v>71</v>
      </c>
      <c r="B104" s="315"/>
      <c r="C104" s="32" t="s">
        <v>11</v>
      </c>
      <c r="D104" s="49">
        <v>489.33783999999986</v>
      </c>
      <c r="E104" s="33">
        <v>1409.8886</v>
      </c>
      <c r="F104" s="191">
        <f t="shared" si="3"/>
        <v>1899.2264399999999</v>
      </c>
      <c r="G104" s="49">
        <v>2223.3208999999997</v>
      </c>
      <c r="H104" s="49">
        <v>10273.061799999998</v>
      </c>
      <c r="I104" s="50"/>
      <c r="J104" s="191">
        <f t="shared" si="4"/>
        <v>10273.061799999998</v>
      </c>
      <c r="K104" s="49">
        <v>1931.5099999999998</v>
      </c>
      <c r="L104" s="33">
        <v>462.67985999999996</v>
      </c>
      <c r="M104" s="33">
        <v>0.15809999999999999</v>
      </c>
      <c r="N104" s="33">
        <v>123.37120000000002</v>
      </c>
      <c r="O104" s="33">
        <v>10.511199999999999</v>
      </c>
      <c r="P104" s="33">
        <v>44.694969999999991</v>
      </c>
      <c r="Q104" s="175">
        <f t="shared" si="5"/>
        <v>16968.534469999999</v>
      </c>
      <c r="R104" s="27"/>
    </row>
    <row r="105" spans="1:18">
      <c r="A105" s="316"/>
      <c r="B105" s="317"/>
      <c r="C105" s="192" t="s">
        <v>13</v>
      </c>
      <c r="D105" s="68">
        <v>190378.19538571587</v>
      </c>
      <c r="E105" s="54">
        <v>706166.86599999992</v>
      </c>
      <c r="F105" s="193">
        <f t="shared" si="3"/>
        <v>896545.06138571585</v>
      </c>
      <c r="G105" s="68">
        <v>539772.49200000009</v>
      </c>
      <c r="H105" s="68">
        <v>1435498.5529999998</v>
      </c>
      <c r="I105" s="63"/>
      <c r="J105" s="193">
        <f t="shared" si="4"/>
        <v>1435498.5529999998</v>
      </c>
      <c r="K105" s="68">
        <v>453348.37399999995</v>
      </c>
      <c r="L105" s="54">
        <v>95747.214000000007</v>
      </c>
      <c r="M105" s="54">
        <v>53.712000000000003</v>
      </c>
      <c r="N105" s="54">
        <v>58158.539000000004</v>
      </c>
      <c r="O105" s="54">
        <v>7393.0649999999996</v>
      </c>
      <c r="P105" s="54">
        <v>24218.361000000001</v>
      </c>
      <c r="Q105" s="180">
        <f t="shared" si="5"/>
        <v>3510735.3713857154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82"/>
      <c r="E106" s="259"/>
      <c r="F106" s="191">
        <f t="shared" si="3"/>
        <v>0</v>
      </c>
      <c r="G106" s="249"/>
      <c r="H106" s="249">
        <v>0.99719999999999998</v>
      </c>
      <c r="I106" s="174"/>
      <c r="J106" s="191">
        <f t="shared" si="4"/>
        <v>0.99719999999999998</v>
      </c>
      <c r="K106" s="249">
        <v>0.10150000000000001</v>
      </c>
      <c r="L106" s="33"/>
      <c r="M106" s="33"/>
      <c r="N106" s="33"/>
      <c r="O106" s="33">
        <v>0</v>
      </c>
      <c r="P106" s="33"/>
      <c r="Q106" s="175">
        <f t="shared" si="5"/>
        <v>1.0987</v>
      </c>
      <c r="R106" s="27"/>
    </row>
    <row r="107" spans="1:18">
      <c r="A107" s="172" t="s">
        <v>0</v>
      </c>
      <c r="B107" s="307"/>
      <c r="C107" s="192" t="s">
        <v>13</v>
      </c>
      <c r="D107" s="81"/>
      <c r="E107" s="261"/>
      <c r="F107" s="193">
        <f t="shared" si="3"/>
        <v>0</v>
      </c>
      <c r="G107" s="252"/>
      <c r="H107" s="252">
        <v>3502.83</v>
      </c>
      <c r="I107" s="179"/>
      <c r="J107" s="193">
        <f t="shared" si="4"/>
        <v>3502.83</v>
      </c>
      <c r="K107" s="252">
        <v>415.52</v>
      </c>
      <c r="L107" s="54"/>
      <c r="M107" s="54"/>
      <c r="N107" s="54"/>
      <c r="O107" s="54">
        <v>3871.3490000000002</v>
      </c>
      <c r="P107" s="59"/>
      <c r="Q107" s="180">
        <f t="shared" si="5"/>
        <v>7789.6990000000005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85">
        <v>3.7332999999999998</v>
      </c>
      <c r="E108" s="257">
        <v>0.93979999999999997</v>
      </c>
      <c r="F108" s="191">
        <f t="shared" si="3"/>
        <v>4.6730999999999998</v>
      </c>
      <c r="G108" s="249">
        <v>7.8175999999999997</v>
      </c>
      <c r="H108" s="249">
        <v>41.106000000000002</v>
      </c>
      <c r="I108" s="174"/>
      <c r="J108" s="191">
        <f t="shared" si="4"/>
        <v>41.106000000000002</v>
      </c>
      <c r="K108" s="249">
        <v>5.3960999999999997</v>
      </c>
      <c r="L108" s="33">
        <v>15.2103</v>
      </c>
      <c r="M108" s="33"/>
      <c r="N108" s="33">
        <v>0.81699999999999995</v>
      </c>
      <c r="O108" s="33">
        <v>3.3792</v>
      </c>
      <c r="P108" s="33">
        <v>0.33979999999999999</v>
      </c>
      <c r="Q108" s="175">
        <f t="shared" si="5"/>
        <v>78.739099999999979</v>
      </c>
      <c r="R108" s="27"/>
    </row>
    <row r="109" spans="1:18">
      <c r="A109" s="176" t="s">
        <v>0</v>
      </c>
      <c r="B109" s="307"/>
      <c r="C109" s="192" t="s">
        <v>13</v>
      </c>
      <c r="D109" s="86">
        <v>1808.2849973115688</v>
      </c>
      <c r="E109" s="258">
        <v>642.33500000000004</v>
      </c>
      <c r="F109" s="193">
        <f t="shared" si="3"/>
        <v>2450.619997311569</v>
      </c>
      <c r="G109" s="252">
        <v>5300.5119999999997</v>
      </c>
      <c r="H109" s="252">
        <v>16481.498</v>
      </c>
      <c r="I109" s="179"/>
      <c r="J109" s="193">
        <f t="shared" si="4"/>
        <v>16481.498</v>
      </c>
      <c r="K109" s="252">
        <v>2958.9180000000001</v>
      </c>
      <c r="L109" s="54">
        <v>9049.33</v>
      </c>
      <c r="M109" s="54"/>
      <c r="N109" s="54">
        <v>333.03199999999998</v>
      </c>
      <c r="O109" s="54">
        <v>1710.952</v>
      </c>
      <c r="P109" s="54">
        <v>177.089</v>
      </c>
      <c r="Q109" s="180">
        <f t="shared" si="5"/>
        <v>38461.950997311564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85">
        <v>2.6100000000000002E-2</v>
      </c>
      <c r="E110" s="257">
        <v>1.4195</v>
      </c>
      <c r="F110" s="191">
        <f t="shared" si="3"/>
        <v>1.4456</v>
      </c>
      <c r="G110" s="249">
        <v>5.4180000000000001</v>
      </c>
      <c r="H110" s="249">
        <v>12.790900000000001</v>
      </c>
      <c r="I110" s="174"/>
      <c r="J110" s="191">
        <f t="shared" si="4"/>
        <v>12.790900000000001</v>
      </c>
      <c r="K110" s="249">
        <v>2.2421000000000002</v>
      </c>
      <c r="L110" s="33">
        <v>0.13150000000000001</v>
      </c>
      <c r="M110" s="33"/>
      <c r="N110" s="33">
        <v>5.4899999999999997E-2</v>
      </c>
      <c r="O110" s="33">
        <v>5.11E-2</v>
      </c>
      <c r="P110" s="33"/>
      <c r="Q110" s="175">
        <f t="shared" si="5"/>
        <v>22.1341</v>
      </c>
      <c r="R110" s="27"/>
    </row>
    <row r="111" spans="1:18">
      <c r="A111" s="176"/>
      <c r="B111" s="307"/>
      <c r="C111" s="192" t="s">
        <v>13</v>
      </c>
      <c r="D111" s="86">
        <v>21.437999493910215</v>
      </c>
      <c r="E111" s="258">
        <v>1047.336</v>
      </c>
      <c r="F111" s="193">
        <f t="shared" si="3"/>
        <v>1068.7739994939102</v>
      </c>
      <c r="G111" s="252">
        <v>1117.8009999999999</v>
      </c>
      <c r="H111" s="252">
        <v>6166.7529999999997</v>
      </c>
      <c r="I111" s="179"/>
      <c r="J111" s="193">
        <f t="shared" si="4"/>
        <v>6166.7529999999997</v>
      </c>
      <c r="K111" s="252">
        <v>927.46</v>
      </c>
      <c r="L111" s="54">
        <v>93.372</v>
      </c>
      <c r="M111" s="54"/>
      <c r="N111" s="54">
        <v>6.4160000000000004</v>
      </c>
      <c r="O111" s="54">
        <v>94.132000000000005</v>
      </c>
      <c r="P111" s="54"/>
      <c r="Q111" s="180">
        <f t="shared" si="5"/>
        <v>9474.7079994939086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82"/>
      <c r="E112" s="257">
        <v>0.43740000000000001</v>
      </c>
      <c r="F112" s="191">
        <f t="shared" si="3"/>
        <v>0.43740000000000001</v>
      </c>
      <c r="G112" s="249">
        <v>3.7699999999999997E-2</v>
      </c>
      <c r="H112" s="249">
        <v>8.3386999999999993</v>
      </c>
      <c r="I112" s="174"/>
      <c r="J112" s="191">
        <f t="shared" si="4"/>
        <v>8.3386999999999993</v>
      </c>
      <c r="K112" s="249">
        <v>0.03</v>
      </c>
      <c r="L112" s="33">
        <v>1.52E-2</v>
      </c>
      <c r="M112" s="33">
        <v>8.0000000000000002E-3</v>
      </c>
      <c r="N112" s="33">
        <v>0</v>
      </c>
      <c r="O112" s="33"/>
      <c r="P112" s="33">
        <v>0.57040000000000002</v>
      </c>
      <c r="Q112" s="175">
        <f t="shared" si="5"/>
        <v>9.4373999999999967</v>
      </c>
      <c r="R112" s="27"/>
    </row>
    <row r="113" spans="1:18">
      <c r="A113" s="176"/>
      <c r="B113" s="307"/>
      <c r="C113" s="192" t="s">
        <v>13</v>
      </c>
      <c r="D113" s="89"/>
      <c r="E113" s="258">
        <v>1288.9680000000001</v>
      </c>
      <c r="F113" s="193">
        <f t="shared" si="3"/>
        <v>1288.9680000000001</v>
      </c>
      <c r="G113" s="252">
        <v>55.584000000000003</v>
      </c>
      <c r="H113" s="252">
        <v>16700.931</v>
      </c>
      <c r="I113" s="179"/>
      <c r="J113" s="193">
        <f t="shared" si="4"/>
        <v>16700.931</v>
      </c>
      <c r="K113" s="252">
        <v>55.08</v>
      </c>
      <c r="L113" s="54">
        <v>12.788</v>
      </c>
      <c r="M113" s="54">
        <v>6.048</v>
      </c>
      <c r="N113" s="54">
        <v>0.54</v>
      </c>
      <c r="O113" s="54"/>
      <c r="P113" s="54">
        <v>1022.511</v>
      </c>
      <c r="Q113" s="180">
        <f t="shared" si="5"/>
        <v>19142.45</v>
      </c>
      <c r="R113" s="27"/>
    </row>
    <row r="114" spans="1:18">
      <c r="A114" s="176"/>
      <c r="B114" s="306" t="s">
        <v>78</v>
      </c>
      <c r="C114" s="32" t="s">
        <v>11</v>
      </c>
      <c r="D114" s="80">
        <v>1.8592</v>
      </c>
      <c r="E114" s="262">
        <v>2.0354999999999999</v>
      </c>
      <c r="F114" s="191">
        <f t="shared" si="3"/>
        <v>3.8946999999999998</v>
      </c>
      <c r="G114" s="249">
        <v>1.6315</v>
      </c>
      <c r="H114" s="249">
        <v>6.5401999999999996</v>
      </c>
      <c r="I114" s="174"/>
      <c r="J114" s="191">
        <f t="shared" si="4"/>
        <v>6.5401999999999996</v>
      </c>
      <c r="K114" s="249">
        <v>0.61470000000000002</v>
      </c>
      <c r="L114" s="33">
        <v>2.1890000000000001</v>
      </c>
      <c r="M114" s="33">
        <v>0.34399999999999997</v>
      </c>
      <c r="N114" s="33">
        <v>2.1608999999999998</v>
      </c>
      <c r="O114" s="33">
        <v>4.0399999999999998E-2</v>
      </c>
      <c r="P114" s="33">
        <v>5.5861000000000001</v>
      </c>
      <c r="Q114" s="175">
        <f t="shared" si="5"/>
        <v>23.0015</v>
      </c>
      <c r="R114" s="27"/>
    </row>
    <row r="115" spans="1:18">
      <c r="A115" s="176"/>
      <c r="B115" s="307"/>
      <c r="C115" s="192" t="s">
        <v>13</v>
      </c>
      <c r="D115" s="86">
        <v>1939.690754209455</v>
      </c>
      <c r="E115" s="258">
        <v>2192.549</v>
      </c>
      <c r="F115" s="193">
        <f t="shared" si="3"/>
        <v>4132.239754209455</v>
      </c>
      <c r="G115" s="252">
        <v>1939.231</v>
      </c>
      <c r="H115" s="252">
        <v>7654.8209999999999</v>
      </c>
      <c r="I115" s="179"/>
      <c r="J115" s="193">
        <f t="shared" si="4"/>
        <v>7654.8209999999999</v>
      </c>
      <c r="K115" s="252">
        <v>426.29700000000003</v>
      </c>
      <c r="L115" s="54">
        <v>1149.0530000000001</v>
      </c>
      <c r="M115" s="54">
        <v>380.14100000000002</v>
      </c>
      <c r="N115" s="54">
        <v>2337.482</v>
      </c>
      <c r="O115" s="54">
        <v>23.242000000000001</v>
      </c>
      <c r="P115" s="54">
        <v>6908.0150000000003</v>
      </c>
      <c r="Q115" s="180">
        <f t="shared" si="5"/>
        <v>24950.521754209454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82"/>
      <c r="E116" s="257"/>
      <c r="F116" s="191">
        <f t="shared" si="3"/>
        <v>0</v>
      </c>
      <c r="G116" s="249">
        <v>1.6E-2</v>
      </c>
      <c r="H116" s="249"/>
      <c r="I116" s="174"/>
      <c r="J116" s="191">
        <f t="shared" si="4"/>
        <v>0</v>
      </c>
      <c r="K116" s="249">
        <v>69</v>
      </c>
      <c r="L116" s="33"/>
      <c r="M116" s="33"/>
      <c r="N116" s="33"/>
      <c r="O116" s="33"/>
      <c r="P116" s="33"/>
      <c r="Q116" s="175">
        <f t="shared" si="5"/>
        <v>69.016000000000005</v>
      </c>
      <c r="R116" s="27"/>
    </row>
    <row r="117" spans="1:18">
      <c r="A117" s="176"/>
      <c r="B117" s="307"/>
      <c r="C117" s="192" t="s">
        <v>13</v>
      </c>
      <c r="D117" s="90"/>
      <c r="E117" s="258"/>
      <c r="F117" s="193">
        <f t="shared" si="3"/>
        <v>0</v>
      </c>
      <c r="G117" s="252">
        <v>0.13500000000000001</v>
      </c>
      <c r="H117" s="252"/>
      <c r="I117" s="179"/>
      <c r="J117" s="193">
        <f t="shared" si="4"/>
        <v>0</v>
      </c>
      <c r="K117" s="252">
        <v>3964.14</v>
      </c>
      <c r="L117" s="54"/>
      <c r="M117" s="54"/>
      <c r="N117" s="54"/>
      <c r="O117" s="54"/>
      <c r="P117" s="54"/>
      <c r="Q117" s="180">
        <f t="shared" si="5"/>
        <v>3964.2750000000001</v>
      </c>
      <c r="R117" s="27"/>
    </row>
    <row r="118" spans="1:18">
      <c r="A118" s="176"/>
      <c r="B118" s="306" t="s">
        <v>81</v>
      </c>
      <c r="C118" s="32" t="s">
        <v>11</v>
      </c>
      <c r="D118" s="82">
        <v>8.9999999999999993E-3</v>
      </c>
      <c r="E118" s="257">
        <v>0.1326</v>
      </c>
      <c r="F118" s="191">
        <f t="shared" si="3"/>
        <v>0.1416</v>
      </c>
      <c r="G118" s="249"/>
      <c r="H118" s="249"/>
      <c r="I118" s="174"/>
      <c r="J118" s="191">
        <f t="shared" si="4"/>
        <v>0</v>
      </c>
      <c r="K118" s="249"/>
      <c r="L118" s="33"/>
      <c r="M118" s="33"/>
      <c r="N118" s="33"/>
      <c r="O118" s="33"/>
      <c r="P118" s="33"/>
      <c r="Q118" s="175">
        <f t="shared" si="5"/>
        <v>0.1416</v>
      </c>
      <c r="R118" s="27"/>
    </row>
    <row r="119" spans="1:18">
      <c r="A119" s="176"/>
      <c r="B119" s="307"/>
      <c r="C119" s="192" t="s">
        <v>13</v>
      </c>
      <c r="D119" s="81">
        <v>5.9939998584988254</v>
      </c>
      <c r="E119" s="258">
        <v>90.661000000000001</v>
      </c>
      <c r="F119" s="193">
        <f t="shared" si="3"/>
        <v>96.654999858498826</v>
      </c>
      <c r="G119" s="252"/>
      <c r="H119" s="252"/>
      <c r="I119" s="179"/>
      <c r="J119" s="193">
        <f t="shared" si="4"/>
        <v>0</v>
      </c>
      <c r="K119" s="252"/>
      <c r="L119" s="54"/>
      <c r="M119" s="54"/>
      <c r="N119" s="54"/>
      <c r="O119" s="54"/>
      <c r="P119" s="54"/>
      <c r="Q119" s="180">
        <f t="shared" si="5"/>
        <v>96.654999858498826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85"/>
      <c r="E120" s="257"/>
      <c r="F120" s="191">
        <f t="shared" si="3"/>
        <v>0</v>
      </c>
      <c r="G120" s="249"/>
      <c r="H120" s="249"/>
      <c r="I120" s="174"/>
      <c r="J120" s="191">
        <f t="shared" si="4"/>
        <v>0</v>
      </c>
      <c r="K120" s="249">
        <v>0.72</v>
      </c>
      <c r="L120" s="33"/>
      <c r="M120" s="33"/>
      <c r="N120" s="33"/>
      <c r="O120" s="33"/>
      <c r="P120" s="33"/>
      <c r="Q120" s="175">
        <f t="shared" si="5"/>
        <v>0.72</v>
      </c>
      <c r="R120" s="27"/>
    </row>
    <row r="121" spans="1:18">
      <c r="A121" s="176"/>
      <c r="B121" s="307"/>
      <c r="C121" s="192" t="s">
        <v>13</v>
      </c>
      <c r="D121" s="86"/>
      <c r="E121" s="258"/>
      <c r="F121" s="193">
        <f t="shared" si="3"/>
        <v>0</v>
      </c>
      <c r="G121" s="252"/>
      <c r="H121" s="252"/>
      <c r="I121" s="179"/>
      <c r="J121" s="193">
        <f t="shared" si="4"/>
        <v>0</v>
      </c>
      <c r="K121" s="252">
        <v>68.040000000000006</v>
      </c>
      <c r="L121" s="54"/>
      <c r="M121" s="54"/>
      <c r="N121" s="54"/>
      <c r="O121" s="54"/>
      <c r="P121" s="59"/>
      <c r="Q121" s="180">
        <f t="shared" si="5"/>
        <v>68.040000000000006</v>
      </c>
      <c r="R121" s="27"/>
    </row>
    <row r="122" spans="1:18">
      <c r="A122" s="176"/>
      <c r="B122" s="306" t="s">
        <v>84</v>
      </c>
      <c r="C122" s="32" t="s">
        <v>11</v>
      </c>
      <c r="D122" s="85">
        <v>5.9570999999999996</v>
      </c>
      <c r="E122" s="257">
        <v>0.84519999999999995</v>
      </c>
      <c r="F122" s="191">
        <f t="shared" si="3"/>
        <v>6.8022999999999998</v>
      </c>
      <c r="G122" s="249">
        <v>4.5731000000000002</v>
      </c>
      <c r="H122" s="249">
        <v>3.7633999999999999</v>
      </c>
      <c r="I122" s="174"/>
      <c r="J122" s="191">
        <f t="shared" si="4"/>
        <v>3.7633999999999999</v>
      </c>
      <c r="K122" s="249">
        <v>7.0000000000000007E-2</v>
      </c>
      <c r="L122" s="33">
        <v>1.1389</v>
      </c>
      <c r="M122" s="33">
        <v>3.5331999999999999</v>
      </c>
      <c r="N122" s="33">
        <v>0.50070000000000003</v>
      </c>
      <c r="O122" s="33"/>
      <c r="P122" s="33">
        <v>1.0999999999999999E-2</v>
      </c>
      <c r="Q122" s="175">
        <f t="shared" si="5"/>
        <v>20.392599999999998</v>
      </c>
      <c r="R122" s="27"/>
    </row>
    <row r="123" spans="1:18">
      <c r="A123" s="176"/>
      <c r="B123" s="307"/>
      <c r="C123" s="192" t="s">
        <v>13</v>
      </c>
      <c r="D123" s="86">
        <v>3754.2991513717461</v>
      </c>
      <c r="E123" s="258">
        <v>578.59299999999996</v>
      </c>
      <c r="F123" s="193">
        <f t="shared" si="3"/>
        <v>4332.892151371746</v>
      </c>
      <c r="G123" s="252">
        <v>5039.5770000000002</v>
      </c>
      <c r="H123" s="252">
        <v>2809.893</v>
      </c>
      <c r="I123" s="179"/>
      <c r="J123" s="193">
        <f t="shared" si="4"/>
        <v>2809.893</v>
      </c>
      <c r="K123" s="252">
        <v>49.14</v>
      </c>
      <c r="L123" s="54">
        <v>1706.0640000000001</v>
      </c>
      <c r="M123" s="54">
        <v>4984.6710000000003</v>
      </c>
      <c r="N123" s="54">
        <v>724.02300000000002</v>
      </c>
      <c r="O123" s="54"/>
      <c r="P123" s="54">
        <v>9.1259999999999994</v>
      </c>
      <c r="Q123" s="180">
        <f t="shared" si="5"/>
        <v>19655.386151371746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85">
        <v>1.3593</v>
      </c>
      <c r="E124" s="257">
        <v>0.4027</v>
      </c>
      <c r="F124" s="191">
        <f t="shared" si="3"/>
        <v>1.762</v>
      </c>
      <c r="G124" s="249">
        <v>0.59179999999999999</v>
      </c>
      <c r="H124" s="249">
        <v>3.2229000000000001</v>
      </c>
      <c r="I124" s="174"/>
      <c r="J124" s="191">
        <f t="shared" si="4"/>
        <v>3.2229000000000001</v>
      </c>
      <c r="K124" s="249">
        <v>0.32469999999999999</v>
      </c>
      <c r="L124" s="33">
        <v>1.1947000000000001</v>
      </c>
      <c r="M124" s="33">
        <v>7.9100000000000004E-2</v>
      </c>
      <c r="N124" s="33">
        <v>3.44E-2</v>
      </c>
      <c r="O124" s="33"/>
      <c r="P124" s="33">
        <v>2.4310999999999998</v>
      </c>
      <c r="Q124" s="175">
        <f t="shared" si="5"/>
        <v>9.6407000000000007</v>
      </c>
      <c r="R124" s="27"/>
    </row>
    <row r="125" spans="1:18">
      <c r="A125" s="27"/>
      <c r="B125" s="307"/>
      <c r="C125" s="192" t="s">
        <v>13</v>
      </c>
      <c r="D125" s="84">
        <v>2063.9501512760467</v>
      </c>
      <c r="E125" s="258">
        <v>305.428</v>
      </c>
      <c r="F125" s="193">
        <f t="shared" si="3"/>
        <v>2369.3781512760465</v>
      </c>
      <c r="G125" s="252">
        <v>251.83099999999999</v>
      </c>
      <c r="H125" s="252">
        <v>7880.3339999999998</v>
      </c>
      <c r="I125" s="179"/>
      <c r="J125" s="193">
        <f t="shared" si="4"/>
        <v>7880.3339999999998</v>
      </c>
      <c r="K125" s="252">
        <v>197.07300000000001</v>
      </c>
      <c r="L125" s="54">
        <v>684.91499999999996</v>
      </c>
      <c r="M125" s="54">
        <v>40.256</v>
      </c>
      <c r="N125" s="54">
        <v>16.329999999999998</v>
      </c>
      <c r="O125" s="54"/>
      <c r="P125" s="54">
        <v>19938.84</v>
      </c>
      <c r="Q125" s="180">
        <f t="shared" si="5"/>
        <v>31378.957151276045</v>
      </c>
      <c r="R125" s="27"/>
    </row>
    <row r="126" spans="1:18">
      <c r="A126" s="27"/>
      <c r="B126" s="46" t="s">
        <v>15</v>
      </c>
      <c r="C126" s="32" t="s">
        <v>11</v>
      </c>
      <c r="D126" s="85">
        <v>4.8419999999999996</v>
      </c>
      <c r="E126" s="257">
        <v>5.0999999999999997E-2</v>
      </c>
      <c r="F126" s="191">
        <f t="shared" si="3"/>
        <v>4.8929999999999998</v>
      </c>
      <c r="G126" s="249">
        <v>8.7840000000000007</v>
      </c>
      <c r="H126" s="249">
        <v>7.5305</v>
      </c>
      <c r="I126" s="174"/>
      <c r="J126" s="191">
        <f t="shared" si="4"/>
        <v>7.5305</v>
      </c>
      <c r="K126" s="249"/>
      <c r="L126" s="33">
        <v>11.0227</v>
      </c>
      <c r="M126" s="33"/>
      <c r="N126" s="33"/>
      <c r="O126" s="33"/>
      <c r="P126" s="33">
        <v>1.4565999999999999</v>
      </c>
      <c r="Q126" s="175">
        <f t="shared" si="5"/>
        <v>33.686799999999998</v>
      </c>
      <c r="R126" s="27"/>
    </row>
    <row r="127" spans="1:18">
      <c r="A127" s="27"/>
      <c r="B127" s="177" t="s">
        <v>86</v>
      </c>
      <c r="C127" s="192" t="s">
        <v>13</v>
      </c>
      <c r="D127" s="86">
        <v>1516.287564204792</v>
      </c>
      <c r="E127" s="258">
        <v>136.404</v>
      </c>
      <c r="F127" s="193">
        <f t="shared" si="3"/>
        <v>1652.691564204792</v>
      </c>
      <c r="G127" s="252">
        <v>2478.424</v>
      </c>
      <c r="H127" s="252">
        <v>5683.5209999999997</v>
      </c>
      <c r="I127" s="179"/>
      <c r="J127" s="193">
        <f t="shared" si="4"/>
        <v>5683.5209999999997</v>
      </c>
      <c r="K127" s="252"/>
      <c r="L127" s="54">
        <v>1250.0740000000001</v>
      </c>
      <c r="M127" s="54"/>
      <c r="N127" s="54"/>
      <c r="O127" s="54"/>
      <c r="P127" s="54">
        <v>2357.8130000000001</v>
      </c>
      <c r="Q127" s="180">
        <f t="shared" si="5"/>
        <v>13422.523564204794</v>
      </c>
      <c r="R127" s="27"/>
    </row>
    <row r="128" spans="1:18">
      <c r="A128" s="27"/>
      <c r="B128" s="308" t="s">
        <v>19</v>
      </c>
      <c r="C128" s="32" t="s">
        <v>11</v>
      </c>
      <c r="D128" s="49">
        <v>17.785999999999998</v>
      </c>
      <c r="E128" s="33">
        <v>6.2637000000000009</v>
      </c>
      <c r="F128" s="191">
        <f t="shared" si="3"/>
        <v>24.049699999999998</v>
      </c>
      <c r="G128" s="49">
        <v>28.869699999999995</v>
      </c>
      <c r="H128" s="49">
        <v>84.2898</v>
      </c>
      <c r="I128" s="50"/>
      <c r="J128" s="191">
        <f t="shared" si="4"/>
        <v>84.2898</v>
      </c>
      <c r="K128" s="49">
        <v>78.499099999999999</v>
      </c>
      <c r="L128" s="33">
        <v>30.9023</v>
      </c>
      <c r="M128" s="33">
        <v>3.9642999999999997</v>
      </c>
      <c r="N128" s="33">
        <v>3.5679000000000003</v>
      </c>
      <c r="O128" s="33">
        <v>3.4706999999999999</v>
      </c>
      <c r="P128" s="33">
        <v>10.395</v>
      </c>
      <c r="Q128" s="175">
        <f t="shared" si="5"/>
        <v>268.00850000000003</v>
      </c>
      <c r="R128" s="27"/>
    </row>
    <row r="129" spans="1:18">
      <c r="A129" s="183"/>
      <c r="B129" s="309"/>
      <c r="C129" s="192" t="s">
        <v>13</v>
      </c>
      <c r="D129" s="68">
        <v>11109.944617726018</v>
      </c>
      <c r="E129" s="54">
        <v>6282.2739999999994</v>
      </c>
      <c r="F129" s="193">
        <f t="shared" si="3"/>
        <v>17392.218617726016</v>
      </c>
      <c r="G129" s="68">
        <v>16183.095000000001</v>
      </c>
      <c r="H129" s="68">
        <v>66880.580999999991</v>
      </c>
      <c r="I129" s="63"/>
      <c r="J129" s="193">
        <f t="shared" si="4"/>
        <v>66880.580999999991</v>
      </c>
      <c r="K129" s="68">
        <v>9061.6679999999997</v>
      </c>
      <c r="L129" s="54">
        <v>13945.596000000001</v>
      </c>
      <c r="M129" s="54">
        <v>5411.1160000000009</v>
      </c>
      <c r="N129" s="54">
        <v>3417.8229999999999</v>
      </c>
      <c r="O129" s="54">
        <v>5699.6750000000002</v>
      </c>
      <c r="P129" s="54">
        <v>30413.394</v>
      </c>
      <c r="Q129" s="180">
        <f t="shared" si="5"/>
        <v>168405.166617726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82"/>
      <c r="E130" s="257"/>
      <c r="F130" s="191">
        <f t="shared" si="3"/>
        <v>0</v>
      </c>
      <c r="G130" s="249"/>
      <c r="H130" s="249"/>
      <c r="I130" s="174"/>
      <c r="J130" s="191">
        <f t="shared" si="4"/>
        <v>0</v>
      </c>
      <c r="K130" s="249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81"/>
      <c r="E131" s="258"/>
      <c r="F131" s="193">
        <f t="shared" si="3"/>
        <v>0</v>
      </c>
      <c r="G131" s="252"/>
      <c r="H131" s="252"/>
      <c r="I131" s="179"/>
      <c r="J131" s="193">
        <f t="shared" si="4"/>
        <v>0</v>
      </c>
      <c r="K131" s="252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82">
        <v>0.13500000000000001</v>
      </c>
      <c r="E132" s="257"/>
      <c r="F132" s="191">
        <f t="shared" si="3"/>
        <v>0.13500000000000001</v>
      </c>
      <c r="G132" s="249">
        <v>0.30499999999999999</v>
      </c>
      <c r="H132" s="249"/>
      <c r="I132" s="174"/>
      <c r="J132" s="191">
        <f t="shared" si="4"/>
        <v>0</v>
      </c>
      <c r="K132" s="249"/>
      <c r="L132" s="33"/>
      <c r="M132" s="33"/>
      <c r="N132" s="33"/>
      <c r="O132" s="33"/>
      <c r="P132" s="33"/>
      <c r="Q132" s="175">
        <f t="shared" si="5"/>
        <v>0.44</v>
      </c>
      <c r="R132" s="27"/>
    </row>
    <row r="133" spans="1:18">
      <c r="A133" s="176"/>
      <c r="B133" s="307"/>
      <c r="C133" s="192" t="s">
        <v>13</v>
      </c>
      <c r="D133" s="81">
        <v>145.79999655807953</v>
      </c>
      <c r="E133" s="258"/>
      <c r="F133" s="193">
        <f t="shared" si="3"/>
        <v>145.79999655807953</v>
      </c>
      <c r="G133" s="252">
        <v>48.113999999999997</v>
      </c>
      <c r="H133" s="252"/>
      <c r="I133" s="179"/>
      <c r="J133" s="193">
        <f t="shared" si="4"/>
        <v>0</v>
      </c>
      <c r="K133" s="252"/>
      <c r="L133" s="54"/>
      <c r="M133" s="54"/>
      <c r="N133" s="54"/>
      <c r="O133" s="54"/>
      <c r="P133" s="54"/>
      <c r="Q133" s="197">
        <f t="shared" si="5"/>
        <v>193.91399655807953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21"/>
      <c r="E134" s="263"/>
      <c r="F134" s="199">
        <f t="shared" ref="F134:F142" si="6">SUM(D134:E134)</f>
        <v>0</v>
      </c>
      <c r="G134" s="264">
        <v>8.3000000000000001E-3</v>
      </c>
      <c r="H134" s="264">
        <v>0.127</v>
      </c>
      <c r="I134" s="200"/>
      <c r="J134" s="199">
        <f t="shared" ref="J134:J142" si="7">SUM(H134:I134)</f>
        <v>0.127</v>
      </c>
      <c r="K134" s="264"/>
      <c r="L134" s="93">
        <v>3.8199999999999998E-2</v>
      </c>
      <c r="M134" s="93"/>
      <c r="N134" s="93"/>
      <c r="O134" s="93"/>
      <c r="P134" s="93"/>
      <c r="Q134" s="175">
        <f t="shared" si="5"/>
        <v>0.17349999999999999</v>
      </c>
      <c r="R134" s="27"/>
    </row>
    <row r="135" spans="1:18">
      <c r="A135" s="176"/>
      <c r="B135" s="46" t="s">
        <v>91</v>
      </c>
      <c r="C135" s="32" t="s">
        <v>92</v>
      </c>
      <c r="D135" s="82"/>
      <c r="E135" s="257"/>
      <c r="F135" s="201">
        <f t="shared" si="6"/>
        <v>0</v>
      </c>
      <c r="G135" s="249"/>
      <c r="H135" s="249"/>
      <c r="I135" s="174"/>
      <c r="J135" s="201">
        <f t="shared" si="7"/>
        <v>0</v>
      </c>
      <c r="K135" s="249"/>
      <c r="L135" s="33"/>
      <c r="M135" s="15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91"/>
      <c r="E136" s="261"/>
      <c r="F136" s="202">
        <f t="shared" si="6"/>
        <v>0</v>
      </c>
      <c r="G136" s="252">
        <v>12.791</v>
      </c>
      <c r="H136" s="254">
        <v>228.452</v>
      </c>
      <c r="I136" s="179"/>
      <c r="J136" s="202">
        <f t="shared" si="7"/>
        <v>228.452</v>
      </c>
      <c r="K136" s="252"/>
      <c r="L136" s="59">
        <v>53.46</v>
      </c>
      <c r="M136" s="92"/>
      <c r="N136" s="54"/>
      <c r="O136" s="54"/>
      <c r="P136" s="54"/>
      <c r="Q136" s="197">
        <f t="shared" si="5"/>
        <v>294.70299999999997</v>
      </c>
      <c r="R136" s="27"/>
    </row>
    <row r="137" spans="1:18">
      <c r="A137" s="27"/>
      <c r="B137" s="212" t="s">
        <v>0</v>
      </c>
      <c r="C137" s="29" t="s">
        <v>11</v>
      </c>
      <c r="D137" s="30">
        <v>0.13500000000000001</v>
      </c>
      <c r="E137" s="33"/>
      <c r="F137" s="199">
        <f t="shared" si="6"/>
        <v>0.13500000000000001</v>
      </c>
      <c r="G137" s="49">
        <v>0.31329999999999997</v>
      </c>
      <c r="H137" s="49">
        <v>0.127</v>
      </c>
      <c r="I137" s="47"/>
      <c r="J137" s="199">
        <f t="shared" si="7"/>
        <v>0.127</v>
      </c>
      <c r="K137" s="182"/>
      <c r="L137" s="33">
        <v>3.8199999999999998E-2</v>
      </c>
      <c r="M137" s="97"/>
      <c r="N137" s="160"/>
      <c r="O137" s="93"/>
      <c r="P137" s="93"/>
      <c r="Q137" s="175">
        <f t="shared" si="5"/>
        <v>0.61349999999999993</v>
      </c>
      <c r="R137" s="27"/>
    </row>
    <row r="138" spans="1:18">
      <c r="A138" s="27"/>
      <c r="B138" s="213" t="s">
        <v>19</v>
      </c>
      <c r="C138" s="32" t="s">
        <v>92</v>
      </c>
      <c r="D138" s="98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>
        <v>145.79999655807953</v>
      </c>
      <c r="E139" s="54"/>
      <c r="F139" s="202">
        <f t="shared" si="6"/>
        <v>145.79999655807953</v>
      </c>
      <c r="G139" s="68">
        <v>60.905000000000001</v>
      </c>
      <c r="H139" s="68">
        <v>228.452</v>
      </c>
      <c r="I139" s="63"/>
      <c r="J139" s="202">
        <f t="shared" si="7"/>
        <v>228.452</v>
      </c>
      <c r="K139" s="68"/>
      <c r="L139" s="54">
        <v>53.46</v>
      </c>
      <c r="M139" s="70"/>
      <c r="N139" s="70"/>
      <c r="O139" s="54"/>
      <c r="P139" s="54"/>
      <c r="Q139" s="197">
        <f t="shared" si="5"/>
        <v>488.61699655807951</v>
      </c>
      <c r="R139" s="27"/>
    </row>
    <row r="140" spans="1:18">
      <c r="A140" s="27"/>
      <c r="B140" s="28" t="s">
        <v>0</v>
      </c>
      <c r="C140" s="29" t="s">
        <v>11</v>
      </c>
      <c r="D140" s="122">
        <v>507.25883999999985</v>
      </c>
      <c r="E140" s="265">
        <f>E137+E128+E104</f>
        <v>1416.1523</v>
      </c>
      <c r="F140" s="199">
        <f t="shared" si="6"/>
        <v>1923.4111399999997</v>
      </c>
      <c r="G140" s="105">
        <f t="shared" ref="G140" si="8">G137+G128+G104</f>
        <v>2252.5038999999997</v>
      </c>
      <c r="H140" s="150">
        <f>H137+H128+H104</f>
        <v>10357.478599999999</v>
      </c>
      <c r="I140" s="57"/>
      <c r="J140" s="199">
        <f t="shared" si="7"/>
        <v>10357.478599999999</v>
      </c>
      <c r="K140" s="150">
        <f t="shared" ref="K140:P140" si="9">K137+K128+K104</f>
        <v>2010.0090999999998</v>
      </c>
      <c r="L140" s="93">
        <f t="shared" si="9"/>
        <v>493.62035999999995</v>
      </c>
      <c r="M140" s="97">
        <f t="shared" si="9"/>
        <v>4.1223999999999998</v>
      </c>
      <c r="N140" s="97">
        <f t="shared" si="9"/>
        <v>126.93910000000001</v>
      </c>
      <c r="O140" s="93">
        <f t="shared" si="9"/>
        <v>13.9819</v>
      </c>
      <c r="P140" s="93">
        <f t="shared" si="9"/>
        <v>55.089969999999994</v>
      </c>
      <c r="Q140" s="175">
        <f t="shared" si="5"/>
        <v>17237.156469999998</v>
      </c>
      <c r="R140" s="27"/>
    </row>
    <row r="141" spans="1:18">
      <c r="A141" s="27"/>
      <c r="B141" s="31" t="s">
        <v>93</v>
      </c>
      <c r="C141" s="32" t="s">
        <v>92</v>
      </c>
      <c r="D141" s="123"/>
      <c r="E141" s="266"/>
      <c r="F141" s="201">
        <f t="shared" si="6"/>
        <v>0</v>
      </c>
      <c r="G141" s="106"/>
      <c r="H141" s="106"/>
      <c r="I141" s="206"/>
      <c r="J141" s="201">
        <f t="shared" si="7"/>
        <v>0</v>
      </c>
      <c r="K141" s="106"/>
      <c r="L141" s="33"/>
      <c r="M141" s="69"/>
      <c r="N141" s="69"/>
      <c r="O141" s="33"/>
      <c r="P141" s="33"/>
      <c r="Q141" s="175">
        <f t="shared" ref="Q141:Q142" si="10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24">
        <v>201633.93999999997</v>
      </c>
      <c r="E142" s="267">
        <f>E139+E129+E105</f>
        <v>712449.1399999999</v>
      </c>
      <c r="F142" s="207">
        <f t="shared" si="6"/>
        <v>914083.07999999984</v>
      </c>
      <c r="G142" s="143">
        <f t="shared" ref="G142" si="11">G139+G129+G105</f>
        <v>556016.49200000009</v>
      </c>
      <c r="H142" s="151">
        <f>H139+H129+H105</f>
        <v>1502607.5859999999</v>
      </c>
      <c r="I142" s="58"/>
      <c r="J142" s="207">
        <f t="shared" si="7"/>
        <v>1502607.5859999999</v>
      </c>
      <c r="K142" s="143">
        <f t="shared" ref="K142:P142" si="12">K139+K129+K105</f>
        <v>462410.04199999996</v>
      </c>
      <c r="L142" s="37">
        <f t="shared" si="12"/>
        <v>109746.27</v>
      </c>
      <c r="M142" s="71">
        <f t="shared" si="12"/>
        <v>5464.8280000000013</v>
      </c>
      <c r="N142" s="71">
        <f t="shared" si="12"/>
        <v>61576.362000000001</v>
      </c>
      <c r="O142" s="37">
        <f t="shared" si="12"/>
        <v>13092.74</v>
      </c>
      <c r="P142" s="37">
        <f t="shared" si="12"/>
        <v>54631.755000000005</v>
      </c>
      <c r="Q142" s="187">
        <f t="shared" si="10"/>
        <v>3679629.1550000003</v>
      </c>
      <c r="R142" s="27"/>
    </row>
    <row r="143" spans="1:18">
      <c r="Q143" s="208" t="s">
        <v>94</v>
      </c>
    </row>
    <row r="145" spans="7:15">
      <c r="G145" s="268"/>
      <c r="O145" s="47"/>
    </row>
    <row r="146" spans="7:15">
      <c r="G146" s="268"/>
      <c r="M146" s="47"/>
      <c r="O146" s="47"/>
    </row>
    <row r="147" spans="7:15">
      <c r="G147" s="47"/>
      <c r="M147" s="47"/>
      <c r="O147" s="47"/>
    </row>
    <row r="148" spans="7:15">
      <c r="G148" s="47"/>
      <c r="M148" s="47"/>
    </row>
    <row r="149" spans="7:15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G133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107</v>
      </c>
      <c r="C3" s="35"/>
      <c r="F3" s="35"/>
      <c r="I3" s="35"/>
      <c r="J3" s="35"/>
      <c r="N3" s="35"/>
    </row>
    <row r="4" spans="1:18">
      <c r="A4" s="166"/>
      <c r="B4" s="167"/>
      <c r="C4" s="22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32" t="s">
        <v>11</v>
      </c>
      <c r="D5" s="228"/>
      <c r="E5" s="224"/>
      <c r="F5" s="173">
        <f>SUM(D5:E5)</f>
        <v>0</v>
      </c>
      <c r="G5" s="144">
        <v>254.66900000000001</v>
      </c>
      <c r="H5" s="77">
        <v>631.72059999999999</v>
      </c>
      <c r="I5" s="174"/>
      <c r="J5" s="173">
        <f>SUM(H5:I5)</f>
        <v>631.72059999999999</v>
      </c>
      <c r="K5" s="77">
        <v>1.6335</v>
      </c>
      <c r="L5" s="33">
        <v>8.0000000000000002E-3</v>
      </c>
      <c r="M5" s="33"/>
      <c r="N5" s="33"/>
      <c r="O5" s="33"/>
      <c r="P5" s="33"/>
      <c r="Q5" s="175">
        <f>SUM(F5:G5,J5:P5)</f>
        <v>888.03110000000004</v>
      </c>
      <c r="R5" s="47"/>
    </row>
    <row r="6" spans="1:18">
      <c r="A6" s="176" t="s">
        <v>12</v>
      </c>
      <c r="B6" s="307"/>
      <c r="C6" s="192" t="s">
        <v>13</v>
      </c>
      <c r="D6" s="114"/>
      <c r="E6" s="114"/>
      <c r="F6" s="178">
        <f>SUM(D6:E6)</f>
        <v>0</v>
      </c>
      <c r="G6" s="78">
        <v>14787.585999999999</v>
      </c>
      <c r="H6" s="78">
        <v>22322.47</v>
      </c>
      <c r="I6" s="179"/>
      <c r="J6" s="178">
        <f>SUM(H6:I6)</f>
        <v>22322.47</v>
      </c>
      <c r="K6" s="78">
        <v>43.578000000000003</v>
      </c>
      <c r="L6" s="54">
        <v>1.0369999999999999</v>
      </c>
      <c r="M6" s="54"/>
      <c r="N6" s="54"/>
      <c r="O6" s="54"/>
      <c r="P6" s="54"/>
      <c r="Q6" s="180">
        <f>SUM(F6:G6,J6:P6)</f>
        <v>37154.670999999995</v>
      </c>
      <c r="R6" s="47"/>
    </row>
    <row r="7" spans="1:18">
      <c r="A7" s="176" t="s">
        <v>14</v>
      </c>
      <c r="B7" s="46" t="s">
        <v>15</v>
      </c>
      <c r="C7" s="32" t="s">
        <v>11</v>
      </c>
      <c r="D7" s="229"/>
      <c r="E7" s="224"/>
      <c r="F7" s="181">
        <f t="shared" ref="F7:F68" si="0">SUM(D7:E7)</f>
        <v>0</v>
      </c>
      <c r="G7" s="77"/>
      <c r="H7" s="77">
        <v>40.49</v>
      </c>
      <c r="I7" s="174"/>
      <c r="J7" s="181">
        <f t="shared" ref="J7:J68" si="1">SUM(H7:I7)</f>
        <v>40.49</v>
      </c>
      <c r="K7" s="77">
        <v>6.1369999999999996</v>
      </c>
      <c r="L7" s="33">
        <v>6.0000000000000001E-3</v>
      </c>
      <c r="M7" s="33"/>
      <c r="N7" s="33"/>
      <c r="O7" s="33"/>
      <c r="P7" s="33"/>
      <c r="Q7" s="175">
        <f t="shared" ref="Q7:Q68" si="2">SUM(F7:G7,J7:P7)</f>
        <v>46.633000000000003</v>
      </c>
      <c r="R7" s="47"/>
    </row>
    <row r="8" spans="1:18">
      <c r="A8" s="176" t="s">
        <v>16</v>
      </c>
      <c r="B8" s="177" t="s">
        <v>17</v>
      </c>
      <c r="C8" s="192" t="s">
        <v>13</v>
      </c>
      <c r="D8" s="230"/>
      <c r="E8" s="225"/>
      <c r="F8" s="178">
        <f t="shared" si="0"/>
        <v>0</v>
      </c>
      <c r="G8" s="78"/>
      <c r="H8" s="78">
        <v>1790.31</v>
      </c>
      <c r="I8" s="179"/>
      <c r="J8" s="178">
        <f t="shared" si="1"/>
        <v>1790.31</v>
      </c>
      <c r="K8" s="103">
        <v>109.17700000000001</v>
      </c>
      <c r="L8" s="54">
        <v>0.64800000000000002</v>
      </c>
      <c r="M8" s="54"/>
      <c r="N8" s="54"/>
      <c r="O8" s="54"/>
      <c r="P8" s="54"/>
      <c r="Q8" s="180">
        <f t="shared" si="2"/>
        <v>1900.1349999999998</v>
      </c>
      <c r="R8" s="47"/>
    </row>
    <row r="9" spans="1:18">
      <c r="A9" s="176" t="s">
        <v>18</v>
      </c>
      <c r="B9" s="308" t="s">
        <v>19</v>
      </c>
      <c r="C9" s="32" t="s">
        <v>11</v>
      </c>
      <c r="D9" s="50"/>
      <c r="E9" s="33"/>
      <c r="F9" s="181">
        <f>SUM(D9:E9)</f>
        <v>0</v>
      </c>
      <c r="G9" s="49">
        <v>254.66900000000001</v>
      </c>
      <c r="H9" s="49">
        <v>672.2106</v>
      </c>
      <c r="I9" s="50"/>
      <c r="J9" s="181">
        <f>SUM(H9:I9)</f>
        <v>672.2106</v>
      </c>
      <c r="K9" s="49">
        <v>7.7704999999999993</v>
      </c>
      <c r="L9" s="33">
        <v>1.4E-2</v>
      </c>
      <c r="M9" s="33"/>
      <c r="N9" s="33"/>
      <c r="O9" s="33"/>
      <c r="P9" s="33"/>
      <c r="Q9" s="175">
        <f t="shared" si="2"/>
        <v>934.66409999999996</v>
      </c>
      <c r="R9" s="47"/>
    </row>
    <row r="10" spans="1:18">
      <c r="A10" s="183"/>
      <c r="B10" s="309"/>
      <c r="C10" s="192" t="s">
        <v>13</v>
      </c>
      <c r="D10" s="63"/>
      <c r="E10" s="54"/>
      <c r="F10" s="178">
        <f t="shared" si="0"/>
        <v>0</v>
      </c>
      <c r="G10" s="68">
        <v>14787.585999999999</v>
      </c>
      <c r="H10" s="68">
        <v>24112.780000000002</v>
      </c>
      <c r="I10" s="63"/>
      <c r="J10" s="178">
        <f t="shared" si="1"/>
        <v>24112.780000000002</v>
      </c>
      <c r="K10" s="68">
        <v>152.755</v>
      </c>
      <c r="L10" s="54">
        <v>1.6850000000000001</v>
      </c>
      <c r="M10" s="54"/>
      <c r="N10" s="54"/>
      <c r="O10" s="54"/>
      <c r="P10" s="54"/>
      <c r="Q10" s="180">
        <f t="shared" si="2"/>
        <v>39054.805999999997</v>
      </c>
      <c r="R10" s="47"/>
    </row>
    <row r="11" spans="1:18">
      <c r="A11" s="310" t="s">
        <v>20</v>
      </c>
      <c r="B11" s="311"/>
      <c r="C11" s="32" t="s">
        <v>11</v>
      </c>
      <c r="D11" s="229">
        <v>128.15700000000001</v>
      </c>
      <c r="E11" s="224">
        <v>7.0359999999999996</v>
      </c>
      <c r="F11" s="181">
        <f t="shared" si="0"/>
        <v>135.19300000000001</v>
      </c>
      <c r="G11" s="77">
        <v>4166.0751</v>
      </c>
      <c r="H11" s="77">
        <v>1980.075</v>
      </c>
      <c r="I11" s="174"/>
      <c r="J11" s="181">
        <f t="shared" si="1"/>
        <v>1980.075</v>
      </c>
      <c r="K11" s="77">
        <v>855.46699999999998</v>
      </c>
      <c r="L11" s="33">
        <v>6.6500000000000004E-2</v>
      </c>
      <c r="M11" s="33"/>
      <c r="N11" s="33"/>
      <c r="O11" s="33"/>
      <c r="P11" s="33"/>
      <c r="Q11" s="175">
        <f t="shared" si="2"/>
        <v>7136.8765999999996</v>
      </c>
      <c r="R11" s="47"/>
    </row>
    <row r="12" spans="1:18">
      <c r="A12" s="312"/>
      <c r="B12" s="313"/>
      <c r="C12" s="192" t="s">
        <v>13</v>
      </c>
      <c r="D12" s="231">
        <v>36660.708910960871</v>
      </c>
      <c r="E12" s="232">
        <v>1271.998</v>
      </c>
      <c r="F12" s="178">
        <f t="shared" si="0"/>
        <v>37932.706910960871</v>
      </c>
      <c r="G12" s="78">
        <v>1335030.986</v>
      </c>
      <c r="H12" s="78">
        <v>362189.85399999999</v>
      </c>
      <c r="I12" s="179"/>
      <c r="J12" s="178">
        <f t="shared" si="1"/>
        <v>362189.85399999999</v>
      </c>
      <c r="K12" s="78">
        <v>158350.91200000001</v>
      </c>
      <c r="L12" s="54">
        <v>34.991</v>
      </c>
      <c r="M12" s="54"/>
      <c r="N12" s="54"/>
      <c r="O12" s="54"/>
      <c r="P12" s="54"/>
      <c r="Q12" s="180">
        <f t="shared" si="2"/>
        <v>1893539.4499109609</v>
      </c>
      <c r="R12" s="47"/>
    </row>
    <row r="13" spans="1:18">
      <c r="A13" s="27"/>
      <c r="B13" s="306" t="s">
        <v>21</v>
      </c>
      <c r="C13" s="32" t="s">
        <v>11</v>
      </c>
      <c r="D13" s="228">
        <v>253.08</v>
      </c>
      <c r="E13" s="228">
        <v>195.4042</v>
      </c>
      <c r="F13" s="181">
        <f t="shared" si="0"/>
        <v>448.48419999999999</v>
      </c>
      <c r="G13" s="77">
        <v>13.7722</v>
      </c>
      <c r="H13" s="77">
        <v>1.3440000000000001</v>
      </c>
      <c r="I13" s="174"/>
      <c r="J13" s="181">
        <f t="shared" si="1"/>
        <v>1.3440000000000001</v>
      </c>
      <c r="K13" s="77">
        <v>2.2244999999999999</v>
      </c>
      <c r="L13" s="33">
        <v>0.1065</v>
      </c>
      <c r="M13" s="33"/>
      <c r="N13" s="33"/>
      <c r="O13" s="33"/>
      <c r="P13" s="33"/>
      <c r="Q13" s="175">
        <f t="shared" si="2"/>
        <v>465.93139999999994</v>
      </c>
      <c r="R13" s="47"/>
    </row>
    <row r="14" spans="1:18">
      <c r="A14" s="172" t="s">
        <v>0</v>
      </c>
      <c r="B14" s="307"/>
      <c r="C14" s="192" t="s">
        <v>13</v>
      </c>
      <c r="D14" s="231">
        <v>242084.9364837688</v>
      </c>
      <c r="E14" s="232">
        <v>192538.283</v>
      </c>
      <c r="F14" s="178">
        <f t="shared" si="0"/>
        <v>434623.2194837688</v>
      </c>
      <c r="G14" s="78">
        <v>10800.538</v>
      </c>
      <c r="H14" s="78">
        <v>3621.665</v>
      </c>
      <c r="I14" s="179"/>
      <c r="J14" s="178">
        <f t="shared" si="1"/>
        <v>3621.665</v>
      </c>
      <c r="K14" s="78">
        <v>5518.3180000000002</v>
      </c>
      <c r="L14" s="54">
        <v>334.93099999999998</v>
      </c>
      <c r="M14" s="54"/>
      <c r="N14" s="54"/>
      <c r="O14" s="54"/>
      <c r="P14" s="54"/>
      <c r="Q14" s="180">
        <f t="shared" si="2"/>
        <v>454898.67148376879</v>
      </c>
      <c r="R14" s="47"/>
    </row>
    <row r="15" spans="1:18">
      <c r="A15" s="176" t="s">
        <v>22</v>
      </c>
      <c r="B15" s="306" t="s">
        <v>23</v>
      </c>
      <c r="C15" s="32" t="s">
        <v>11</v>
      </c>
      <c r="D15" s="228">
        <v>53.777799999999999</v>
      </c>
      <c r="E15" s="228">
        <v>5.7000000000000002E-3</v>
      </c>
      <c r="F15" s="181">
        <f t="shared" si="0"/>
        <v>53.783499999999997</v>
      </c>
      <c r="G15" s="77">
        <v>4.8249000000000004</v>
      </c>
      <c r="H15" s="77">
        <v>2.7284000000000002</v>
      </c>
      <c r="I15" s="174"/>
      <c r="J15" s="181">
        <f t="shared" si="1"/>
        <v>2.7284000000000002</v>
      </c>
      <c r="K15" s="77">
        <v>12.2758</v>
      </c>
      <c r="L15" s="33">
        <v>2.35E-2</v>
      </c>
      <c r="M15" s="33"/>
      <c r="N15" s="33"/>
      <c r="O15" s="33"/>
      <c r="P15" s="33"/>
      <c r="Q15" s="175">
        <f t="shared" si="2"/>
        <v>73.636099999999999</v>
      </c>
      <c r="R15" s="47"/>
    </row>
    <row r="16" spans="1:18">
      <c r="A16" s="176" t="s">
        <v>0</v>
      </c>
      <c r="B16" s="307"/>
      <c r="C16" s="192" t="s">
        <v>13</v>
      </c>
      <c r="D16" s="231">
        <v>33518.547205449082</v>
      </c>
      <c r="E16" s="232">
        <v>6.1559999999999997</v>
      </c>
      <c r="F16" s="178">
        <f t="shared" si="0"/>
        <v>33524.703205449085</v>
      </c>
      <c r="G16" s="78">
        <v>3857.5720000000001</v>
      </c>
      <c r="H16" s="78">
        <v>3331.5050000000001</v>
      </c>
      <c r="I16" s="179"/>
      <c r="J16" s="178">
        <f t="shared" si="1"/>
        <v>3331.5050000000001</v>
      </c>
      <c r="K16" s="78">
        <v>14974.281999999999</v>
      </c>
      <c r="L16" s="54">
        <v>32.94</v>
      </c>
      <c r="M16" s="54"/>
      <c r="N16" s="54"/>
      <c r="O16" s="54"/>
      <c r="P16" s="54"/>
      <c r="Q16" s="180">
        <f t="shared" si="2"/>
        <v>55721.002205449084</v>
      </c>
      <c r="R16" s="47"/>
    </row>
    <row r="17" spans="1:18">
      <c r="A17" s="176" t="s">
        <v>24</v>
      </c>
      <c r="B17" s="306" t="s">
        <v>25</v>
      </c>
      <c r="C17" s="32" t="s">
        <v>11</v>
      </c>
      <c r="D17" s="228">
        <v>61.799799999999998</v>
      </c>
      <c r="E17" s="228">
        <v>44.392000000000003</v>
      </c>
      <c r="F17" s="181">
        <f t="shared" si="0"/>
        <v>106.1918</v>
      </c>
      <c r="G17" s="77">
        <v>87.273099999999999</v>
      </c>
      <c r="H17" s="77">
        <v>14.27</v>
      </c>
      <c r="I17" s="174"/>
      <c r="J17" s="181">
        <f t="shared" si="1"/>
        <v>14.27</v>
      </c>
      <c r="K17" s="77"/>
      <c r="L17" s="33">
        <v>0.25974999999999998</v>
      </c>
      <c r="M17" s="33"/>
      <c r="N17" s="33"/>
      <c r="O17" s="33"/>
      <c r="P17" s="33"/>
      <c r="Q17" s="175">
        <f t="shared" si="2"/>
        <v>207.99465000000001</v>
      </c>
      <c r="R17" s="47"/>
    </row>
    <row r="18" spans="1:18">
      <c r="A18" s="176"/>
      <c r="B18" s="307"/>
      <c r="C18" s="192" t="s">
        <v>13</v>
      </c>
      <c r="D18" s="231">
        <v>65809.939016556469</v>
      </c>
      <c r="E18" s="232">
        <v>49845.608999999997</v>
      </c>
      <c r="F18" s="178">
        <f t="shared" si="0"/>
        <v>115655.54801655647</v>
      </c>
      <c r="G18" s="78">
        <v>58246.436999999998</v>
      </c>
      <c r="H18" s="78">
        <v>2720.4839999999999</v>
      </c>
      <c r="I18" s="179"/>
      <c r="J18" s="178">
        <f t="shared" si="1"/>
        <v>2720.4839999999999</v>
      </c>
      <c r="K18" s="78"/>
      <c r="L18" s="54">
        <v>399.85700000000003</v>
      </c>
      <c r="M18" s="54"/>
      <c r="N18" s="54"/>
      <c r="O18" s="54"/>
      <c r="P18" s="54"/>
      <c r="Q18" s="180">
        <f t="shared" si="2"/>
        <v>177022.32601655644</v>
      </c>
      <c r="R18" s="47"/>
    </row>
    <row r="19" spans="1:18">
      <c r="A19" s="176" t="s">
        <v>26</v>
      </c>
      <c r="B19" s="46" t="s">
        <v>27</v>
      </c>
      <c r="C19" s="32" t="s">
        <v>11</v>
      </c>
      <c r="D19" s="228">
        <v>53.937899999999999</v>
      </c>
      <c r="E19" s="228">
        <v>10.1348</v>
      </c>
      <c r="F19" s="181">
        <f t="shared" si="0"/>
        <v>64.072699999999998</v>
      </c>
      <c r="G19" s="77">
        <v>48.248600000000003</v>
      </c>
      <c r="H19" s="77">
        <v>37.070999999999998</v>
      </c>
      <c r="I19" s="174"/>
      <c r="J19" s="181">
        <f t="shared" si="1"/>
        <v>37.070999999999998</v>
      </c>
      <c r="K19" s="77">
        <v>10.321</v>
      </c>
      <c r="L19" s="33"/>
      <c r="M19" s="33"/>
      <c r="N19" s="33"/>
      <c r="O19" s="33"/>
      <c r="P19" s="33"/>
      <c r="Q19" s="175">
        <f t="shared" si="2"/>
        <v>159.7133</v>
      </c>
      <c r="R19" s="47"/>
    </row>
    <row r="20" spans="1:18">
      <c r="A20" s="176"/>
      <c r="B20" s="177" t="s">
        <v>28</v>
      </c>
      <c r="C20" s="192" t="s">
        <v>13</v>
      </c>
      <c r="D20" s="231">
        <v>30996.886537076229</v>
      </c>
      <c r="E20" s="232">
        <v>6226.1</v>
      </c>
      <c r="F20" s="178">
        <f t="shared" si="0"/>
        <v>37222.986537076227</v>
      </c>
      <c r="G20" s="78">
        <v>25583.471000000001</v>
      </c>
      <c r="H20" s="78">
        <v>16041.671</v>
      </c>
      <c r="I20" s="179"/>
      <c r="J20" s="178">
        <f t="shared" si="1"/>
        <v>16041.671</v>
      </c>
      <c r="K20" s="78">
        <v>3909.5630000000001</v>
      </c>
      <c r="L20" s="54"/>
      <c r="M20" s="54"/>
      <c r="N20" s="54"/>
      <c r="O20" s="54"/>
      <c r="P20" s="54"/>
      <c r="Q20" s="180">
        <f t="shared" si="2"/>
        <v>82757.691537076229</v>
      </c>
      <c r="R20" s="47"/>
    </row>
    <row r="21" spans="1:18">
      <c r="A21" s="176" t="s">
        <v>18</v>
      </c>
      <c r="B21" s="306" t="s">
        <v>29</v>
      </c>
      <c r="C21" s="32" t="s">
        <v>11</v>
      </c>
      <c r="D21" s="228">
        <v>531.10680000000002</v>
      </c>
      <c r="E21" s="233">
        <v>129.31360000000001</v>
      </c>
      <c r="F21" s="181">
        <f t="shared" si="0"/>
        <v>660.42039999999997</v>
      </c>
      <c r="G21" s="77">
        <v>3407.4645</v>
      </c>
      <c r="H21" s="77">
        <v>557.58199999999999</v>
      </c>
      <c r="I21" s="174"/>
      <c r="J21" s="181">
        <f t="shared" si="1"/>
        <v>557.58199999999999</v>
      </c>
      <c r="K21" s="77">
        <v>12.574999999999999</v>
      </c>
      <c r="L21" s="33"/>
      <c r="M21" s="33"/>
      <c r="N21" s="33"/>
      <c r="O21" s="33"/>
      <c r="P21" s="33"/>
      <c r="Q21" s="175">
        <f t="shared" si="2"/>
        <v>4638.0419000000002</v>
      </c>
      <c r="R21" s="47"/>
    </row>
    <row r="22" spans="1:18">
      <c r="A22" s="27"/>
      <c r="B22" s="307"/>
      <c r="C22" s="192" t="s">
        <v>13</v>
      </c>
      <c r="D22" s="231">
        <v>190593.17624119253</v>
      </c>
      <c r="E22" s="234">
        <v>43311.504000000001</v>
      </c>
      <c r="F22" s="178">
        <f t="shared" si="0"/>
        <v>233904.68024119252</v>
      </c>
      <c r="G22" s="78">
        <v>1214475.5179999999</v>
      </c>
      <c r="H22" s="78">
        <v>200893.685</v>
      </c>
      <c r="I22" s="179"/>
      <c r="J22" s="178">
        <f t="shared" si="1"/>
        <v>200893.685</v>
      </c>
      <c r="K22" s="78">
        <v>4386.4740000000002</v>
      </c>
      <c r="L22" s="54"/>
      <c r="M22" s="54"/>
      <c r="N22" s="54"/>
      <c r="O22" s="54"/>
      <c r="P22" s="54"/>
      <c r="Q22" s="180">
        <f t="shared" si="2"/>
        <v>1653660.3572411924</v>
      </c>
      <c r="R22" s="47"/>
    </row>
    <row r="23" spans="1:18">
      <c r="A23" s="27"/>
      <c r="B23" s="308" t="s">
        <v>19</v>
      </c>
      <c r="C23" s="32" t="s">
        <v>11</v>
      </c>
      <c r="D23" s="55">
        <v>953.70230000000004</v>
      </c>
      <c r="E23" s="33">
        <v>379.25030000000004</v>
      </c>
      <c r="F23" s="181">
        <f t="shared" si="0"/>
        <v>1332.9526000000001</v>
      </c>
      <c r="G23" s="49">
        <v>3561.5833000000002</v>
      </c>
      <c r="H23" s="49">
        <v>612.99540000000002</v>
      </c>
      <c r="I23" s="50"/>
      <c r="J23" s="181">
        <f t="shared" si="1"/>
        <v>612.99540000000002</v>
      </c>
      <c r="K23" s="49">
        <v>37.396299999999997</v>
      </c>
      <c r="L23" s="33">
        <v>0.38974999999999999</v>
      </c>
      <c r="M23" s="33"/>
      <c r="N23" s="33"/>
      <c r="O23" s="33"/>
      <c r="P23" s="33"/>
      <c r="Q23" s="175">
        <f t="shared" si="2"/>
        <v>5545.3173500000012</v>
      </c>
      <c r="R23" s="47"/>
    </row>
    <row r="24" spans="1:18">
      <c r="A24" s="183"/>
      <c r="B24" s="309"/>
      <c r="C24" s="192" t="s">
        <v>13</v>
      </c>
      <c r="D24" s="63">
        <v>563003.48548404314</v>
      </c>
      <c r="E24" s="54">
        <v>291927.652</v>
      </c>
      <c r="F24" s="178">
        <f t="shared" si="0"/>
        <v>854931.13748404314</v>
      </c>
      <c r="G24" s="68">
        <v>1312963.5359999998</v>
      </c>
      <c r="H24" s="68">
        <v>226609.01</v>
      </c>
      <c r="I24" s="63"/>
      <c r="J24" s="178">
        <f t="shared" si="1"/>
        <v>226609.01</v>
      </c>
      <c r="K24" s="68">
        <v>28788.637000000002</v>
      </c>
      <c r="L24" s="54">
        <v>767.72800000000007</v>
      </c>
      <c r="M24" s="54"/>
      <c r="N24" s="54"/>
      <c r="O24" s="54"/>
      <c r="P24" s="54"/>
      <c r="Q24" s="180">
        <f t="shared" si="2"/>
        <v>2424060.0484840432</v>
      </c>
      <c r="R24" s="47"/>
    </row>
    <row r="25" spans="1:18">
      <c r="A25" s="172" t="s">
        <v>0</v>
      </c>
      <c r="B25" s="306" t="s">
        <v>30</v>
      </c>
      <c r="C25" s="32" t="s">
        <v>11</v>
      </c>
      <c r="D25" s="229">
        <v>3.266</v>
      </c>
      <c r="E25" s="224">
        <v>1.1379999999999999</v>
      </c>
      <c r="F25" s="181">
        <f t="shared" si="0"/>
        <v>4.4039999999999999</v>
      </c>
      <c r="G25" s="77">
        <v>139.1388</v>
      </c>
      <c r="H25" s="77">
        <v>4.3999999999999997E-2</v>
      </c>
      <c r="I25" s="174"/>
      <c r="J25" s="181">
        <f t="shared" si="1"/>
        <v>4.3999999999999997E-2</v>
      </c>
      <c r="K25" s="77"/>
      <c r="L25" s="33">
        <v>6.7999999999999996E-3</v>
      </c>
      <c r="M25" s="33"/>
      <c r="N25" s="33"/>
      <c r="O25" s="33"/>
      <c r="P25" s="33"/>
      <c r="Q25" s="175">
        <f t="shared" si="2"/>
        <v>143.59360000000001</v>
      </c>
      <c r="R25" s="47"/>
    </row>
    <row r="26" spans="1:18">
      <c r="A26" s="176" t="s">
        <v>31</v>
      </c>
      <c r="B26" s="307"/>
      <c r="C26" s="192" t="s">
        <v>13</v>
      </c>
      <c r="D26" s="231">
        <v>3535.973983695952</v>
      </c>
      <c r="E26" s="232">
        <v>1193.2919999999999</v>
      </c>
      <c r="F26" s="178">
        <f t="shared" si="0"/>
        <v>4729.2659836959519</v>
      </c>
      <c r="G26" s="78">
        <v>158917.25399999999</v>
      </c>
      <c r="H26" s="78">
        <v>47.52</v>
      </c>
      <c r="I26" s="179"/>
      <c r="J26" s="178">
        <f t="shared" si="1"/>
        <v>47.52</v>
      </c>
      <c r="K26" s="78"/>
      <c r="L26" s="54">
        <v>15.79</v>
      </c>
      <c r="M26" s="54"/>
      <c r="N26" s="54"/>
      <c r="O26" s="54"/>
      <c r="P26" s="54"/>
      <c r="Q26" s="180">
        <f t="shared" si="2"/>
        <v>163709.82998369593</v>
      </c>
      <c r="R26" s="47"/>
    </row>
    <row r="27" spans="1:18">
      <c r="A27" s="176" t="s">
        <v>32</v>
      </c>
      <c r="B27" s="46" t="s">
        <v>15</v>
      </c>
      <c r="C27" s="32" t="s">
        <v>11</v>
      </c>
      <c r="D27" s="228">
        <v>13.375999999999999</v>
      </c>
      <c r="E27" s="228">
        <v>13.678000000000001</v>
      </c>
      <c r="F27" s="181">
        <f t="shared" si="0"/>
        <v>27.054000000000002</v>
      </c>
      <c r="G27" s="77">
        <v>37.348500000000001</v>
      </c>
      <c r="H27" s="77">
        <v>0.111</v>
      </c>
      <c r="I27" s="174"/>
      <c r="J27" s="181">
        <f t="shared" si="1"/>
        <v>0.111</v>
      </c>
      <c r="K27" s="77"/>
      <c r="L27" s="33"/>
      <c r="M27" s="33"/>
      <c r="N27" s="33"/>
      <c r="O27" s="33"/>
      <c r="P27" s="33"/>
      <c r="Q27" s="175">
        <f t="shared" si="2"/>
        <v>64.513500000000008</v>
      </c>
      <c r="R27" s="47"/>
    </row>
    <row r="28" spans="1:18">
      <c r="A28" s="176" t="s">
        <v>33</v>
      </c>
      <c r="B28" s="177" t="s">
        <v>34</v>
      </c>
      <c r="C28" s="192" t="s">
        <v>13</v>
      </c>
      <c r="D28" s="235">
        <v>5769.5651733970699</v>
      </c>
      <c r="E28" s="236">
        <v>5040.8440000000001</v>
      </c>
      <c r="F28" s="178">
        <f t="shared" si="0"/>
        <v>10810.409173397071</v>
      </c>
      <c r="G28" s="78">
        <v>12049.089</v>
      </c>
      <c r="H28" s="78">
        <v>3.5960000000000001</v>
      </c>
      <c r="I28" s="179"/>
      <c r="J28" s="178">
        <f t="shared" si="1"/>
        <v>3.5960000000000001</v>
      </c>
      <c r="K28" s="78"/>
      <c r="L28" s="54"/>
      <c r="M28" s="54"/>
      <c r="N28" s="54"/>
      <c r="O28" s="54"/>
      <c r="P28" s="54"/>
      <c r="Q28" s="180">
        <f t="shared" si="2"/>
        <v>22863.094173397072</v>
      </c>
      <c r="R28" s="47"/>
    </row>
    <row r="29" spans="1:18">
      <c r="A29" s="176" t="s">
        <v>18</v>
      </c>
      <c r="B29" s="308" t="s">
        <v>19</v>
      </c>
      <c r="C29" s="32" t="s">
        <v>11</v>
      </c>
      <c r="D29" s="50">
        <v>16.641999999999999</v>
      </c>
      <c r="E29" s="33">
        <v>14.816000000000001</v>
      </c>
      <c r="F29" s="181">
        <f t="shared" si="0"/>
        <v>31.457999999999998</v>
      </c>
      <c r="G29" s="49">
        <v>176.4873</v>
      </c>
      <c r="H29" s="49">
        <v>0.155</v>
      </c>
      <c r="I29" s="50"/>
      <c r="J29" s="181">
        <f t="shared" si="1"/>
        <v>0.155</v>
      </c>
      <c r="K29" s="49"/>
      <c r="L29" s="33">
        <v>6.7999999999999996E-3</v>
      </c>
      <c r="M29" s="55"/>
      <c r="N29" s="33"/>
      <c r="O29" s="33"/>
      <c r="P29" s="33"/>
      <c r="Q29" s="175">
        <f t="shared" si="2"/>
        <v>208.1071</v>
      </c>
      <c r="R29" s="47"/>
    </row>
    <row r="30" spans="1:18">
      <c r="A30" s="183"/>
      <c r="B30" s="309"/>
      <c r="C30" s="192" t="s">
        <v>13</v>
      </c>
      <c r="D30" s="63">
        <v>9305.5391570930224</v>
      </c>
      <c r="E30" s="54">
        <v>6234.1360000000004</v>
      </c>
      <c r="F30" s="178">
        <f t="shared" si="0"/>
        <v>15539.675157093023</v>
      </c>
      <c r="G30" s="68">
        <v>170966.34299999999</v>
      </c>
      <c r="H30" s="68">
        <v>51.116</v>
      </c>
      <c r="I30" s="63"/>
      <c r="J30" s="178">
        <f t="shared" si="1"/>
        <v>51.116</v>
      </c>
      <c r="K30" s="68"/>
      <c r="L30" s="54">
        <v>15.79</v>
      </c>
      <c r="M30" s="68"/>
      <c r="N30" s="54"/>
      <c r="O30" s="54"/>
      <c r="P30" s="54"/>
      <c r="Q30" s="180">
        <f t="shared" si="2"/>
        <v>186572.92415709305</v>
      </c>
      <c r="R30" s="47"/>
    </row>
    <row r="31" spans="1:18">
      <c r="A31" s="172" t="s">
        <v>0</v>
      </c>
      <c r="B31" s="306" t="s">
        <v>35</v>
      </c>
      <c r="C31" s="32" t="s">
        <v>11</v>
      </c>
      <c r="D31" s="229">
        <v>0.10290000000000001</v>
      </c>
      <c r="E31" s="224">
        <v>0.1052</v>
      </c>
      <c r="F31" s="181">
        <f t="shared" si="0"/>
        <v>0.20810000000000001</v>
      </c>
      <c r="G31" s="77">
        <v>92.635000000000005</v>
      </c>
      <c r="H31" s="77">
        <v>1073.8735999999999</v>
      </c>
      <c r="I31" s="174"/>
      <c r="J31" s="181">
        <f t="shared" si="1"/>
        <v>1073.8735999999999</v>
      </c>
      <c r="K31" s="77">
        <v>131.5865</v>
      </c>
      <c r="L31" s="33">
        <v>0.31419999999999998</v>
      </c>
      <c r="M31" s="33"/>
      <c r="N31" s="33"/>
      <c r="O31" s="33"/>
      <c r="P31" s="33">
        <v>5.2400000000000002E-2</v>
      </c>
      <c r="Q31" s="175">
        <f t="shared" si="2"/>
        <v>1298.6697999999999</v>
      </c>
      <c r="R31" s="47"/>
    </row>
    <row r="32" spans="1:18">
      <c r="A32" s="176" t="s">
        <v>36</v>
      </c>
      <c r="B32" s="307"/>
      <c r="C32" s="192" t="s">
        <v>13</v>
      </c>
      <c r="D32" s="231">
        <v>7.9315199634284976</v>
      </c>
      <c r="E32" s="232">
        <v>6.0149999999999997</v>
      </c>
      <c r="F32" s="178">
        <f t="shared" si="0"/>
        <v>13.946519963428496</v>
      </c>
      <c r="G32" s="78">
        <v>1052.856</v>
      </c>
      <c r="H32" s="78">
        <v>229069.22200000001</v>
      </c>
      <c r="I32" s="179"/>
      <c r="J32" s="178">
        <f t="shared" si="1"/>
        <v>229069.22200000001</v>
      </c>
      <c r="K32" s="78">
        <v>18337.171999999999</v>
      </c>
      <c r="L32" s="54">
        <v>45.558</v>
      </c>
      <c r="M32" s="54"/>
      <c r="N32" s="54"/>
      <c r="O32" s="54"/>
      <c r="P32" s="54">
        <v>5.2329999999999997</v>
      </c>
      <c r="Q32" s="180">
        <f t="shared" si="2"/>
        <v>248523.98751996341</v>
      </c>
      <c r="R32" s="47"/>
    </row>
    <row r="33" spans="1:18">
      <c r="A33" s="176" t="s">
        <v>0</v>
      </c>
      <c r="B33" s="306" t="s">
        <v>37</v>
      </c>
      <c r="C33" s="32" t="s">
        <v>11</v>
      </c>
      <c r="D33" s="228">
        <v>9.2999999999999992E-3</v>
      </c>
      <c r="E33" s="228"/>
      <c r="F33" s="181">
        <f t="shared" si="0"/>
        <v>9.2999999999999992E-3</v>
      </c>
      <c r="G33" s="77">
        <v>5.0000000000000001E-3</v>
      </c>
      <c r="H33" s="77">
        <v>78.941800000000001</v>
      </c>
      <c r="I33" s="174"/>
      <c r="J33" s="181">
        <f t="shared" si="1"/>
        <v>78.941800000000001</v>
      </c>
      <c r="K33" s="77">
        <v>11.327999999999999</v>
      </c>
      <c r="L33" s="33">
        <v>8.8499999999999995E-2</v>
      </c>
      <c r="M33" s="33"/>
      <c r="N33" s="33"/>
      <c r="O33" s="33"/>
      <c r="P33" s="33"/>
      <c r="Q33" s="175">
        <f t="shared" si="2"/>
        <v>90.372600000000006</v>
      </c>
      <c r="R33" s="47"/>
    </row>
    <row r="34" spans="1:18">
      <c r="A34" s="176" t="s">
        <v>38</v>
      </c>
      <c r="B34" s="307"/>
      <c r="C34" s="192" t="s">
        <v>13</v>
      </c>
      <c r="D34" s="230">
        <v>1.1339999947712311</v>
      </c>
      <c r="E34" s="225"/>
      <c r="F34" s="178">
        <f t="shared" si="0"/>
        <v>1.1339999947712311</v>
      </c>
      <c r="G34" s="78">
        <v>0.27</v>
      </c>
      <c r="H34" s="78">
        <v>6981.66</v>
      </c>
      <c r="I34" s="179"/>
      <c r="J34" s="178">
        <f t="shared" si="1"/>
        <v>6981.66</v>
      </c>
      <c r="K34" s="78">
        <v>866.97500000000002</v>
      </c>
      <c r="L34" s="54">
        <v>4.6929999999999996</v>
      </c>
      <c r="M34" s="54"/>
      <c r="N34" s="54"/>
      <c r="O34" s="54"/>
      <c r="P34" s="54"/>
      <c r="Q34" s="180">
        <f t="shared" si="2"/>
        <v>7854.7319999947713</v>
      </c>
      <c r="R34" s="47"/>
    </row>
    <row r="35" spans="1:18">
      <c r="A35" s="176"/>
      <c r="B35" s="46" t="s">
        <v>15</v>
      </c>
      <c r="C35" s="32" t="s">
        <v>11</v>
      </c>
      <c r="D35" s="229"/>
      <c r="E35" s="224"/>
      <c r="F35" s="181">
        <f t="shared" si="0"/>
        <v>0</v>
      </c>
      <c r="G35" s="77"/>
      <c r="H35" s="77">
        <v>985.92280000000005</v>
      </c>
      <c r="I35" s="174"/>
      <c r="J35" s="181">
        <f t="shared" si="1"/>
        <v>985.92280000000005</v>
      </c>
      <c r="K35" s="77">
        <v>27.32</v>
      </c>
      <c r="L35" s="33"/>
      <c r="M35" s="33"/>
      <c r="N35" s="33">
        <v>0.1414</v>
      </c>
      <c r="O35" s="33"/>
      <c r="P35" s="33"/>
      <c r="Q35" s="175">
        <f t="shared" si="2"/>
        <v>1013.3842000000001</v>
      </c>
      <c r="R35" s="47"/>
    </row>
    <row r="36" spans="1:18">
      <c r="A36" s="176" t="s">
        <v>18</v>
      </c>
      <c r="B36" s="177" t="s">
        <v>39</v>
      </c>
      <c r="C36" s="192" t="s">
        <v>13</v>
      </c>
      <c r="D36" s="230"/>
      <c r="E36" s="225"/>
      <c r="F36" s="178">
        <f t="shared" si="0"/>
        <v>0</v>
      </c>
      <c r="G36" s="78"/>
      <c r="H36" s="78">
        <v>65733.087</v>
      </c>
      <c r="I36" s="179"/>
      <c r="J36" s="178">
        <f t="shared" si="1"/>
        <v>65733.087</v>
      </c>
      <c r="K36" s="78">
        <v>1434.2049999999999</v>
      </c>
      <c r="L36" s="54"/>
      <c r="M36" s="54"/>
      <c r="N36" s="54">
        <v>37.225999999999999</v>
      </c>
      <c r="O36" s="54"/>
      <c r="P36" s="54"/>
      <c r="Q36" s="180">
        <f t="shared" si="2"/>
        <v>67204.517999999996</v>
      </c>
      <c r="R36" s="47"/>
    </row>
    <row r="37" spans="1:18">
      <c r="A37" s="27"/>
      <c r="B37" s="308" t="s">
        <v>19</v>
      </c>
      <c r="C37" s="32" t="s">
        <v>11</v>
      </c>
      <c r="D37" s="50">
        <v>0.11220000000000001</v>
      </c>
      <c r="E37" s="33">
        <v>0.1052</v>
      </c>
      <c r="F37" s="181">
        <f t="shared" si="0"/>
        <v>0.21740000000000001</v>
      </c>
      <c r="G37" s="49">
        <v>92.64</v>
      </c>
      <c r="H37" s="49">
        <v>2138.7381999999998</v>
      </c>
      <c r="I37" s="50"/>
      <c r="J37" s="181">
        <f t="shared" si="1"/>
        <v>2138.7381999999998</v>
      </c>
      <c r="K37" s="49">
        <v>170.2345</v>
      </c>
      <c r="L37" s="33">
        <v>0.40269999999999995</v>
      </c>
      <c r="M37" s="33"/>
      <c r="N37" s="33">
        <v>0.1414</v>
      </c>
      <c r="O37" s="33"/>
      <c r="P37" s="33">
        <v>5.2400000000000002E-2</v>
      </c>
      <c r="Q37" s="175">
        <f t="shared" si="2"/>
        <v>2402.4265999999998</v>
      </c>
      <c r="R37" s="47"/>
    </row>
    <row r="38" spans="1:18">
      <c r="A38" s="183"/>
      <c r="B38" s="309"/>
      <c r="C38" s="192" t="s">
        <v>13</v>
      </c>
      <c r="D38" s="63">
        <v>9.0655199581997294</v>
      </c>
      <c r="E38" s="54">
        <v>6.0149999999999997</v>
      </c>
      <c r="F38" s="178">
        <f t="shared" si="0"/>
        <v>15.08051995819973</v>
      </c>
      <c r="G38" s="68">
        <v>1053.126</v>
      </c>
      <c r="H38" s="68">
        <v>301783.96900000004</v>
      </c>
      <c r="I38" s="63"/>
      <c r="J38" s="178">
        <f t="shared" si="1"/>
        <v>301783.96900000004</v>
      </c>
      <c r="K38" s="68">
        <v>20638.351999999999</v>
      </c>
      <c r="L38" s="54">
        <v>50.250999999999998</v>
      </c>
      <c r="M38" s="54"/>
      <c r="N38" s="54">
        <v>37.225999999999999</v>
      </c>
      <c r="O38" s="54"/>
      <c r="P38" s="54">
        <v>5.2329999999999997</v>
      </c>
      <c r="Q38" s="180">
        <f t="shared" si="2"/>
        <v>323583.23751995829</v>
      </c>
      <c r="R38" s="47"/>
    </row>
    <row r="39" spans="1:18">
      <c r="A39" s="310" t="s">
        <v>40</v>
      </c>
      <c r="B39" s="311"/>
      <c r="C39" s="32" t="s">
        <v>11</v>
      </c>
      <c r="D39" s="229">
        <v>0.18990000000000001</v>
      </c>
      <c r="E39" s="224">
        <v>0.10680000000000001</v>
      </c>
      <c r="F39" s="181">
        <f t="shared" si="0"/>
        <v>0.29670000000000002</v>
      </c>
      <c r="G39" s="77">
        <v>7.4000000000000003E-3</v>
      </c>
      <c r="H39" s="77">
        <v>86.766199999999998</v>
      </c>
      <c r="I39" s="174"/>
      <c r="J39" s="181">
        <f t="shared" si="1"/>
        <v>86.766199999999998</v>
      </c>
      <c r="K39" s="77">
        <v>4.0031999999999996</v>
      </c>
      <c r="L39" s="33">
        <v>2.7000000000000001E-3</v>
      </c>
      <c r="M39" s="33"/>
      <c r="N39" s="33">
        <v>8.9999999999999993E-3</v>
      </c>
      <c r="O39" s="33">
        <v>2.7400000000000001E-2</v>
      </c>
      <c r="P39" s="33"/>
      <c r="Q39" s="175">
        <f t="shared" si="2"/>
        <v>91.1126</v>
      </c>
      <c r="R39" s="47"/>
    </row>
    <row r="40" spans="1:18">
      <c r="A40" s="312"/>
      <c r="B40" s="313"/>
      <c r="C40" s="192" t="s">
        <v>13</v>
      </c>
      <c r="D40" s="230">
        <v>138.3425993621151</v>
      </c>
      <c r="E40" s="225">
        <v>69.400999999999996</v>
      </c>
      <c r="F40" s="178">
        <f t="shared" si="0"/>
        <v>207.74359936211511</v>
      </c>
      <c r="G40" s="78">
        <v>8.3759999999999994</v>
      </c>
      <c r="H40" s="78">
        <v>23640.576000000001</v>
      </c>
      <c r="I40" s="179"/>
      <c r="J40" s="178">
        <f t="shared" si="1"/>
        <v>23640.576000000001</v>
      </c>
      <c r="K40" s="78">
        <v>1175.3979999999999</v>
      </c>
      <c r="L40" s="54">
        <v>3.24</v>
      </c>
      <c r="M40" s="54"/>
      <c r="N40" s="54">
        <v>1.944</v>
      </c>
      <c r="O40" s="54">
        <v>34.170999999999999</v>
      </c>
      <c r="P40" s="54"/>
      <c r="Q40" s="180">
        <f t="shared" si="2"/>
        <v>25071.448599362117</v>
      </c>
      <c r="R40" s="47"/>
    </row>
    <row r="41" spans="1:18">
      <c r="A41" s="310" t="s">
        <v>41</v>
      </c>
      <c r="B41" s="311"/>
      <c r="C41" s="32" t="s">
        <v>11</v>
      </c>
      <c r="D41" s="229">
        <v>0.64249999999999996</v>
      </c>
      <c r="E41" s="224">
        <v>1.2800000000000001E-2</v>
      </c>
      <c r="F41" s="181">
        <f t="shared" si="0"/>
        <v>0.65529999999999999</v>
      </c>
      <c r="G41" s="77">
        <v>35.515900000000002</v>
      </c>
      <c r="H41" s="77">
        <v>269.80059999999997</v>
      </c>
      <c r="I41" s="174"/>
      <c r="J41" s="181">
        <f t="shared" si="1"/>
        <v>269.80059999999997</v>
      </c>
      <c r="K41" s="77">
        <v>72.7547</v>
      </c>
      <c r="L41" s="33">
        <v>4.2274000000000003</v>
      </c>
      <c r="M41" s="33"/>
      <c r="N41" s="33">
        <v>0.85029999999999994</v>
      </c>
      <c r="O41" s="33">
        <v>2.8E-3</v>
      </c>
      <c r="P41" s="33">
        <v>5.6000000000000001E-2</v>
      </c>
      <c r="Q41" s="175">
        <f t="shared" si="2"/>
        <v>383.86299999999994</v>
      </c>
      <c r="R41" s="47"/>
    </row>
    <row r="42" spans="1:18">
      <c r="A42" s="312"/>
      <c r="B42" s="313"/>
      <c r="C42" s="192" t="s">
        <v>13</v>
      </c>
      <c r="D42" s="231">
        <v>350.54639838366302</v>
      </c>
      <c r="E42" s="232">
        <v>1.3819999999999999</v>
      </c>
      <c r="F42" s="178">
        <f t="shared" si="0"/>
        <v>351.92839838366302</v>
      </c>
      <c r="G42" s="78">
        <v>10077.244000000001</v>
      </c>
      <c r="H42" s="78">
        <v>69942.05</v>
      </c>
      <c r="I42" s="179"/>
      <c r="J42" s="178">
        <f t="shared" si="1"/>
        <v>69942.05</v>
      </c>
      <c r="K42" s="78">
        <v>18796.486000000001</v>
      </c>
      <c r="L42" s="54">
        <v>480.65</v>
      </c>
      <c r="M42" s="54"/>
      <c r="N42" s="54">
        <v>42.536999999999999</v>
      </c>
      <c r="O42" s="54">
        <v>0.30199999999999999</v>
      </c>
      <c r="P42" s="54">
        <v>18.143999999999998</v>
      </c>
      <c r="Q42" s="180">
        <f t="shared" si="2"/>
        <v>99709.341398383651</v>
      </c>
      <c r="R42" s="47"/>
    </row>
    <row r="43" spans="1:18">
      <c r="A43" s="310" t="s">
        <v>42</v>
      </c>
      <c r="B43" s="311"/>
      <c r="C43" s="32" t="s">
        <v>11</v>
      </c>
      <c r="D43" s="228"/>
      <c r="E43" s="228"/>
      <c r="F43" s="181">
        <f t="shared" si="0"/>
        <v>0</v>
      </c>
      <c r="G43" s="77"/>
      <c r="H43" s="77">
        <v>2.8E-3</v>
      </c>
      <c r="I43" s="174"/>
      <c r="J43" s="181">
        <f t="shared" si="1"/>
        <v>2.8E-3</v>
      </c>
      <c r="K43" s="77"/>
      <c r="L43" s="33"/>
      <c r="M43" s="33"/>
      <c r="N43" s="33"/>
      <c r="O43" s="33"/>
      <c r="P43" s="33"/>
      <c r="Q43" s="175">
        <f t="shared" si="2"/>
        <v>2.8E-3</v>
      </c>
      <c r="R43" s="47"/>
    </row>
    <row r="44" spans="1:18">
      <c r="A44" s="312"/>
      <c r="B44" s="313"/>
      <c r="C44" s="192" t="s">
        <v>13</v>
      </c>
      <c r="D44" s="230"/>
      <c r="E44" s="225"/>
      <c r="F44" s="178">
        <f t="shared" si="0"/>
        <v>0</v>
      </c>
      <c r="G44" s="78"/>
      <c r="H44" s="78">
        <v>9.9789999999999992</v>
      </c>
      <c r="I44" s="179"/>
      <c r="J44" s="178">
        <f t="shared" si="1"/>
        <v>9.9789999999999992</v>
      </c>
      <c r="K44" s="78"/>
      <c r="L44" s="54"/>
      <c r="M44" s="54"/>
      <c r="N44" s="54"/>
      <c r="O44" s="54"/>
      <c r="P44" s="54"/>
      <c r="Q44" s="180">
        <f t="shared" si="2"/>
        <v>9.9789999999999992</v>
      </c>
      <c r="R44" s="47"/>
    </row>
    <row r="45" spans="1:18">
      <c r="A45" s="310" t="s">
        <v>43</v>
      </c>
      <c r="B45" s="311"/>
      <c r="C45" s="32" t="s">
        <v>11</v>
      </c>
      <c r="D45" s="229"/>
      <c r="E45" s="224"/>
      <c r="F45" s="181">
        <f t="shared" si="0"/>
        <v>0</v>
      </c>
      <c r="G45" s="77"/>
      <c r="H45" s="77">
        <v>1.1999999999999999E-3</v>
      </c>
      <c r="I45" s="174"/>
      <c r="J45" s="181">
        <f t="shared" si="1"/>
        <v>1.1999999999999999E-3</v>
      </c>
      <c r="K45" s="77"/>
      <c r="L45" s="33"/>
      <c r="M45" s="33"/>
      <c r="N45" s="33"/>
      <c r="O45" s="33"/>
      <c r="P45" s="33"/>
      <c r="Q45" s="175">
        <f t="shared" si="2"/>
        <v>1.1999999999999999E-3</v>
      </c>
      <c r="R45" s="47"/>
    </row>
    <row r="46" spans="1:18">
      <c r="A46" s="312"/>
      <c r="B46" s="313"/>
      <c r="C46" s="192" t="s">
        <v>13</v>
      </c>
      <c r="D46" s="231"/>
      <c r="E46" s="232"/>
      <c r="F46" s="178">
        <f t="shared" si="0"/>
        <v>0</v>
      </c>
      <c r="G46" s="78"/>
      <c r="H46" s="78">
        <v>1.08</v>
      </c>
      <c r="I46" s="179"/>
      <c r="J46" s="178">
        <f t="shared" si="1"/>
        <v>1.08</v>
      </c>
      <c r="K46" s="78"/>
      <c r="L46" s="54"/>
      <c r="M46" s="54"/>
      <c r="N46" s="54"/>
      <c r="O46" s="54"/>
      <c r="P46" s="54"/>
      <c r="Q46" s="180">
        <f t="shared" si="2"/>
        <v>1.08</v>
      </c>
      <c r="R46" s="47"/>
    </row>
    <row r="47" spans="1:18">
      <c r="A47" s="310" t="s">
        <v>44</v>
      </c>
      <c r="B47" s="311"/>
      <c r="C47" s="32" t="s">
        <v>11</v>
      </c>
      <c r="D47" s="228"/>
      <c r="E47" s="228"/>
      <c r="F47" s="181">
        <f t="shared" si="0"/>
        <v>0</v>
      </c>
      <c r="G47" s="77">
        <v>6.3600000000000004E-2</v>
      </c>
      <c r="H47" s="77">
        <v>0.20280000000000001</v>
      </c>
      <c r="I47" s="174"/>
      <c r="J47" s="181">
        <f t="shared" si="1"/>
        <v>0.20280000000000001</v>
      </c>
      <c r="K47" s="77">
        <v>2.3900000000000001E-2</v>
      </c>
      <c r="L47" s="33"/>
      <c r="M47" s="33"/>
      <c r="N47" s="33"/>
      <c r="O47" s="33"/>
      <c r="P47" s="33"/>
      <c r="Q47" s="175">
        <f t="shared" si="2"/>
        <v>0.2903</v>
      </c>
      <c r="R47" s="47"/>
    </row>
    <row r="48" spans="1:18">
      <c r="A48" s="312"/>
      <c r="B48" s="313"/>
      <c r="C48" s="192" t="s">
        <v>13</v>
      </c>
      <c r="D48" s="114"/>
      <c r="E48" s="114"/>
      <c r="F48" s="178">
        <f t="shared" si="0"/>
        <v>0</v>
      </c>
      <c r="G48" s="78">
        <v>62.662999999999997</v>
      </c>
      <c r="H48" s="78">
        <v>46.246000000000002</v>
      </c>
      <c r="I48" s="179"/>
      <c r="J48" s="178">
        <f t="shared" si="1"/>
        <v>46.246000000000002</v>
      </c>
      <c r="K48" s="78">
        <v>7.9480000000000004</v>
      </c>
      <c r="L48" s="54"/>
      <c r="M48" s="54"/>
      <c r="N48" s="54"/>
      <c r="O48" s="54"/>
      <c r="P48" s="54"/>
      <c r="Q48" s="180">
        <f t="shared" si="2"/>
        <v>116.857</v>
      </c>
      <c r="R48" s="47"/>
    </row>
    <row r="49" spans="1:18">
      <c r="A49" s="310" t="s">
        <v>45</v>
      </c>
      <c r="B49" s="311"/>
      <c r="C49" s="32" t="s">
        <v>11</v>
      </c>
      <c r="D49" s="229">
        <v>0.50460000000000005</v>
      </c>
      <c r="E49" s="224">
        <v>16.2334</v>
      </c>
      <c r="F49" s="181">
        <f t="shared" si="0"/>
        <v>16.738</v>
      </c>
      <c r="G49" s="77">
        <v>267.14420000000001</v>
      </c>
      <c r="H49" s="77">
        <v>2253.5740000000001</v>
      </c>
      <c r="I49" s="174"/>
      <c r="J49" s="181">
        <f t="shared" si="1"/>
        <v>2253.5740000000001</v>
      </c>
      <c r="K49" s="77">
        <v>1362.8553999999999</v>
      </c>
      <c r="L49" s="33">
        <v>14.5952</v>
      </c>
      <c r="M49" s="33"/>
      <c r="N49" s="33">
        <v>9.1600000000000001E-2</v>
      </c>
      <c r="O49" s="33"/>
      <c r="P49" s="33"/>
      <c r="Q49" s="175">
        <f t="shared" si="2"/>
        <v>3914.9984000000004</v>
      </c>
      <c r="R49" s="47"/>
    </row>
    <row r="50" spans="1:18">
      <c r="A50" s="312"/>
      <c r="B50" s="313"/>
      <c r="C50" s="192" t="s">
        <v>13</v>
      </c>
      <c r="D50" s="231">
        <v>36.643319831041055</v>
      </c>
      <c r="E50" s="232">
        <v>981.78</v>
      </c>
      <c r="F50" s="178">
        <f t="shared" si="0"/>
        <v>1018.423319831041</v>
      </c>
      <c r="G50" s="78">
        <v>17666.608</v>
      </c>
      <c r="H50" s="78">
        <v>195970.99100000001</v>
      </c>
      <c r="I50" s="179"/>
      <c r="J50" s="178">
        <f t="shared" si="1"/>
        <v>195970.99100000001</v>
      </c>
      <c r="K50" s="78">
        <v>92799.008000000002</v>
      </c>
      <c r="L50" s="54">
        <v>890.072</v>
      </c>
      <c r="M50" s="54"/>
      <c r="N50" s="54">
        <v>4.9470000000000001</v>
      </c>
      <c r="O50" s="54"/>
      <c r="P50" s="54"/>
      <c r="Q50" s="180">
        <f t="shared" si="2"/>
        <v>308350.04931983101</v>
      </c>
      <c r="R50" s="47"/>
    </row>
    <row r="51" spans="1:18">
      <c r="A51" s="310" t="s">
        <v>46</v>
      </c>
      <c r="B51" s="311"/>
      <c r="C51" s="32" t="s">
        <v>11</v>
      </c>
      <c r="D51" s="228"/>
      <c r="E51" s="228">
        <v>0.113</v>
      </c>
      <c r="F51" s="181">
        <f t="shared" si="0"/>
        <v>0.113</v>
      </c>
      <c r="G51" s="77"/>
      <c r="H51" s="77"/>
      <c r="I51" s="174"/>
      <c r="J51" s="181">
        <f t="shared" si="1"/>
        <v>0</v>
      </c>
      <c r="K51" s="77">
        <v>15.66</v>
      </c>
      <c r="L51" s="33"/>
      <c r="M51" s="33"/>
      <c r="N51" s="33"/>
      <c r="O51" s="33"/>
      <c r="P51" s="33"/>
      <c r="Q51" s="175">
        <f t="shared" si="2"/>
        <v>15.773</v>
      </c>
      <c r="R51" s="47"/>
    </row>
    <row r="52" spans="1:18">
      <c r="A52" s="312"/>
      <c r="B52" s="313"/>
      <c r="C52" s="192" t="s">
        <v>13</v>
      </c>
      <c r="D52" s="230"/>
      <c r="E52" s="225">
        <v>84.24</v>
      </c>
      <c r="F52" s="178">
        <f t="shared" si="0"/>
        <v>84.24</v>
      </c>
      <c r="G52" s="78"/>
      <c r="H52" s="78"/>
      <c r="I52" s="179"/>
      <c r="J52" s="178">
        <f t="shared" si="1"/>
        <v>0</v>
      </c>
      <c r="K52" s="78">
        <v>2570.7460000000001</v>
      </c>
      <c r="L52" s="54"/>
      <c r="M52" s="54"/>
      <c r="N52" s="54"/>
      <c r="O52" s="54"/>
      <c r="P52" s="54"/>
      <c r="Q52" s="180">
        <f t="shared" si="2"/>
        <v>2654.9859999999999</v>
      </c>
      <c r="R52" s="47"/>
    </row>
    <row r="53" spans="1:18">
      <c r="A53" s="310" t="s">
        <v>47</v>
      </c>
      <c r="B53" s="311"/>
      <c r="C53" s="32" t="s">
        <v>11</v>
      </c>
      <c r="D53" s="229">
        <v>4.3E-3</v>
      </c>
      <c r="E53" s="224"/>
      <c r="F53" s="181">
        <f t="shared" si="0"/>
        <v>4.3E-3</v>
      </c>
      <c r="G53" s="77">
        <v>2.6286</v>
      </c>
      <c r="H53" s="77">
        <v>1.5069999999999999</v>
      </c>
      <c r="I53" s="174"/>
      <c r="J53" s="181">
        <f t="shared" si="1"/>
        <v>1.5069999999999999</v>
      </c>
      <c r="K53" s="77">
        <v>1656.5545</v>
      </c>
      <c r="L53" s="33">
        <v>354.58210000000003</v>
      </c>
      <c r="M53" s="33"/>
      <c r="N53" s="33">
        <v>3.9800000000000002E-2</v>
      </c>
      <c r="O53" s="33">
        <v>3.7000000000000002E-3</v>
      </c>
      <c r="P53" s="33"/>
      <c r="Q53" s="175">
        <f t="shared" si="2"/>
        <v>2015.32</v>
      </c>
      <c r="R53" s="47"/>
    </row>
    <row r="54" spans="1:18">
      <c r="A54" s="312"/>
      <c r="B54" s="313"/>
      <c r="C54" s="192" t="s">
        <v>13</v>
      </c>
      <c r="D54" s="230">
        <v>4.6439999785869466</v>
      </c>
      <c r="E54" s="225"/>
      <c r="F54" s="178">
        <f t="shared" si="0"/>
        <v>4.6439999785869466</v>
      </c>
      <c r="G54" s="78">
        <v>3050.8510000000001</v>
      </c>
      <c r="H54" s="78">
        <v>993.21299999999997</v>
      </c>
      <c r="I54" s="179"/>
      <c r="J54" s="178">
        <f t="shared" si="1"/>
        <v>993.21299999999997</v>
      </c>
      <c r="K54" s="78">
        <v>708918.96799999999</v>
      </c>
      <c r="L54" s="54">
        <v>151217.62</v>
      </c>
      <c r="M54" s="54"/>
      <c r="N54" s="54">
        <v>18.954999999999998</v>
      </c>
      <c r="O54" s="54">
        <v>1.198</v>
      </c>
      <c r="P54" s="54"/>
      <c r="Q54" s="180">
        <f t="shared" si="2"/>
        <v>864205.44899997849</v>
      </c>
      <c r="R54" s="47"/>
    </row>
    <row r="55" spans="1:18">
      <c r="A55" s="172" t="s">
        <v>0</v>
      </c>
      <c r="B55" s="306" t="s">
        <v>48</v>
      </c>
      <c r="C55" s="32" t="s">
        <v>11</v>
      </c>
      <c r="D55" s="229">
        <v>0.68759999999999999</v>
      </c>
      <c r="E55" s="224"/>
      <c r="F55" s="181">
        <f t="shared" si="0"/>
        <v>0.68759999999999999</v>
      </c>
      <c r="G55" s="77">
        <v>1.0524</v>
      </c>
      <c r="H55" s="77">
        <v>7.3818000000000001</v>
      </c>
      <c r="I55" s="174"/>
      <c r="J55" s="181">
        <f t="shared" si="1"/>
        <v>7.3818000000000001</v>
      </c>
      <c r="K55" s="77">
        <v>0.87250000000000005</v>
      </c>
      <c r="L55" s="33">
        <v>6.5699999999999995E-2</v>
      </c>
      <c r="M55" s="33">
        <v>1.2999999999999999E-3</v>
      </c>
      <c r="N55" s="33">
        <v>0.30990000000000001</v>
      </c>
      <c r="O55" s="33">
        <v>0.1103</v>
      </c>
      <c r="P55" s="33">
        <v>0.22239999999999999</v>
      </c>
      <c r="Q55" s="175">
        <f t="shared" si="2"/>
        <v>10.703900000000003</v>
      </c>
      <c r="R55" s="47"/>
    </row>
    <row r="56" spans="1:18">
      <c r="A56" s="176" t="s">
        <v>36</v>
      </c>
      <c r="B56" s="307"/>
      <c r="C56" s="192" t="s">
        <v>13</v>
      </c>
      <c r="D56" s="231">
        <v>674.20079689132263</v>
      </c>
      <c r="E56" s="232"/>
      <c r="F56" s="178">
        <f t="shared" si="0"/>
        <v>674.20079689132263</v>
      </c>
      <c r="G56" s="78">
        <v>1254.4380000000001</v>
      </c>
      <c r="H56" s="78">
        <v>5990.808</v>
      </c>
      <c r="I56" s="179"/>
      <c r="J56" s="178">
        <f t="shared" si="1"/>
        <v>5990.808</v>
      </c>
      <c r="K56" s="78">
        <v>533.28</v>
      </c>
      <c r="L56" s="54">
        <v>75.058000000000007</v>
      </c>
      <c r="M56" s="54">
        <v>0.70199999999999996</v>
      </c>
      <c r="N56" s="54">
        <v>216.72300000000001</v>
      </c>
      <c r="O56" s="54">
        <v>109.101</v>
      </c>
      <c r="P56" s="54">
        <v>137.209</v>
      </c>
      <c r="Q56" s="180">
        <f t="shared" si="2"/>
        <v>8991.5197968913253</v>
      </c>
      <c r="R56" s="47"/>
    </row>
    <row r="57" spans="1:18">
      <c r="A57" s="176" t="s">
        <v>12</v>
      </c>
      <c r="B57" s="46" t="s">
        <v>15</v>
      </c>
      <c r="C57" s="32" t="s">
        <v>11</v>
      </c>
      <c r="D57" s="237">
        <v>1.9793000000000001</v>
      </c>
      <c r="E57" s="233">
        <v>2.8199999999999999E-2</v>
      </c>
      <c r="F57" s="181">
        <f t="shared" si="0"/>
        <v>2.0074999999999998</v>
      </c>
      <c r="G57" s="77">
        <v>3.4000000000000002E-2</v>
      </c>
      <c r="H57" s="77">
        <v>9.5399999999999999E-2</v>
      </c>
      <c r="I57" s="174"/>
      <c r="J57" s="181">
        <f t="shared" si="1"/>
        <v>9.5399999999999999E-2</v>
      </c>
      <c r="K57" s="77">
        <v>1.7659</v>
      </c>
      <c r="L57" s="33">
        <v>2.0400000000000001E-2</v>
      </c>
      <c r="M57" s="33"/>
      <c r="N57" s="33">
        <v>3.2300000000000002E-2</v>
      </c>
      <c r="O57" s="33"/>
      <c r="P57" s="33"/>
      <c r="Q57" s="175">
        <f t="shared" si="2"/>
        <v>3.9555000000000002</v>
      </c>
      <c r="R57" s="47"/>
    </row>
    <row r="58" spans="1:18">
      <c r="A58" s="176" t="s">
        <v>18</v>
      </c>
      <c r="B58" s="177" t="s">
        <v>49</v>
      </c>
      <c r="C58" s="192" t="s">
        <v>13</v>
      </c>
      <c r="D58" s="91">
        <v>277.93367871847357</v>
      </c>
      <c r="E58" s="234">
        <v>18.559000000000001</v>
      </c>
      <c r="F58" s="178">
        <f t="shared" si="0"/>
        <v>296.4926787184736</v>
      </c>
      <c r="G58" s="78">
        <v>23.67</v>
      </c>
      <c r="H58" s="78">
        <v>159.49799999999999</v>
      </c>
      <c r="I58" s="179"/>
      <c r="J58" s="178">
        <f t="shared" si="1"/>
        <v>159.49799999999999</v>
      </c>
      <c r="K58" s="78">
        <v>676.73299999999995</v>
      </c>
      <c r="L58" s="54">
        <v>13.391999999999999</v>
      </c>
      <c r="M58" s="54"/>
      <c r="N58" s="54">
        <v>25.942</v>
      </c>
      <c r="O58" s="54"/>
      <c r="P58" s="54"/>
      <c r="Q58" s="180">
        <f t="shared" si="2"/>
        <v>1195.7276787184735</v>
      </c>
      <c r="R58" s="47"/>
    </row>
    <row r="59" spans="1:18">
      <c r="A59" s="27"/>
      <c r="B59" s="308" t="s">
        <v>19</v>
      </c>
      <c r="C59" s="32" t="s">
        <v>11</v>
      </c>
      <c r="D59" s="50">
        <v>2.6669</v>
      </c>
      <c r="E59" s="33">
        <v>2.8199999999999999E-2</v>
      </c>
      <c r="F59" s="181">
        <f t="shared" si="0"/>
        <v>2.6951000000000001</v>
      </c>
      <c r="G59" s="49">
        <v>1.0864</v>
      </c>
      <c r="H59" s="49">
        <v>7.4771999999999998</v>
      </c>
      <c r="I59" s="50"/>
      <c r="J59" s="181">
        <f t="shared" si="1"/>
        <v>7.4771999999999998</v>
      </c>
      <c r="K59" s="49">
        <v>2.6383999999999999</v>
      </c>
      <c r="L59" s="33">
        <v>8.6099999999999996E-2</v>
      </c>
      <c r="M59" s="33">
        <v>1.2999999999999999E-3</v>
      </c>
      <c r="N59" s="33">
        <v>0.3422</v>
      </c>
      <c r="O59" s="33">
        <v>0.1103</v>
      </c>
      <c r="P59" s="33">
        <v>0.22239999999999999</v>
      </c>
      <c r="Q59" s="175">
        <f t="shared" si="2"/>
        <v>14.659400000000003</v>
      </c>
      <c r="R59" s="47"/>
    </row>
    <row r="60" spans="1:18">
      <c r="A60" s="183"/>
      <c r="B60" s="309"/>
      <c r="C60" s="192" t="s">
        <v>13</v>
      </c>
      <c r="D60" s="63">
        <v>952.13447560979625</v>
      </c>
      <c r="E60" s="54">
        <v>18.559000000000001</v>
      </c>
      <c r="F60" s="178">
        <f t="shared" si="0"/>
        <v>970.69347560979622</v>
      </c>
      <c r="G60" s="68">
        <v>1278.1080000000002</v>
      </c>
      <c r="H60" s="68">
        <v>6150.3059999999996</v>
      </c>
      <c r="I60" s="63"/>
      <c r="J60" s="178">
        <f t="shared" si="1"/>
        <v>6150.3059999999996</v>
      </c>
      <c r="K60" s="68">
        <v>1210.0129999999999</v>
      </c>
      <c r="L60" s="54">
        <v>88.45</v>
      </c>
      <c r="M60" s="54">
        <v>0.70199999999999996</v>
      </c>
      <c r="N60" s="54">
        <v>242.66500000000002</v>
      </c>
      <c r="O60" s="54">
        <v>109.101</v>
      </c>
      <c r="P60" s="54">
        <v>137.209</v>
      </c>
      <c r="Q60" s="180">
        <f t="shared" si="2"/>
        <v>10187.247475609796</v>
      </c>
      <c r="R60" s="47"/>
    </row>
    <row r="61" spans="1:18">
      <c r="A61" s="172" t="s">
        <v>0</v>
      </c>
      <c r="B61" s="306" t="s">
        <v>50</v>
      </c>
      <c r="C61" s="32" t="s">
        <v>11</v>
      </c>
      <c r="D61" s="229">
        <v>1.3260000000000001</v>
      </c>
      <c r="E61" s="224"/>
      <c r="F61" s="181">
        <f t="shared" si="0"/>
        <v>1.3260000000000001</v>
      </c>
      <c r="G61" s="77"/>
      <c r="H61" s="77">
        <v>1.0622</v>
      </c>
      <c r="I61" s="174"/>
      <c r="J61" s="181">
        <f t="shared" si="1"/>
        <v>1.0622</v>
      </c>
      <c r="K61" s="77"/>
      <c r="L61" s="33">
        <v>3.0000000000000001E-3</v>
      </c>
      <c r="M61" s="33"/>
      <c r="N61" s="33"/>
      <c r="O61" s="33"/>
      <c r="P61" s="33"/>
      <c r="Q61" s="175">
        <f t="shared" si="2"/>
        <v>2.3912000000000004</v>
      </c>
      <c r="R61" s="47"/>
    </row>
    <row r="62" spans="1:18">
      <c r="A62" s="176" t="s">
        <v>51</v>
      </c>
      <c r="B62" s="307"/>
      <c r="C62" s="192" t="s">
        <v>13</v>
      </c>
      <c r="D62" s="230">
        <v>99.975599539021772</v>
      </c>
      <c r="E62" s="225"/>
      <c r="F62" s="178">
        <f t="shared" si="0"/>
        <v>99.975599539021772</v>
      </c>
      <c r="G62" s="78"/>
      <c r="H62" s="78">
        <v>22.579000000000001</v>
      </c>
      <c r="I62" s="179"/>
      <c r="J62" s="178">
        <f t="shared" si="1"/>
        <v>22.579000000000001</v>
      </c>
      <c r="K62" s="78"/>
      <c r="L62" s="54">
        <v>0.97199999999999998</v>
      </c>
      <c r="M62" s="54"/>
      <c r="N62" s="54"/>
      <c r="O62" s="54"/>
      <c r="P62" s="54"/>
      <c r="Q62" s="180">
        <f t="shared" si="2"/>
        <v>123.52659953902177</v>
      </c>
      <c r="R62" s="47"/>
    </row>
    <row r="63" spans="1:18">
      <c r="A63" s="176" t="s">
        <v>0</v>
      </c>
      <c r="B63" s="46" t="s">
        <v>52</v>
      </c>
      <c r="C63" s="32" t="s">
        <v>11</v>
      </c>
      <c r="D63" s="229">
        <v>1.1499999999999999</v>
      </c>
      <c r="E63" s="224">
        <v>18.61</v>
      </c>
      <c r="F63" s="181">
        <f t="shared" si="0"/>
        <v>19.759999999999998</v>
      </c>
      <c r="G63" s="77">
        <v>1107.9469999999999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1127.7069999999999</v>
      </c>
      <c r="R63" s="47"/>
    </row>
    <row r="64" spans="1:18">
      <c r="A64" s="176" t="s">
        <v>53</v>
      </c>
      <c r="B64" s="177" t="s">
        <v>54</v>
      </c>
      <c r="C64" s="192" t="s">
        <v>13</v>
      </c>
      <c r="D64" s="231">
        <v>124.73999942483543</v>
      </c>
      <c r="E64" s="232">
        <v>1627.2360000000001</v>
      </c>
      <c r="F64" s="178">
        <f t="shared" si="0"/>
        <v>1751.9759994248354</v>
      </c>
      <c r="G64" s="78">
        <v>185219.91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186971.88599942485</v>
      </c>
      <c r="R64" s="47"/>
    </row>
    <row r="65" spans="1:18">
      <c r="A65" s="176" t="s">
        <v>0</v>
      </c>
      <c r="B65" s="306" t="s">
        <v>55</v>
      </c>
      <c r="C65" s="32" t="s">
        <v>11</v>
      </c>
      <c r="D65" s="228"/>
      <c r="E65" s="228">
        <v>5.88</v>
      </c>
      <c r="F65" s="181">
        <f t="shared" si="0"/>
        <v>5.88</v>
      </c>
      <c r="G65" s="77">
        <v>516.81600000000003</v>
      </c>
      <c r="H65" s="77">
        <v>0.08</v>
      </c>
      <c r="I65" s="174"/>
      <c r="J65" s="181">
        <f t="shared" si="1"/>
        <v>0.08</v>
      </c>
      <c r="K65" s="77"/>
      <c r="L65" s="33"/>
      <c r="M65" s="33"/>
      <c r="N65" s="33"/>
      <c r="O65" s="33"/>
      <c r="P65" s="33"/>
      <c r="Q65" s="175">
        <f t="shared" si="2"/>
        <v>522.77600000000007</v>
      </c>
      <c r="R65" s="47"/>
    </row>
    <row r="66" spans="1:18">
      <c r="A66" s="176" t="s">
        <v>18</v>
      </c>
      <c r="B66" s="307"/>
      <c r="C66" s="192" t="s">
        <v>13</v>
      </c>
      <c r="D66" s="230"/>
      <c r="E66" s="225">
        <v>444.52699999999999</v>
      </c>
      <c r="F66" s="178">
        <f t="shared" si="0"/>
        <v>444.52699999999999</v>
      </c>
      <c r="G66" s="78">
        <v>50257.906000000003</v>
      </c>
      <c r="H66" s="78">
        <v>6.48</v>
      </c>
      <c r="I66" s="179"/>
      <c r="J66" s="178">
        <f t="shared" si="1"/>
        <v>6.48</v>
      </c>
      <c r="K66" s="78"/>
      <c r="L66" s="54"/>
      <c r="M66" s="54"/>
      <c r="N66" s="54"/>
      <c r="O66" s="54"/>
      <c r="P66" s="54"/>
      <c r="Q66" s="180">
        <f t="shared" si="2"/>
        <v>50708.913000000008</v>
      </c>
      <c r="R66" s="47"/>
    </row>
    <row r="67" spans="1:18">
      <c r="A67" s="27"/>
      <c r="B67" s="46" t="s">
        <v>15</v>
      </c>
      <c r="C67" s="32" t="s">
        <v>11</v>
      </c>
      <c r="D67" s="229">
        <v>7.6999999999999999E-2</v>
      </c>
      <c r="E67" s="224">
        <v>0.22500000000000001</v>
      </c>
      <c r="F67" s="181">
        <f t="shared" si="0"/>
        <v>0.30199999999999999</v>
      </c>
      <c r="G67" s="77">
        <v>87.637699999999995</v>
      </c>
      <c r="H67" s="77"/>
      <c r="I67" s="174"/>
      <c r="J67" s="181">
        <f t="shared" si="1"/>
        <v>0</v>
      </c>
      <c r="K67" s="77">
        <v>0.10489999999999999</v>
      </c>
      <c r="L67" s="33"/>
      <c r="M67" s="33"/>
      <c r="N67" s="33"/>
      <c r="O67" s="33"/>
      <c r="P67" s="33"/>
      <c r="Q67" s="175">
        <f t="shared" si="2"/>
        <v>88.044600000000003</v>
      </c>
      <c r="R67" s="47"/>
    </row>
    <row r="68" spans="1:18" ht="19.5" thickBot="1">
      <c r="A68" s="184" t="s">
        <v>0</v>
      </c>
      <c r="B68" s="51" t="s">
        <v>54</v>
      </c>
      <c r="C68" s="36" t="s">
        <v>13</v>
      </c>
      <c r="D68" s="238">
        <v>27.399599873662986</v>
      </c>
      <c r="E68" s="232">
        <v>9.2349999999999994</v>
      </c>
      <c r="F68" s="185">
        <f t="shared" si="0"/>
        <v>36.634599873662985</v>
      </c>
      <c r="G68" s="104">
        <v>12233.987999999999</v>
      </c>
      <c r="H68" s="104"/>
      <c r="I68" s="186"/>
      <c r="J68" s="185">
        <f t="shared" si="1"/>
        <v>0</v>
      </c>
      <c r="K68" s="104">
        <v>1.962</v>
      </c>
      <c r="L68" s="37"/>
      <c r="M68" s="37"/>
      <c r="N68" s="37"/>
      <c r="O68" s="37"/>
      <c r="P68" s="37"/>
      <c r="Q68" s="187">
        <f t="shared" si="2"/>
        <v>12272.584599873662</v>
      </c>
      <c r="R68" s="47"/>
    </row>
    <row r="69" spans="1:18">
      <c r="D69" s="239"/>
      <c r="E69" s="239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107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50">
        <v>2.5529999999999999</v>
      </c>
      <c r="E76" s="33">
        <v>24.715</v>
      </c>
      <c r="F76" s="191">
        <f t="shared" ref="F76:F133" si="3">SUM(D76:E76)</f>
        <v>27.268000000000001</v>
      </c>
      <c r="G76" s="49">
        <v>1712.4006999999999</v>
      </c>
      <c r="H76" s="49">
        <v>1.1422000000000001</v>
      </c>
      <c r="I76" s="50"/>
      <c r="J76" s="191">
        <f t="shared" ref="J76:J133" si="4">SUM(H76:I76)</f>
        <v>1.1422000000000001</v>
      </c>
      <c r="K76" s="49">
        <v>0.10489999999999999</v>
      </c>
      <c r="L76" s="33">
        <v>3.0000000000000001E-3</v>
      </c>
      <c r="M76" s="33"/>
      <c r="N76" s="33"/>
      <c r="O76" s="33"/>
      <c r="P76" s="33"/>
      <c r="Q76" s="175">
        <f t="shared" ref="Q76:Q140" si="5">SUM(F76:G76,J76:P76)</f>
        <v>1740.9187999999999</v>
      </c>
      <c r="R76" s="27"/>
    </row>
    <row r="77" spans="1:18">
      <c r="A77" s="166" t="s">
        <v>53</v>
      </c>
      <c r="B77" s="309"/>
      <c r="C77" s="192" t="s">
        <v>13</v>
      </c>
      <c r="D77" s="63">
        <v>252.11519883752018</v>
      </c>
      <c r="E77" s="54">
        <v>2080.998</v>
      </c>
      <c r="F77" s="193">
        <f t="shared" si="3"/>
        <v>2333.11319883752</v>
      </c>
      <c r="G77" s="68">
        <v>247711.804</v>
      </c>
      <c r="H77" s="68">
        <v>29.059000000000001</v>
      </c>
      <c r="I77" s="63"/>
      <c r="J77" s="193">
        <f t="shared" si="4"/>
        <v>29.059000000000001</v>
      </c>
      <c r="K77" s="68">
        <v>1.962</v>
      </c>
      <c r="L77" s="54">
        <v>0.97199999999999998</v>
      </c>
      <c r="M77" s="54"/>
      <c r="N77" s="54"/>
      <c r="O77" s="54"/>
      <c r="P77" s="54"/>
      <c r="Q77" s="180">
        <f t="shared" si="5"/>
        <v>250076.91019883755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229">
        <v>12.6272</v>
      </c>
      <c r="E78" s="224">
        <v>25.0124</v>
      </c>
      <c r="F78" s="191">
        <f t="shared" si="3"/>
        <v>37.639600000000002</v>
      </c>
      <c r="G78" s="77">
        <v>6.4744000000000002</v>
      </c>
      <c r="H78" s="77">
        <v>176.69239999999999</v>
      </c>
      <c r="I78" s="174"/>
      <c r="J78" s="191">
        <f t="shared" si="4"/>
        <v>176.69239999999999</v>
      </c>
      <c r="K78" s="77">
        <v>9.0054999999999996</v>
      </c>
      <c r="L78" s="33">
        <v>2.4897999999999998</v>
      </c>
      <c r="M78" s="33">
        <v>0.11310000000000001</v>
      </c>
      <c r="N78" s="33">
        <v>88.673400000000001</v>
      </c>
      <c r="O78" s="33">
        <v>26.569400000000002</v>
      </c>
      <c r="P78" s="33">
        <v>83.823530000000005</v>
      </c>
      <c r="Q78" s="175">
        <f t="shared" si="5"/>
        <v>431.48113000000001</v>
      </c>
      <c r="R78" s="27"/>
    </row>
    <row r="79" spans="1:18">
      <c r="A79" s="176" t="s">
        <v>31</v>
      </c>
      <c r="B79" s="307"/>
      <c r="C79" s="192" t="s">
        <v>13</v>
      </c>
      <c r="D79" s="114">
        <v>6272.7263710770403</v>
      </c>
      <c r="E79" s="114">
        <v>9400.6620000000003</v>
      </c>
      <c r="F79" s="193">
        <f t="shared" si="3"/>
        <v>15673.388371077041</v>
      </c>
      <c r="G79" s="78">
        <v>4158.1779999999999</v>
      </c>
      <c r="H79" s="78">
        <v>77637.216</v>
      </c>
      <c r="I79" s="179"/>
      <c r="J79" s="193">
        <f t="shared" si="4"/>
        <v>77637.216</v>
      </c>
      <c r="K79" s="78">
        <v>4103.1660000000002</v>
      </c>
      <c r="L79" s="54">
        <v>1872.819</v>
      </c>
      <c r="M79" s="54">
        <v>32.648000000000003</v>
      </c>
      <c r="N79" s="54">
        <v>27994.383000000002</v>
      </c>
      <c r="O79" s="54">
        <v>9998.7459999999992</v>
      </c>
      <c r="P79" s="54">
        <v>23946.733</v>
      </c>
      <c r="Q79" s="180">
        <f t="shared" si="5"/>
        <v>165417.27737107704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229"/>
      <c r="E80" s="224"/>
      <c r="F80" s="191">
        <f t="shared" si="3"/>
        <v>0</v>
      </c>
      <c r="G80" s="77"/>
      <c r="H80" s="77">
        <v>3.0706000000000002</v>
      </c>
      <c r="I80" s="174"/>
      <c r="J80" s="191">
        <f t="shared" si="4"/>
        <v>3.0706000000000002</v>
      </c>
      <c r="K80" s="77">
        <v>4.9700000000000001E-2</v>
      </c>
      <c r="L80" s="33"/>
      <c r="M80" s="33"/>
      <c r="N80" s="33"/>
      <c r="O80" s="33"/>
      <c r="P80" s="33"/>
      <c r="Q80" s="175">
        <f t="shared" si="5"/>
        <v>3.1203000000000003</v>
      </c>
      <c r="R80" s="27"/>
    </row>
    <row r="81" spans="1:18">
      <c r="A81" s="176" t="s">
        <v>0</v>
      </c>
      <c r="B81" s="307"/>
      <c r="C81" s="192" t="s">
        <v>13</v>
      </c>
      <c r="D81" s="230"/>
      <c r="E81" s="225"/>
      <c r="F81" s="193">
        <f t="shared" si="3"/>
        <v>0</v>
      </c>
      <c r="G81" s="78"/>
      <c r="H81" s="78">
        <v>685.03599999999994</v>
      </c>
      <c r="I81" s="179"/>
      <c r="J81" s="193">
        <f t="shared" si="4"/>
        <v>685.03599999999994</v>
      </c>
      <c r="K81" s="78">
        <v>2.7149999999999999</v>
      </c>
      <c r="L81" s="54"/>
      <c r="M81" s="54"/>
      <c r="N81" s="54"/>
      <c r="O81" s="54"/>
      <c r="P81" s="54"/>
      <c r="Q81" s="180">
        <f t="shared" si="5"/>
        <v>687.75099999999998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229"/>
      <c r="E82" s="224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231"/>
      <c r="E83" s="232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228"/>
      <c r="E84" s="228"/>
      <c r="F84" s="191">
        <f t="shared" si="3"/>
        <v>0</v>
      </c>
      <c r="G84" s="77"/>
      <c r="H84" s="77">
        <v>4.1999999999999997E-3</v>
      </c>
      <c r="I84" s="174"/>
      <c r="J84" s="191">
        <f t="shared" si="4"/>
        <v>4.1999999999999997E-3</v>
      </c>
      <c r="K84" s="77"/>
      <c r="L84" s="33"/>
      <c r="M84" s="33"/>
      <c r="N84" s="33"/>
      <c r="O84" s="33"/>
      <c r="P84" s="33"/>
      <c r="Q84" s="175">
        <f t="shared" si="5"/>
        <v>4.1999999999999997E-3</v>
      </c>
      <c r="R84" s="27"/>
    </row>
    <row r="85" spans="1:18">
      <c r="A85" s="176" t="s">
        <v>12</v>
      </c>
      <c r="B85" s="307"/>
      <c r="C85" s="192" t="s">
        <v>13</v>
      </c>
      <c r="D85" s="230"/>
      <c r="E85" s="240"/>
      <c r="F85" s="193">
        <f t="shared" si="3"/>
        <v>0</v>
      </c>
      <c r="G85" s="78"/>
      <c r="H85" s="78">
        <v>1.8149999999999999</v>
      </c>
      <c r="I85" s="179"/>
      <c r="J85" s="193">
        <f t="shared" si="4"/>
        <v>1.8149999999999999</v>
      </c>
      <c r="K85" s="78"/>
      <c r="L85" s="54"/>
      <c r="M85" s="54"/>
      <c r="N85" s="54"/>
      <c r="O85" s="54"/>
      <c r="P85" s="54"/>
      <c r="Q85" s="180">
        <f t="shared" si="5"/>
        <v>1.8149999999999999</v>
      </c>
      <c r="R85" s="27"/>
    </row>
    <row r="86" spans="1:18">
      <c r="A86" s="176"/>
      <c r="B86" s="46" t="s">
        <v>15</v>
      </c>
      <c r="C86" s="32" t="s">
        <v>11</v>
      </c>
      <c r="D86" s="241">
        <v>6.3654999999999999</v>
      </c>
      <c r="E86" s="242">
        <v>14.7553</v>
      </c>
      <c r="F86" s="191">
        <f t="shared" si="3"/>
        <v>21.120799999999999</v>
      </c>
      <c r="G86" s="77">
        <v>3.5943999999999998</v>
      </c>
      <c r="H86" s="77">
        <v>147.316</v>
      </c>
      <c r="I86" s="174"/>
      <c r="J86" s="191">
        <f t="shared" si="4"/>
        <v>147.316</v>
      </c>
      <c r="K86" s="77">
        <v>5.6414999999999997</v>
      </c>
      <c r="L86" s="33">
        <v>7.3544999999999998</v>
      </c>
      <c r="M86" s="33">
        <v>0.12989999999999999</v>
      </c>
      <c r="N86" s="33">
        <v>23.5839</v>
      </c>
      <c r="O86" s="33">
        <v>3.7911999999999999</v>
      </c>
      <c r="P86" s="33">
        <v>22.927299999999999</v>
      </c>
      <c r="Q86" s="175">
        <f t="shared" si="5"/>
        <v>235.45950000000002</v>
      </c>
      <c r="R86" s="27"/>
    </row>
    <row r="87" spans="1:18">
      <c r="A87" s="176"/>
      <c r="B87" s="177" t="s">
        <v>63</v>
      </c>
      <c r="C87" s="192" t="s">
        <v>13</v>
      </c>
      <c r="D87" s="243">
        <v>6127.7622917454564</v>
      </c>
      <c r="E87" s="91">
        <v>6699.6059999999998</v>
      </c>
      <c r="F87" s="193">
        <f t="shared" si="3"/>
        <v>12827.368291745457</v>
      </c>
      <c r="G87" s="78">
        <v>2999.1320000000001</v>
      </c>
      <c r="H87" s="78">
        <v>26998.242999999999</v>
      </c>
      <c r="I87" s="179"/>
      <c r="J87" s="193">
        <f t="shared" si="4"/>
        <v>26998.242999999999</v>
      </c>
      <c r="K87" s="78">
        <v>806.55100000000004</v>
      </c>
      <c r="L87" s="54">
        <v>2936.1750000000002</v>
      </c>
      <c r="M87" s="54">
        <v>41.383000000000003</v>
      </c>
      <c r="N87" s="54">
        <v>12588.617</v>
      </c>
      <c r="O87" s="54">
        <v>2760.835</v>
      </c>
      <c r="P87" s="54">
        <v>18215.967000000001</v>
      </c>
      <c r="Q87" s="180">
        <f t="shared" si="5"/>
        <v>80174.271291745463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50">
        <v>18.992699999999999</v>
      </c>
      <c r="E88" s="33">
        <v>39.767699999999998</v>
      </c>
      <c r="F88" s="191">
        <f t="shared" si="3"/>
        <v>58.760399999999997</v>
      </c>
      <c r="G88" s="49">
        <v>10.0688</v>
      </c>
      <c r="H88" s="49">
        <v>327.08320000000003</v>
      </c>
      <c r="I88" s="50"/>
      <c r="J88" s="191">
        <f t="shared" si="4"/>
        <v>327.08320000000003</v>
      </c>
      <c r="K88" s="49">
        <v>14.6967</v>
      </c>
      <c r="L88" s="33">
        <v>9.8443000000000005</v>
      </c>
      <c r="M88" s="33">
        <v>0.24299999999999999</v>
      </c>
      <c r="N88" s="33">
        <v>112.2573</v>
      </c>
      <c r="O88" s="33">
        <v>30.360600000000002</v>
      </c>
      <c r="P88" s="33">
        <v>106.75083000000001</v>
      </c>
      <c r="Q88" s="175">
        <f t="shared" si="5"/>
        <v>670.06512999999995</v>
      </c>
      <c r="R88" s="27"/>
    </row>
    <row r="89" spans="1:18">
      <c r="A89" s="183"/>
      <c r="B89" s="309"/>
      <c r="C89" s="192" t="s">
        <v>13</v>
      </c>
      <c r="D89" s="63">
        <v>12400.488662822496</v>
      </c>
      <c r="E89" s="54">
        <v>16100.268</v>
      </c>
      <c r="F89" s="193">
        <f t="shared" si="3"/>
        <v>28500.756662822496</v>
      </c>
      <c r="G89" s="68">
        <v>7157.3099999999995</v>
      </c>
      <c r="H89" s="68">
        <v>105322.31</v>
      </c>
      <c r="I89" s="63"/>
      <c r="J89" s="193">
        <f t="shared" si="4"/>
        <v>105322.31</v>
      </c>
      <c r="K89" s="68">
        <v>4912.4320000000007</v>
      </c>
      <c r="L89" s="54">
        <v>4808.9940000000006</v>
      </c>
      <c r="M89" s="54">
        <v>74.031000000000006</v>
      </c>
      <c r="N89" s="54">
        <v>40583</v>
      </c>
      <c r="O89" s="54">
        <v>12759.580999999998</v>
      </c>
      <c r="P89" s="54">
        <v>42162.7</v>
      </c>
      <c r="Q89" s="180">
        <f t="shared" si="5"/>
        <v>246281.11466282251</v>
      </c>
      <c r="R89" s="27"/>
    </row>
    <row r="90" spans="1:18">
      <c r="A90" s="310" t="s">
        <v>64</v>
      </c>
      <c r="B90" s="311"/>
      <c r="C90" s="32" t="s">
        <v>11</v>
      </c>
      <c r="D90" s="229">
        <v>0.73140000000000005</v>
      </c>
      <c r="E90" s="242">
        <v>1.7004999999999999</v>
      </c>
      <c r="F90" s="191">
        <f t="shared" si="3"/>
        <v>2.4318999999999997</v>
      </c>
      <c r="G90" s="77">
        <v>6.3175999999999997</v>
      </c>
      <c r="H90" s="77">
        <v>27.723400000000002</v>
      </c>
      <c r="I90" s="174"/>
      <c r="J90" s="191">
        <f t="shared" si="4"/>
        <v>27.723400000000002</v>
      </c>
      <c r="K90" s="77">
        <v>1.6876</v>
      </c>
      <c r="L90" s="33">
        <v>5.5374999999999996</v>
      </c>
      <c r="M90" s="33"/>
      <c r="N90" s="33">
        <v>5.0500000000000003E-2</v>
      </c>
      <c r="O90" s="33">
        <v>8.43E-2</v>
      </c>
      <c r="P90" s="33">
        <v>0.03</v>
      </c>
      <c r="Q90" s="175">
        <f t="shared" si="5"/>
        <v>43.862800000000007</v>
      </c>
      <c r="R90" s="27"/>
    </row>
    <row r="91" spans="1:18">
      <c r="A91" s="312"/>
      <c r="B91" s="313"/>
      <c r="C91" s="192" t="s">
        <v>13</v>
      </c>
      <c r="D91" s="230">
        <v>973.40399551172436</v>
      </c>
      <c r="E91" s="74">
        <v>1493.7249999999999</v>
      </c>
      <c r="F91" s="193">
        <f t="shared" si="3"/>
        <v>2467.1289955117245</v>
      </c>
      <c r="G91" s="78">
        <v>8583.1990000000005</v>
      </c>
      <c r="H91" s="78">
        <v>29351.727999999999</v>
      </c>
      <c r="I91" s="179"/>
      <c r="J91" s="193">
        <f t="shared" si="4"/>
        <v>29351.727999999999</v>
      </c>
      <c r="K91" s="78">
        <v>1820.4749999999999</v>
      </c>
      <c r="L91" s="54">
        <v>6277.2129999999997</v>
      </c>
      <c r="M91" s="54"/>
      <c r="N91" s="54">
        <v>54.54</v>
      </c>
      <c r="O91" s="54">
        <v>106.59699999999999</v>
      </c>
      <c r="P91" s="54">
        <v>39.484999999999999</v>
      </c>
      <c r="Q91" s="180">
        <f t="shared" si="5"/>
        <v>48700.365995511718</v>
      </c>
      <c r="R91" s="27"/>
    </row>
    <row r="92" spans="1:18">
      <c r="A92" s="310" t="s">
        <v>65</v>
      </c>
      <c r="B92" s="311"/>
      <c r="C92" s="32" t="s">
        <v>11</v>
      </c>
      <c r="D92" s="229"/>
      <c r="E92" s="73"/>
      <c r="F92" s="191">
        <f t="shared" si="3"/>
        <v>0</v>
      </c>
      <c r="G92" s="77">
        <v>0.32800000000000001</v>
      </c>
      <c r="H92" s="77"/>
      <c r="I92" s="174"/>
      <c r="J92" s="191">
        <f t="shared" si="4"/>
        <v>0</v>
      </c>
      <c r="K92" s="77">
        <v>126.89100000000001</v>
      </c>
      <c r="L92" s="33">
        <v>2.371</v>
      </c>
      <c r="M92" s="33"/>
      <c r="N92" s="33"/>
      <c r="O92" s="33"/>
      <c r="P92" s="33"/>
      <c r="Q92" s="175">
        <f t="shared" si="5"/>
        <v>129.59</v>
      </c>
      <c r="R92" s="27"/>
    </row>
    <row r="93" spans="1:18">
      <c r="A93" s="312"/>
      <c r="B93" s="313"/>
      <c r="C93" s="192" t="s">
        <v>13</v>
      </c>
      <c r="D93" s="230"/>
      <c r="E93" s="74"/>
      <c r="F93" s="193">
        <f t="shared" si="3"/>
        <v>0</v>
      </c>
      <c r="G93" s="78">
        <v>6.7359999999999998</v>
      </c>
      <c r="H93" s="78"/>
      <c r="I93" s="179"/>
      <c r="J93" s="193">
        <f t="shared" si="4"/>
        <v>0</v>
      </c>
      <c r="K93" s="78">
        <v>12812.602000000001</v>
      </c>
      <c r="L93" s="54">
        <v>106.699</v>
      </c>
      <c r="M93" s="54"/>
      <c r="N93" s="54"/>
      <c r="O93" s="54"/>
      <c r="P93" s="54"/>
      <c r="Q93" s="180">
        <f t="shared" si="5"/>
        <v>12926.037000000002</v>
      </c>
      <c r="R93" s="27"/>
    </row>
    <row r="94" spans="1:18">
      <c r="A94" s="310" t="s">
        <v>66</v>
      </c>
      <c r="B94" s="311"/>
      <c r="C94" s="32" t="s">
        <v>11</v>
      </c>
      <c r="D94" s="229"/>
      <c r="E94" s="73"/>
      <c r="F94" s="191">
        <f t="shared" si="3"/>
        <v>0</v>
      </c>
      <c r="G94" s="77"/>
      <c r="H94" s="77">
        <v>3.8399999999999997E-2</v>
      </c>
      <c r="I94" s="174"/>
      <c r="J94" s="191">
        <f t="shared" si="4"/>
        <v>3.8399999999999997E-2</v>
      </c>
      <c r="K94" s="77"/>
      <c r="L94" s="33"/>
      <c r="M94" s="33"/>
      <c r="N94" s="33"/>
      <c r="O94" s="33"/>
      <c r="P94" s="33"/>
      <c r="Q94" s="175">
        <f t="shared" si="5"/>
        <v>3.8399999999999997E-2</v>
      </c>
      <c r="R94" s="27"/>
    </row>
    <row r="95" spans="1:18">
      <c r="A95" s="312"/>
      <c r="B95" s="313"/>
      <c r="C95" s="192" t="s">
        <v>13</v>
      </c>
      <c r="D95" s="230"/>
      <c r="E95" s="74"/>
      <c r="F95" s="193">
        <f t="shared" si="3"/>
        <v>0</v>
      </c>
      <c r="G95" s="78"/>
      <c r="H95" s="78">
        <v>84.673000000000002</v>
      </c>
      <c r="I95" s="179"/>
      <c r="J95" s="193">
        <f t="shared" si="4"/>
        <v>84.673000000000002</v>
      </c>
      <c r="K95" s="78"/>
      <c r="L95" s="54"/>
      <c r="M95" s="54"/>
      <c r="N95" s="54"/>
      <c r="O95" s="54"/>
      <c r="P95" s="54"/>
      <c r="Q95" s="180">
        <f t="shared" si="5"/>
        <v>84.673000000000002</v>
      </c>
      <c r="R95" s="27"/>
    </row>
    <row r="96" spans="1:18">
      <c r="A96" s="310" t="s">
        <v>67</v>
      </c>
      <c r="B96" s="311"/>
      <c r="C96" s="32" t="s">
        <v>11</v>
      </c>
      <c r="D96" s="229"/>
      <c r="E96" s="73">
        <v>0.79279999999999995</v>
      </c>
      <c r="F96" s="191">
        <f t="shared" si="3"/>
        <v>0.79279999999999995</v>
      </c>
      <c r="G96" s="77"/>
      <c r="H96" s="77">
        <v>13.184200000000001</v>
      </c>
      <c r="I96" s="174"/>
      <c r="J96" s="191">
        <f t="shared" si="4"/>
        <v>13.184200000000001</v>
      </c>
      <c r="K96" s="77">
        <v>0.23910000000000001</v>
      </c>
      <c r="L96" s="33"/>
      <c r="M96" s="33"/>
      <c r="N96" s="33"/>
      <c r="O96" s="33"/>
      <c r="P96" s="33"/>
      <c r="Q96" s="175">
        <f t="shared" si="5"/>
        <v>14.216100000000001</v>
      </c>
      <c r="R96" s="27"/>
    </row>
    <row r="97" spans="1:18">
      <c r="A97" s="312"/>
      <c r="B97" s="313"/>
      <c r="C97" s="192" t="s">
        <v>13</v>
      </c>
      <c r="D97" s="114"/>
      <c r="E97" s="74">
        <v>1027.057</v>
      </c>
      <c r="F97" s="193">
        <f t="shared" si="3"/>
        <v>1027.057</v>
      </c>
      <c r="G97" s="78"/>
      <c r="H97" s="78">
        <v>18161.252</v>
      </c>
      <c r="I97" s="179"/>
      <c r="J97" s="193">
        <f t="shared" si="4"/>
        <v>18161.252</v>
      </c>
      <c r="K97" s="78">
        <v>111.121</v>
      </c>
      <c r="L97" s="54"/>
      <c r="M97" s="54"/>
      <c r="N97" s="54"/>
      <c r="O97" s="54"/>
      <c r="P97" s="54"/>
      <c r="Q97" s="180">
        <f t="shared" si="5"/>
        <v>19299.43</v>
      </c>
      <c r="R97" s="27"/>
    </row>
    <row r="98" spans="1:18">
      <c r="A98" s="310" t="s">
        <v>68</v>
      </c>
      <c r="B98" s="311"/>
      <c r="C98" s="32" t="s">
        <v>11</v>
      </c>
      <c r="D98" s="229"/>
      <c r="E98" s="73"/>
      <c r="F98" s="191">
        <f t="shared" si="3"/>
        <v>0</v>
      </c>
      <c r="G98" s="77"/>
      <c r="H98" s="77">
        <v>1.6000000000000001E-3</v>
      </c>
      <c r="I98" s="174"/>
      <c r="J98" s="191">
        <f t="shared" si="4"/>
        <v>1.6000000000000001E-3</v>
      </c>
      <c r="K98" s="77"/>
      <c r="L98" s="33"/>
      <c r="M98" s="33"/>
      <c r="N98" s="33"/>
      <c r="O98" s="33"/>
      <c r="P98" s="33"/>
      <c r="Q98" s="175">
        <f t="shared" si="5"/>
        <v>1.6000000000000001E-3</v>
      </c>
      <c r="R98" s="27"/>
    </row>
    <row r="99" spans="1:18">
      <c r="A99" s="312"/>
      <c r="B99" s="313"/>
      <c r="C99" s="192" t="s">
        <v>13</v>
      </c>
      <c r="D99" s="231"/>
      <c r="E99" s="84"/>
      <c r="F99" s="193">
        <f t="shared" si="3"/>
        <v>0</v>
      </c>
      <c r="G99" s="78"/>
      <c r="H99" s="78">
        <v>1.5980000000000001</v>
      </c>
      <c r="I99" s="179"/>
      <c r="J99" s="193">
        <f t="shared" si="4"/>
        <v>1.5980000000000001</v>
      </c>
      <c r="K99" s="78"/>
      <c r="L99" s="54"/>
      <c r="M99" s="54"/>
      <c r="N99" s="54"/>
      <c r="O99" s="54"/>
      <c r="P99" s="54"/>
      <c r="Q99" s="180">
        <f t="shared" si="5"/>
        <v>1.5980000000000001</v>
      </c>
      <c r="R99" s="27"/>
    </row>
    <row r="100" spans="1:18">
      <c r="A100" s="310" t="s">
        <v>69</v>
      </c>
      <c r="B100" s="311"/>
      <c r="C100" s="32" t="s">
        <v>11</v>
      </c>
      <c r="D100" s="228"/>
      <c r="E100" s="244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231"/>
      <c r="E101" s="84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228">
        <v>7.7793000000000001</v>
      </c>
      <c r="E102" s="242">
        <v>930.80780000000004</v>
      </c>
      <c r="F102" s="191">
        <f t="shared" si="3"/>
        <v>938.58710000000008</v>
      </c>
      <c r="G102" s="77">
        <v>42.4482</v>
      </c>
      <c r="H102" s="77">
        <v>2209.2521999999999</v>
      </c>
      <c r="I102" s="174"/>
      <c r="J102" s="191">
        <f t="shared" si="4"/>
        <v>2209.2521999999999</v>
      </c>
      <c r="K102" s="77">
        <v>21.2563</v>
      </c>
      <c r="L102" s="33">
        <v>8.7748000000000008</v>
      </c>
      <c r="M102" s="33">
        <v>0.43070000000000003</v>
      </c>
      <c r="N102" s="33">
        <v>60.129899999999999</v>
      </c>
      <c r="O102" s="33">
        <v>3.5324</v>
      </c>
      <c r="P102" s="33">
        <v>2.4980000000000002</v>
      </c>
      <c r="Q102" s="175">
        <f t="shared" si="5"/>
        <v>3286.9096</v>
      </c>
      <c r="R102" s="27"/>
    </row>
    <row r="103" spans="1:18">
      <c r="A103" s="312"/>
      <c r="B103" s="313"/>
      <c r="C103" s="192" t="s">
        <v>13</v>
      </c>
      <c r="D103" s="235">
        <v>7691.1011645370463</v>
      </c>
      <c r="E103" s="91">
        <v>433602.73100000003</v>
      </c>
      <c r="F103" s="193">
        <f t="shared" si="3"/>
        <v>441293.8321645371</v>
      </c>
      <c r="G103" s="78">
        <v>13574.142</v>
      </c>
      <c r="H103" s="78">
        <v>833214.41799999995</v>
      </c>
      <c r="I103" s="179"/>
      <c r="J103" s="193">
        <f t="shared" si="4"/>
        <v>833214.41799999995</v>
      </c>
      <c r="K103" s="78">
        <v>3098.277</v>
      </c>
      <c r="L103" s="54">
        <v>4127.1459999999997</v>
      </c>
      <c r="M103" s="54">
        <v>66.960999999999999</v>
      </c>
      <c r="N103" s="54">
        <v>23219.417000000001</v>
      </c>
      <c r="O103" s="54">
        <v>2793.1309999999999</v>
      </c>
      <c r="P103" s="54">
        <v>1033.8109999999999</v>
      </c>
      <c r="Q103" s="180">
        <f t="shared" si="5"/>
        <v>1322421.1351645368</v>
      </c>
      <c r="R103" s="27"/>
    </row>
    <row r="104" spans="1:18">
      <c r="A104" s="314" t="s">
        <v>71</v>
      </c>
      <c r="B104" s="315"/>
      <c r="C104" s="32" t="s">
        <v>11</v>
      </c>
      <c r="D104" s="50">
        <v>1132.6781000000001</v>
      </c>
      <c r="E104" s="33">
        <v>1415.4855000000002</v>
      </c>
      <c r="F104" s="191">
        <f t="shared" si="3"/>
        <v>2548.1636000000003</v>
      </c>
      <c r="G104" s="49">
        <v>10329.464100000001</v>
      </c>
      <c r="H104" s="49">
        <v>10601.931199999999</v>
      </c>
      <c r="I104" s="50"/>
      <c r="J104" s="191">
        <f t="shared" si="4"/>
        <v>10601.931199999999</v>
      </c>
      <c r="K104" s="49">
        <v>4350.2339999999995</v>
      </c>
      <c r="L104" s="33">
        <v>400.90384999999998</v>
      </c>
      <c r="M104" s="33">
        <v>0.67500000000000004</v>
      </c>
      <c r="N104" s="33">
        <v>173.91200000000001</v>
      </c>
      <c r="O104" s="33">
        <v>34.121500000000005</v>
      </c>
      <c r="P104" s="33">
        <v>109.60963000000001</v>
      </c>
      <c r="Q104" s="175">
        <f t="shared" si="5"/>
        <v>28549.014879999999</v>
      </c>
      <c r="R104" s="27"/>
    </row>
    <row r="105" spans="1:18">
      <c r="A105" s="316"/>
      <c r="B105" s="317"/>
      <c r="C105" s="192" t="s">
        <v>13</v>
      </c>
      <c r="D105" s="63">
        <v>631778.21888692898</v>
      </c>
      <c r="E105" s="54">
        <v>754899.94200000004</v>
      </c>
      <c r="F105" s="193">
        <f t="shared" si="3"/>
        <v>1386678.1608869289</v>
      </c>
      <c r="G105" s="68">
        <v>3143978.6180000002</v>
      </c>
      <c r="H105" s="68">
        <v>2197666.2080000001</v>
      </c>
      <c r="I105" s="63"/>
      <c r="J105" s="193">
        <f t="shared" si="4"/>
        <v>2197666.2080000001</v>
      </c>
      <c r="K105" s="68">
        <v>1056166.0920000002</v>
      </c>
      <c r="L105" s="54">
        <v>168871.50100000002</v>
      </c>
      <c r="M105" s="54">
        <v>141.69400000000002</v>
      </c>
      <c r="N105" s="54">
        <v>64205.231</v>
      </c>
      <c r="O105" s="54">
        <v>15804.080999999998</v>
      </c>
      <c r="P105" s="54">
        <v>43396.582000000002</v>
      </c>
      <c r="Q105" s="180">
        <f t="shared" si="5"/>
        <v>8076908.1678869305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229"/>
      <c r="E106" s="73"/>
      <c r="F106" s="191">
        <f t="shared" si="3"/>
        <v>0</v>
      </c>
      <c r="G106" s="77"/>
      <c r="H106" s="77">
        <v>0.74199999999999999</v>
      </c>
      <c r="I106" s="174"/>
      <c r="J106" s="191">
        <f t="shared" si="4"/>
        <v>0.74199999999999999</v>
      </c>
      <c r="K106" s="77">
        <v>5.5399999999999998E-2</v>
      </c>
      <c r="L106" s="33"/>
      <c r="M106" s="33"/>
      <c r="N106" s="33"/>
      <c r="O106" s="33">
        <v>0</v>
      </c>
      <c r="P106" s="33"/>
      <c r="Q106" s="175">
        <f t="shared" si="5"/>
        <v>0.7974</v>
      </c>
      <c r="R106" s="27"/>
    </row>
    <row r="107" spans="1:18">
      <c r="A107" s="172" t="s">
        <v>0</v>
      </c>
      <c r="B107" s="307"/>
      <c r="C107" s="192" t="s">
        <v>13</v>
      </c>
      <c r="D107" s="230"/>
      <c r="E107" s="245"/>
      <c r="F107" s="193">
        <f t="shared" si="3"/>
        <v>0</v>
      </c>
      <c r="G107" s="78"/>
      <c r="H107" s="78">
        <v>3407.7220000000002</v>
      </c>
      <c r="I107" s="179"/>
      <c r="J107" s="193">
        <f t="shared" si="4"/>
        <v>3407.7220000000002</v>
      </c>
      <c r="K107" s="78">
        <v>245.25700000000001</v>
      </c>
      <c r="L107" s="54"/>
      <c r="M107" s="54"/>
      <c r="N107" s="54"/>
      <c r="O107" s="54">
        <v>1008.61</v>
      </c>
      <c r="P107" s="54"/>
      <c r="Q107" s="180">
        <f t="shared" si="5"/>
        <v>4661.5889999999999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229">
        <v>5.3574000000000002</v>
      </c>
      <c r="E108" s="224">
        <v>0.57289999999999996</v>
      </c>
      <c r="F108" s="191">
        <f t="shared" si="3"/>
        <v>5.9302999999999999</v>
      </c>
      <c r="G108" s="77">
        <v>20.5121</v>
      </c>
      <c r="H108" s="77">
        <v>69.635800000000003</v>
      </c>
      <c r="I108" s="174"/>
      <c r="J108" s="191">
        <f t="shared" si="4"/>
        <v>69.635800000000003</v>
      </c>
      <c r="K108" s="77">
        <v>11.293699999999999</v>
      </c>
      <c r="L108" s="33">
        <v>39.854700000000001</v>
      </c>
      <c r="M108" s="33"/>
      <c r="N108" s="33">
        <v>0.29099999999999998</v>
      </c>
      <c r="O108" s="33">
        <v>2.7075999999999998</v>
      </c>
      <c r="P108" s="33">
        <v>0.55959999999999999</v>
      </c>
      <c r="Q108" s="175">
        <f t="shared" si="5"/>
        <v>150.78480000000002</v>
      </c>
      <c r="R108" s="27"/>
    </row>
    <row r="109" spans="1:18">
      <c r="A109" s="176" t="s">
        <v>0</v>
      </c>
      <c r="B109" s="307"/>
      <c r="C109" s="192" t="s">
        <v>13</v>
      </c>
      <c r="D109" s="231">
        <v>2229.0649097219884</v>
      </c>
      <c r="E109" s="232">
        <v>474.14699999999999</v>
      </c>
      <c r="F109" s="193">
        <f t="shared" si="3"/>
        <v>2703.2119097219884</v>
      </c>
      <c r="G109" s="78">
        <v>10637.125</v>
      </c>
      <c r="H109" s="78">
        <v>24303.251</v>
      </c>
      <c r="I109" s="179"/>
      <c r="J109" s="193">
        <f t="shared" si="4"/>
        <v>24303.251</v>
      </c>
      <c r="K109" s="78">
        <v>5367.826</v>
      </c>
      <c r="L109" s="54">
        <v>23133.397000000001</v>
      </c>
      <c r="M109" s="54"/>
      <c r="N109" s="54">
        <v>84.835999999999999</v>
      </c>
      <c r="O109" s="54">
        <v>1273.6379999999999</v>
      </c>
      <c r="P109" s="54">
        <v>243.934</v>
      </c>
      <c r="Q109" s="180">
        <f t="shared" si="5"/>
        <v>67747.218909721982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228">
        <v>0.35220000000000001</v>
      </c>
      <c r="E110" s="228">
        <v>0.999</v>
      </c>
      <c r="F110" s="191">
        <f t="shared" si="3"/>
        <v>1.3512</v>
      </c>
      <c r="G110" s="77">
        <v>3.8875999999999999</v>
      </c>
      <c r="H110" s="77">
        <v>28.434200000000001</v>
      </c>
      <c r="I110" s="174"/>
      <c r="J110" s="191">
        <f t="shared" si="4"/>
        <v>28.434200000000001</v>
      </c>
      <c r="K110" s="77">
        <v>1.2042999999999999</v>
      </c>
      <c r="L110" s="33">
        <v>0.1421</v>
      </c>
      <c r="M110" s="33"/>
      <c r="N110" s="33">
        <v>6.5100000000000005E-2</v>
      </c>
      <c r="O110" s="33">
        <v>2.63E-2</v>
      </c>
      <c r="P110" s="33">
        <v>1.1999999999999999E-3</v>
      </c>
      <c r="Q110" s="175">
        <f t="shared" si="5"/>
        <v>35.112000000000002</v>
      </c>
      <c r="R110" s="27"/>
    </row>
    <row r="111" spans="1:18">
      <c r="A111" s="176"/>
      <c r="B111" s="307"/>
      <c r="C111" s="192" t="s">
        <v>13</v>
      </c>
      <c r="D111" s="231">
        <v>176.86079918451125</v>
      </c>
      <c r="E111" s="232">
        <v>438.10199999999998</v>
      </c>
      <c r="F111" s="193">
        <f t="shared" si="3"/>
        <v>614.96279918451125</v>
      </c>
      <c r="G111" s="78">
        <v>1122.047</v>
      </c>
      <c r="H111" s="78">
        <v>10016.39</v>
      </c>
      <c r="I111" s="179"/>
      <c r="J111" s="193">
        <f t="shared" si="4"/>
        <v>10016.39</v>
      </c>
      <c r="K111" s="78">
        <v>181.041</v>
      </c>
      <c r="L111" s="54">
        <v>87.626000000000005</v>
      </c>
      <c r="M111" s="54"/>
      <c r="N111" s="54">
        <v>27.204999999999998</v>
      </c>
      <c r="O111" s="54">
        <v>54.798999999999999</v>
      </c>
      <c r="P111" s="54">
        <v>0.64800000000000002</v>
      </c>
      <c r="Q111" s="180">
        <f t="shared" si="5"/>
        <v>12104.718799184509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228"/>
      <c r="E112" s="228">
        <v>0.23469999999999999</v>
      </c>
      <c r="F112" s="191">
        <f t="shared" si="3"/>
        <v>0.23469999999999999</v>
      </c>
      <c r="G112" s="77">
        <v>0.19439999999999999</v>
      </c>
      <c r="H112" s="77">
        <v>10.014799999999999</v>
      </c>
      <c r="I112" s="174"/>
      <c r="J112" s="191">
        <f t="shared" si="4"/>
        <v>10.014799999999999</v>
      </c>
      <c r="K112" s="77">
        <v>0.53569999999999995</v>
      </c>
      <c r="L112" s="33">
        <v>5.3999999999999999E-2</v>
      </c>
      <c r="M112" s="33">
        <v>2.76E-2</v>
      </c>
      <c r="N112" s="33"/>
      <c r="O112" s="33"/>
      <c r="P112" s="33">
        <v>0.36609999999999998</v>
      </c>
      <c r="Q112" s="175">
        <f t="shared" si="5"/>
        <v>11.427299999999999</v>
      </c>
      <c r="R112" s="27"/>
    </row>
    <row r="113" spans="1:18">
      <c r="A113" s="176"/>
      <c r="B113" s="307"/>
      <c r="C113" s="192" t="s">
        <v>13</v>
      </c>
      <c r="D113" s="230"/>
      <c r="E113" s="225">
        <v>545.56899999999996</v>
      </c>
      <c r="F113" s="193">
        <f t="shared" si="3"/>
        <v>545.56899999999996</v>
      </c>
      <c r="G113" s="78">
        <v>345.79899999999998</v>
      </c>
      <c r="H113" s="78">
        <v>13812.097</v>
      </c>
      <c r="I113" s="179"/>
      <c r="J113" s="193">
        <f t="shared" si="4"/>
        <v>13812.097</v>
      </c>
      <c r="K113" s="78">
        <v>676.28499999999997</v>
      </c>
      <c r="L113" s="54">
        <v>71.885000000000005</v>
      </c>
      <c r="M113" s="54">
        <v>22.167000000000002</v>
      </c>
      <c r="N113" s="54"/>
      <c r="O113" s="54"/>
      <c r="P113" s="54">
        <v>405.75400000000002</v>
      </c>
      <c r="Q113" s="180">
        <f t="shared" si="5"/>
        <v>15879.556</v>
      </c>
      <c r="R113" s="27"/>
    </row>
    <row r="114" spans="1:18">
      <c r="A114" s="176"/>
      <c r="B114" s="306" t="s">
        <v>78</v>
      </c>
      <c r="C114" s="32" t="s">
        <v>11</v>
      </c>
      <c r="D114" s="229">
        <v>2.028</v>
      </c>
      <c r="E114" s="224">
        <v>3.7562000000000002</v>
      </c>
      <c r="F114" s="191">
        <f t="shared" si="3"/>
        <v>5.7842000000000002</v>
      </c>
      <c r="G114" s="77">
        <v>0.64029999999999998</v>
      </c>
      <c r="H114" s="77">
        <v>4.1966000000000001</v>
      </c>
      <c r="I114" s="174"/>
      <c r="J114" s="191">
        <f t="shared" si="4"/>
        <v>4.1966000000000001</v>
      </c>
      <c r="K114" s="77">
        <v>0.33189999999999997</v>
      </c>
      <c r="L114" s="33">
        <v>0.63629999999999998</v>
      </c>
      <c r="M114" s="33">
        <v>0.68659999999999999</v>
      </c>
      <c r="N114" s="33">
        <v>3.2679999999999998</v>
      </c>
      <c r="O114" s="33">
        <v>1.18E-2</v>
      </c>
      <c r="P114" s="33">
        <v>17.302800000000001</v>
      </c>
      <c r="Q114" s="175">
        <f t="shared" si="5"/>
        <v>32.858499999999999</v>
      </c>
      <c r="R114" s="27"/>
    </row>
    <row r="115" spans="1:18">
      <c r="A115" s="176"/>
      <c r="B115" s="307"/>
      <c r="C115" s="192" t="s">
        <v>13</v>
      </c>
      <c r="D115" s="231">
        <v>1470.0085132219269</v>
      </c>
      <c r="E115" s="232">
        <v>2625.6370000000002</v>
      </c>
      <c r="F115" s="193">
        <f t="shared" si="3"/>
        <v>4095.6455132219271</v>
      </c>
      <c r="G115" s="78">
        <v>592.75300000000004</v>
      </c>
      <c r="H115" s="78">
        <v>7834.1270000000004</v>
      </c>
      <c r="I115" s="179"/>
      <c r="J115" s="193">
        <f t="shared" si="4"/>
        <v>7834.1270000000004</v>
      </c>
      <c r="K115" s="78">
        <v>327.54199999999997</v>
      </c>
      <c r="L115" s="54">
        <v>533.76800000000003</v>
      </c>
      <c r="M115" s="54">
        <v>477.09699999999998</v>
      </c>
      <c r="N115" s="54">
        <v>2840.0540000000001</v>
      </c>
      <c r="O115" s="54">
        <v>15.292999999999999</v>
      </c>
      <c r="P115" s="54">
        <v>10278.266</v>
      </c>
      <c r="Q115" s="180">
        <f t="shared" si="5"/>
        <v>26994.545513221929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228"/>
      <c r="E116" s="228"/>
      <c r="F116" s="191">
        <f t="shared" si="3"/>
        <v>0</v>
      </c>
      <c r="G116" s="77">
        <v>0.35</v>
      </c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0.35</v>
      </c>
      <c r="R116" s="27"/>
    </row>
    <row r="117" spans="1:18">
      <c r="A117" s="176"/>
      <c r="B117" s="307"/>
      <c r="C117" s="192" t="s">
        <v>13</v>
      </c>
      <c r="D117" s="230"/>
      <c r="E117" s="225"/>
      <c r="F117" s="193">
        <f t="shared" si="3"/>
        <v>0</v>
      </c>
      <c r="G117" s="78">
        <v>1.8879999999999999</v>
      </c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1.8879999999999999</v>
      </c>
      <c r="R117" s="27"/>
    </row>
    <row r="118" spans="1:18">
      <c r="A118" s="176"/>
      <c r="B118" s="306" t="s">
        <v>81</v>
      </c>
      <c r="C118" s="32" t="s">
        <v>11</v>
      </c>
      <c r="D118" s="229">
        <v>3.0000000000000001E-3</v>
      </c>
      <c r="E118" s="224">
        <v>3.6600000000000001E-2</v>
      </c>
      <c r="F118" s="191">
        <f t="shared" si="3"/>
        <v>3.9600000000000003E-2</v>
      </c>
      <c r="G118" s="77"/>
      <c r="H118" s="77"/>
      <c r="I118" s="174"/>
      <c r="J118" s="191">
        <f t="shared" si="4"/>
        <v>0</v>
      </c>
      <c r="K118" s="77"/>
      <c r="L118" s="33"/>
      <c r="M118" s="33"/>
      <c r="N118" s="33"/>
      <c r="O118" s="33"/>
      <c r="P118" s="33"/>
      <c r="Q118" s="175">
        <f t="shared" si="5"/>
        <v>3.9600000000000003E-2</v>
      </c>
      <c r="R118" s="27"/>
    </row>
    <row r="119" spans="1:18">
      <c r="A119" s="176"/>
      <c r="B119" s="307"/>
      <c r="C119" s="192" t="s">
        <v>13</v>
      </c>
      <c r="D119" s="231">
        <v>1.8359999915343743</v>
      </c>
      <c r="E119" s="232">
        <v>18.812999999999999</v>
      </c>
      <c r="F119" s="193">
        <f t="shared" si="3"/>
        <v>20.648999991534374</v>
      </c>
      <c r="G119" s="78"/>
      <c r="H119" s="78"/>
      <c r="I119" s="179"/>
      <c r="J119" s="193">
        <f t="shared" si="4"/>
        <v>0</v>
      </c>
      <c r="K119" s="78"/>
      <c r="L119" s="54"/>
      <c r="M119" s="54"/>
      <c r="N119" s="54"/>
      <c r="O119" s="54"/>
      <c r="P119" s="54"/>
      <c r="Q119" s="180">
        <f t="shared" si="5"/>
        <v>20.648999991534374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228"/>
      <c r="E120" s="228"/>
      <c r="F120" s="191">
        <f t="shared" si="3"/>
        <v>0</v>
      </c>
      <c r="G120" s="77"/>
      <c r="H120" s="77"/>
      <c r="I120" s="174"/>
      <c r="J120" s="191">
        <f t="shared" si="4"/>
        <v>0</v>
      </c>
      <c r="K120" s="77">
        <v>0.63</v>
      </c>
      <c r="L120" s="33"/>
      <c r="M120" s="33"/>
      <c r="N120" s="33"/>
      <c r="O120" s="33"/>
      <c r="P120" s="33"/>
      <c r="Q120" s="175">
        <f t="shared" si="5"/>
        <v>0.63</v>
      </c>
      <c r="R120" s="27"/>
    </row>
    <row r="121" spans="1:18">
      <c r="A121" s="176"/>
      <c r="B121" s="307"/>
      <c r="C121" s="192" t="s">
        <v>13</v>
      </c>
      <c r="D121" s="231"/>
      <c r="E121" s="232"/>
      <c r="F121" s="193">
        <f t="shared" si="3"/>
        <v>0</v>
      </c>
      <c r="G121" s="78"/>
      <c r="H121" s="78"/>
      <c r="I121" s="179"/>
      <c r="J121" s="193">
        <f t="shared" si="4"/>
        <v>0</v>
      </c>
      <c r="K121" s="78">
        <v>68.040000000000006</v>
      </c>
      <c r="L121" s="54"/>
      <c r="M121" s="54"/>
      <c r="N121" s="54"/>
      <c r="O121" s="54"/>
      <c r="P121" s="54"/>
      <c r="Q121" s="180">
        <f t="shared" si="5"/>
        <v>68.040000000000006</v>
      </c>
      <c r="R121" s="27"/>
    </row>
    <row r="122" spans="1:18">
      <c r="A122" s="176"/>
      <c r="B122" s="306" t="s">
        <v>84</v>
      </c>
      <c r="C122" s="32" t="s">
        <v>11</v>
      </c>
      <c r="D122" s="228">
        <v>5.5240999999999998</v>
      </c>
      <c r="E122" s="228">
        <v>0.68049999999999999</v>
      </c>
      <c r="F122" s="191">
        <f t="shared" si="3"/>
        <v>6.2046000000000001</v>
      </c>
      <c r="G122" s="77">
        <v>4.5736999999999997</v>
      </c>
      <c r="H122" s="77">
        <v>7.0508499999999996</v>
      </c>
      <c r="I122" s="174"/>
      <c r="J122" s="191">
        <f t="shared" si="4"/>
        <v>7.0508499999999996</v>
      </c>
      <c r="K122" s="77"/>
      <c r="L122" s="33">
        <v>1.4675</v>
      </c>
      <c r="M122" s="33">
        <v>11.2447</v>
      </c>
      <c r="N122" s="33">
        <v>0.84799999999999998</v>
      </c>
      <c r="O122" s="33"/>
      <c r="P122" s="33">
        <v>8.3000000000000001E-3</v>
      </c>
      <c r="Q122" s="175">
        <f t="shared" si="5"/>
        <v>31.397649999999999</v>
      </c>
      <c r="R122" s="27"/>
    </row>
    <row r="123" spans="1:18">
      <c r="A123" s="176"/>
      <c r="B123" s="307"/>
      <c r="C123" s="192" t="s">
        <v>13</v>
      </c>
      <c r="D123" s="231">
        <v>3833.4643023242515</v>
      </c>
      <c r="E123" s="232">
        <v>462.09899999999999</v>
      </c>
      <c r="F123" s="193">
        <f t="shared" si="3"/>
        <v>4295.5633023242517</v>
      </c>
      <c r="G123" s="78">
        <v>5345.8689999999997</v>
      </c>
      <c r="H123" s="78">
        <v>6216.4390000000003</v>
      </c>
      <c r="I123" s="179"/>
      <c r="J123" s="193">
        <f t="shared" si="4"/>
        <v>6216.4390000000003</v>
      </c>
      <c r="K123" s="78"/>
      <c r="L123" s="54">
        <v>784.30799999999999</v>
      </c>
      <c r="M123" s="54">
        <v>18126.502</v>
      </c>
      <c r="N123" s="54">
        <v>1067.2560000000001</v>
      </c>
      <c r="O123" s="54"/>
      <c r="P123" s="54">
        <v>6.274</v>
      </c>
      <c r="Q123" s="180">
        <f t="shared" si="5"/>
        <v>35842.211302324249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228">
        <v>0.56320000000000003</v>
      </c>
      <c r="E124" s="228">
        <v>0.49590000000000001</v>
      </c>
      <c r="F124" s="191">
        <f t="shared" si="3"/>
        <v>1.0590999999999999</v>
      </c>
      <c r="G124" s="77">
        <v>0.58460000000000001</v>
      </c>
      <c r="H124" s="77">
        <v>3.2894999999999999</v>
      </c>
      <c r="I124" s="174"/>
      <c r="J124" s="191">
        <f t="shared" si="4"/>
        <v>3.2894999999999999</v>
      </c>
      <c r="K124" s="77">
        <v>0.37259999999999999</v>
      </c>
      <c r="L124" s="33">
        <v>1.2366999999999999</v>
      </c>
      <c r="M124" s="33">
        <v>6.7400000000000002E-2</v>
      </c>
      <c r="N124" s="33">
        <v>1.7500000000000002E-2</v>
      </c>
      <c r="O124" s="33">
        <v>2.8000000000000001E-2</v>
      </c>
      <c r="P124" s="33">
        <v>2.3572000000000002</v>
      </c>
      <c r="Q124" s="175">
        <f t="shared" si="5"/>
        <v>9.0125999999999991</v>
      </c>
      <c r="R124" s="27"/>
    </row>
    <row r="125" spans="1:18">
      <c r="A125" s="27"/>
      <c r="B125" s="307"/>
      <c r="C125" s="192" t="s">
        <v>13</v>
      </c>
      <c r="D125" s="231">
        <v>1583.7335926975513</v>
      </c>
      <c r="E125" s="232">
        <v>457.03399999999999</v>
      </c>
      <c r="F125" s="193">
        <f t="shared" si="3"/>
        <v>2040.7675926975512</v>
      </c>
      <c r="G125" s="78">
        <v>207.83500000000001</v>
      </c>
      <c r="H125" s="78">
        <v>6433.6009999999997</v>
      </c>
      <c r="I125" s="179"/>
      <c r="J125" s="193">
        <f t="shared" si="4"/>
        <v>6433.6009999999997</v>
      </c>
      <c r="K125" s="78">
        <v>197.64</v>
      </c>
      <c r="L125" s="54">
        <v>459.81799999999998</v>
      </c>
      <c r="M125" s="54">
        <v>48.463999999999999</v>
      </c>
      <c r="N125" s="54">
        <v>4.806</v>
      </c>
      <c r="O125" s="54">
        <v>3.024</v>
      </c>
      <c r="P125" s="54">
        <v>20101.096000000001</v>
      </c>
      <c r="Q125" s="180">
        <f t="shared" si="5"/>
        <v>29497.051592697549</v>
      </c>
      <c r="R125" s="27"/>
    </row>
    <row r="126" spans="1:18">
      <c r="A126" s="27"/>
      <c r="B126" s="46" t="s">
        <v>15</v>
      </c>
      <c r="C126" s="32" t="s">
        <v>11</v>
      </c>
      <c r="D126" s="242">
        <v>2.734</v>
      </c>
      <c r="E126" s="228">
        <v>3.1699999999999999E-2</v>
      </c>
      <c r="F126" s="191">
        <f t="shared" si="3"/>
        <v>2.7656999999999998</v>
      </c>
      <c r="G126" s="77">
        <v>11.824999999999999</v>
      </c>
      <c r="H126" s="77">
        <v>6.3570000000000002</v>
      </c>
      <c r="I126" s="174"/>
      <c r="J126" s="191">
        <f t="shared" si="4"/>
        <v>6.3570000000000002</v>
      </c>
      <c r="K126" s="77">
        <v>8.7999999999999995E-2</v>
      </c>
      <c r="L126" s="33">
        <v>30.2105</v>
      </c>
      <c r="M126" s="33"/>
      <c r="N126" s="33"/>
      <c r="O126" s="33"/>
      <c r="P126" s="33">
        <v>2.9618000000000002</v>
      </c>
      <c r="Q126" s="175">
        <f t="shared" si="5"/>
        <v>54.207999999999998</v>
      </c>
      <c r="R126" s="27"/>
    </row>
    <row r="127" spans="1:18">
      <c r="A127" s="27"/>
      <c r="B127" s="177" t="s">
        <v>86</v>
      </c>
      <c r="C127" s="192" t="s">
        <v>13</v>
      </c>
      <c r="D127" s="91">
        <v>882.89999592902996</v>
      </c>
      <c r="E127" s="232">
        <v>62.694000000000003</v>
      </c>
      <c r="F127" s="193">
        <f t="shared" si="3"/>
        <v>945.59399592902992</v>
      </c>
      <c r="G127" s="78">
        <v>3065.1889999999999</v>
      </c>
      <c r="H127" s="78">
        <v>4842.1989999999996</v>
      </c>
      <c r="I127" s="179"/>
      <c r="J127" s="193">
        <f t="shared" si="4"/>
        <v>4842.1989999999996</v>
      </c>
      <c r="K127" s="78">
        <v>14.256</v>
      </c>
      <c r="L127" s="54">
        <v>3003.0540000000001</v>
      </c>
      <c r="M127" s="54"/>
      <c r="N127" s="54"/>
      <c r="O127" s="54"/>
      <c r="P127" s="54">
        <v>4798.116</v>
      </c>
      <c r="Q127" s="180">
        <f t="shared" si="5"/>
        <v>16668.407995929028</v>
      </c>
      <c r="R127" s="27"/>
    </row>
    <row r="128" spans="1:18">
      <c r="A128" s="27"/>
      <c r="B128" s="308" t="s">
        <v>19</v>
      </c>
      <c r="C128" s="32" t="s">
        <v>11</v>
      </c>
      <c r="D128" s="50">
        <v>16.561900000000001</v>
      </c>
      <c r="E128" s="55">
        <v>6.8075000000000001</v>
      </c>
      <c r="F128" s="191">
        <f t="shared" si="3"/>
        <v>23.369400000000002</v>
      </c>
      <c r="G128" s="49">
        <v>42.567700000000002</v>
      </c>
      <c r="H128" s="49">
        <v>129.72075000000001</v>
      </c>
      <c r="I128" s="50"/>
      <c r="J128" s="191">
        <f t="shared" si="4"/>
        <v>129.72075000000001</v>
      </c>
      <c r="K128" s="49">
        <v>14.5116</v>
      </c>
      <c r="L128" s="33">
        <v>73.601799999999997</v>
      </c>
      <c r="M128" s="33">
        <v>12.026299999999999</v>
      </c>
      <c r="N128" s="33">
        <v>4.4896000000000003</v>
      </c>
      <c r="O128" s="33">
        <v>2.7736999999999998</v>
      </c>
      <c r="P128" s="33">
        <v>23.556999999999999</v>
      </c>
      <c r="Q128" s="175">
        <f t="shared" si="5"/>
        <v>326.61785000000003</v>
      </c>
      <c r="R128" s="27"/>
    </row>
    <row r="129" spans="1:18">
      <c r="A129" s="183"/>
      <c r="B129" s="309"/>
      <c r="C129" s="192" t="s">
        <v>13</v>
      </c>
      <c r="D129" s="63">
        <v>10177.868113070794</v>
      </c>
      <c r="E129" s="68">
        <v>5084.0950000000003</v>
      </c>
      <c r="F129" s="193">
        <f t="shared" si="3"/>
        <v>15261.963113070793</v>
      </c>
      <c r="G129" s="68">
        <v>21318.505000000001</v>
      </c>
      <c r="H129" s="68">
        <v>76865.825999999986</v>
      </c>
      <c r="I129" s="63"/>
      <c r="J129" s="193">
        <f t="shared" si="4"/>
        <v>76865.825999999986</v>
      </c>
      <c r="K129" s="68">
        <v>7077.8870000000006</v>
      </c>
      <c r="L129" s="54">
        <v>28073.856</v>
      </c>
      <c r="M129" s="54">
        <v>18674.23</v>
      </c>
      <c r="N129" s="54">
        <v>4024.1570000000006</v>
      </c>
      <c r="O129" s="54">
        <v>2355.364</v>
      </c>
      <c r="P129" s="54">
        <v>35834.088000000003</v>
      </c>
      <c r="Q129" s="180">
        <f t="shared" si="5"/>
        <v>209485.87611307082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229"/>
      <c r="E130" s="224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230"/>
      <c r="E131" s="225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229"/>
      <c r="E132" s="224"/>
      <c r="F132" s="191">
        <f t="shared" si="3"/>
        <v>0</v>
      </c>
      <c r="G132" s="77">
        <v>1.8097000000000001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1.8097000000000001</v>
      </c>
      <c r="R132" s="27"/>
    </row>
    <row r="133" spans="1:18">
      <c r="A133" s="176"/>
      <c r="B133" s="307"/>
      <c r="C133" s="192" t="s">
        <v>13</v>
      </c>
      <c r="D133" s="246"/>
      <c r="E133" s="225"/>
      <c r="F133" s="193">
        <f t="shared" si="3"/>
        <v>0</v>
      </c>
      <c r="G133" s="78">
        <v>24.187000000000001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24.187000000000001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47"/>
      <c r="E134" s="226"/>
      <c r="F134" s="199">
        <f t="shared" ref="F134:F142" si="6">SUM(D134:E134)</f>
        <v>0</v>
      </c>
      <c r="G134" s="139">
        <v>8.9999999999999993E-3</v>
      </c>
      <c r="H134" s="139">
        <v>1.4999999999999999E-2</v>
      </c>
      <c r="I134" s="200"/>
      <c r="J134" s="199">
        <f t="shared" ref="J134:J142" si="7">SUM(H134:I134)</f>
        <v>1.4999999999999999E-2</v>
      </c>
      <c r="K134" s="139"/>
      <c r="L134" s="93"/>
      <c r="M134" s="93"/>
      <c r="N134" s="93"/>
      <c r="O134" s="93"/>
      <c r="P134" s="93"/>
      <c r="Q134" s="175">
        <f t="shared" si="5"/>
        <v>2.4E-2</v>
      </c>
      <c r="R134" s="27"/>
    </row>
    <row r="135" spans="1:18">
      <c r="A135" s="176"/>
      <c r="B135" s="46" t="s">
        <v>91</v>
      </c>
      <c r="C135" s="32" t="s">
        <v>92</v>
      </c>
      <c r="D135" s="73"/>
      <c r="E135" s="224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161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91"/>
      <c r="E136" s="232"/>
      <c r="F136" s="202">
        <f t="shared" si="6"/>
        <v>0</v>
      </c>
      <c r="G136" s="78">
        <v>9.8279999999999994</v>
      </c>
      <c r="H136" s="103">
        <v>20.25</v>
      </c>
      <c r="I136" s="179"/>
      <c r="J136" s="202">
        <f t="shared" si="7"/>
        <v>20.25</v>
      </c>
      <c r="K136" s="103"/>
      <c r="L136" s="54"/>
      <c r="M136" s="92"/>
      <c r="N136" s="54"/>
      <c r="O136" s="54"/>
      <c r="P136" s="54"/>
      <c r="Q136" s="197">
        <f t="shared" si="5"/>
        <v>30.077999999999999</v>
      </c>
      <c r="R136" s="27"/>
    </row>
    <row r="137" spans="1:18">
      <c r="A137" s="27"/>
      <c r="B137" s="212" t="s">
        <v>0</v>
      </c>
      <c r="C137" s="29" t="s">
        <v>11</v>
      </c>
      <c r="D137" s="55"/>
      <c r="E137" s="55"/>
      <c r="F137" s="199">
        <f t="shared" si="6"/>
        <v>0</v>
      </c>
      <c r="G137" s="49">
        <v>1.8187</v>
      </c>
      <c r="H137" s="49">
        <v>1.4999999999999999E-2</v>
      </c>
      <c r="I137" s="47"/>
      <c r="J137" s="199">
        <f t="shared" si="7"/>
        <v>1.4999999999999999E-2</v>
      </c>
      <c r="K137" s="49"/>
      <c r="L137" s="33"/>
      <c r="M137" s="97"/>
      <c r="N137" s="160"/>
      <c r="O137" s="93"/>
      <c r="P137" s="93"/>
      <c r="Q137" s="175">
        <f t="shared" si="5"/>
        <v>1.8336999999999999</v>
      </c>
      <c r="R137" s="27"/>
    </row>
    <row r="138" spans="1:18">
      <c r="A138" s="27"/>
      <c r="B138" s="213" t="s">
        <v>19</v>
      </c>
      <c r="C138" s="32" t="s">
        <v>92</v>
      </c>
      <c r="D138" s="49"/>
      <c r="E138" s="49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68"/>
      <c r="E139" s="68"/>
      <c r="F139" s="202">
        <f t="shared" si="6"/>
        <v>0</v>
      </c>
      <c r="G139" s="68">
        <v>34.015000000000001</v>
      </c>
      <c r="H139" s="68">
        <v>20.25</v>
      </c>
      <c r="I139" s="63"/>
      <c r="J139" s="202">
        <f t="shared" si="7"/>
        <v>20.25</v>
      </c>
      <c r="K139" s="68"/>
      <c r="L139" s="54"/>
      <c r="M139" s="70"/>
      <c r="N139" s="70"/>
      <c r="O139" s="54"/>
      <c r="P139" s="54"/>
      <c r="Q139" s="197">
        <f t="shared" si="5"/>
        <v>54.265000000000001</v>
      </c>
      <c r="R139" s="27"/>
    </row>
    <row r="140" spans="1:18">
      <c r="A140" s="27"/>
      <c r="B140" s="28" t="s">
        <v>0</v>
      </c>
      <c r="C140" s="29" t="s">
        <v>11</v>
      </c>
      <c r="D140" s="116">
        <v>1149.24</v>
      </c>
      <c r="E140" s="127">
        <f t="shared" ref="E140" si="8">E137+E128+E104</f>
        <v>1422.2930000000001</v>
      </c>
      <c r="F140" s="199">
        <f t="shared" si="6"/>
        <v>2571.5330000000004</v>
      </c>
      <c r="G140" s="147">
        <f t="shared" ref="G140:H140" si="9">G137+G128+G104</f>
        <v>10373.8505</v>
      </c>
      <c r="H140" s="152">
        <f t="shared" si="9"/>
        <v>10731.666949999999</v>
      </c>
      <c r="I140" s="57"/>
      <c r="J140" s="199">
        <f t="shared" si="7"/>
        <v>10731.666949999999</v>
      </c>
      <c r="K140" s="155">
        <f t="shared" ref="K140:P140" si="10">K137+K128+K104</f>
        <v>4364.7455999999993</v>
      </c>
      <c r="L140" s="93">
        <f t="shared" si="10"/>
        <v>474.50564999999995</v>
      </c>
      <c r="M140" s="97">
        <f t="shared" si="10"/>
        <v>12.7013</v>
      </c>
      <c r="N140" s="97">
        <f t="shared" si="10"/>
        <v>178.4016</v>
      </c>
      <c r="O140" s="93">
        <f t="shared" si="10"/>
        <v>36.895200000000003</v>
      </c>
      <c r="P140" s="93">
        <f t="shared" si="10"/>
        <v>133.16663</v>
      </c>
      <c r="Q140" s="175">
        <f t="shared" si="5"/>
        <v>28877.466429999997</v>
      </c>
      <c r="R140" s="27"/>
    </row>
    <row r="141" spans="1:18">
      <c r="A141" s="27"/>
      <c r="B141" s="31" t="s">
        <v>93</v>
      </c>
      <c r="C141" s="32" t="s">
        <v>92</v>
      </c>
      <c r="D141" s="117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1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641956.08699999982</v>
      </c>
      <c r="E142" s="118">
        <f t="shared" ref="E142" si="12">E139+E129+E105</f>
        <v>759984.03700000001</v>
      </c>
      <c r="F142" s="207">
        <f t="shared" si="6"/>
        <v>1401940.1239999998</v>
      </c>
      <c r="G142" s="136">
        <f t="shared" ref="G142:H142" si="13">G139+G129+G105</f>
        <v>3165331.1380000003</v>
      </c>
      <c r="H142" s="153">
        <f t="shared" si="13"/>
        <v>2274552.284</v>
      </c>
      <c r="I142" s="58"/>
      <c r="J142" s="207">
        <f t="shared" si="7"/>
        <v>2274552.284</v>
      </c>
      <c r="K142" s="136">
        <f t="shared" ref="K142:P142" si="14">K139+K129+K105</f>
        <v>1063243.9790000003</v>
      </c>
      <c r="L142" s="37">
        <f t="shared" si="14"/>
        <v>196945.35700000002</v>
      </c>
      <c r="M142" s="71">
        <f t="shared" si="14"/>
        <v>18815.923999999999</v>
      </c>
      <c r="N142" s="71">
        <f t="shared" si="14"/>
        <v>68229.388000000006</v>
      </c>
      <c r="O142" s="37">
        <f t="shared" si="14"/>
        <v>18159.445</v>
      </c>
      <c r="P142" s="37">
        <f t="shared" si="14"/>
        <v>79230.670000000013</v>
      </c>
      <c r="Q142" s="187">
        <f t="shared" si="11"/>
        <v>8286448.3090000004</v>
      </c>
      <c r="R142" s="27"/>
    </row>
    <row r="143" spans="1:18">
      <c r="Q143" s="208" t="s">
        <v>94</v>
      </c>
    </row>
    <row r="144" spans="1:18">
      <c r="P144" s="47"/>
    </row>
    <row r="145" spans="7:14">
      <c r="G145" s="47"/>
      <c r="N145" s="47"/>
    </row>
    <row r="146" spans="7:14">
      <c r="G146" s="47"/>
      <c r="M146" s="47"/>
      <c r="N146" s="47"/>
    </row>
    <row r="147" spans="7:14">
      <c r="G147" s="47"/>
      <c r="M147" s="47"/>
    </row>
    <row r="148" spans="7:14">
      <c r="G148" s="47"/>
      <c r="M148" s="47"/>
    </row>
    <row r="149" spans="7:14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H130" zoomScale="60" zoomScaleNormal="60" workbookViewId="0">
      <selection activeCell="N147" sqref="N147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108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110.999</v>
      </c>
      <c r="E5" s="52"/>
      <c r="F5" s="173">
        <f>SUM(D5:E5)</f>
        <v>110.999</v>
      </c>
      <c r="G5" s="77">
        <v>191.5455</v>
      </c>
      <c r="H5" s="77">
        <v>1849.3535999999999</v>
      </c>
      <c r="I5" s="174"/>
      <c r="J5" s="173">
        <f>SUM(H5:I5)</f>
        <v>1849.3535999999999</v>
      </c>
      <c r="K5" s="77">
        <v>7.2685000000000004</v>
      </c>
      <c r="L5" s="33">
        <v>1.1355</v>
      </c>
      <c r="M5" s="33"/>
      <c r="N5" s="33"/>
      <c r="O5" s="33"/>
      <c r="P5" s="33"/>
      <c r="Q5" s="175">
        <f>SUM(F5:G5,J5:P5)</f>
        <v>2160.3020999999999</v>
      </c>
      <c r="R5" s="47"/>
    </row>
    <row r="6" spans="1:18">
      <c r="A6" s="176" t="s">
        <v>12</v>
      </c>
      <c r="B6" s="307"/>
      <c r="C6" s="177" t="s">
        <v>13</v>
      </c>
      <c r="D6" s="209">
        <v>4657.9589173550639</v>
      </c>
      <c r="E6" s="53"/>
      <c r="F6" s="178">
        <f>SUM(D6:E6)</f>
        <v>4657.9589173550639</v>
      </c>
      <c r="G6" s="78">
        <v>6875.6779999999999</v>
      </c>
      <c r="H6" s="78">
        <v>83727.217000000004</v>
      </c>
      <c r="I6" s="179"/>
      <c r="J6" s="178">
        <f>SUM(H6:I6)</f>
        <v>83727.217000000004</v>
      </c>
      <c r="K6" s="78">
        <v>2033.5830000000001</v>
      </c>
      <c r="L6" s="54">
        <v>35.585000000000001</v>
      </c>
      <c r="M6" s="54"/>
      <c r="N6" s="54"/>
      <c r="O6" s="54"/>
      <c r="P6" s="54"/>
      <c r="Q6" s="180">
        <f>SUM(F6:G6,J6:P6)</f>
        <v>97330.021917355072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/>
      <c r="F7" s="181">
        <f t="shared" ref="F7:F68" si="0">SUM(D7:E7)</f>
        <v>0</v>
      </c>
      <c r="G7" s="77">
        <v>4.2000000000000003E-2</v>
      </c>
      <c r="H7" s="77">
        <v>142.476</v>
      </c>
      <c r="I7" s="174"/>
      <c r="J7" s="181">
        <f t="shared" ref="J7:J68" si="1">SUM(H7:I7)</f>
        <v>142.476</v>
      </c>
      <c r="K7" s="77">
        <v>40.637</v>
      </c>
      <c r="L7" s="33"/>
      <c r="M7" s="33"/>
      <c r="N7" s="33"/>
      <c r="O7" s="33"/>
      <c r="P7" s="33"/>
      <c r="Q7" s="175">
        <f t="shared" ref="Q7:Q68" si="2">SUM(F7:G7,J7:P7)</f>
        <v>183.155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/>
      <c r="F8" s="178">
        <f t="shared" si="0"/>
        <v>0</v>
      </c>
      <c r="G8" s="78">
        <v>1.3180000000000001</v>
      </c>
      <c r="H8" s="78">
        <v>15193.51</v>
      </c>
      <c r="I8" s="179"/>
      <c r="J8" s="178">
        <f t="shared" si="1"/>
        <v>15193.51</v>
      </c>
      <c r="K8" s="103">
        <v>1484.662</v>
      </c>
      <c r="L8" s="54"/>
      <c r="M8" s="54"/>
      <c r="N8" s="54"/>
      <c r="O8" s="54"/>
      <c r="P8" s="54"/>
      <c r="Q8" s="180">
        <f t="shared" si="2"/>
        <v>16679.489999999998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>
        <v>110.999</v>
      </c>
      <c r="E9" s="33"/>
      <c r="F9" s="181">
        <f>SUM(D9:E9)</f>
        <v>110.999</v>
      </c>
      <c r="G9" s="49">
        <v>191.58750000000001</v>
      </c>
      <c r="H9" s="49">
        <v>1991.8296</v>
      </c>
      <c r="I9" s="50"/>
      <c r="J9" s="181">
        <f>SUM(H9:I9)</f>
        <v>1991.8296</v>
      </c>
      <c r="K9" s="49">
        <v>47.905500000000004</v>
      </c>
      <c r="L9" s="33">
        <v>1.1355</v>
      </c>
      <c r="M9" s="33"/>
      <c r="N9" s="33"/>
      <c r="O9" s="33"/>
      <c r="P9" s="33"/>
      <c r="Q9" s="175">
        <f t="shared" si="2"/>
        <v>2343.4570999999996</v>
      </c>
      <c r="R9" s="47"/>
    </row>
    <row r="10" spans="1:18">
      <c r="A10" s="183"/>
      <c r="B10" s="309"/>
      <c r="C10" s="177" t="s">
        <v>13</v>
      </c>
      <c r="D10" s="54">
        <v>4657.9589173550639</v>
      </c>
      <c r="E10" s="54"/>
      <c r="F10" s="178">
        <f t="shared" si="0"/>
        <v>4657.9589173550639</v>
      </c>
      <c r="G10" s="68">
        <v>6876.9960000000001</v>
      </c>
      <c r="H10" s="68">
        <v>98920.726999999999</v>
      </c>
      <c r="I10" s="63"/>
      <c r="J10" s="178">
        <f t="shared" si="1"/>
        <v>98920.726999999999</v>
      </c>
      <c r="K10" s="68">
        <v>3518.2449999999999</v>
      </c>
      <c r="L10" s="54">
        <v>35.585000000000001</v>
      </c>
      <c r="M10" s="54"/>
      <c r="N10" s="54"/>
      <c r="O10" s="54"/>
      <c r="P10" s="54"/>
      <c r="Q10" s="180">
        <f t="shared" si="2"/>
        <v>114009.51191735506</v>
      </c>
      <c r="R10" s="47"/>
    </row>
    <row r="11" spans="1:18">
      <c r="A11" s="310" t="s">
        <v>20</v>
      </c>
      <c r="B11" s="311"/>
      <c r="C11" s="48" t="s">
        <v>11</v>
      </c>
      <c r="D11" s="52">
        <v>131.3647</v>
      </c>
      <c r="E11" s="52">
        <v>15.858700000000001</v>
      </c>
      <c r="F11" s="181">
        <f t="shared" si="0"/>
        <v>147.2234</v>
      </c>
      <c r="G11" s="77">
        <v>9433.6358999999993</v>
      </c>
      <c r="H11" s="77">
        <v>5535.5060000000003</v>
      </c>
      <c r="I11" s="174"/>
      <c r="J11" s="181">
        <f t="shared" si="1"/>
        <v>5535.5060000000003</v>
      </c>
      <c r="K11" s="77">
        <v>1360.0245</v>
      </c>
      <c r="L11" s="33">
        <v>1.1091</v>
      </c>
      <c r="M11" s="33"/>
      <c r="N11" s="33"/>
      <c r="O11" s="33"/>
      <c r="P11" s="33"/>
      <c r="Q11" s="175">
        <f t="shared" si="2"/>
        <v>16477.498900000002</v>
      </c>
      <c r="R11" s="47"/>
    </row>
    <row r="12" spans="1:18">
      <c r="A12" s="312"/>
      <c r="B12" s="313"/>
      <c r="C12" s="177" t="s">
        <v>13</v>
      </c>
      <c r="D12" s="209">
        <v>25343.618670334858</v>
      </c>
      <c r="E12" s="53">
        <v>2734.4459999999999</v>
      </c>
      <c r="F12" s="178">
        <f t="shared" si="0"/>
        <v>28078.064670334858</v>
      </c>
      <c r="G12" s="78">
        <v>2374245.6660000002</v>
      </c>
      <c r="H12" s="78">
        <v>1095826.9920000001</v>
      </c>
      <c r="I12" s="179"/>
      <c r="J12" s="178">
        <f t="shared" si="1"/>
        <v>1095826.9920000001</v>
      </c>
      <c r="K12" s="78">
        <v>260123.00599999999</v>
      </c>
      <c r="L12" s="54">
        <v>315.47500000000002</v>
      </c>
      <c r="M12" s="54"/>
      <c r="N12" s="54"/>
      <c r="O12" s="54"/>
      <c r="P12" s="54"/>
      <c r="Q12" s="180">
        <f t="shared" si="2"/>
        <v>3758589.2036703355</v>
      </c>
      <c r="R12" s="47"/>
    </row>
    <row r="13" spans="1:18">
      <c r="A13" s="27"/>
      <c r="B13" s="306" t="s">
        <v>21</v>
      </c>
      <c r="C13" s="48" t="s">
        <v>11</v>
      </c>
      <c r="D13" s="52">
        <v>181.62950000000001</v>
      </c>
      <c r="E13" s="52">
        <v>15.1967</v>
      </c>
      <c r="F13" s="181">
        <f t="shared" si="0"/>
        <v>196.8262</v>
      </c>
      <c r="G13" s="77">
        <v>6.1757999999999997</v>
      </c>
      <c r="H13" s="77">
        <v>0.16</v>
      </c>
      <c r="I13" s="174"/>
      <c r="J13" s="181">
        <f t="shared" si="1"/>
        <v>0.16</v>
      </c>
      <c r="K13" s="77">
        <v>0.42099999999999999</v>
      </c>
      <c r="L13" s="33">
        <v>0.1268</v>
      </c>
      <c r="M13" s="33"/>
      <c r="N13" s="33"/>
      <c r="O13" s="33"/>
      <c r="P13" s="33"/>
      <c r="Q13" s="175">
        <f t="shared" si="2"/>
        <v>203.7098</v>
      </c>
      <c r="R13" s="47"/>
    </row>
    <row r="14" spans="1:18">
      <c r="A14" s="172" t="s">
        <v>0</v>
      </c>
      <c r="B14" s="307"/>
      <c r="C14" s="177" t="s">
        <v>13</v>
      </c>
      <c r="D14" s="209">
        <v>247644.7408061047</v>
      </c>
      <c r="E14" s="53">
        <v>31659.944</v>
      </c>
      <c r="F14" s="178">
        <f t="shared" si="0"/>
        <v>279304.68480610469</v>
      </c>
      <c r="G14" s="78">
        <v>8059.4110000000001</v>
      </c>
      <c r="H14" s="78">
        <v>373.24799999999999</v>
      </c>
      <c r="I14" s="179"/>
      <c r="J14" s="178">
        <f t="shared" si="1"/>
        <v>373.24799999999999</v>
      </c>
      <c r="K14" s="78">
        <v>1034.825</v>
      </c>
      <c r="L14" s="54">
        <v>411.99799999999999</v>
      </c>
      <c r="M14" s="54"/>
      <c r="N14" s="54"/>
      <c r="O14" s="54"/>
      <c r="P14" s="54"/>
      <c r="Q14" s="180">
        <f t="shared" si="2"/>
        <v>289184.16680610477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4.4645000000000001</v>
      </c>
      <c r="E15" s="52">
        <v>4.6399999999999997E-2</v>
      </c>
      <c r="F15" s="181">
        <f t="shared" si="0"/>
        <v>4.5109000000000004</v>
      </c>
      <c r="G15" s="77">
        <v>1.0829</v>
      </c>
      <c r="H15" s="77">
        <v>2.4245999999999999</v>
      </c>
      <c r="I15" s="174"/>
      <c r="J15" s="181">
        <f t="shared" si="1"/>
        <v>2.4245999999999999</v>
      </c>
      <c r="K15" s="77">
        <v>0.88849999999999996</v>
      </c>
      <c r="L15" s="33"/>
      <c r="M15" s="33"/>
      <c r="N15" s="33"/>
      <c r="O15" s="33"/>
      <c r="P15" s="33"/>
      <c r="Q15" s="175">
        <f t="shared" si="2"/>
        <v>8.9069000000000003</v>
      </c>
      <c r="R15" s="47"/>
    </row>
    <row r="16" spans="1:18">
      <c r="A16" s="176" t="s">
        <v>0</v>
      </c>
      <c r="B16" s="307"/>
      <c r="C16" s="177" t="s">
        <v>13</v>
      </c>
      <c r="D16" s="209">
        <v>2382.1807977335948</v>
      </c>
      <c r="E16" s="53">
        <v>90.201999999999998</v>
      </c>
      <c r="F16" s="178">
        <f t="shared" si="0"/>
        <v>2472.382797733595</v>
      </c>
      <c r="G16" s="78">
        <v>1088.43</v>
      </c>
      <c r="H16" s="78">
        <v>3888.4009999999998</v>
      </c>
      <c r="I16" s="179"/>
      <c r="J16" s="178">
        <f t="shared" si="1"/>
        <v>3888.4009999999998</v>
      </c>
      <c r="K16" s="78">
        <v>1392.9490000000001</v>
      </c>
      <c r="L16" s="54"/>
      <c r="M16" s="54"/>
      <c r="N16" s="54"/>
      <c r="O16" s="54"/>
      <c r="P16" s="54"/>
      <c r="Q16" s="180">
        <f t="shared" si="2"/>
        <v>8842.1627977335957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50.119399999999999</v>
      </c>
      <c r="E17" s="52">
        <v>34.8842</v>
      </c>
      <c r="F17" s="181">
        <f t="shared" si="0"/>
        <v>85.003600000000006</v>
      </c>
      <c r="G17" s="77">
        <v>96.572000000000003</v>
      </c>
      <c r="H17" s="77">
        <v>18.649999999999999</v>
      </c>
      <c r="I17" s="174"/>
      <c r="J17" s="181">
        <f t="shared" si="1"/>
        <v>18.649999999999999</v>
      </c>
      <c r="K17" s="77">
        <v>4.0389999999999997</v>
      </c>
      <c r="L17" s="33">
        <v>0.17799999999999999</v>
      </c>
      <c r="M17" s="33"/>
      <c r="N17" s="33"/>
      <c r="O17" s="33"/>
      <c r="P17" s="33"/>
      <c r="Q17" s="175">
        <f t="shared" si="2"/>
        <v>204.4426</v>
      </c>
      <c r="R17" s="47"/>
    </row>
    <row r="18" spans="1:18">
      <c r="A18" s="176"/>
      <c r="B18" s="307"/>
      <c r="C18" s="177" t="s">
        <v>13</v>
      </c>
      <c r="D18" s="209">
        <v>60531.543006004802</v>
      </c>
      <c r="E18" s="53">
        <v>50027.565000000002</v>
      </c>
      <c r="F18" s="178">
        <f t="shared" si="0"/>
        <v>110559.1080060048</v>
      </c>
      <c r="G18" s="78">
        <v>87639.915999999997</v>
      </c>
      <c r="H18" s="78">
        <v>6700.0280000000002</v>
      </c>
      <c r="I18" s="179"/>
      <c r="J18" s="178">
        <f t="shared" si="1"/>
        <v>6700.0280000000002</v>
      </c>
      <c r="K18" s="78">
        <v>892.91399999999999</v>
      </c>
      <c r="L18" s="54">
        <v>268.14299999999997</v>
      </c>
      <c r="M18" s="54"/>
      <c r="N18" s="54"/>
      <c r="O18" s="54"/>
      <c r="P18" s="54"/>
      <c r="Q18" s="180">
        <f t="shared" si="2"/>
        <v>206060.10900600479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3.8660000000000001</v>
      </c>
      <c r="E19" s="52">
        <v>6.319</v>
      </c>
      <c r="F19" s="181">
        <f t="shared" si="0"/>
        <v>10.185</v>
      </c>
      <c r="G19" s="77">
        <v>90.108500000000006</v>
      </c>
      <c r="H19" s="77">
        <v>87.337000000000003</v>
      </c>
      <c r="I19" s="174"/>
      <c r="J19" s="181">
        <f t="shared" si="1"/>
        <v>87.337000000000003</v>
      </c>
      <c r="K19" s="77">
        <v>2.5867</v>
      </c>
      <c r="L19" s="33">
        <v>4.9000000000000002E-2</v>
      </c>
      <c r="M19" s="33"/>
      <c r="N19" s="33"/>
      <c r="O19" s="33"/>
      <c r="P19" s="33"/>
      <c r="Q19" s="175">
        <f t="shared" si="2"/>
        <v>190.26620000000003</v>
      </c>
      <c r="R19" s="47"/>
    </row>
    <row r="20" spans="1:18">
      <c r="A20" s="176"/>
      <c r="B20" s="177" t="s">
        <v>28</v>
      </c>
      <c r="C20" s="177" t="s">
        <v>13</v>
      </c>
      <c r="D20" s="209">
        <v>3022.2503463770095</v>
      </c>
      <c r="E20" s="53">
        <v>5149.674</v>
      </c>
      <c r="F20" s="178">
        <f t="shared" si="0"/>
        <v>8171.924346377009</v>
      </c>
      <c r="G20" s="78">
        <v>48608.927000000003</v>
      </c>
      <c r="H20" s="78">
        <v>42081.599999999999</v>
      </c>
      <c r="I20" s="179"/>
      <c r="J20" s="178">
        <f t="shared" si="1"/>
        <v>42081.599999999999</v>
      </c>
      <c r="K20" s="78">
        <v>1070.155</v>
      </c>
      <c r="L20" s="54">
        <v>23.274000000000001</v>
      </c>
      <c r="M20" s="54"/>
      <c r="N20" s="54"/>
      <c r="O20" s="54"/>
      <c r="P20" s="54"/>
      <c r="Q20" s="180">
        <f t="shared" si="2"/>
        <v>99955.880346377016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76.167599999999993</v>
      </c>
      <c r="E21" s="52">
        <v>60.010199999999998</v>
      </c>
      <c r="F21" s="181">
        <f t="shared" si="0"/>
        <v>136.17779999999999</v>
      </c>
      <c r="G21" s="77">
        <v>5334.8081000000002</v>
      </c>
      <c r="H21" s="77">
        <v>224.84100000000001</v>
      </c>
      <c r="I21" s="174"/>
      <c r="J21" s="181">
        <f t="shared" si="1"/>
        <v>224.84100000000001</v>
      </c>
      <c r="K21" s="77">
        <v>307.85550000000001</v>
      </c>
      <c r="L21" s="33">
        <v>6.0000000000000001E-3</v>
      </c>
      <c r="M21" s="33"/>
      <c r="N21" s="33"/>
      <c r="O21" s="33"/>
      <c r="P21" s="33"/>
      <c r="Q21" s="175">
        <f t="shared" si="2"/>
        <v>6003.6884000000009</v>
      </c>
      <c r="R21" s="47"/>
    </row>
    <row r="22" spans="1:18">
      <c r="A22" s="27"/>
      <c r="B22" s="307"/>
      <c r="C22" s="177" t="s">
        <v>13</v>
      </c>
      <c r="D22" s="209">
        <v>31016.911489675123</v>
      </c>
      <c r="E22" s="53">
        <v>21700.935000000001</v>
      </c>
      <c r="F22" s="178">
        <f t="shared" si="0"/>
        <v>52717.846489675125</v>
      </c>
      <c r="G22" s="78">
        <v>1800821.6980000001</v>
      </c>
      <c r="H22" s="78">
        <v>79227.315000000002</v>
      </c>
      <c r="I22" s="179"/>
      <c r="J22" s="178">
        <f t="shared" si="1"/>
        <v>79227.315000000002</v>
      </c>
      <c r="K22" s="78">
        <v>103755.22900000001</v>
      </c>
      <c r="L22" s="54">
        <v>2.3980000000000001</v>
      </c>
      <c r="M22" s="54"/>
      <c r="N22" s="54"/>
      <c r="O22" s="54"/>
      <c r="P22" s="54"/>
      <c r="Q22" s="180">
        <f t="shared" si="2"/>
        <v>2036524.4864896752</v>
      </c>
      <c r="R22" s="47"/>
    </row>
    <row r="23" spans="1:18">
      <c r="A23" s="27"/>
      <c r="B23" s="308" t="s">
        <v>19</v>
      </c>
      <c r="C23" s="48" t="s">
        <v>11</v>
      </c>
      <c r="D23" s="33">
        <v>316.24699999999996</v>
      </c>
      <c r="E23" s="33">
        <v>116.45650000000001</v>
      </c>
      <c r="F23" s="181">
        <f t="shared" si="0"/>
        <v>432.70349999999996</v>
      </c>
      <c r="G23" s="49">
        <v>5528.7473</v>
      </c>
      <c r="H23" s="49">
        <v>333.4126</v>
      </c>
      <c r="I23" s="50"/>
      <c r="J23" s="181">
        <f t="shared" si="1"/>
        <v>333.4126</v>
      </c>
      <c r="K23" s="49">
        <v>315.79070000000002</v>
      </c>
      <c r="L23" s="33">
        <v>0.35979999999999995</v>
      </c>
      <c r="M23" s="33"/>
      <c r="N23" s="33"/>
      <c r="O23" s="33"/>
      <c r="P23" s="33"/>
      <c r="Q23" s="175">
        <f t="shared" si="2"/>
        <v>6611.0138999999999</v>
      </c>
      <c r="R23" s="47"/>
    </row>
    <row r="24" spans="1:18">
      <c r="A24" s="183"/>
      <c r="B24" s="309"/>
      <c r="C24" s="177" t="s">
        <v>13</v>
      </c>
      <c r="D24" s="54">
        <v>344597.62644589524</v>
      </c>
      <c r="E24" s="54">
        <v>108628.32</v>
      </c>
      <c r="F24" s="178">
        <f t="shared" si="0"/>
        <v>453225.94644589524</v>
      </c>
      <c r="G24" s="68">
        <v>1946218.3820000002</v>
      </c>
      <c r="H24" s="68">
        <v>132270.592</v>
      </c>
      <c r="I24" s="63"/>
      <c r="J24" s="178">
        <f t="shared" si="1"/>
        <v>132270.592</v>
      </c>
      <c r="K24" s="68">
        <v>108146.072</v>
      </c>
      <c r="L24" s="54">
        <v>705.81299999999999</v>
      </c>
      <c r="M24" s="54"/>
      <c r="N24" s="54"/>
      <c r="O24" s="54"/>
      <c r="P24" s="54"/>
      <c r="Q24" s="180">
        <f t="shared" si="2"/>
        <v>2640566.805445896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1.6339999999999999</v>
      </c>
      <c r="E25" s="52">
        <v>1.0449999999999999</v>
      </c>
      <c r="F25" s="181">
        <f t="shared" si="0"/>
        <v>2.6789999999999998</v>
      </c>
      <c r="G25" s="77">
        <v>231.01249999999999</v>
      </c>
      <c r="H25" s="77">
        <v>0.33100000000000002</v>
      </c>
      <c r="I25" s="174"/>
      <c r="J25" s="181">
        <f t="shared" si="1"/>
        <v>0.33100000000000002</v>
      </c>
      <c r="K25" s="77">
        <v>0.15</v>
      </c>
      <c r="L25" s="33">
        <v>0.223</v>
      </c>
      <c r="M25" s="33"/>
      <c r="N25" s="33"/>
      <c r="O25" s="33"/>
      <c r="P25" s="33"/>
      <c r="Q25" s="175">
        <f t="shared" si="2"/>
        <v>234.3955</v>
      </c>
      <c r="R25" s="47"/>
    </row>
    <row r="26" spans="1:18">
      <c r="A26" s="176" t="s">
        <v>31</v>
      </c>
      <c r="B26" s="307"/>
      <c r="C26" s="177" t="s">
        <v>13</v>
      </c>
      <c r="D26" s="209">
        <v>1416.8519748611693</v>
      </c>
      <c r="E26" s="53">
        <v>864</v>
      </c>
      <c r="F26" s="178">
        <f t="shared" si="0"/>
        <v>2280.8519748611693</v>
      </c>
      <c r="G26" s="78">
        <v>232401.717</v>
      </c>
      <c r="H26" s="78">
        <v>240.732</v>
      </c>
      <c r="I26" s="179"/>
      <c r="J26" s="178">
        <f t="shared" si="1"/>
        <v>240.732</v>
      </c>
      <c r="K26" s="78">
        <v>127.235</v>
      </c>
      <c r="L26" s="54">
        <v>180.673</v>
      </c>
      <c r="M26" s="54"/>
      <c r="N26" s="54"/>
      <c r="O26" s="54"/>
      <c r="P26" s="54"/>
      <c r="Q26" s="180">
        <f t="shared" si="2"/>
        <v>235231.20897486116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11.744</v>
      </c>
      <c r="E27" s="52">
        <v>8.17</v>
      </c>
      <c r="F27" s="181">
        <f t="shared" si="0"/>
        <v>19.914000000000001</v>
      </c>
      <c r="G27" s="77">
        <v>121.339</v>
      </c>
      <c r="H27" s="77">
        <v>0.47599999999999998</v>
      </c>
      <c r="I27" s="174"/>
      <c r="J27" s="181">
        <f t="shared" si="1"/>
        <v>0.47599999999999998</v>
      </c>
      <c r="K27" s="77"/>
      <c r="L27" s="33"/>
      <c r="M27" s="33"/>
      <c r="N27" s="33"/>
      <c r="O27" s="33"/>
      <c r="P27" s="33"/>
      <c r="Q27" s="175">
        <f t="shared" si="2"/>
        <v>141.72899999999998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209">
        <v>3313.1159412162579</v>
      </c>
      <c r="E28" s="53">
        <v>3021.569</v>
      </c>
      <c r="F28" s="178">
        <f t="shared" si="0"/>
        <v>6334.6849412162574</v>
      </c>
      <c r="G28" s="78">
        <v>44062.758999999998</v>
      </c>
      <c r="H28" s="78">
        <v>36.590000000000003</v>
      </c>
      <c r="I28" s="179"/>
      <c r="J28" s="178">
        <f t="shared" si="1"/>
        <v>36.590000000000003</v>
      </c>
      <c r="K28" s="103"/>
      <c r="L28" s="54"/>
      <c r="M28" s="54"/>
      <c r="N28" s="54"/>
      <c r="O28" s="54"/>
      <c r="P28" s="54"/>
      <c r="Q28" s="180">
        <f t="shared" si="2"/>
        <v>50434.03394121625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13.378</v>
      </c>
      <c r="E29" s="33">
        <v>9.2149999999999999</v>
      </c>
      <c r="F29" s="181">
        <f t="shared" si="0"/>
        <v>22.593</v>
      </c>
      <c r="G29" s="49">
        <v>352.35149999999999</v>
      </c>
      <c r="H29" s="49">
        <v>0.80699999999999994</v>
      </c>
      <c r="I29" s="50"/>
      <c r="J29" s="181">
        <f t="shared" si="1"/>
        <v>0.80699999999999994</v>
      </c>
      <c r="K29" s="49">
        <v>0.15</v>
      </c>
      <c r="L29" s="33">
        <v>0.223</v>
      </c>
      <c r="M29" s="55"/>
      <c r="N29" s="33"/>
      <c r="O29" s="33"/>
      <c r="P29" s="33"/>
      <c r="Q29" s="175">
        <f t="shared" si="2"/>
        <v>376.12450000000001</v>
      </c>
      <c r="R29" s="47"/>
    </row>
    <row r="30" spans="1:18">
      <c r="A30" s="183"/>
      <c r="B30" s="309"/>
      <c r="C30" s="177" t="s">
        <v>13</v>
      </c>
      <c r="D30" s="54">
        <v>4729.9679160774267</v>
      </c>
      <c r="E30" s="54">
        <v>3885.569</v>
      </c>
      <c r="F30" s="178">
        <f t="shared" si="0"/>
        <v>8615.5369160774262</v>
      </c>
      <c r="G30" s="68">
        <v>276464.47600000002</v>
      </c>
      <c r="H30" s="68">
        <v>277.322</v>
      </c>
      <c r="I30" s="63"/>
      <c r="J30" s="178">
        <f t="shared" si="1"/>
        <v>277.322</v>
      </c>
      <c r="K30" s="68">
        <v>127.235</v>
      </c>
      <c r="L30" s="54">
        <v>180.673</v>
      </c>
      <c r="M30" s="68"/>
      <c r="N30" s="54"/>
      <c r="O30" s="54"/>
      <c r="P30" s="54"/>
      <c r="Q30" s="180">
        <f t="shared" si="2"/>
        <v>285665.24291607743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1.5E-3</v>
      </c>
      <c r="E31" s="52"/>
      <c r="F31" s="181">
        <f t="shared" si="0"/>
        <v>1.5E-3</v>
      </c>
      <c r="G31" s="77">
        <v>2.7629999999999999</v>
      </c>
      <c r="H31" s="77">
        <v>426.0104</v>
      </c>
      <c r="I31" s="174"/>
      <c r="J31" s="181">
        <f t="shared" si="1"/>
        <v>426.0104</v>
      </c>
      <c r="K31" s="77">
        <v>66.959500000000006</v>
      </c>
      <c r="L31" s="33">
        <v>4.4787999999999997</v>
      </c>
      <c r="M31" s="33"/>
      <c r="N31" s="33"/>
      <c r="O31" s="33"/>
      <c r="P31" s="33"/>
      <c r="Q31" s="175">
        <f t="shared" si="2"/>
        <v>500.21319999999997</v>
      </c>
      <c r="R31" s="47"/>
    </row>
    <row r="32" spans="1:18">
      <c r="A32" s="176" t="s">
        <v>36</v>
      </c>
      <c r="B32" s="307"/>
      <c r="C32" s="177" t="s">
        <v>13</v>
      </c>
      <c r="D32" s="53">
        <v>1.6199999712567678E-2</v>
      </c>
      <c r="E32" s="53"/>
      <c r="F32" s="178">
        <f t="shared" si="0"/>
        <v>1.6199999712567678E-2</v>
      </c>
      <c r="G32" s="78">
        <v>14.678000000000001</v>
      </c>
      <c r="H32" s="78">
        <v>126307.84600000001</v>
      </c>
      <c r="I32" s="179"/>
      <c r="J32" s="178">
        <f t="shared" si="1"/>
        <v>126307.84600000001</v>
      </c>
      <c r="K32" s="78">
        <v>22721.413</v>
      </c>
      <c r="L32" s="54">
        <v>260.12799999999999</v>
      </c>
      <c r="M32" s="54"/>
      <c r="N32" s="54"/>
      <c r="O32" s="54"/>
      <c r="P32" s="54"/>
      <c r="Q32" s="180">
        <f t="shared" si="2"/>
        <v>149304.08119999969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1E-3</v>
      </c>
      <c r="E33" s="52"/>
      <c r="F33" s="181">
        <f t="shared" si="0"/>
        <v>1E-3</v>
      </c>
      <c r="G33" s="77"/>
      <c r="H33" s="77">
        <v>37.018000000000001</v>
      </c>
      <c r="I33" s="174"/>
      <c r="J33" s="181">
        <f t="shared" si="1"/>
        <v>37.018000000000001</v>
      </c>
      <c r="K33" s="77">
        <v>8.1549999999999994</v>
      </c>
      <c r="L33" s="33">
        <v>0.51949999999999996</v>
      </c>
      <c r="M33" s="33"/>
      <c r="N33" s="33"/>
      <c r="O33" s="33"/>
      <c r="P33" s="33"/>
      <c r="Q33" s="175">
        <f t="shared" si="2"/>
        <v>45.6935</v>
      </c>
      <c r="R33" s="47"/>
    </row>
    <row r="34" spans="1:18">
      <c r="A34" s="176" t="s">
        <v>38</v>
      </c>
      <c r="B34" s="307"/>
      <c r="C34" s="177" t="s">
        <v>13</v>
      </c>
      <c r="D34" s="53">
        <v>0.10799999808378453</v>
      </c>
      <c r="E34" s="53"/>
      <c r="F34" s="178">
        <f t="shared" si="0"/>
        <v>0.10799999808378453</v>
      </c>
      <c r="G34" s="78"/>
      <c r="H34" s="78">
        <v>4761.8149999999996</v>
      </c>
      <c r="I34" s="179"/>
      <c r="J34" s="178">
        <f t="shared" si="1"/>
        <v>4761.8149999999996</v>
      </c>
      <c r="K34" s="78">
        <v>176.55699999999999</v>
      </c>
      <c r="L34" s="54">
        <v>18.149000000000001</v>
      </c>
      <c r="M34" s="54"/>
      <c r="N34" s="54"/>
      <c r="O34" s="54"/>
      <c r="P34" s="54"/>
      <c r="Q34" s="180">
        <f t="shared" si="2"/>
        <v>4956.6289999980836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1.8180000000000001</v>
      </c>
      <c r="I35" s="174"/>
      <c r="J35" s="181">
        <f t="shared" si="1"/>
        <v>1.8180000000000001</v>
      </c>
      <c r="K35" s="77"/>
      <c r="L35" s="33"/>
      <c r="M35" s="33"/>
      <c r="N35" s="33">
        <v>9.7000000000000003E-3</v>
      </c>
      <c r="O35" s="33"/>
      <c r="P35" s="33"/>
      <c r="Q35" s="175">
        <f t="shared" si="2"/>
        <v>1.8277000000000001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51.087000000000003</v>
      </c>
      <c r="I36" s="179"/>
      <c r="J36" s="178">
        <f t="shared" si="1"/>
        <v>51.087000000000003</v>
      </c>
      <c r="K36" s="78"/>
      <c r="L36" s="54"/>
      <c r="M36" s="54"/>
      <c r="N36" s="54">
        <v>2.0579999999999998</v>
      </c>
      <c r="O36" s="54"/>
      <c r="P36" s="54"/>
      <c r="Q36" s="180">
        <f t="shared" si="2"/>
        <v>53.145000000000003</v>
      </c>
      <c r="R36" s="47"/>
    </row>
    <row r="37" spans="1:18">
      <c r="A37" s="27"/>
      <c r="B37" s="308" t="s">
        <v>19</v>
      </c>
      <c r="C37" s="48" t="s">
        <v>11</v>
      </c>
      <c r="D37" s="33">
        <v>2.5000000000000001E-3</v>
      </c>
      <c r="E37" s="33"/>
      <c r="F37" s="181">
        <f t="shared" si="0"/>
        <v>2.5000000000000001E-3</v>
      </c>
      <c r="G37" s="49">
        <v>2.7629999999999999</v>
      </c>
      <c r="H37" s="49">
        <v>464.84640000000002</v>
      </c>
      <c r="I37" s="50"/>
      <c r="J37" s="181">
        <f t="shared" si="1"/>
        <v>464.84640000000002</v>
      </c>
      <c r="K37" s="49">
        <v>75.114500000000007</v>
      </c>
      <c r="L37" s="33">
        <v>4.9982999999999995</v>
      </c>
      <c r="M37" s="33"/>
      <c r="N37" s="33">
        <v>9.7000000000000003E-3</v>
      </c>
      <c r="O37" s="33"/>
      <c r="P37" s="33"/>
      <c r="Q37" s="175">
        <f t="shared" si="2"/>
        <v>547.73439999999994</v>
      </c>
      <c r="R37" s="47"/>
    </row>
    <row r="38" spans="1:18">
      <c r="A38" s="183"/>
      <c r="B38" s="309"/>
      <c r="C38" s="177" t="s">
        <v>13</v>
      </c>
      <c r="D38" s="54">
        <v>0.12419999779635221</v>
      </c>
      <c r="E38" s="54"/>
      <c r="F38" s="178">
        <f t="shared" si="0"/>
        <v>0.12419999779635221</v>
      </c>
      <c r="G38" s="68">
        <v>14.678000000000001</v>
      </c>
      <c r="H38" s="68">
        <v>131120.74800000002</v>
      </c>
      <c r="I38" s="63"/>
      <c r="J38" s="178">
        <f t="shared" si="1"/>
        <v>131120.74800000002</v>
      </c>
      <c r="K38" s="68">
        <v>22897.97</v>
      </c>
      <c r="L38" s="54">
        <v>278.27699999999999</v>
      </c>
      <c r="M38" s="54"/>
      <c r="N38" s="54">
        <v>2.0579999999999998</v>
      </c>
      <c r="O38" s="54"/>
      <c r="P38" s="54"/>
      <c r="Q38" s="180">
        <f t="shared" si="2"/>
        <v>154313.85519999781</v>
      </c>
      <c r="R38" s="47"/>
    </row>
    <row r="39" spans="1:18">
      <c r="A39" s="310" t="s">
        <v>40</v>
      </c>
      <c r="B39" s="311"/>
      <c r="C39" s="48" t="s">
        <v>11</v>
      </c>
      <c r="D39" s="52">
        <v>6.3799999999999996E-2</v>
      </c>
      <c r="E39" s="52">
        <v>8.3599999999999994E-2</v>
      </c>
      <c r="F39" s="181">
        <f t="shared" si="0"/>
        <v>0.14739999999999998</v>
      </c>
      <c r="G39" s="77">
        <v>0.11169999999999999</v>
      </c>
      <c r="H39" s="77">
        <v>109.71680000000001</v>
      </c>
      <c r="I39" s="174"/>
      <c r="J39" s="181">
        <f t="shared" si="1"/>
        <v>109.71680000000001</v>
      </c>
      <c r="K39" s="77">
        <v>83.197900000000004</v>
      </c>
      <c r="L39" s="33">
        <v>0.30859999999999999</v>
      </c>
      <c r="M39" s="33">
        <v>7.1000000000000004E-3</v>
      </c>
      <c r="N39" s="33"/>
      <c r="O39" s="33"/>
      <c r="P39" s="33">
        <v>5.4999999999999997E-3</v>
      </c>
      <c r="Q39" s="175">
        <f t="shared" si="2"/>
        <v>193.49500000000006</v>
      </c>
      <c r="R39" s="47"/>
    </row>
    <row r="40" spans="1:18">
      <c r="A40" s="312"/>
      <c r="B40" s="313"/>
      <c r="C40" s="177" t="s">
        <v>13</v>
      </c>
      <c r="D40" s="209">
        <v>78.116398614001341</v>
      </c>
      <c r="E40" s="53">
        <v>61.069000000000003</v>
      </c>
      <c r="F40" s="178">
        <f t="shared" si="0"/>
        <v>139.18539861400134</v>
      </c>
      <c r="G40" s="78">
        <v>97.17</v>
      </c>
      <c r="H40" s="78">
        <v>56297.482000000004</v>
      </c>
      <c r="I40" s="179"/>
      <c r="J40" s="178">
        <f t="shared" si="1"/>
        <v>56297.482000000004</v>
      </c>
      <c r="K40" s="78">
        <v>40698.983999999997</v>
      </c>
      <c r="L40" s="54">
        <v>138.25200000000001</v>
      </c>
      <c r="M40" s="54">
        <v>3.1859999999999999</v>
      </c>
      <c r="N40" s="54"/>
      <c r="O40" s="54"/>
      <c r="P40" s="54">
        <v>2.97</v>
      </c>
      <c r="Q40" s="180">
        <f t="shared" si="2"/>
        <v>97377.229398613999</v>
      </c>
      <c r="R40" s="47"/>
    </row>
    <row r="41" spans="1:18">
      <c r="A41" s="310" t="s">
        <v>41</v>
      </c>
      <c r="B41" s="311"/>
      <c r="C41" s="48" t="s">
        <v>11</v>
      </c>
      <c r="D41" s="52">
        <v>0.56130000000000002</v>
      </c>
      <c r="E41" s="52"/>
      <c r="F41" s="181">
        <f t="shared" si="0"/>
        <v>0.56130000000000002</v>
      </c>
      <c r="G41" s="77">
        <v>30.569700000000001</v>
      </c>
      <c r="H41" s="77">
        <v>207.7312</v>
      </c>
      <c r="I41" s="174"/>
      <c r="J41" s="181">
        <f t="shared" si="1"/>
        <v>207.7312</v>
      </c>
      <c r="K41" s="77">
        <v>41.899299999999997</v>
      </c>
      <c r="L41" s="33">
        <v>30.5809</v>
      </c>
      <c r="M41" s="33"/>
      <c r="N41" s="33">
        <v>0.32840000000000003</v>
      </c>
      <c r="O41" s="33">
        <v>2.3999999999999998E-3</v>
      </c>
      <c r="P41" s="33">
        <v>7.0000000000000001E-3</v>
      </c>
      <c r="Q41" s="175">
        <f t="shared" si="2"/>
        <v>311.68020000000001</v>
      </c>
      <c r="R41" s="47"/>
    </row>
    <row r="42" spans="1:18">
      <c r="A42" s="312"/>
      <c r="B42" s="313"/>
      <c r="C42" s="177" t="s">
        <v>13</v>
      </c>
      <c r="D42" s="209">
        <v>408.01751276065289</v>
      </c>
      <c r="E42" s="53"/>
      <c r="F42" s="178">
        <f t="shared" si="0"/>
        <v>408.01751276065289</v>
      </c>
      <c r="G42" s="78">
        <v>4719.0609999999997</v>
      </c>
      <c r="H42" s="78">
        <v>36629.468999999997</v>
      </c>
      <c r="I42" s="179"/>
      <c r="J42" s="178">
        <f t="shared" si="1"/>
        <v>36629.468999999997</v>
      </c>
      <c r="K42" s="78">
        <v>7367.4219999999996</v>
      </c>
      <c r="L42" s="54">
        <v>2283.5549999999998</v>
      </c>
      <c r="M42" s="54"/>
      <c r="N42" s="54">
        <v>21.356000000000002</v>
      </c>
      <c r="O42" s="54">
        <v>0.51800000000000002</v>
      </c>
      <c r="P42" s="54">
        <v>0.75600000000000001</v>
      </c>
      <c r="Q42" s="180">
        <f t="shared" si="2"/>
        <v>51430.154512760644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/>
      <c r="I45" s="174"/>
      <c r="J45" s="181">
        <f t="shared" si="1"/>
        <v>0</v>
      </c>
      <c r="K45" s="77"/>
      <c r="L45" s="33"/>
      <c r="M45" s="33"/>
      <c r="N45" s="33"/>
      <c r="O45" s="33"/>
      <c r="P45" s="33"/>
      <c r="Q45" s="175">
        <f t="shared" si="2"/>
        <v>0</v>
      </c>
      <c r="R45" s="47"/>
    </row>
    <row r="46" spans="1:18">
      <c r="A46" s="312"/>
      <c r="B46" s="313"/>
      <c r="C46" s="177" t="s">
        <v>13</v>
      </c>
      <c r="D46" s="209"/>
      <c r="E46" s="53"/>
      <c r="F46" s="178">
        <f t="shared" si="0"/>
        <v>0</v>
      </c>
      <c r="G46" s="78"/>
      <c r="H46" s="78"/>
      <c r="I46" s="179"/>
      <c r="J46" s="178">
        <f t="shared" si="1"/>
        <v>0</v>
      </c>
      <c r="K46" s="78"/>
      <c r="L46" s="54"/>
      <c r="M46" s="54"/>
      <c r="N46" s="54"/>
      <c r="O46" s="54"/>
      <c r="P46" s="54"/>
      <c r="Q46" s="180">
        <f t="shared" si="2"/>
        <v>0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/>
      <c r="H47" s="77"/>
      <c r="I47" s="174"/>
      <c r="J47" s="181">
        <f t="shared" si="1"/>
        <v>0</v>
      </c>
      <c r="K47" s="77"/>
      <c r="L47" s="33"/>
      <c r="M47" s="33"/>
      <c r="N47" s="33"/>
      <c r="O47" s="33"/>
      <c r="P47" s="33"/>
      <c r="Q47" s="175">
        <f t="shared" si="2"/>
        <v>0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/>
      <c r="H48" s="78"/>
      <c r="I48" s="179"/>
      <c r="J48" s="178">
        <f t="shared" si="1"/>
        <v>0</v>
      </c>
      <c r="K48" s="78"/>
      <c r="L48" s="54"/>
      <c r="M48" s="54"/>
      <c r="N48" s="54"/>
      <c r="O48" s="54"/>
      <c r="P48" s="54"/>
      <c r="Q48" s="180">
        <f t="shared" si="2"/>
        <v>0</v>
      </c>
      <c r="R48" s="47"/>
    </row>
    <row r="49" spans="1:18">
      <c r="A49" s="310" t="s">
        <v>45</v>
      </c>
      <c r="B49" s="311"/>
      <c r="C49" s="48" t="s">
        <v>11</v>
      </c>
      <c r="D49" s="52">
        <v>11.8584</v>
      </c>
      <c r="E49" s="52">
        <v>2.7568999999999999</v>
      </c>
      <c r="F49" s="181">
        <f t="shared" si="0"/>
        <v>14.6153</v>
      </c>
      <c r="G49" s="77">
        <v>242.3244</v>
      </c>
      <c r="H49" s="77">
        <v>1642.4992</v>
      </c>
      <c r="I49" s="174"/>
      <c r="J49" s="181">
        <f t="shared" si="1"/>
        <v>1642.4992</v>
      </c>
      <c r="K49" s="77">
        <v>1188.4565</v>
      </c>
      <c r="L49" s="33">
        <v>66.129900000000006</v>
      </c>
      <c r="M49" s="33"/>
      <c r="N49" s="33"/>
      <c r="O49" s="33"/>
      <c r="P49" s="33">
        <v>1.95E-2</v>
      </c>
      <c r="Q49" s="175">
        <f t="shared" si="2"/>
        <v>3154.0448000000001</v>
      </c>
      <c r="R49" s="47"/>
    </row>
    <row r="50" spans="1:18">
      <c r="A50" s="312"/>
      <c r="B50" s="313"/>
      <c r="C50" s="177" t="s">
        <v>13</v>
      </c>
      <c r="D50" s="209">
        <v>729.59830705492971</v>
      </c>
      <c r="E50" s="53">
        <v>162.602</v>
      </c>
      <c r="F50" s="178">
        <f t="shared" si="0"/>
        <v>892.20030705492968</v>
      </c>
      <c r="G50" s="78">
        <v>16484.917000000001</v>
      </c>
      <c r="H50" s="78">
        <v>188058.261</v>
      </c>
      <c r="I50" s="179"/>
      <c r="J50" s="178">
        <f t="shared" si="1"/>
        <v>188058.261</v>
      </c>
      <c r="K50" s="78">
        <v>88951.198000000004</v>
      </c>
      <c r="L50" s="54">
        <v>3856.4659999999999</v>
      </c>
      <c r="M50" s="54"/>
      <c r="N50" s="54"/>
      <c r="O50" s="54"/>
      <c r="P50" s="54">
        <v>3.1589999999999998</v>
      </c>
      <c r="Q50" s="180">
        <f t="shared" si="2"/>
        <v>298246.20130705496</v>
      </c>
      <c r="R50" s="47"/>
    </row>
    <row r="51" spans="1:18">
      <c r="A51" s="310" t="s">
        <v>46</v>
      </c>
      <c r="B51" s="311"/>
      <c r="C51" s="48" t="s">
        <v>11</v>
      </c>
      <c r="D51" s="52"/>
      <c r="E51" s="52">
        <v>0.16500000000000001</v>
      </c>
      <c r="F51" s="181">
        <f t="shared" si="0"/>
        <v>0.16500000000000001</v>
      </c>
      <c r="G51" s="77"/>
      <c r="H51" s="77"/>
      <c r="I51" s="174"/>
      <c r="J51" s="181">
        <f t="shared" si="1"/>
        <v>0</v>
      </c>
      <c r="K51" s="77">
        <v>0.01</v>
      </c>
      <c r="L51" s="33"/>
      <c r="M51" s="33"/>
      <c r="N51" s="33"/>
      <c r="O51" s="33"/>
      <c r="P51" s="33"/>
      <c r="Q51" s="175">
        <f t="shared" si="2"/>
        <v>0.17500000000000002</v>
      </c>
      <c r="R51" s="47"/>
    </row>
    <row r="52" spans="1:18">
      <c r="A52" s="312"/>
      <c r="B52" s="313"/>
      <c r="C52" s="177" t="s">
        <v>13</v>
      </c>
      <c r="D52" s="209"/>
      <c r="E52" s="53">
        <v>116.964</v>
      </c>
      <c r="F52" s="178">
        <f t="shared" si="0"/>
        <v>116.964</v>
      </c>
      <c r="G52" s="78"/>
      <c r="H52" s="78"/>
      <c r="I52" s="179"/>
      <c r="J52" s="178">
        <f t="shared" si="1"/>
        <v>0</v>
      </c>
      <c r="K52" s="78">
        <v>1.35</v>
      </c>
      <c r="L52" s="54"/>
      <c r="M52" s="54"/>
      <c r="N52" s="54"/>
      <c r="O52" s="54"/>
      <c r="P52" s="54"/>
      <c r="Q52" s="180">
        <f t="shared" si="2"/>
        <v>118.31399999999999</v>
      </c>
      <c r="R52" s="47"/>
    </row>
    <row r="53" spans="1:18">
      <c r="A53" s="310" t="s">
        <v>47</v>
      </c>
      <c r="B53" s="311"/>
      <c r="C53" s="48" t="s">
        <v>11</v>
      </c>
      <c r="D53" s="52"/>
      <c r="E53" s="52"/>
      <c r="F53" s="181">
        <f t="shared" si="0"/>
        <v>0</v>
      </c>
      <c r="G53" s="77">
        <v>0.34350000000000003</v>
      </c>
      <c r="H53" s="77">
        <v>4.7399999999999998E-2</v>
      </c>
      <c r="I53" s="174"/>
      <c r="J53" s="181">
        <f t="shared" si="1"/>
        <v>4.7399999999999998E-2</v>
      </c>
      <c r="K53" s="77">
        <v>2473.5171999999998</v>
      </c>
      <c r="L53" s="33">
        <v>537.0607</v>
      </c>
      <c r="M53" s="33"/>
      <c r="N53" s="33">
        <v>1.6999999999999999E-3</v>
      </c>
      <c r="O53" s="33"/>
      <c r="P53" s="33"/>
      <c r="Q53" s="175">
        <f t="shared" si="2"/>
        <v>3010.9704999999994</v>
      </c>
      <c r="R53" s="47"/>
    </row>
    <row r="54" spans="1:18">
      <c r="A54" s="312"/>
      <c r="B54" s="313"/>
      <c r="C54" s="177" t="s">
        <v>13</v>
      </c>
      <c r="D54" s="209"/>
      <c r="E54" s="53"/>
      <c r="F54" s="178">
        <f t="shared" si="0"/>
        <v>0</v>
      </c>
      <c r="G54" s="78">
        <v>379.25599999999997</v>
      </c>
      <c r="H54" s="78">
        <v>29.137</v>
      </c>
      <c r="I54" s="179"/>
      <c r="J54" s="178">
        <f t="shared" si="1"/>
        <v>29.137</v>
      </c>
      <c r="K54" s="78">
        <v>1190169.5190000001</v>
      </c>
      <c r="L54" s="54">
        <v>262788.821</v>
      </c>
      <c r="M54" s="54"/>
      <c r="N54" s="54">
        <v>0.91800000000000004</v>
      </c>
      <c r="O54" s="54"/>
      <c r="P54" s="54"/>
      <c r="Q54" s="180">
        <f t="shared" si="2"/>
        <v>1453367.6510000001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0.71709999999999996</v>
      </c>
      <c r="E55" s="52"/>
      <c r="F55" s="181">
        <f t="shared" si="0"/>
        <v>0.71709999999999996</v>
      </c>
      <c r="G55" s="77">
        <v>0.19489999999999999</v>
      </c>
      <c r="H55" s="77">
        <v>52.0976</v>
      </c>
      <c r="I55" s="174"/>
      <c r="J55" s="181">
        <f t="shared" si="1"/>
        <v>52.0976</v>
      </c>
      <c r="K55" s="77">
        <v>7.4165999999999999</v>
      </c>
      <c r="L55" s="33">
        <v>4.58E-2</v>
      </c>
      <c r="M55" s="33">
        <v>1.0999999999999999E-2</v>
      </c>
      <c r="N55" s="33">
        <v>0.57720000000000005</v>
      </c>
      <c r="O55" s="33">
        <v>9.0300000000000005E-2</v>
      </c>
      <c r="P55" s="33">
        <v>0.23050000000000001</v>
      </c>
      <c r="Q55" s="175">
        <f t="shared" si="2"/>
        <v>61.381</v>
      </c>
      <c r="R55" s="47"/>
    </row>
    <row r="56" spans="1:18">
      <c r="A56" s="176" t="s">
        <v>36</v>
      </c>
      <c r="B56" s="307"/>
      <c r="C56" s="177" t="s">
        <v>13</v>
      </c>
      <c r="D56" s="209">
        <v>635.039988732653</v>
      </c>
      <c r="E56" s="53"/>
      <c r="F56" s="178">
        <f t="shared" si="0"/>
        <v>635.039988732653</v>
      </c>
      <c r="G56" s="78">
        <v>376.74200000000002</v>
      </c>
      <c r="H56" s="78">
        <v>31824.416000000001</v>
      </c>
      <c r="I56" s="179"/>
      <c r="J56" s="178">
        <f t="shared" si="1"/>
        <v>31824.416000000001</v>
      </c>
      <c r="K56" s="78">
        <v>4705.2039999999997</v>
      </c>
      <c r="L56" s="54">
        <v>55.64</v>
      </c>
      <c r="M56" s="54">
        <v>6.383</v>
      </c>
      <c r="N56" s="54">
        <v>399.62400000000002</v>
      </c>
      <c r="O56" s="54">
        <v>72.673000000000002</v>
      </c>
      <c r="P56" s="54">
        <v>214.255</v>
      </c>
      <c r="Q56" s="180">
        <f t="shared" si="2"/>
        <v>38289.976988732655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2.7585000000000002</v>
      </c>
      <c r="E57" s="52">
        <v>5.5100000000000003E-2</v>
      </c>
      <c r="F57" s="181">
        <f t="shared" si="0"/>
        <v>2.8136000000000001</v>
      </c>
      <c r="G57" s="77">
        <v>0.23150000000000001</v>
      </c>
      <c r="H57" s="77">
        <v>1.0578000000000001</v>
      </c>
      <c r="I57" s="174"/>
      <c r="J57" s="181">
        <f t="shared" si="1"/>
        <v>1.0578000000000001</v>
      </c>
      <c r="K57" s="77">
        <v>0.53959999999999997</v>
      </c>
      <c r="L57" s="33">
        <v>4.1099999999999998E-2</v>
      </c>
      <c r="M57" s="33"/>
      <c r="N57" s="33">
        <v>5.21E-2</v>
      </c>
      <c r="O57" s="33">
        <v>2E-3</v>
      </c>
      <c r="P57" s="33">
        <v>2.3999999999999998E-3</v>
      </c>
      <c r="Q57" s="175">
        <f t="shared" si="2"/>
        <v>4.7401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223">
        <v>272.48399516538836</v>
      </c>
      <c r="E58" s="53">
        <v>31.946999999999999</v>
      </c>
      <c r="F58" s="178">
        <f t="shared" si="0"/>
        <v>304.43099516538837</v>
      </c>
      <c r="G58" s="78">
        <v>180.34800000000001</v>
      </c>
      <c r="H58" s="78">
        <v>1103.5730000000001</v>
      </c>
      <c r="I58" s="179"/>
      <c r="J58" s="178">
        <f t="shared" si="1"/>
        <v>1103.5730000000001</v>
      </c>
      <c r="K58" s="78">
        <v>255.37299999999999</v>
      </c>
      <c r="L58" s="54">
        <v>27.367000000000001</v>
      </c>
      <c r="M58" s="54"/>
      <c r="N58" s="54">
        <v>30.812999999999999</v>
      </c>
      <c r="O58" s="54">
        <v>4.32</v>
      </c>
      <c r="P58" s="54">
        <v>3.8879999999999999</v>
      </c>
      <c r="Q58" s="180">
        <f t="shared" si="2"/>
        <v>1910.1129951653884</v>
      </c>
      <c r="R58" s="47"/>
    </row>
    <row r="59" spans="1:18">
      <c r="A59" s="27"/>
      <c r="B59" s="308" t="s">
        <v>19</v>
      </c>
      <c r="C59" s="48" t="s">
        <v>11</v>
      </c>
      <c r="D59" s="33">
        <v>3.4756</v>
      </c>
      <c r="E59" s="33">
        <v>5.5100000000000003E-2</v>
      </c>
      <c r="F59" s="181">
        <f t="shared" si="0"/>
        <v>3.5306999999999999</v>
      </c>
      <c r="G59" s="49">
        <v>0.4264</v>
      </c>
      <c r="H59" s="49">
        <v>53.1554</v>
      </c>
      <c r="I59" s="50"/>
      <c r="J59" s="181">
        <f t="shared" si="1"/>
        <v>53.1554</v>
      </c>
      <c r="K59" s="49">
        <v>7.9561999999999999</v>
      </c>
      <c r="L59" s="33">
        <v>8.6900000000000005E-2</v>
      </c>
      <c r="M59" s="33">
        <v>1.0999999999999999E-2</v>
      </c>
      <c r="N59" s="33">
        <v>0.62930000000000008</v>
      </c>
      <c r="O59" s="33">
        <v>9.2300000000000007E-2</v>
      </c>
      <c r="P59" s="33">
        <v>0.23290000000000002</v>
      </c>
      <c r="Q59" s="175">
        <f t="shared" si="2"/>
        <v>66.121099999999984</v>
      </c>
      <c r="R59" s="47"/>
    </row>
    <row r="60" spans="1:18">
      <c r="A60" s="183"/>
      <c r="B60" s="309"/>
      <c r="C60" s="177" t="s">
        <v>13</v>
      </c>
      <c r="D60" s="54">
        <v>907.52398389804137</v>
      </c>
      <c r="E60" s="54">
        <v>31.946999999999999</v>
      </c>
      <c r="F60" s="178">
        <f t="shared" si="0"/>
        <v>939.47098389804137</v>
      </c>
      <c r="G60" s="68">
        <v>557.09</v>
      </c>
      <c r="H60" s="68">
        <v>32927.989000000001</v>
      </c>
      <c r="I60" s="63"/>
      <c r="J60" s="178">
        <f t="shared" si="1"/>
        <v>32927.989000000001</v>
      </c>
      <c r="K60" s="68">
        <v>4960.5769999999993</v>
      </c>
      <c r="L60" s="54">
        <v>83.007000000000005</v>
      </c>
      <c r="M60" s="54">
        <v>6.383</v>
      </c>
      <c r="N60" s="54">
        <v>430.43700000000001</v>
      </c>
      <c r="O60" s="54">
        <v>76.992999999999995</v>
      </c>
      <c r="P60" s="54">
        <v>218.143</v>
      </c>
      <c r="Q60" s="180">
        <f t="shared" si="2"/>
        <v>40200.089983898033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1.0900000000000001</v>
      </c>
      <c r="E61" s="52"/>
      <c r="F61" s="181">
        <f t="shared" si="0"/>
        <v>1.0900000000000001</v>
      </c>
      <c r="G61" s="77"/>
      <c r="H61" s="77">
        <v>7.0000000000000001E-3</v>
      </c>
      <c r="I61" s="174"/>
      <c r="J61" s="181">
        <f t="shared" si="1"/>
        <v>7.0000000000000001E-3</v>
      </c>
      <c r="K61" s="77"/>
      <c r="L61" s="33">
        <v>1E-3</v>
      </c>
      <c r="M61" s="33"/>
      <c r="N61" s="33"/>
      <c r="O61" s="33"/>
      <c r="P61" s="33"/>
      <c r="Q61" s="175">
        <f t="shared" si="2"/>
        <v>1.0979999999999999</v>
      </c>
      <c r="R61" s="47"/>
    </row>
    <row r="62" spans="1:18">
      <c r="A62" s="176" t="s">
        <v>51</v>
      </c>
      <c r="B62" s="307"/>
      <c r="C62" s="177" t="s">
        <v>13</v>
      </c>
      <c r="D62" s="209">
        <v>82.479598536586252</v>
      </c>
      <c r="E62" s="53"/>
      <c r="F62" s="178">
        <f t="shared" si="0"/>
        <v>82.479598536586252</v>
      </c>
      <c r="G62" s="78"/>
      <c r="H62" s="78">
        <v>0.22700000000000001</v>
      </c>
      <c r="I62" s="179"/>
      <c r="J62" s="178">
        <f t="shared" si="1"/>
        <v>0.22700000000000001</v>
      </c>
      <c r="K62" s="78"/>
      <c r="L62" s="54">
        <v>0.432</v>
      </c>
      <c r="M62" s="54"/>
      <c r="N62" s="54"/>
      <c r="O62" s="54"/>
      <c r="P62" s="54"/>
      <c r="Q62" s="180">
        <f t="shared" si="2"/>
        <v>83.138598536586258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6.2930000000000001</v>
      </c>
      <c r="E63" s="52">
        <v>12.49</v>
      </c>
      <c r="F63" s="181">
        <f t="shared" si="0"/>
        <v>18.783000000000001</v>
      </c>
      <c r="G63" s="77">
        <v>466.96499999999997</v>
      </c>
      <c r="H63" s="77">
        <v>0</v>
      </c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485.74799999999999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679.643987941256</v>
      </c>
      <c r="E64" s="53">
        <v>944.24400000000003</v>
      </c>
      <c r="F64" s="178">
        <f t="shared" si="0"/>
        <v>1623.8879879412561</v>
      </c>
      <c r="G64" s="78">
        <v>82002.642999999996</v>
      </c>
      <c r="H64" s="78">
        <v>0.108</v>
      </c>
      <c r="I64" s="179"/>
      <c r="J64" s="178">
        <f t="shared" si="1"/>
        <v>0.108</v>
      </c>
      <c r="K64" s="78"/>
      <c r="L64" s="54"/>
      <c r="M64" s="54"/>
      <c r="N64" s="54"/>
      <c r="O64" s="54"/>
      <c r="P64" s="54"/>
      <c r="Q64" s="180">
        <f t="shared" si="2"/>
        <v>83626.638987941245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>
        <v>0.54900000000000004</v>
      </c>
      <c r="F65" s="181">
        <f t="shared" si="0"/>
        <v>0.54900000000000004</v>
      </c>
      <c r="G65" s="77">
        <v>116.411</v>
      </c>
      <c r="H65" s="77">
        <v>0.01</v>
      </c>
      <c r="I65" s="174"/>
      <c r="J65" s="181">
        <f t="shared" si="1"/>
        <v>0.01</v>
      </c>
      <c r="K65" s="77"/>
      <c r="L65" s="33"/>
      <c r="M65" s="33"/>
      <c r="N65" s="33"/>
      <c r="O65" s="33"/>
      <c r="P65" s="33"/>
      <c r="Q65" s="175">
        <f t="shared" si="2"/>
        <v>116.97000000000001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>
        <v>44.744</v>
      </c>
      <c r="F66" s="178">
        <f t="shared" si="0"/>
        <v>44.744</v>
      </c>
      <c r="G66" s="78">
        <v>25359.803</v>
      </c>
      <c r="H66" s="78">
        <v>3.78</v>
      </c>
      <c r="I66" s="179"/>
      <c r="J66" s="178">
        <f t="shared" si="1"/>
        <v>3.78</v>
      </c>
      <c r="K66" s="78"/>
      <c r="L66" s="54"/>
      <c r="M66" s="54"/>
      <c r="N66" s="54"/>
      <c r="O66" s="54"/>
      <c r="P66" s="54"/>
      <c r="Q66" s="180">
        <f t="shared" si="2"/>
        <v>25408.326999999997</v>
      </c>
      <c r="R66" s="47"/>
    </row>
    <row r="67" spans="1:18">
      <c r="A67" s="27"/>
      <c r="B67" s="46" t="s">
        <v>15</v>
      </c>
      <c r="C67" s="48" t="s">
        <v>11</v>
      </c>
      <c r="D67" s="52">
        <v>0.47699999999999998</v>
      </c>
      <c r="E67" s="52">
        <v>1E-3</v>
      </c>
      <c r="F67" s="181">
        <f t="shared" si="0"/>
        <v>0.47799999999999998</v>
      </c>
      <c r="G67" s="77">
        <v>149.73320000000001</v>
      </c>
      <c r="H67" s="77"/>
      <c r="I67" s="174"/>
      <c r="J67" s="181">
        <f t="shared" si="1"/>
        <v>0</v>
      </c>
      <c r="K67" s="77">
        <v>0.02</v>
      </c>
      <c r="L67" s="33">
        <v>1E-3</v>
      </c>
      <c r="M67" s="33"/>
      <c r="N67" s="33"/>
      <c r="O67" s="33"/>
      <c r="P67" s="33"/>
      <c r="Q67" s="175">
        <f t="shared" si="2"/>
        <v>150.23220000000003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210">
        <v>15.335999727897402</v>
      </c>
      <c r="E68" s="56">
        <v>1.0999999999999999E-2</v>
      </c>
      <c r="F68" s="185">
        <f t="shared" si="0"/>
        <v>15.346999727897401</v>
      </c>
      <c r="G68" s="79">
        <v>16868.966</v>
      </c>
      <c r="H68" s="79"/>
      <c r="I68" s="186"/>
      <c r="J68" s="185">
        <f t="shared" si="1"/>
        <v>0</v>
      </c>
      <c r="K68" s="79">
        <v>0.432</v>
      </c>
      <c r="L68" s="37">
        <v>1.08</v>
      </c>
      <c r="M68" s="37"/>
      <c r="N68" s="37"/>
      <c r="O68" s="37"/>
      <c r="P68" s="37"/>
      <c r="Q68" s="187">
        <f t="shared" si="2"/>
        <v>16885.824999727902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108</v>
      </c>
      <c r="C74" s="35"/>
      <c r="D74" s="113"/>
      <c r="E74" s="113"/>
      <c r="F74" s="188"/>
      <c r="G74" s="145"/>
      <c r="H74" s="145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7.86</v>
      </c>
      <c r="E76" s="33">
        <v>13.04</v>
      </c>
      <c r="F76" s="191">
        <f t="shared" ref="F76:F133" si="3">SUM(D76:E76)</f>
        <v>20.9</v>
      </c>
      <c r="G76" s="49">
        <v>733.10919999999999</v>
      </c>
      <c r="H76" s="49">
        <v>1.7000000000000001E-2</v>
      </c>
      <c r="I76" s="50"/>
      <c r="J76" s="191">
        <f t="shared" ref="J76:J133" si="4">SUM(H76:I76)</f>
        <v>1.7000000000000001E-2</v>
      </c>
      <c r="K76" s="49">
        <v>0.02</v>
      </c>
      <c r="L76" s="33">
        <v>2E-3</v>
      </c>
      <c r="M76" s="33"/>
      <c r="N76" s="33"/>
      <c r="O76" s="33"/>
      <c r="P76" s="33"/>
      <c r="Q76" s="175">
        <f t="shared" ref="Q76:Q140" si="5">SUM(F76:G76,J76:P76)</f>
        <v>754.04819999999995</v>
      </c>
      <c r="R76" s="27"/>
    </row>
    <row r="77" spans="1:18">
      <c r="A77" s="166" t="s">
        <v>53</v>
      </c>
      <c r="B77" s="309"/>
      <c r="C77" s="192" t="s">
        <v>13</v>
      </c>
      <c r="D77" s="54">
        <v>777.4595862057397</v>
      </c>
      <c r="E77" s="54">
        <v>988.99900000000002</v>
      </c>
      <c r="F77" s="193">
        <f t="shared" si="3"/>
        <v>1766.4585862057397</v>
      </c>
      <c r="G77" s="68">
        <v>124231.412</v>
      </c>
      <c r="H77" s="68">
        <v>4.1150000000000002</v>
      </c>
      <c r="I77" s="63"/>
      <c r="J77" s="193">
        <f t="shared" si="4"/>
        <v>4.1150000000000002</v>
      </c>
      <c r="K77" s="68">
        <v>0.432</v>
      </c>
      <c r="L77" s="54">
        <v>1.512</v>
      </c>
      <c r="M77" s="54"/>
      <c r="N77" s="54"/>
      <c r="O77" s="54"/>
      <c r="P77" s="54"/>
      <c r="Q77" s="180">
        <f t="shared" si="5"/>
        <v>126003.92958620575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13.784000000000001</v>
      </c>
      <c r="E78" s="52">
        <v>14.9702</v>
      </c>
      <c r="F78" s="191">
        <f t="shared" si="3"/>
        <v>28.754200000000001</v>
      </c>
      <c r="G78" s="77">
        <v>2.3906000000000001</v>
      </c>
      <c r="H78" s="77">
        <v>193.10759999999999</v>
      </c>
      <c r="I78" s="174"/>
      <c r="J78" s="191">
        <f t="shared" si="4"/>
        <v>193.10759999999999</v>
      </c>
      <c r="K78" s="77">
        <v>3.8157000000000001</v>
      </c>
      <c r="L78" s="33">
        <v>3.2616999999999998</v>
      </c>
      <c r="M78" s="33">
        <v>2.0667</v>
      </c>
      <c r="N78" s="33">
        <v>57.878500000000003</v>
      </c>
      <c r="O78" s="33">
        <v>13.573</v>
      </c>
      <c r="P78" s="33">
        <v>57.340899999999998</v>
      </c>
      <c r="Q78" s="175">
        <f t="shared" si="5"/>
        <v>362.18889999999993</v>
      </c>
      <c r="R78" s="27"/>
    </row>
    <row r="79" spans="1:18">
      <c r="A79" s="176" t="s">
        <v>31</v>
      </c>
      <c r="B79" s="307"/>
      <c r="C79" s="192" t="s">
        <v>13</v>
      </c>
      <c r="D79" s="209">
        <v>10990.16620500438</v>
      </c>
      <c r="E79" s="53">
        <v>14466.284</v>
      </c>
      <c r="F79" s="193">
        <f t="shared" si="3"/>
        <v>25456.450205004381</v>
      </c>
      <c r="G79" s="78">
        <v>3339.8470000000002</v>
      </c>
      <c r="H79" s="78">
        <v>110316.967</v>
      </c>
      <c r="I79" s="179"/>
      <c r="J79" s="193">
        <f t="shared" si="4"/>
        <v>110316.967</v>
      </c>
      <c r="K79" s="78">
        <v>2420.8649999999998</v>
      </c>
      <c r="L79" s="54">
        <v>3567.8389999999999</v>
      </c>
      <c r="M79" s="54">
        <v>1932.845</v>
      </c>
      <c r="N79" s="54">
        <v>41021</v>
      </c>
      <c r="O79" s="54">
        <v>8968.9629999999997</v>
      </c>
      <c r="P79" s="54">
        <v>31221.332999999999</v>
      </c>
      <c r="Q79" s="180">
        <f t="shared" si="5"/>
        <v>228246.10920500435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3.44E-2</v>
      </c>
      <c r="I80" s="174"/>
      <c r="J80" s="191">
        <f t="shared" si="4"/>
        <v>3.44E-2</v>
      </c>
      <c r="K80" s="77">
        <v>0.02</v>
      </c>
      <c r="L80" s="33"/>
      <c r="M80" s="33"/>
      <c r="N80" s="33"/>
      <c r="O80" s="33"/>
      <c r="P80" s="33"/>
      <c r="Q80" s="175">
        <f t="shared" si="5"/>
        <v>5.4400000000000004E-2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2.8119999999999998</v>
      </c>
      <c r="I81" s="179"/>
      <c r="J81" s="193">
        <f t="shared" si="4"/>
        <v>2.8119999999999998</v>
      </c>
      <c r="K81" s="78">
        <v>1.901</v>
      </c>
      <c r="L81" s="54"/>
      <c r="M81" s="54"/>
      <c r="N81" s="54"/>
      <c r="O81" s="54"/>
      <c r="P81" s="54"/>
      <c r="Q81" s="180">
        <f t="shared" si="5"/>
        <v>4.7130000000000001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/>
      <c r="L82" s="33"/>
      <c r="M82" s="33"/>
      <c r="N82" s="33"/>
      <c r="O82" s="33"/>
      <c r="P82" s="33"/>
      <c r="Q82" s="175">
        <f t="shared" si="5"/>
        <v>0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/>
      <c r="L83" s="54"/>
      <c r="M83" s="54"/>
      <c r="N83" s="54"/>
      <c r="O83" s="54"/>
      <c r="P83" s="54"/>
      <c r="Q83" s="180">
        <f t="shared" si="5"/>
        <v>0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3.6168</v>
      </c>
      <c r="E86" s="224">
        <v>5.3034999999999997</v>
      </c>
      <c r="F86" s="191">
        <f t="shared" si="3"/>
        <v>8.9202999999999992</v>
      </c>
      <c r="G86" s="77">
        <v>1.6563000000000001</v>
      </c>
      <c r="H86" s="77">
        <v>80.143799999999999</v>
      </c>
      <c r="I86" s="174"/>
      <c r="J86" s="191">
        <f t="shared" si="4"/>
        <v>80.143799999999999</v>
      </c>
      <c r="K86" s="77">
        <v>1.5441</v>
      </c>
      <c r="L86" s="33">
        <v>12.8089</v>
      </c>
      <c r="M86" s="33">
        <v>0.4773</v>
      </c>
      <c r="N86" s="33">
        <v>22.251300000000001</v>
      </c>
      <c r="O86" s="33">
        <v>3.3601999999999999</v>
      </c>
      <c r="P86" s="33">
        <v>11.472659999999999</v>
      </c>
      <c r="Q86" s="175">
        <f t="shared" si="5"/>
        <v>142.63485999999997</v>
      </c>
      <c r="R86" s="27"/>
    </row>
    <row r="87" spans="1:18">
      <c r="A87" s="176"/>
      <c r="B87" s="177" t="s">
        <v>63</v>
      </c>
      <c r="C87" s="192" t="s">
        <v>13</v>
      </c>
      <c r="D87" s="209">
        <v>4464.7242407835756</v>
      </c>
      <c r="E87" s="225">
        <v>5699.009</v>
      </c>
      <c r="F87" s="193">
        <f t="shared" si="3"/>
        <v>10163.733240783575</v>
      </c>
      <c r="G87" s="78">
        <v>3028.3519999999999</v>
      </c>
      <c r="H87" s="78">
        <v>28543.325000000001</v>
      </c>
      <c r="I87" s="179"/>
      <c r="J87" s="193">
        <f t="shared" si="4"/>
        <v>28543.325000000001</v>
      </c>
      <c r="K87" s="78">
        <v>282.86</v>
      </c>
      <c r="L87" s="54">
        <v>7450.2569999999996</v>
      </c>
      <c r="M87" s="54">
        <v>487.33699999999999</v>
      </c>
      <c r="N87" s="54">
        <v>11011.075999999999</v>
      </c>
      <c r="O87" s="54">
        <v>3568.8820000000001</v>
      </c>
      <c r="P87" s="54">
        <v>10669.68</v>
      </c>
      <c r="Q87" s="180">
        <f t="shared" si="5"/>
        <v>75205.502240783564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17.4008</v>
      </c>
      <c r="E88" s="33">
        <v>20.273699999999998</v>
      </c>
      <c r="F88" s="191">
        <f t="shared" si="3"/>
        <v>37.674499999999995</v>
      </c>
      <c r="G88" s="49">
        <v>4.0468999999999999</v>
      </c>
      <c r="H88" s="49">
        <v>273.28579999999999</v>
      </c>
      <c r="I88" s="50"/>
      <c r="J88" s="191">
        <f t="shared" si="4"/>
        <v>273.28579999999999</v>
      </c>
      <c r="K88" s="49">
        <v>5.3798000000000004</v>
      </c>
      <c r="L88" s="33">
        <v>16.070599999999999</v>
      </c>
      <c r="M88" s="33">
        <v>2.544</v>
      </c>
      <c r="N88" s="33">
        <v>80.129800000000003</v>
      </c>
      <c r="O88" s="33">
        <v>16.933199999999999</v>
      </c>
      <c r="P88" s="33">
        <v>68.813559999999995</v>
      </c>
      <c r="Q88" s="175">
        <f t="shared" si="5"/>
        <v>504.87815999999998</v>
      </c>
      <c r="R88" s="27"/>
    </row>
    <row r="89" spans="1:18">
      <c r="A89" s="183"/>
      <c r="B89" s="309"/>
      <c r="C89" s="192" t="s">
        <v>13</v>
      </c>
      <c r="D89" s="54">
        <v>15454.890445787954</v>
      </c>
      <c r="E89" s="54">
        <v>20165.292999999998</v>
      </c>
      <c r="F89" s="193">
        <f t="shared" si="3"/>
        <v>35620.183445787952</v>
      </c>
      <c r="G89" s="68">
        <v>6368.1990000000005</v>
      </c>
      <c r="H89" s="68">
        <v>138863.10400000002</v>
      </c>
      <c r="I89" s="63"/>
      <c r="J89" s="193">
        <f t="shared" si="4"/>
        <v>138863.10400000002</v>
      </c>
      <c r="K89" s="68">
        <v>2705.6259999999997</v>
      </c>
      <c r="L89" s="54">
        <v>11018.096</v>
      </c>
      <c r="M89" s="54">
        <v>2420.1819999999998</v>
      </c>
      <c r="N89" s="54">
        <v>52032.076000000001</v>
      </c>
      <c r="O89" s="54">
        <v>12537.844999999999</v>
      </c>
      <c r="P89" s="54">
        <v>41891.012999999999</v>
      </c>
      <c r="Q89" s="180">
        <f t="shared" si="5"/>
        <v>303456.32444578793</v>
      </c>
      <c r="R89" s="27"/>
    </row>
    <row r="90" spans="1:18">
      <c r="A90" s="310" t="s">
        <v>64</v>
      </c>
      <c r="B90" s="311"/>
      <c r="C90" s="32" t="s">
        <v>11</v>
      </c>
      <c r="D90" s="52">
        <v>0.33839999999999998</v>
      </c>
      <c r="E90" s="224">
        <v>1.6273</v>
      </c>
      <c r="F90" s="191">
        <f t="shared" si="3"/>
        <v>1.9657</v>
      </c>
      <c r="G90" s="77">
        <v>8.0038999999999998</v>
      </c>
      <c r="H90" s="77">
        <v>18.924399999999999</v>
      </c>
      <c r="I90" s="174"/>
      <c r="J90" s="191">
        <f t="shared" si="4"/>
        <v>18.924399999999999</v>
      </c>
      <c r="K90" s="77">
        <v>3.1412</v>
      </c>
      <c r="L90" s="33">
        <v>8.0809999999999995</v>
      </c>
      <c r="M90" s="33"/>
      <c r="N90" s="33">
        <v>0.22270000000000001</v>
      </c>
      <c r="O90" s="33">
        <v>7.0699999999999999E-2</v>
      </c>
      <c r="P90" s="33">
        <v>2.9399999999999999E-2</v>
      </c>
      <c r="Q90" s="175">
        <f t="shared" si="5"/>
        <v>40.439</v>
      </c>
      <c r="R90" s="27"/>
    </row>
    <row r="91" spans="1:18">
      <c r="A91" s="312"/>
      <c r="B91" s="313"/>
      <c r="C91" s="192" t="s">
        <v>13</v>
      </c>
      <c r="D91" s="209">
        <v>464.62679175624942</v>
      </c>
      <c r="E91" s="225">
        <v>1754.576</v>
      </c>
      <c r="F91" s="193">
        <f t="shared" si="3"/>
        <v>2219.2027917562496</v>
      </c>
      <c r="G91" s="78">
        <v>11080.971</v>
      </c>
      <c r="H91" s="78">
        <v>20467.541000000001</v>
      </c>
      <c r="I91" s="179"/>
      <c r="J91" s="193">
        <f t="shared" si="4"/>
        <v>20467.541000000001</v>
      </c>
      <c r="K91" s="78">
        <v>3146.8</v>
      </c>
      <c r="L91" s="54">
        <v>8305.8549999999996</v>
      </c>
      <c r="M91" s="54"/>
      <c r="N91" s="54">
        <v>281.47800000000001</v>
      </c>
      <c r="O91" s="54">
        <v>71.712999999999994</v>
      </c>
      <c r="P91" s="54">
        <v>44.939</v>
      </c>
      <c r="Q91" s="180">
        <f t="shared" si="5"/>
        <v>45618.499791756258</v>
      </c>
      <c r="R91" s="27"/>
    </row>
    <row r="92" spans="1:18">
      <c r="A92" s="310" t="s">
        <v>65</v>
      </c>
      <c r="B92" s="311"/>
      <c r="C92" s="32" t="s">
        <v>11</v>
      </c>
      <c r="D92" s="52"/>
      <c r="E92" s="224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>
        <v>0.1</v>
      </c>
      <c r="M92" s="33"/>
      <c r="N92" s="33"/>
      <c r="O92" s="33"/>
      <c r="P92" s="33"/>
      <c r="Q92" s="175">
        <f t="shared" si="5"/>
        <v>0.1</v>
      </c>
      <c r="R92" s="27"/>
    </row>
    <row r="93" spans="1:18">
      <c r="A93" s="312"/>
      <c r="B93" s="313"/>
      <c r="C93" s="192" t="s">
        <v>13</v>
      </c>
      <c r="D93" s="53"/>
      <c r="E93" s="225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>
        <v>32.4</v>
      </c>
      <c r="M93" s="54"/>
      <c r="N93" s="54"/>
      <c r="O93" s="54"/>
      <c r="P93" s="54"/>
      <c r="Q93" s="180">
        <f t="shared" si="5"/>
        <v>32.4</v>
      </c>
      <c r="R93" s="27"/>
    </row>
    <row r="94" spans="1:18">
      <c r="A94" s="310" t="s">
        <v>66</v>
      </c>
      <c r="B94" s="311"/>
      <c r="C94" s="32" t="s">
        <v>11</v>
      </c>
      <c r="D94" s="52"/>
      <c r="E94" s="224"/>
      <c r="F94" s="191">
        <f t="shared" si="3"/>
        <v>0</v>
      </c>
      <c r="G94" s="77"/>
      <c r="H94" s="77">
        <v>3.8E-3</v>
      </c>
      <c r="I94" s="174"/>
      <c r="J94" s="191">
        <f t="shared" si="4"/>
        <v>3.8E-3</v>
      </c>
      <c r="K94" s="77"/>
      <c r="L94" s="33">
        <v>4.4000000000000003E-3</v>
      </c>
      <c r="M94" s="33"/>
      <c r="N94" s="33"/>
      <c r="O94" s="33"/>
      <c r="P94" s="33"/>
      <c r="Q94" s="175">
        <f t="shared" si="5"/>
        <v>8.2000000000000007E-3</v>
      </c>
      <c r="R94" s="27"/>
    </row>
    <row r="95" spans="1:18">
      <c r="A95" s="312"/>
      <c r="B95" s="313"/>
      <c r="C95" s="192" t="s">
        <v>13</v>
      </c>
      <c r="D95" s="53"/>
      <c r="E95" s="225"/>
      <c r="F95" s="193">
        <f t="shared" si="3"/>
        <v>0</v>
      </c>
      <c r="G95" s="78"/>
      <c r="H95" s="78">
        <v>12.679</v>
      </c>
      <c r="I95" s="179"/>
      <c r="J95" s="193">
        <f t="shared" si="4"/>
        <v>12.679</v>
      </c>
      <c r="K95" s="78"/>
      <c r="L95" s="54">
        <v>9.2880000000000003</v>
      </c>
      <c r="M95" s="54"/>
      <c r="N95" s="54"/>
      <c r="O95" s="54"/>
      <c r="P95" s="54"/>
      <c r="Q95" s="180">
        <f t="shared" si="5"/>
        <v>21.966999999999999</v>
      </c>
      <c r="R95" s="27"/>
    </row>
    <row r="96" spans="1:18">
      <c r="A96" s="310" t="s">
        <v>67</v>
      </c>
      <c r="B96" s="311"/>
      <c r="C96" s="32" t="s">
        <v>11</v>
      </c>
      <c r="D96" s="52"/>
      <c r="E96" s="224">
        <v>0.22800000000000001</v>
      </c>
      <c r="F96" s="191">
        <f t="shared" si="3"/>
        <v>0.22800000000000001</v>
      </c>
      <c r="G96" s="77">
        <v>0</v>
      </c>
      <c r="H96" s="77">
        <v>0.64</v>
      </c>
      <c r="I96" s="174"/>
      <c r="J96" s="191">
        <f t="shared" si="4"/>
        <v>0.64</v>
      </c>
      <c r="K96" s="77"/>
      <c r="L96" s="33">
        <v>1.6000000000000001E-3</v>
      </c>
      <c r="M96" s="33"/>
      <c r="N96" s="33"/>
      <c r="O96" s="33"/>
      <c r="P96" s="33"/>
      <c r="Q96" s="175">
        <f t="shared" si="5"/>
        <v>0.86960000000000004</v>
      </c>
      <c r="R96" s="27"/>
    </row>
    <row r="97" spans="1:18">
      <c r="A97" s="312"/>
      <c r="B97" s="313"/>
      <c r="C97" s="192" t="s">
        <v>13</v>
      </c>
      <c r="D97" s="209"/>
      <c r="E97" s="225">
        <v>292.78800000000001</v>
      </c>
      <c r="F97" s="193">
        <f t="shared" si="3"/>
        <v>292.78800000000001</v>
      </c>
      <c r="G97" s="78">
        <v>27.053999999999998</v>
      </c>
      <c r="H97" s="78">
        <v>822.20399999999995</v>
      </c>
      <c r="I97" s="179"/>
      <c r="J97" s="193">
        <f t="shared" si="4"/>
        <v>822.20399999999995</v>
      </c>
      <c r="K97" s="78"/>
      <c r="L97" s="54">
        <v>4.4930000000000003</v>
      </c>
      <c r="M97" s="54"/>
      <c r="N97" s="54"/>
      <c r="O97" s="54"/>
      <c r="P97" s="54"/>
      <c r="Q97" s="180">
        <f t="shared" si="5"/>
        <v>1146.5389999999998</v>
      </c>
      <c r="R97" s="27"/>
    </row>
    <row r="98" spans="1:18">
      <c r="A98" s="310" t="s">
        <v>68</v>
      </c>
      <c r="B98" s="311"/>
      <c r="C98" s="32" t="s">
        <v>11</v>
      </c>
      <c r="D98" s="52"/>
      <c r="E98" s="224"/>
      <c r="F98" s="191">
        <f t="shared" si="3"/>
        <v>0</v>
      </c>
      <c r="G98" s="77"/>
      <c r="H98" s="77">
        <v>5.9999999999999995E-4</v>
      </c>
      <c r="I98" s="174"/>
      <c r="J98" s="191">
        <f t="shared" si="4"/>
        <v>5.9999999999999995E-4</v>
      </c>
      <c r="K98" s="77">
        <v>1.2999999999999999E-3</v>
      </c>
      <c r="L98" s="33"/>
      <c r="M98" s="33"/>
      <c r="N98" s="33"/>
      <c r="O98" s="33"/>
      <c r="P98" s="33"/>
      <c r="Q98" s="175">
        <f t="shared" si="5"/>
        <v>1.8999999999999998E-3</v>
      </c>
      <c r="R98" s="27"/>
    </row>
    <row r="99" spans="1:18">
      <c r="A99" s="312"/>
      <c r="B99" s="313"/>
      <c r="C99" s="192" t="s">
        <v>13</v>
      </c>
      <c r="D99" s="53"/>
      <c r="E99" s="225"/>
      <c r="F99" s="193">
        <f t="shared" si="3"/>
        <v>0</v>
      </c>
      <c r="G99" s="78"/>
      <c r="H99" s="78">
        <v>0.77800000000000002</v>
      </c>
      <c r="I99" s="179"/>
      <c r="J99" s="193">
        <f t="shared" si="4"/>
        <v>0.77800000000000002</v>
      </c>
      <c r="K99" s="78">
        <v>1.4039999999999999</v>
      </c>
      <c r="L99" s="54"/>
      <c r="M99" s="54"/>
      <c r="N99" s="54"/>
      <c r="O99" s="54"/>
      <c r="P99" s="54"/>
      <c r="Q99" s="180">
        <f t="shared" si="5"/>
        <v>2.1819999999999999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224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209"/>
      <c r="E101" s="225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4.3360000000000003</v>
      </c>
      <c r="E102" s="224">
        <v>916.726</v>
      </c>
      <c r="F102" s="191">
        <f t="shared" si="3"/>
        <v>921.06200000000001</v>
      </c>
      <c r="G102" s="77">
        <v>80.562600000000003</v>
      </c>
      <c r="H102" s="77">
        <v>1727.5081</v>
      </c>
      <c r="I102" s="174"/>
      <c r="J102" s="191">
        <f t="shared" si="4"/>
        <v>1727.5081</v>
      </c>
      <c r="K102" s="77">
        <v>36.911700000000003</v>
      </c>
      <c r="L102" s="33">
        <v>30.291699999999999</v>
      </c>
      <c r="M102" s="33">
        <v>4.8500000000000001E-2</v>
      </c>
      <c r="N102" s="33">
        <v>43.0289</v>
      </c>
      <c r="O102" s="33">
        <v>2.7785000000000002</v>
      </c>
      <c r="P102" s="33">
        <v>1.7334000000000001</v>
      </c>
      <c r="Q102" s="175">
        <f t="shared" si="5"/>
        <v>2843.9254000000001</v>
      </c>
      <c r="R102" s="27"/>
    </row>
    <row r="103" spans="1:18">
      <c r="A103" s="312"/>
      <c r="B103" s="313"/>
      <c r="C103" s="192" t="s">
        <v>13</v>
      </c>
      <c r="D103" s="209">
        <v>8790.8477640263081</v>
      </c>
      <c r="E103" s="225">
        <v>320485.52500000002</v>
      </c>
      <c r="F103" s="193">
        <f t="shared" si="3"/>
        <v>329276.37276402634</v>
      </c>
      <c r="G103" s="78">
        <v>18702.965</v>
      </c>
      <c r="H103" s="78">
        <v>767828.25199999998</v>
      </c>
      <c r="I103" s="179"/>
      <c r="J103" s="193">
        <f t="shared" si="4"/>
        <v>767828.25199999998</v>
      </c>
      <c r="K103" s="78">
        <v>7651.259</v>
      </c>
      <c r="L103" s="54">
        <v>4157.1289999999999</v>
      </c>
      <c r="M103" s="54">
        <v>13.096</v>
      </c>
      <c r="N103" s="54">
        <v>18654.463</v>
      </c>
      <c r="O103" s="54">
        <v>2515.4180000000001</v>
      </c>
      <c r="P103" s="54">
        <v>1007.2190000000001</v>
      </c>
      <c r="Q103" s="180">
        <f t="shared" si="5"/>
        <v>1149806.1737640265</v>
      </c>
      <c r="R103" s="27"/>
    </row>
    <row r="104" spans="1:18">
      <c r="A104" s="314" t="s">
        <v>71</v>
      </c>
      <c r="B104" s="315"/>
      <c r="C104" s="32" t="s">
        <v>11</v>
      </c>
      <c r="D104" s="33">
        <v>617.88549999999998</v>
      </c>
      <c r="E104" s="33">
        <v>1096.4857999999999</v>
      </c>
      <c r="F104" s="191">
        <f t="shared" si="3"/>
        <v>1714.3712999999998</v>
      </c>
      <c r="G104" s="49">
        <v>16608.583500000001</v>
      </c>
      <c r="H104" s="49">
        <v>12359.931299999997</v>
      </c>
      <c r="I104" s="50"/>
      <c r="J104" s="191">
        <f t="shared" si="4"/>
        <v>12359.931299999997</v>
      </c>
      <c r="K104" s="49">
        <v>5639.4762999999994</v>
      </c>
      <c r="L104" s="33">
        <v>696.5440000000001</v>
      </c>
      <c r="M104" s="33">
        <v>2.6106000000000003</v>
      </c>
      <c r="N104" s="33">
        <v>124.35050000000001</v>
      </c>
      <c r="O104" s="33">
        <v>19.877099999999999</v>
      </c>
      <c r="P104" s="33">
        <v>70.841259999999991</v>
      </c>
      <c r="Q104" s="175">
        <f t="shared" si="5"/>
        <v>37236.585859999999</v>
      </c>
      <c r="R104" s="27"/>
    </row>
    <row r="105" spans="1:18">
      <c r="A105" s="316"/>
      <c r="B105" s="317"/>
      <c r="C105" s="192" t="s">
        <v>13</v>
      </c>
      <c r="D105" s="54">
        <v>406940.3769397643</v>
      </c>
      <c r="E105" s="54">
        <v>459308.098</v>
      </c>
      <c r="F105" s="193">
        <f t="shared" si="3"/>
        <v>866248.47493976424</v>
      </c>
      <c r="G105" s="68">
        <v>4786468.2929999987</v>
      </c>
      <c r="H105" s="68">
        <v>2700357.392</v>
      </c>
      <c r="I105" s="63"/>
      <c r="J105" s="193">
        <f t="shared" si="4"/>
        <v>2700357.392</v>
      </c>
      <c r="K105" s="68">
        <v>1740467.0990000004</v>
      </c>
      <c r="L105" s="54">
        <v>294194.69700000004</v>
      </c>
      <c r="M105" s="54">
        <v>2442.8469999999998</v>
      </c>
      <c r="N105" s="54">
        <v>71422.786000000007</v>
      </c>
      <c r="O105" s="54">
        <v>15202.486999999999</v>
      </c>
      <c r="P105" s="54">
        <v>43168.198999999993</v>
      </c>
      <c r="Q105" s="180">
        <f t="shared" si="5"/>
        <v>10519972.274939762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224"/>
      <c r="F106" s="191">
        <f t="shared" si="3"/>
        <v>0</v>
      </c>
      <c r="G106" s="77"/>
      <c r="H106" s="77">
        <v>5.2499999999999998E-2</v>
      </c>
      <c r="I106" s="174"/>
      <c r="J106" s="191">
        <f t="shared" si="4"/>
        <v>5.2499999999999998E-2</v>
      </c>
      <c r="K106" s="77"/>
      <c r="L106" s="33"/>
      <c r="M106" s="33"/>
      <c r="N106" s="33"/>
      <c r="O106" s="33">
        <v>0</v>
      </c>
      <c r="P106" s="33"/>
      <c r="Q106" s="175">
        <f t="shared" si="5"/>
        <v>5.2499999999999998E-2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225"/>
      <c r="F107" s="193">
        <f t="shared" si="3"/>
        <v>0</v>
      </c>
      <c r="G107" s="78"/>
      <c r="H107" s="78">
        <v>279.20100000000002</v>
      </c>
      <c r="I107" s="179"/>
      <c r="J107" s="193">
        <f t="shared" si="4"/>
        <v>279.20100000000002</v>
      </c>
      <c r="K107" s="78"/>
      <c r="L107" s="54"/>
      <c r="M107" s="54"/>
      <c r="N107" s="54"/>
      <c r="O107" s="54">
        <v>1182.049</v>
      </c>
      <c r="P107" s="54"/>
      <c r="Q107" s="180">
        <f t="shared" si="5"/>
        <v>1461.25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0.69910000000000005</v>
      </c>
      <c r="E108" s="52">
        <v>0.45090000000000002</v>
      </c>
      <c r="F108" s="191">
        <f t="shared" si="3"/>
        <v>1.1500000000000001</v>
      </c>
      <c r="G108" s="77">
        <v>9.9088999999999992</v>
      </c>
      <c r="H108" s="77">
        <v>24.339200000000002</v>
      </c>
      <c r="I108" s="174"/>
      <c r="J108" s="191">
        <f t="shared" si="4"/>
        <v>24.339200000000002</v>
      </c>
      <c r="K108" s="77">
        <v>26.0913</v>
      </c>
      <c r="L108" s="33">
        <v>44.463099999999997</v>
      </c>
      <c r="M108" s="33"/>
      <c r="N108" s="33">
        <v>7.2099999999999997E-2</v>
      </c>
      <c r="O108" s="33">
        <v>1.7767999999999999</v>
      </c>
      <c r="P108" s="33">
        <v>2.9828999999999999</v>
      </c>
      <c r="Q108" s="175">
        <f t="shared" si="5"/>
        <v>110.7843</v>
      </c>
      <c r="R108" s="27"/>
    </row>
    <row r="109" spans="1:18">
      <c r="A109" s="176" t="s">
        <v>0</v>
      </c>
      <c r="B109" s="307"/>
      <c r="C109" s="192" t="s">
        <v>13</v>
      </c>
      <c r="D109" s="209">
        <v>290.61071484377078</v>
      </c>
      <c r="E109" s="53">
        <v>410.065</v>
      </c>
      <c r="F109" s="193">
        <f t="shared" si="3"/>
        <v>700.67571484377072</v>
      </c>
      <c r="G109" s="78">
        <v>6102.0370000000003</v>
      </c>
      <c r="H109" s="78">
        <v>12766.359</v>
      </c>
      <c r="I109" s="179"/>
      <c r="J109" s="193">
        <f t="shared" si="4"/>
        <v>12766.359</v>
      </c>
      <c r="K109" s="78">
        <v>13702.549000000001</v>
      </c>
      <c r="L109" s="54">
        <v>28149.478999999999</v>
      </c>
      <c r="M109" s="54"/>
      <c r="N109" s="54">
        <v>16.356999999999999</v>
      </c>
      <c r="O109" s="54">
        <v>810.81299999999999</v>
      </c>
      <c r="P109" s="54">
        <v>1896.9469999999999</v>
      </c>
      <c r="Q109" s="180">
        <f t="shared" si="5"/>
        <v>64145.21671484378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0.5161</v>
      </c>
      <c r="E110" s="52">
        <v>1.998</v>
      </c>
      <c r="F110" s="191">
        <f t="shared" si="3"/>
        <v>2.5141</v>
      </c>
      <c r="G110" s="77">
        <v>17.196999999999999</v>
      </c>
      <c r="H110" s="77">
        <v>8.0879999999999992</v>
      </c>
      <c r="I110" s="174"/>
      <c r="J110" s="191">
        <f t="shared" si="4"/>
        <v>8.0879999999999992</v>
      </c>
      <c r="K110" s="77">
        <v>33.114100000000001</v>
      </c>
      <c r="L110" s="33">
        <v>0.7903</v>
      </c>
      <c r="M110" s="33"/>
      <c r="N110" s="33">
        <v>3.0999999999999999E-3</v>
      </c>
      <c r="O110" s="33"/>
      <c r="P110" s="33"/>
      <c r="Q110" s="175">
        <f t="shared" si="5"/>
        <v>61.706600000000002</v>
      </c>
      <c r="R110" s="27"/>
    </row>
    <row r="111" spans="1:18">
      <c r="A111" s="176"/>
      <c r="B111" s="307"/>
      <c r="C111" s="192" t="s">
        <v>13</v>
      </c>
      <c r="D111" s="209">
        <v>362.50199356822276</v>
      </c>
      <c r="E111" s="53">
        <v>558.44600000000003</v>
      </c>
      <c r="F111" s="193">
        <f t="shared" si="3"/>
        <v>920.94799356822273</v>
      </c>
      <c r="G111" s="78">
        <v>1821.528</v>
      </c>
      <c r="H111" s="78">
        <v>1804.982</v>
      </c>
      <c r="I111" s="179"/>
      <c r="J111" s="193">
        <f t="shared" si="4"/>
        <v>1804.982</v>
      </c>
      <c r="K111" s="78">
        <v>9014.2019999999993</v>
      </c>
      <c r="L111" s="54">
        <v>197.45400000000001</v>
      </c>
      <c r="M111" s="54"/>
      <c r="N111" s="54">
        <v>0.41599999999999998</v>
      </c>
      <c r="O111" s="54"/>
      <c r="P111" s="54"/>
      <c r="Q111" s="180">
        <f t="shared" si="5"/>
        <v>13759.529993568221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2.4799999999999999E-2</v>
      </c>
      <c r="E112" s="52">
        <v>0.1414</v>
      </c>
      <c r="F112" s="191">
        <f t="shared" si="3"/>
        <v>0.16619999999999999</v>
      </c>
      <c r="G112" s="77">
        <v>9.6799999999999997E-2</v>
      </c>
      <c r="H112" s="77">
        <v>2.9641999999999999</v>
      </c>
      <c r="I112" s="174"/>
      <c r="J112" s="191">
        <f t="shared" si="4"/>
        <v>2.9641999999999999</v>
      </c>
      <c r="K112" s="77">
        <v>1.3899999999999999E-2</v>
      </c>
      <c r="L112" s="33">
        <v>1.29E-2</v>
      </c>
      <c r="M112" s="33"/>
      <c r="N112" s="33"/>
      <c r="O112" s="33"/>
      <c r="P112" s="33">
        <v>1.15E-2</v>
      </c>
      <c r="Q112" s="175">
        <f t="shared" si="5"/>
        <v>3.2654999999999998</v>
      </c>
      <c r="R112" s="27"/>
    </row>
    <row r="113" spans="1:18">
      <c r="A113" s="176"/>
      <c r="B113" s="307"/>
      <c r="C113" s="192" t="s">
        <v>13</v>
      </c>
      <c r="D113" s="209">
        <v>26.783999524778565</v>
      </c>
      <c r="E113" s="53">
        <v>308.75099999999998</v>
      </c>
      <c r="F113" s="193">
        <f t="shared" si="3"/>
        <v>335.53499952477853</v>
      </c>
      <c r="G113" s="78">
        <v>187.709</v>
      </c>
      <c r="H113" s="78">
        <v>3092.0349999999999</v>
      </c>
      <c r="I113" s="179"/>
      <c r="J113" s="193">
        <f t="shared" si="4"/>
        <v>3092.0349999999999</v>
      </c>
      <c r="K113" s="78">
        <v>30.024000000000001</v>
      </c>
      <c r="L113" s="54">
        <v>17.571999999999999</v>
      </c>
      <c r="M113" s="54"/>
      <c r="N113" s="54"/>
      <c r="O113" s="54"/>
      <c r="P113" s="54">
        <v>18.63</v>
      </c>
      <c r="Q113" s="180">
        <f t="shared" si="5"/>
        <v>3681.5049995247787</v>
      </c>
      <c r="R113" s="27"/>
    </row>
    <row r="114" spans="1:18">
      <c r="A114" s="176"/>
      <c r="B114" s="306" t="s">
        <v>78</v>
      </c>
      <c r="C114" s="32" t="s">
        <v>11</v>
      </c>
      <c r="D114" s="52">
        <v>1.7721</v>
      </c>
      <c r="E114" s="52">
        <v>4.4234999999999998</v>
      </c>
      <c r="F114" s="191">
        <f t="shared" si="3"/>
        <v>6.1955999999999998</v>
      </c>
      <c r="G114" s="77">
        <v>0.24110000000000001</v>
      </c>
      <c r="H114" s="77">
        <v>1.57</v>
      </c>
      <c r="I114" s="174"/>
      <c r="J114" s="191">
        <f t="shared" si="4"/>
        <v>1.57</v>
      </c>
      <c r="K114" s="77">
        <v>4.2999999999999997E-2</v>
      </c>
      <c r="L114" s="33">
        <v>1.9572000000000001</v>
      </c>
      <c r="M114" s="33">
        <v>1.3017000000000001</v>
      </c>
      <c r="N114" s="33">
        <v>3.0630000000000002</v>
      </c>
      <c r="O114" s="33">
        <v>1.6E-2</v>
      </c>
      <c r="P114" s="33">
        <v>18.837779999999999</v>
      </c>
      <c r="Q114" s="175">
        <f t="shared" si="5"/>
        <v>33.225380000000001</v>
      </c>
      <c r="R114" s="27"/>
    </row>
    <row r="115" spans="1:18">
      <c r="A115" s="176"/>
      <c r="B115" s="307"/>
      <c r="C115" s="192" t="s">
        <v>13</v>
      </c>
      <c r="D115" s="209">
        <v>1130.5450599410372</v>
      </c>
      <c r="E115" s="53">
        <v>2757.1509999999998</v>
      </c>
      <c r="F115" s="193">
        <f t="shared" si="3"/>
        <v>3887.6960599410368</v>
      </c>
      <c r="G115" s="78">
        <v>331.93700000000001</v>
      </c>
      <c r="H115" s="78">
        <v>1924.56</v>
      </c>
      <c r="I115" s="179"/>
      <c r="J115" s="193">
        <f t="shared" si="4"/>
        <v>1924.56</v>
      </c>
      <c r="K115" s="78">
        <v>38.048000000000002</v>
      </c>
      <c r="L115" s="54">
        <v>1616.9190000000001</v>
      </c>
      <c r="M115" s="54">
        <v>800.64200000000005</v>
      </c>
      <c r="N115" s="54">
        <v>1533.3620000000001</v>
      </c>
      <c r="O115" s="54">
        <v>24.84</v>
      </c>
      <c r="P115" s="54">
        <v>7189.1620000000003</v>
      </c>
      <c r="Q115" s="180">
        <f t="shared" si="5"/>
        <v>17347.166059941039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6.0000000000000001E-3</v>
      </c>
      <c r="E118" s="52">
        <v>8.3000000000000001E-3</v>
      </c>
      <c r="F118" s="191">
        <f t="shared" si="3"/>
        <v>1.43E-2</v>
      </c>
      <c r="G118" s="77"/>
      <c r="H118" s="77"/>
      <c r="I118" s="174"/>
      <c r="J118" s="191">
        <f t="shared" si="4"/>
        <v>0</v>
      </c>
      <c r="K118" s="77"/>
      <c r="L118" s="33"/>
      <c r="M118" s="33"/>
      <c r="N118" s="33"/>
      <c r="O118" s="33"/>
      <c r="P118" s="33"/>
      <c r="Q118" s="175">
        <f t="shared" si="5"/>
        <v>1.43E-2</v>
      </c>
      <c r="R118" s="27"/>
    </row>
    <row r="119" spans="1:18">
      <c r="A119" s="176"/>
      <c r="B119" s="307"/>
      <c r="C119" s="192" t="s">
        <v>13</v>
      </c>
      <c r="D119" s="209">
        <v>2.3759999578432596</v>
      </c>
      <c r="E119" s="53">
        <v>8.5860000000000003</v>
      </c>
      <c r="F119" s="193">
        <f t="shared" si="3"/>
        <v>10.961999957843259</v>
      </c>
      <c r="G119" s="78"/>
      <c r="H119" s="78"/>
      <c r="I119" s="179"/>
      <c r="J119" s="193">
        <f t="shared" si="4"/>
        <v>0</v>
      </c>
      <c r="K119" s="78"/>
      <c r="L119" s="54"/>
      <c r="M119" s="54"/>
      <c r="N119" s="54"/>
      <c r="O119" s="54"/>
      <c r="P119" s="54"/>
      <c r="Q119" s="180">
        <f t="shared" si="5"/>
        <v>10.961999957843259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0.35</v>
      </c>
      <c r="E120" s="52"/>
      <c r="F120" s="191">
        <f t="shared" si="3"/>
        <v>0.35</v>
      </c>
      <c r="G120" s="77"/>
      <c r="H120" s="77"/>
      <c r="I120" s="174"/>
      <c r="J120" s="191">
        <f t="shared" si="4"/>
        <v>0</v>
      </c>
      <c r="K120" s="77">
        <v>0.39</v>
      </c>
      <c r="L120" s="33"/>
      <c r="M120" s="33"/>
      <c r="N120" s="33"/>
      <c r="O120" s="33"/>
      <c r="P120" s="33"/>
      <c r="Q120" s="175">
        <f t="shared" si="5"/>
        <v>0.74</v>
      </c>
      <c r="R120" s="27"/>
    </row>
    <row r="121" spans="1:18">
      <c r="A121" s="176"/>
      <c r="B121" s="307"/>
      <c r="C121" s="192" t="s">
        <v>13</v>
      </c>
      <c r="D121" s="209">
        <v>209.73599627870954</v>
      </c>
      <c r="E121" s="53"/>
      <c r="F121" s="193">
        <f t="shared" si="3"/>
        <v>209.73599627870954</v>
      </c>
      <c r="G121" s="78"/>
      <c r="H121" s="78"/>
      <c r="I121" s="179"/>
      <c r="J121" s="193">
        <f t="shared" si="4"/>
        <v>0</v>
      </c>
      <c r="K121" s="78">
        <v>42.12</v>
      </c>
      <c r="L121" s="54"/>
      <c r="M121" s="54"/>
      <c r="N121" s="54"/>
      <c r="O121" s="54"/>
      <c r="P121" s="54"/>
      <c r="Q121" s="180">
        <f t="shared" si="5"/>
        <v>251.85599627870954</v>
      </c>
      <c r="R121" s="27"/>
    </row>
    <row r="122" spans="1:18">
      <c r="A122" s="176"/>
      <c r="B122" s="306" t="s">
        <v>84</v>
      </c>
      <c r="C122" s="32" t="s">
        <v>11</v>
      </c>
      <c r="D122" s="52">
        <v>5.4867999999999997</v>
      </c>
      <c r="E122" s="52">
        <v>0.39450000000000002</v>
      </c>
      <c r="F122" s="191">
        <f t="shared" si="3"/>
        <v>5.8812999999999995</v>
      </c>
      <c r="G122" s="77">
        <v>5.5480999999999998</v>
      </c>
      <c r="H122" s="77">
        <v>5.6109</v>
      </c>
      <c r="I122" s="174"/>
      <c r="J122" s="191">
        <f t="shared" si="4"/>
        <v>5.6109</v>
      </c>
      <c r="K122" s="77"/>
      <c r="L122" s="33">
        <v>8.4209999999999994</v>
      </c>
      <c r="M122" s="33">
        <v>0.2843</v>
      </c>
      <c r="N122" s="33">
        <v>9.1399999999999995E-2</v>
      </c>
      <c r="O122" s="33"/>
      <c r="P122" s="33">
        <v>0.13730000000000001</v>
      </c>
      <c r="Q122" s="175">
        <f t="shared" si="5"/>
        <v>25.974299999999996</v>
      </c>
      <c r="R122" s="27"/>
    </row>
    <row r="123" spans="1:18">
      <c r="A123" s="176"/>
      <c r="B123" s="307"/>
      <c r="C123" s="192" t="s">
        <v>13</v>
      </c>
      <c r="D123" s="209">
        <v>3781.1123329127217</v>
      </c>
      <c r="E123" s="53">
        <v>297.18900000000002</v>
      </c>
      <c r="F123" s="193">
        <f t="shared" si="3"/>
        <v>4078.3013329127216</v>
      </c>
      <c r="G123" s="78">
        <v>7299.6009999999997</v>
      </c>
      <c r="H123" s="78">
        <v>4442.7370000000001</v>
      </c>
      <c r="I123" s="179"/>
      <c r="J123" s="193">
        <f t="shared" si="4"/>
        <v>4442.7370000000001</v>
      </c>
      <c r="K123" s="78"/>
      <c r="L123" s="54">
        <v>3576.2049999999999</v>
      </c>
      <c r="M123" s="54">
        <v>485.50299999999999</v>
      </c>
      <c r="N123" s="54">
        <v>135.995</v>
      </c>
      <c r="O123" s="54"/>
      <c r="P123" s="54">
        <v>80.385999999999996</v>
      </c>
      <c r="Q123" s="180">
        <f t="shared" si="5"/>
        <v>20098.728332912717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0.40100000000000002</v>
      </c>
      <c r="E124" s="52">
        <v>7.7499999999999999E-2</v>
      </c>
      <c r="F124" s="191">
        <f t="shared" si="3"/>
        <v>0.47850000000000004</v>
      </c>
      <c r="G124" s="77">
        <v>0.4894</v>
      </c>
      <c r="H124" s="77">
        <v>5.7011000000000003</v>
      </c>
      <c r="I124" s="174"/>
      <c r="J124" s="191">
        <f t="shared" si="4"/>
        <v>5.7011000000000003</v>
      </c>
      <c r="K124" s="77">
        <v>4.4333999999999998</v>
      </c>
      <c r="L124" s="33">
        <v>23.4084</v>
      </c>
      <c r="M124" s="33"/>
      <c r="N124" s="33"/>
      <c r="O124" s="33">
        <v>7.0000000000000001E-3</v>
      </c>
      <c r="P124" s="33">
        <v>2.4996999999999998</v>
      </c>
      <c r="Q124" s="175">
        <f t="shared" si="5"/>
        <v>37.017499999999998</v>
      </c>
      <c r="R124" s="27"/>
    </row>
    <row r="125" spans="1:18">
      <c r="A125" s="27"/>
      <c r="B125" s="307"/>
      <c r="C125" s="192" t="s">
        <v>13</v>
      </c>
      <c r="D125" s="209">
        <v>1685.7719700897928</v>
      </c>
      <c r="E125" s="53">
        <v>84.725999999999999</v>
      </c>
      <c r="F125" s="193">
        <f t="shared" si="3"/>
        <v>1770.4979700897929</v>
      </c>
      <c r="G125" s="78">
        <v>209.01400000000001</v>
      </c>
      <c r="H125" s="78">
        <v>9136.81</v>
      </c>
      <c r="I125" s="179"/>
      <c r="J125" s="193">
        <f t="shared" si="4"/>
        <v>9136.81</v>
      </c>
      <c r="K125" s="78">
        <v>1445.932</v>
      </c>
      <c r="L125" s="54">
        <v>6559.5519999999997</v>
      </c>
      <c r="M125" s="54"/>
      <c r="N125" s="54"/>
      <c r="O125" s="54">
        <v>0.75600000000000001</v>
      </c>
      <c r="P125" s="54">
        <v>20915.455000000002</v>
      </c>
      <c r="Q125" s="180">
        <f t="shared" si="5"/>
        <v>40038.016970089797</v>
      </c>
      <c r="R125" s="27"/>
    </row>
    <row r="126" spans="1:18">
      <c r="A126" s="27"/>
      <c r="B126" s="46" t="s">
        <v>15</v>
      </c>
      <c r="C126" s="32" t="s">
        <v>11</v>
      </c>
      <c r="D126" s="224">
        <v>0.64800000000000002</v>
      </c>
      <c r="E126" s="52">
        <v>4.6100000000000002E-2</v>
      </c>
      <c r="F126" s="191">
        <f t="shared" si="3"/>
        <v>0.69410000000000005</v>
      </c>
      <c r="G126" s="77">
        <v>14.298</v>
      </c>
      <c r="H126" s="77">
        <v>6.0594999999999999</v>
      </c>
      <c r="I126" s="174"/>
      <c r="J126" s="191">
        <f t="shared" si="4"/>
        <v>6.0594999999999999</v>
      </c>
      <c r="K126" s="77"/>
      <c r="L126" s="33">
        <v>34.421999999999997</v>
      </c>
      <c r="M126" s="33"/>
      <c r="N126" s="33"/>
      <c r="O126" s="33"/>
      <c r="P126" s="33">
        <v>2.3016999999999999</v>
      </c>
      <c r="Q126" s="175">
        <f t="shared" si="5"/>
        <v>57.775299999999994</v>
      </c>
      <c r="R126" s="27"/>
    </row>
    <row r="127" spans="1:18">
      <c r="A127" s="27"/>
      <c r="B127" s="177" t="s">
        <v>86</v>
      </c>
      <c r="C127" s="192" t="s">
        <v>13</v>
      </c>
      <c r="D127" s="223">
        <v>387.82799311887027</v>
      </c>
      <c r="E127" s="53">
        <v>94.683999999999997</v>
      </c>
      <c r="F127" s="193">
        <f t="shared" si="3"/>
        <v>482.51199311887024</v>
      </c>
      <c r="G127" s="78">
        <v>4646.0519999999997</v>
      </c>
      <c r="H127" s="78">
        <v>4178.8990000000003</v>
      </c>
      <c r="I127" s="179"/>
      <c r="J127" s="193">
        <f t="shared" si="4"/>
        <v>4178.8990000000003</v>
      </c>
      <c r="K127" s="78"/>
      <c r="L127" s="54">
        <v>3515.7170000000001</v>
      </c>
      <c r="M127" s="54"/>
      <c r="N127" s="54"/>
      <c r="O127" s="54"/>
      <c r="P127" s="54">
        <v>3618.194</v>
      </c>
      <c r="Q127" s="180">
        <f t="shared" si="5"/>
        <v>16441.373993118872</v>
      </c>
      <c r="R127" s="27"/>
    </row>
    <row r="128" spans="1:18">
      <c r="A128" s="27"/>
      <c r="B128" s="308" t="s">
        <v>19</v>
      </c>
      <c r="C128" s="32" t="s">
        <v>11</v>
      </c>
      <c r="D128" s="33">
        <v>9.9039000000000001</v>
      </c>
      <c r="E128" s="33">
        <v>7.5401999999999996</v>
      </c>
      <c r="F128" s="191">
        <f t="shared" si="3"/>
        <v>17.444099999999999</v>
      </c>
      <c r="G128" s="49">
        <v>47.779300000000006</v>
      </c>
      <c r="H128" s="49">
        <v>54.385400000000004</v>
      </c>
      <c r="I128" s="50"/>
      <c r="J128" s="191">
        <f t="shared" si="4"/>
        <v>54.385400000000004</v>
      </c>
      <c r="K128" s="49">
        <v>64.085700000000003</v>
      </c>
      <c r="L128" s="33">
        <v>113.47489999999999</v>
      </c>
      <c r="M128" s="33">
        <v>1.5860000000000001</v>
      </c>
      <c r="N128" s="33">
        <v>3.2296000000000005</v>
      </c>
      <c r="O128" s="33">
        <v>1.7997999999999998</v>
      </c>
      <c r="P128" s="33">
        <v>26.770879999999998</v>
      </c>
      <c r="Q128" s="175">
        <f t="shared" si="5"/>
        <v>330.55568</v>
      </c>
      <c r="R128" s="27"/>
    </row>
    <row r="129" spans="1:18">
      <c r="A129" s="183"/>
      <c r="B129" s="309"/>
      <c r="C129" s="192" t="s">
        <v>13</v>
      </c>
      <c r="D129" s="54">
        <v>7877.2660602357464</v>
      </c>
      <c r="E129" s="54">
        <v>4519.597999999999</v>
      </c>
      <c r="F129" s="193">
        <f t="shared" si="3"/>
        <v>12396.864060235745</v>
      </c>
      <c r="G129" s="68">
        <v>20597.878000000001</v>
      </c>
      <c r="H129" s="68">
        <v>37625.582999999999</v>
      </c>
      <c r="I129" s="63"/>
      <c r="J129" s="193">
        <f t="shared" si="4"/>
        <v>37625.582999999999</v>
      </c>
      <c r="K129" s="68">
        <v>24272.875</v>
      </c>
      <c r="L129" s="54">
        <v>43632.897999999994</v>
      </c>
      <c r="M129" s="54">
        <v>1286.145</v>
      </c>
      <c r="N129" s="54">
        <v>1686.13</v>
      </c>
      <c r="O129" s="54">
        <v>2018.4580000000001</v>
      </c>
      <c r="P129" s="54">
        <v>33718.774000000005</v>
      </c>
      <c r="Q129" s="180">
        <f t="shared" si="5"/>
        <v>177235.60506023574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3"/>
        <v>0</v>
      </c>
      <c r="G132" s="77">
        <v>0.1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0.1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3"/>
        <v>0</v>
      </c>
      <c r="G133" s="78">
        <v>30.78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30.78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226"/>
      <c r="E134" s="115"/>
      <c r="F134" s="199">
        <f t="shared" ref="F134:F142" si="6">SUM(D134:E134)</f>
        <v>0</v>
      </c>
      <c r="G134" s="139">
        <v>1.0500000000000001E-2</v>
      </c>
      <c r="H134" s="139"/>
      <c r="I134" s="200"/>
      <c r="J134" s="199">
        <f t="shared" ref="J134:J142" si="7">SUM(H134:I134)</f>
        <v>0</v>
      </c>
      <c r="K134" s="139"/>
      <c r="L134" s="93"/>
      <c r="M134" s="93"/>
      <c r="N134" s="93"/>
      <c r="O134" s="93"/>
      <c r="P134" s="93"/>
      <c r="Q134" s="175">
        <f t="shared" si="5"/>
        <v>1.0500000000000001E-2</v>
      </c>
      <c r="R134" s="27"/>
    </row>
    <row r="135" spans="1:18">
      <c r="A135" s="176"/>
      <c r="B135" s="46" t="s">
        <v>91</v>
      </c>
      <c r="C135" s="32" t="s">
        <v>92</v>
      </c>
      <c r="D135" s="224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33"/>
      <c r="O135" s="33"/>
      <c r="P135" s="161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223"/>
      <c r="E136" s="53"/>
      <c r="F136" s="202">
        <f t="shared" si="6"/>
        <v>0</v>
      </c>
      <c r="G136" s="78">
        <v>12.379</v>
      </c>
      <c r="H136" s="103"/>
      <c r="I136" s="179"/>
      <c r="J136" s="202">
        <f t="shared" si="7"/>
        <v>0</v>
      </c>
      <c r="K136" s="103"/>
      <c r="L136" s="54"/>
      <c r="M136" s="92"/>
      <c r="N136" s="54"/>
      <c r="O136" s="54"/>
      <c r="P136" s="54"/>
      <c r="Q136" s="197">
        <f t="shared" si="5"/>
        <v>12.379</v>
      </c>
      <c r="R136" s="27"/>
    </row>
    <row r="137" spans="1:18">
      <c r="A137" s="27"/>
      <c r="B137" s="212" t="s">
        <v>0</v>
      </c>
      <c r="C137" s="29" t="s">
        <v>11</v>
      </c>
      <c r="D137" s="182"/>
      <c r="E137" s="33"/>
      <c r="F137" s="199">
        <f t="shared" si="6"/>
        <v>0</v>
      </c>
      <c r="G137" s="49">
        <v>0.1105</v>
      </c>
      <c r="H137" s="49"/>
      <c r="I137" s="47"/>
      <c r="J137" s="199">
        <f t="shared" si="7"/>
        <v>0</v>
      </c>
      <c r="K137" s="182"/>
      <c r="L137" s="33"/>
      <c r="M137" s="97"/>
      <c r="N137" s="160"/>
      <c r="O137" s="93"/>
      <c r="P137" s="93"/>
      <c r="Q137" s="175">
        <f t="shared" si="5"/>
        <v>0.1105</v>
      </c>
      <c r="R137" s="27"/>
    </row>
    <row r="138" spans="1:18">
      <c r="A138" s="27"/>
      <c r="B138" s="213" t="s">
        <v>19</v>
      </c>
      <c r="C138" s="32" t="s">
        <v>92</v>
      </c>
      <c r="D138" s="50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63"/>
      <c r="E139" s="54"/>
      <c r="F139" s="202">
        <f t="shared" si="6"/>
        <v>0</v>
      </c>
      <c r="G139" s="68">
        <v>43.158999999999999</v>
      </c>
      <c r="H139" s="68"/>
      <c r="I139" s="63"/>
      <c r="J139" s="202">
        <f t="shared" si="7"/>
        <v>0</v>
      </c>
      <c r="K139" s="59"/>
      <c r="L139" s="54"/>
      <c r="M139" s="70"/>
      <c r="N139" s="70"/>
      <c r="O139" s="54"/>
      <c r="P139" s="54"/>
      <c r="Q139" s="197">
        <f t="shared" si="5"/>
        <v>43.158999999999999</v>
      </c>
      <c r="R139" s="27"/>
    </row>
    <row r="140" spans="1:18">
      <c r="A140" s="27"/>
      <c r="B140" s="28" t="s">
        <v>0</v>
      </c>
      <c r="C140" s="29" t="s">
        <v>11</v>
      </c>
      <c r="D140" s="125">
        <v>627.7894</v>
      </c>
      <c r="E140" s="127">
        <f>E137+E128+E104</f>
        <v>1104.0259999999998</v>
      </c>
      <c r="F140" s="199">
        <f t="shared" si="6"/>
        <v>1731.8154</v>
      </c>
      <c r="G140" s="147">
        <f t="shared" ref="G140" si="8">G137+G128+G104</f>
        <v>16656.473300000001</v>
      </c>
      <c r="H140" s="152">
        <f>H137+H128+H104</f>
        <v>12414.316699999996</v>
      </c>
      <c r="I140" s="57"/>
      <c r="J140" s="199">
        <f t="shared" si="7"/>
        <v>12414.316699999996</v>
      </c>
      <c r="K140" s="155">
        <f t="shared" ref="K140:P140" si="9">K137+K128+K104</f>
        <v>5703.561999999999</v>
      </c>
      <c r="L140" s="93">
        <f t="shared" si="9"/>
        <v>810.01890000000003</v>
      </c>
      <c r="M140" s="97">
        <f t="shared" si="9"/>
        <v>4.1966000000000001</v>
      </c>
      <c r="N140" s="97">
        <f t="shared" si="9"/>
        <v>127.58010000000002</v>
      </c>
      <c r="O140" s="93">
        <f t="shared" si="9"/>
        <v>21.6769</v>
      </c>
      <c r="P140" s="93">
        <f t="shared" si="9"/>
        <v>97.612139999999982</v>
      </c>
      <c r="Q140" s="175">
        <f t="shared" si="5"/>
        <v>37567.252039999999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0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414817.64300000004</v>
      </c>
      <c r="E142" s="118">
        <f>E139+E129+E105</f>
        <v>463827.696</v>
      </c>
      <c r="F142" s="207">
        <f t="shared" si="6"/>
        <v>878645.33900000004</v>
      </c>
      <c r="G142" s="149">
        <f t="shared" ref="G142" si="11">G139+G129+G105</f>
        <v>4807109.3299999982</v>
      </c>
      <c r="H142" s="154">
        <f>H139+H129+H105</f>
        <v>2737982.9750000001</v>
      </c>
      <c r="I142" s="58"/>
      <c r="J142" s="207">
        <f t="shared" si="7"/>
        <v>2737982.9750000001</v>
      </c>
      <c r="K142" s="149">
        <f t="shared" ref="K142:P142" si="12">K139+K129+K105</f>
        <v>1764739.9740000004</v>
      </c>
      <c r="L142" s="37">
        <f t="shared" si="12"/>
        <v>337827.59500000003</v>
      </c>
      <c r="M142" s="71">
        <f t="shared" si="12"/>
        <v>3728.9919999999997</v>
      </c>
      <c r="N142" s="71">
        <f t="shared" si="12"/>
        <v>73108.916000000012</v>
      </c>
      <c r="O142" s="37">
        <f t="shared" si="12"/>
        <v>17220.945</v>
      </c>
      <c r="P142" s="37">
        <f t="shared" si="12"/>
        <v>76886.972999999998</v>
      </c>
      <c r="Q142" s="187">
        <f t="shared" si="10"/>
        <v>10697251.038999997</v>
      </c>
      <c r="R142" s="27"/>
    </row>
    <row r="143" spans="1:18">
      <c r="Q143" s="208" t="s">
        <v>94</v>
      </c>
    </row>
    <row r="144" spans="1:18">
      <c r="P144" s="47"/>
    </row>
    <row r="146" spans="13:13">
      <c r="M146" s="47"/>
    </row>
    <row r="147" spans="13:13">
      <c r="M147" s="47"/>
    </row>
    <row r="148" spans="13:13">
      <c r="M148" s="47"/>
    </row>
    <row r="149" spans="13:13">
      <c r="M149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"/>
  <sheetViews>
    <sheetView topLeftCell="F133" zoomScale="50" zoomScaleNormal="50" workbookViewId="0">
      <selection activeCell="O76" sqref="O76:O139"/>
    </sheetView>
  </sheetViews>
  <sheetFormatPr defaultColWidth="13.375" defaultRowHeight="18.75"/>
  <cols>
    <col min="1" max="1" width="5.875" style="67" customWidth="1"/>
    <col min="2" max="2" width="21.25" style="67" customWidth="1"/>
    <col min="3" max="3" width="11.25" style="67" customWidth="1"/>
    <col min="4" max="7" width="24.625" style="67" customWidth="1"/>
    <col min="8" max="8" width="22.625" style="67" customWidth="1"/>
    <col min="9" max="9" width="19.625" style="67" customWidth="1"/>
    <col min="10" max="16" width="24.625" style="67" customWidth="1"/>
    <col min="17" max="17" width="24.625" style="165" customWidth="1"/>
    <col min="18" max="18" width="0.125" style="67" hidden="1" customWidth="1"/>
    <col min="19" max="37" width="17.375" style="67" customWidth="1"/>
    <col min="38" max="256" width="13.375" style="67"/>
    <col min="257" max="257" width="5.875" style="67" customWidth="1"/>
    <col min="258" max="258" width="21.25" style="67" customWidth="1"/>
    <col min="259" max="259" width="11.25" style="67" customWidth="1"/>
    <col min="260" max="273" width="19.625" style="67" customWidth="1"/>
    <col min="274" max="274" width="0" style="67" hidden="1" customWidth="1"/>
    <col min="275" max="293" width="17.375" style="67" customWidth="1"/>
    <col min="294" max="512" width="13.375" style="67"/>
    <col min="513" max="513" width="5.875" style="67" customWidth="1"/>
    <col min="514" max="514" width="21.25" style="67" customWidth="1"/>
    <col min="515" max="515" width="11.25" style="67" customWidth="1"/>
    <col min="516" max="529" width="19.625" style="67" customWidth="1"/>
    <col min="530" max="530" width="0" style="67" hidden="1" customWidth="1"/>
    <col min="531" max="549" width="17.375" style="67" customWidth="1"/>
    <col min="550" max="768" width="13.375" style="67"/>
    <col min="769" max="769" width="5.875" style="67" customWidth="1"/>
    <col min="770" max="770" width="21.25" style="67" customWidth="1"/>
    <col min="771" max="771" width="11.25" style="67" customWidth="1"/>
    <col min="772" max="785" width="19.625" style="67" customWidth="1"/>
    <col min="786" max="786" width="0" style="67" hidden="1" customWidth="1"/>
    <col min="787" max="805" width="17.375" style="67" customWidth="1"/>
    <col min="806" max="1024" width="13.375" style="67"/>
    <col min="1025" max="1025" width="5.875" style="67" customWidth="1"/>
    <col min="1026" max="1026" width="21.25" style="67" customWidth="1"/>
    <col min="1027" max="1027" width="11.25" style="67" customWidth="1"/>
    <col min="1028" max="1041" width="19.625" style="67" customWidth="1"/>
    <col min="1042" max="1042" width="0" style="67" hidden="1" customWidth="1"/>
    <col min="1043" max="1061" width="17.375" style="67" customWidth="1"/>
    <col min="1062" max="1280" width="13.375" style="67"/>
    <col min="1281" max="1281" width="5.875" style="67" customWidth="1"/>
    <col min="1282" max="1282" width="21.25" style="67" customWidth="1"/>
    <col min="1283" max="1283" width="11.25" style="67" customWidth="1"/>
    <col min="1284" max="1297" width="19.625" style="67" customWidth="1"/>
    <col min="1298" max="1298" width="0" style="67" hidden="1" customWidth="1"/>
    <col min="1299" max="1317" width="17.375" style="67" customWidth="1"/>
    <col min="1318" max="1536" width="13.375" style="67"/>
    <col min="1537" max="1537" width="5.875" style="67" customWidth="1"/>
    <col min="1538" max="1538" width="21.25" style="67" customWidth="1"/>
    <col min="1539" max="1539" width="11.25" style="67" customWidth="1"/>
    <col min="1540" max="1553" width="19.625" style="67" customWidth="1"/>
    <col min="1554" max="1554" width="0" style="67" hidden="1" customWidth="1"/>
    <col min="1555" max="1573" width="17.375" style="67" customWidth="1"/>
    <col min="1574" max="1792" width="13.375" style="67"/>
    <col min="1793" max="1793" width="5.875" style="67" customWidth="1"/>
    <col min="1794" max="1794" width="21.25" style="67" customWidth="1"/>
    <col min="1795" max="1795" width="11.25" style="67" customWidth="1"/>
    <col min="1796" max="1809" width="19.625" style="67" customWidth="1"/>
    <col min="1810" max="1810" width="0" style="67" hidden="1" customWidth="1"/>
    <col min="1811" max="1829" width="17.375" style="67" customWidth="1"/>
    <col min="1830" max="2048" width="13.375" style="67"/>
    <col min="2049" max="2049" width="5.875" style="67" customWidth="1"/>
    <col min="2050" max="2050" width="21.25" style="67" customWidth="1"/>
    <col min="2051" max="2051" width="11.25" style="67" customWidth="1"/>
    <col min="2052" max="2065" width="19.625" style="67" customWidth="1"/>
    <col min="2066" max="2066" width="0" style="67" hidden="1" customWidth="1"/>
    <col min="2067" max="2085" width="17.375" style="67" customWidth="1"/>
    <col min="2086" max="2304" width="13.375" style="67"/>
    <col min="2305" max="2305" width="5.875" style="67" customWidth="1"/>
    <col min="2306" max="2306" width="21.25" style="67" customWidth="1"/>
    <col min="2307" max="2307" width="11.25" style="67" customWidth="1"/>
    <col min="2308" max="2321" width="19.625" style="67" customWidth="1"/>
    <col min="2322" max="2322" width="0" style="67" hidden="1" customWidth="1"/>
    <col min="2323" max="2341" width="17.375" style="67" customWidth="1"/>
    <col min="2342" max="2560" width="13.375" style="67"/>
    <col min="2561" max="2561" width="5.875" style="67" customWidth="1"/>
    <col min="2562" max="2562" width="21.25" style="67" customWidth="1"/>
    <col min="2563" max="2563" width="11.25" style="67" customWidth="1"/>
    <col min="2564" max="2577" width="19.625" style="67" customWidth="1"/>
    <col min="2578" max="2578" width="0" style="67" hidden="1" customWidth="1"/>
    <col min="2579" max="2597" width="17.375" style="67" customWidth="1"/>
    <col min="2598" max="2816" width="13.375" style="67"/>
    <col min="2817" max="2817" width="5.875" style="67" customWidth="1"/>
    <col min="2818" max="2818" width="21.25" style="67" customWidth="1"/>
    <col min="2819" max="2819" width="11.25" style="67" customWidth="1"/>
    <col min="2820" max="2833" width="19.625" style="67" customWidth="1"/>
    <col min="2834" max="2834" width="0" style="67" hidden="1" customWidth="1"/>
    <col min="2835" max="2853" width="17.375" style="67" customWidth="1"/>
    <col min="2854" max="3072" width="13.375" style="67"/>
    <col min="3073" max="3073" width="5.875" style="67" customWidth="1"/>
    <col min="3074" max="3074" width="21.25" style="67" customWidth="1"/>
    <col min="3075" max="3075" width="11.25" style="67" customWidth="1"/>
    <col min="3076" max="3089" width="19.625" style="67" customWidth="1"/>
    <col min="3090" max="3090" width="0" style="67" hidden="1" customWidth="1"/>
    <col min="3091" max="3109" width="17.375" style="67" customWidth="1"/>
    <col min="3110" max="3328" width="13.375" style="67"/>
    <col min="3329" max="3329" width="5.875" style="67" customWidth="1"/>
    <col min="3330" max="3330" width="21.25" style="67" customWidth="1"/>
    <col min="3331" max="3331" width="11.25" style="67" customWidth="1"/>
    <col min="3332" max="3345" width="19.625" style="67" customWidth="1"/>
    <col min="3346" max="3346" width="0" style="67" hidden="1" customWidth="1"/>
    <col min="3347" max="3365" width="17.375" style="67" customWidth="1"/>
    <col min="3366" max="3584" width="13.375" style="67"/>
    <col min="3585" max="3585" width="5.875" style="67" customWidth="1"/>
    <col min="3586" max="3586" width="21.25" style="67" customWidth="1"/>
    <col min="3587" max="3587" width="11.25" style="67" customWidth="1"/>
    <col min="3588" max="3601" width="19.625" style="67" customWidth="1"/>
    <col min="3602" max="3602" width="0" style="67" hidden="1" customWidth="1"/>
    <col min="3603" max="3621" width="17.375" style="67" customWidth="1"/>
    <col min="3622" max="3840" width="13.375" style="67"/>
    <col min="3841" max="3841" width="5.875" style="67" customWidth="1"/>
    <col min="3842" max="3842" width="21.25" style="67" customWidth="1"/>
    <col min="3843" max="3843" width="11.25" style="67" customWidth="1"/>
    <col min="3844" max="3857" width="19.625" style="67" customWidth="1"/>
    <col min="3858" max="3858" width="0" style="67" hidden="1" customWidth="1"/>
    <col min="3859" max="3877" width="17.375" style="67" customWidth="1"/>
    <col min="3878" max="4096" width="13.375" style="67"/>
    <col min="4097" max="4097" width="5.875" style="67" customWidth="1"/>
    <col min="4098" max="4098" width="21.25" style="67" customWidth="1"/>
    <col min="4099" max="4099" width="11.25" style="67" customWidth="1"/>
    <col min="4100" max="4113" width="19.625" style="67" customWidth="1"/>
    <col min="4114" max="4114" width="0" style="67" hidden="1" customWidth="1"/>
    <col min="4115" max="4133" width="17.375" style="67" customWidth="1"/>
    <col min="4134" max="4352" width="13.375" style="67"/>
    <col min="4353" max="4353" width="5.875" style="67" customWidth="1"/>
    <col min="4354" max="4354" width="21.25" style="67" customWidth="1"/>
    <col min="4355" max="4355" width="11.25" style="67" customWidth="1"/>
    <col min="4356" max="4369" width="19.625" style="67" customWidth="1"/>
    <col min="4370" max="4370" width="0" style="67" hidden="1" customWidth="1"/>
    <col min="4371" max="4389" width="17.375" style="67" customWidth="1"/>
    <col min="4390" max="4608" width="13.375" style="67"/>
    <col min="4609" max="4609" width="5.875" style="67" customWidth="1"/>
    <col min="4610" max="4610" width="21.25" style="67" customWidth="1"/>
    <col min="4611" max="4611" width="11.25" style="67" customWidth="1"/>
    <col min="4612" max="4625" width="19.625" style="67" customWidth="1"/>
    <col min="4626" max="4626" width="0" style="67" hidden="1" customWidth="1"/>
    <col min="4627" max="4645" width="17.375" style="67" customWidth="1"/>
    <col min="4646" max="4864" width="13.375" style="67"/>
    <col min="4865" max="4865" width="5.875" style="67" customWidth="1"/>
    <col min="4866" max="4866" width="21.25" style="67" customWidth="1"/>
    <col min="4867" max="4867" width="11.25" style="67" customWidth="1"/>
    <col min="4868" max="4881" width="19.625" style="67" customWidth="1"/>
    <col min="4882" max="4882" width="0" style="67" hidden="1" customWidth="1"/>
    <col min="4883" max="4901" width="17.375" style="67" customWidth="1"/>
    <col min="4902" max="5120" width="13.375" style="67"/>
    <col min="5121" max="5121" width="5.875" style="67" customWidth="1"/>
    <col min="5122" max="5122" width="21.25" style="67" customWidth="1"/>
    <col min="5123" max="5123" width="11.25" style="67" customWidth="1"/>
    <col min="5124" max="5137" width="19.625" style="67" customWidth="1"/>
    <col min="5138" max="5138" width="0" style="67" hidden="1" customWidth="1"/>
    <col min="5139" max="5157" width="17.375" style="67" customWidth="1"/>
    <col min="5158" max="5376" width="13.375" style="67"/>
    <col min="5377" max="5377" width="5.875" style="67" customWidth="1"/>
    <col min="5378" max="5378" width="21.25" style="67" customWidth="1"/>
    <col min="5379" max="5379" width="11.25" style="67" customWidth="1"/>
    <col min="5380" max="5393" width="19.625" style="67" customWidth="1"/>
    <col min="5394" max="5394" width="0" style="67" hidden="1" customWidth="1"/>
    <col min="5395" max="5413" width="17.375" style="67" customWidth="1"/>
    <col min="5414" max="5632" width="13.375" style="67"/>
    <col min="5633" max="5633" width="5.875" style="67" customWidth="1"/>
    <col min="5634" max="5634" width="21.25" style="67" customWidth="1"/>
    <col min="5635" max="5635" width="11.25" style="67" customWidth="1"/>
    <col min="5636" max="5649" width="19.625" style="67" customWidth="1"/>
    <col min="5650" max="5650" width="0" style="67" hidden="1" customWidth="1"/>
    <col min="5651" max="5669" width="17.375" style="67" customWidth="1"/>
    <col min="5670" max="5888" width="13.375" style="67"/>
    <col min="5889" max="5889" width="5.875" style="67" customWidth="1"/>
    <col min="5890" max="5890" width="21.25" style="67" customWidth="1"/>
    <col min="5891" max="5891" width="11.25" style="67" customWidth="1"/>
    <col min="5892" max="5905" width="19.625" style="67" customWidth="1"/>
    <col min="5906" max="5906" width="0" style="67" hidden="1" customWidth="1"/>
    <col min="5907" max="5925" width="17.375" style="67" customWidth="1"/>
    <col min="5926" max="6144" width="13.375" style="67"/>
    <col min="6145" max="6145" width="5.875" style="67" customWidth="1"/>
    <col min="6146" max="6146" width="21.25" style="67" customWidth="1"/>
    <col min="6147" max="6147" width="11.25" style="67" customWidth="1"/>
    <col min="6148" max="6161" width="19.625" style="67" customWidth="1"/>
    <col min="6162" max="6162" width="0" style="67" hidden="1" customWidth="1"/>
    <col min="6163" max="6181" width="17.375" style="67" customWidth="1"/>
    <col min="6182" max="6400" width="13.375" style="67"/>
    <col min="6401" max="6401" width="5.875" style="67" customWidth="1"/>
    <col min="6402" max="6402" width="21.25" style="67" customWidth="1"/>
    <col min="6403" max="6403" width="11.25" style="67" customWidth="1"/>
    <col min="6404" max="6417" width="19.625" style="67" customWidth="1"/>
    <col min="6418" max="6418" width="0" style="67" hidden="1" customWidth="1"/>
    <col min="6419" max="6437" width="17.375" style="67" customWidth="1"/>
    <col min="6438" max="6656" width="13.375" style="67"/>
    <col min="6657" max="6657" width="5.875" style="67" customWidth="1"/>
    <col min="6658" max="6658" width="21.25" style="67" customWidth="1"/>
    <col min="6659" max="6659" width="11.25" style="67" customWidth="1"/>
    <col min="6660" max="6673" width="19.625" style="67" customWidth="1"/>
    <col min="6674" max="6674" width="0" style="67" hidden="1" customWidth="1"/>
    <col min="6675" max="6693" width="17.375" style="67" customWidth="1"/>
    <col min="6694" max="6912" width="13.375" style="67"/>
    <col min="6913" max="6913" width="5.875" style="67" customWidth="1"/>
    <col min="6914" max="6914" width="21.25" style="67" customWidth="1"/>
    <col min="6915" max="6915" width="11.25" style="67" customWidth="1"/>
    <col min="6916" max="6929" width="19.625" style="67" customWidth="1"/>
    <col min="6930" max="6930" width="0" style="67" hidden="1" customWidth="1"/>
    <col min="6931" max="6949" width="17.375" style="67" customWidth="1"/>
    <col min="6950" max="7168" width="13.375" style="67"/>
    <col min="7169" max="7169" width="5.875" style="67" customWidth="1"/>
    <col min="7170" max="7170" width="21.25" style="67" customWidth="1"/>
    <col min="7171" max="7171" width="11.25" style="67" customWidth="1"/>
    <col min="7172" max="7185" width="19.625" style="67" customWidth="1"/>
    <col min="7186" max="7186" width="0" style="67" hidden="1" customWidth="1"/>
    <col min="7187" max="7205" width="17.375" style="67" customWidth="1"/>
    <col min="7206" max="7424" width="13.375" style="67"/>
    <col min="7425" max="7425" width="5.875" style="67" customWidth="1"/>
    <col min="7426" max="7426" width="21.25" style="67" customWidth="1"/>
    <col min="7427" max="7427" width="11.25" style="67" customWidth="1"/>
    <col min="7428" max="7441" width="19.625" style="67" customWidth="1"/>
    <col min="7442" max="7442" width="0" style="67" hidden="1" customWidth="1"/>
    <col min="7443" max="7461" width="17.375" style="67" customWidth="1"/>
    <col min="7462" max="7680" width="13.375" style="67"/>
    <col min="7681" max="7681" width="5.875" style="67" customWidth="1"/>
    <col min="7682" max="7682" width="21.25" style="67" customWidth="1"/>
    <col min="7683" max="7683" width="11.25" style="67" customWidth="1"/>
    <col min="7684" max="7697" width="19.625" style="67" customWidth="1"/>
    <col min="7698" max="7698" width="0" style="67" hidden="1" customWidth="1"/>
    <col min="7699" max="7717" width="17.375" style="67" customWidth="1"/>
    <col min="7718" max="7936" width="13.375" style="67"/>
    <col min="7937" max="7937" width="5.875" style="67" customWidth="1"/>
    <col min="7938" max="7938" width="21.25" style="67" customWidth="1"/>
    <col min="7939" max="7939" width="11.25" style="67" customWidth="1"/>
    <col min="7940" max="7953" width="19.625" style="67" customWidth="1"/>
    <col min="7954" max="7954" width="0" style="67" hidden="1" customWidth="1"/>
    <col min="7955" max="7973" width="17.375" style="67" customWidth="1"/>
    <col min="7974" max="8192" width="13.375" style="67"/>
    <col min="8193" max="8193" width="5.875" style="67" customWidth="1"/>
    <col min="8194" max="8194" width="21.25" style="67" customWidth="1"/>
    <col min="8195" max="8195" width="11.25" style="67" customWidth="1"/>
    <col min="8196" max="8209" width="19.625" style="67" customWidth="1"/>
    <col min="8210" max="8210" width="0" style="67" hidden="1" customWidth="1"/>
    <col min="8211" max="8229" width="17.375" style="67" customWidth="1"/>
    <col min="8230" max="8448" width="13.375" style="67"/>
    <col min="8449" max="8449" width="5.875" style="67" customWidth="1"/>
    <col min="8450" max="8450" width="21.25" style="67" customWidth="1"/>
    <col min="8451" max="8451" width="11.25" style="67" customWidth="1"/>
    <col min="8452" max="8465" width="19.625" style="67" customWidth="1"/>
    <col min="8466" max="8466" width="0" style="67" hidden="1" customWidth="1"/>
    <col min="8467" max="8485" width="17.375" style="67" customWidth="1"/>
    <col min="8486" max="8704" width="13.375" style="67"/>
    <col min="8705" max="8705" width="5.875" style="67" customWidth="1"/>
    <col min="8706" max="8706" width="21.25" style="67" customWidth="1"/>
    <col min="8707" max="8707" width="11.25" style="67" customWidth="1"/>
    <col min="8708" max="8721" width="19.625" style="67" customWidth="1"/>
    <col min="8722" max="8722" width="0" style="67" hidden="1" customWidth="1"/>
    <col min="8723" max="8741" width="17.375" style="67" customWidth="1"/>
    <col min="8742" max="8960" width="13.375" style="67"/>
    <col min="8961" max="8961" width="5.875" style="67" customWidth="1"/>
    <col min="8962" max="8962" width="21.25" style="67" customWidth="1"/>
    <col min="8963" max="8963" width="11.25" style="67" customWidth="1"/>
    <col min="8964" max="8977" width="19.625" style="67" customWidth="1"/>
    <col min="8978" max="8978" width="0" style="67" hidden="1" customWidth="1"/>
    <col min="8979" max="8997" width="17.375" style="67" customWidth="1"/>
    <col min="8998" max="9216" width="13.375" style="67"/>
    <col min="9217" max="9217" width="5.875" style="67" customWidth="1"/>
    <col min="9218" max="9218" width="21.25" style="67" customWidth="1"/>
    <col min="9219" max="9219" width="11.25" style="67" customWidth="1"/>
    <col min="9220" max="9233" width="19.625" style="67" customWidth="1"/>
    <col min="9234" max="9234" width="0" style="67" hidden="1" customWidth="1"/>
    <col min="9235" max="9253" width="17.375" style="67" customWidth="1"/>
    <col min="9254" max="9472" width="13.375" style="67"/>
    <col min="9473" max="9473" width="5.875" style="67" customWidth="1"/>
    <col min="9474" max="9474" width="21.25" style="67" customWidth="1"/>
    <col min="9475" max="9475" width="11.25" style="67" customWidth="1"/>
    <col min="9476" max="9489" width="19.625" style="67" customWidth="1"/>
    <col min="9490" max="9490" width="0" style="67" hidden="1" customWidth="1"/>
    <col min="9491" max="9509" width="17.375" style="67" customWidth="1"/>
    <col min="9510" max="9728" width="13.375" style="67"/>
    <col min="9729" max="9729" width="5.875" style="67" customWidth="1"/>
    <col min="9730" max="9730" width="21.25" style="67" customWidth="1"/>
    <col min="9731" max="9731" width="11.25" style="67" customWidth="1"/>
    <col min="9732" max="9745" width="19.625" style="67" customWidth="1"/>
    <col min="9746" max="9746" width="0" style="67" hidden="1" customWidth="1"/>
    <col min="9747" max="9765" width="17.375" style="67" customWidth="1"/>
    <col min="9766" max="9984" width="13.375" style="67"/>
    <col min="9985" max="9985" width="5.875" style="67" customWidth="1"/>
    <col min="9986" max="9986" width="21.25" style="67" customWidth="1"/>
    <col min="9987" max="9987" width="11.25" style="67" customWidth="1"/>
    <col min="9988" max="10001" width="19.625" style="67" customWidth="1"/>
    <col min="10002" max="10002" width="0" style="67" hidden="1" customWidth="1"/>
    <col min="10003" max="10021" width="17.375" style="67" customWidth="1"/>
    <col min="10022" max="10240" width="13.375" style="67"/>
    <col min="10241" max="10241" width="5.875" style="67" customWidth="1"/>
    <col min="10242" max="10242" width="21.25" style="67" customWidth="1"/>
    <col min="10243" max="10243" width="11.25" style="67" customWidth="1"/>
    <col min="10244" max="10257" width="19.625" style="67" customWidth="1"/>
    <col min="10258" max="10258" width="0" style="67" hidden="1" customWidth="1"/>
    <col min="10259" max="10277" width="17.375" style="67" customWidth="1"/>
    <col min="10278" max="10496" width="13.375" style="67"/>
    <col min="10497" max="10497" width="5.875" style="67" customWidth="1"/>
    <col min="10498" max="10498" width="21.25" style="67" customWidth="1"/>
    <col min="10499" max="10499" width="11.25" style="67" customWidth="1"/>
    <col min="10500" max="10513" width="19.625" style="67" customWidth="1"/>
    <col min="10514" max="10514" width="0" style="67" hidden="1" customWidth="1"/>
    <col min="10515" max="10533" width="17.375" style="67" customWidth="1"/>
    <col min="10534" max="10752" width="13.375" style="67"/>
    <col min="10753" max="10753" width="5.875" style="67" customWidth="1"/>
    <col min="10754" max="10754" width="21.25" style="67" customWidth="1"/>
    <col min="10755" max="10755" width="11.25" style="67" customWidth="1"/>
    <col min="10756" max="10769" width="19.625" style="67" customWidth="1"/>
    <col min="10770" max="10770" width="0" style="67" hidden="1" customWidth="1"/>
    <col min="10771" max="10789" width="17.375" style="67" customWidth="1"/>
    <col min="10790" max="11008" width="13.375" style="67"/>
    <col min="11009" max="11009" width="5.875" style="67" customWidth="1"/>
    <col min="11010" max="11010" width="21.25" style="67" customWidth="1"/>
    <col min="11011" max="11011" width="11.25" style="67" customWidth="1"/>
    <col min="11012" max="11025" width="19.625" style="67" customWidth="1"/>
    <col min="11026" max="11026" width="0" style="67" hidden="1" customWidth="1"/>
    <col min="11027" max="11045" width="17.375" style="67" customWidth="1"/>
    <col min="11046" max="11264" width="13.375" style="67"/>
    <col min="11265" max="11265" width="5.875" style="67" customWidth="1"/>
    <col min="11266" max="11266" width="21.25" style="67" customWidth="1"/>
    <col min="11267" max="11267" width="11.25" style="67" customWidth="1"/>
    <col min="11268" max="11281" width="19.625" style="67" customWidth="1"/>
    <col min="11282" max="11282" width="0" style="67" hidden="1" customWidth="1"/>
    <col min="11283" max="11301" width="17.375" style="67" customWidth="1"/>
    <col min="11302" max="11520" width="13.375" style="67"/>
    <col min="11521" max="11521" width="5.875" style="67" customWidth="1"/>
    <col min="11522" max="11522" width="21.25" style="67" customWidth="1"/>
    <col min="11523" max="11523" width="11.25" style="67" customWidth="1"/>
    <col min="11524" max="11537" width="19.625" style="67" customWidth="1"/>
    <col min="11538" max="11538" width="0" style="67" hidden="1" customWidth="1"/>
    <col min="11539" max="11557" width="17.375" style="67" customWidth="1"/>
    <col min="11558" max="11776" width="13.375" style="67"/>
    <col min="11777" max="11777" width="5.875" style="67" customWidth="1"/>
    <col min="11778" max="11778" width="21.25" style="67" customWidth="1"/>
    <col min="11779" max="11779" width="11.25" style="67" customWidth="1"/>
    <col min="11780" max="11793" width="19.625" style="67" customWidth="1"/>
    <col min="11794" max="11794" width="0" style="67" hidden="1" customWidth="1"/>
    <col min="11795" max="11813" width="17.375" style="67" customWidth="1"/>
    <col min="11814" max="12032" width="13.375" style="67"/>
    <col min="12033" max="12033" width="5.875" style="67" customWidth="1"/>
    <col min="12034" max="12034" width="21.25" style="67" customWidth="1"/>
    <col min="12035" max="12035" width="11.25" style="67" customWidth="1"/>
    <col min="12036" max="12049" width="19.625" style="67" customWidth="1"/>
    <col min="12050" max="12050" width="0" style="67" hidden="1" customWidth="1"/>
    <col min="12051" max="12069" width="17.375" style="67" customWidth="1"/>
    <col min="12070" max="12288" width="13.375" style="67"/>
    <col min="12289" max="12289" width="5.875" style="67" customWidth="1"/>
    <col min="12290" max="12290" width="21.25" style="67" customWidth="1"/>
    <col min="12291" max="12291" width="11.25" style="67" customWidth="1"/>
    <col min="12292" max="12305" width="19.625" style="67" customWidth="1"/>
    <col min="12306" max="12306" width="0" style="67" hidden="1" customWidth="1"/>
    <col min="12307" max="12325" width="17.375" style="67" customWidth="1"/>
    <col min="12326" max="12544" width="13.375" style="67"/>
    <col min="12545" max="12545" width="5.875" style="67" customWidth="1"/>
    <col min="12546" max="12546" width="21.25" style="67" customWidth="1"/>
    <col min="12547" max="12547" width="11.25" style="67" customWidth="1"/>
    <col min="12548" max="12561" width="19.625" style="67" customWidth="1"/>
    <col min="12562" max="12562" width="0" style="67" hidden="1" customWidth="1"/>
    <col min="12563" max="12581" width="17.375" style="67" customWidth="1"/>
    <col min="12582" max="12800" width="13.375" style="67"/>
    <col min="12801" max="12801" width="5.875" style="67" customWidth="1"/>
    <col min="12802" max="12802" width="21.25" style="67" customWidth="1"/>
    <col min="12803" max="12803" width="11.25" style="67" customWidth="1"/>
    <col min="12804" max="12817" width="19.625" style="67" customWidth="1"/>
    <col min="12818" max="12818" width="0" style="67" hidden="1" customWidth="1"/>
    <col min="12819" max="12837" width="17.375" style="67" customWidth="1"/>
    <col min="12838" max="13056" width="13.375" style="67"/>
    <col min="13057" max="13057" width="5.875" style="67" customWidth="1"/>
    <col min="13058" max="13058" width="21.25" style="67" customWidth="1"/>
    <col min="13059" max="13059" width="11.25" style="67" customWidth="1"/>
    <col min="13060" max="13073" width="19.625" style="67" customWidth="1"/>
    <col min="13074" max="13074" width="0" style="67" hidden="1" customWidth="1"/>
    <col min="13075" max="13093" width="17.375" style="67" customWidth="1"/>
    <col min="13094" max="13312" width="13.375" style="67"/>
    <col min="13313" max="13313" width="5.875" style="67" customWidth="1"/>
    <col min="13314" max="13314" width="21.25" style="67" customWidth="1"/>
    <col min="13315" max="13315" width="11.25" style="67" customWidth="1"/>
    <col min="13316" max="13329" width="19.625" style="67" customWidth="1"/>
    <col min="13330" max="13330" width="0" style="67" hidden="1" customWidth="1"/>
    <col min="13331" max="13349" width="17.375" style="67" customWidth="1"/>
    <col min="13350" max="13568" width="13.375" style="67"/>
    <col min="13569" max="13569" width="5.875" style="67" customWidth="1"/>
    <col min="13570" max="13570" width="21.25" style="67" customWidth="1"/>
    <col min="13571" max="13571" width="11.25" style="67" customWidth="1"/>
    <col min="13572" max="13585" width="19.625" style="67" customWidth="1"/>
    <col min="13586" max="13586" width="0" style="67" hidden="1" customWidth="1"/>
    <col min="13587" max="13605" width="17.375" style="67" customWidth="1"/>
    <col min="13606" max="13824" width="13.375" style="67"/>
    <col min="13825" max="13825" width="5.875" style="67" customWidth="1"/>
    <col min="13826" max="13826" width="21.25" style="67" customWidth="1"/>
    <col min="13827" max="13827" width="11.25" style="67" customWidth="1"/>
    <col min="13828" max="13841" width="19.625" style="67" customWidth="1"/>
    <col min="13842" max="13842" width="0" style="67" hidden="1" customWidth="1"/>
    <col min="13843" max="13861" width="17.375" style="67" customWidth="1"/>
    <col min="13862" max="14080" width="13.375" style="67"/>
    <col min="14081" max="14081" width="5.875" style="67" customWidth="1"/>
    <col min="14082" max="14082" width="21.25" style="67" customWidth="1"/>
    <col min="14083" max="14083" width="11.25" style="67" customWidth="1"/>
    <col min="14084" max="14097" width="19.625" style="67" customWidth="1"/>
    <col min="14098" max="14098" width="0" style="67" hidden="1" customWidth="1"/>
    <col min="14099" max="14117" width="17.375" style="67" customWidth="1"/>
    <col min="14118" max="14336" width="13.375" style="67"/>
    <col min="14337" max="14337" width="5.875" style="67" customWidth="1"/>
    <col min="14338" max="14338" width="21.25" style="67" customWidth="1"/>
    <col min="14339" max="14339" width="11.25" style="67" customWidth="1"/>
    <col min="14340" max="14353" width="19.625" style="67" customWidth="1"/>
    <col min="14354" max="14354" width="0" style="67" hidden="1" customWidth="1"/>
    <col min="14355" max="14373" width="17.375" style="67" customWidth="1"/>
    <col min="14374" max="14592" width="13.375" style="67"/>
    <col min="14593" max="14593" width="5.875" style="67" customWidth="1"/>
    <col min="14594" max="14594" width="21.25" style="67" customWidth="1"/>
    <col min="14595" max="14595" width="11.25" style="67" customWidth="1"/>
    <col min="14596" max="14609" width="19.625" style="67" customWidth="1"/>
    <col min="14610" max="14610" width="0" style="67" hidden="1" customWidth="1"/>
    <col min="14611" max="14629" width="17.375" style="67" customWidth="1"/>
    <col min="14630" max="14848" width="13.375" style="67"/>
    <col min="14849" max="14849" width="5.875" style="67" customWidth="1"/>
    <col min="14850" max="14850" width="21.25" style="67" customWidth="1"/>
    <col min="14851" max="14851" width="11.25" style="67" customWidth="1"/>
    <col min="14852" max="14865" width="19.625" style="67" customWidth="1"/>
    <col min="14866" max="14866" width="0" style="67" hidden="1" customWidth="1"/>
    <col min="14867" max="14885" width="17.375" style="67" customWidth="1"/>
    <col min="14886" max="15104" width="13.375" style="67"/>
    <col min="15105" max="15105" width="5.875" style="67" customWidth="1"/>
    <col min="15106" max="15106" width="21.25" style="67" customWidth="1"/>
    <col min="15107" max="15107" width="11.25" style="67" customWidth="1"/>
    <col min="15108" max="15121" width="19.625" style="67" customWidth="1"/>
    <col min="15122" max="15122" width="0" style="67" hidden="1" customWidth="1"/>
    <col min="15123" max="15141" width="17.375" style="67" customWidth="1"/>
    <col min="15142" max="15360" width="13.375" style="67"/>
    <col min="15361" max="15361" width="5.875" style="67" customWidth="1"/>
    <col min="15362" max="15362" width="21.25" style="67" customWidth="1"/>
    <col min="15363" max="15363" width="11.25" style="67" customWidth="1"/>
    <col min="15364" max="15377" width="19.625" style="67" customWidth="1"/>
    <col min="15378" max="15378" width="0" style="67" hidden="1" customWidth="1"/>
    <col min="15379" max="15397" width="17.375" style="67" customWidth="1"/>
    <col min="15398" max="15616" width="13.375" style="67"/>
    <col min="15617" max="15617" width="5.875" style="67" customWidth="1"/>
    <col min="15618" max="15618" width="21.25" style="67" customWidth="1"/>
    <col min="15619" max="15619" width="11.25" style="67" customWidth="1"/>
    <col min="15620" max="15633" width="19.625" style="67" customWidth="1"/>
    <col min="15634" max="15634" width="0" style="67" hidden="1" customWidth="1"/>
    <col min="15635" max="15653" width="17.375" style="67" customWidth="1"/>
    <col min="15654" max="15872" width="13.375" style="67"/>
    <col min="15873" max="15873" width="5.875" style="67" customWidth="1"/>
    <col min="15874" max="15874" width="21.25" style="67" customWidth="1"/>
    <col min="15875" max="15875" width="11.25" style="67" customWidth="1"/>
    <col min="15876" max="15889" width="19.625" style="67" customWidth="1"/>
    <col min="15890" max="15890" width="0" style="67" hidden="1" customWidth="1"/>
    <col min="15891" max="15909" width="17.375" style="67" customWidth="1"/>
    <col min="15910" max="16128" width="13.375" style="67"/>
    <col min="16129" max="16129" width="5.875" style="67" customWidth="1"/>
    <col min="16130" max="16130" width="21.25" style="67" customWidth="1"/>
    <col min="16131" max="16131" width="11.25" style="67" customWidth="1"/>
    <col min="16132" max="16145" width="19.625" style="67" customWidth="1"/>
    <col min="16146" max="16146" width="0" style="67" hidden="1" customWidth="1"/>
    <col min="16147" max="16165" width="17.375" style="67" customWidth="1"/>
    <col min="16166" max="16384" width="13.375" style="67"/>
  </cols>
  <sheetData>
    <row r="1" spans="1:18" ht="32.25">
      <c r="A1" s="305" t="s">
        <v>114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2.25">
      <c r="A2" s="162"/>
      <c r="B2" s="162"/>
      <c r="C2" s="162"/>
      <c r="D2" s="163"/>
      <c r="F2" s="162"/>
      <c r="I2" s="162"/>
      <c r="J2" s="162"/>
      <c r="Q2" s="162"/>
    </row>
    <row r="3" spans="1:18" ht="19.5" thickBot="1">
      <c r="A3" s="35"/>
      <c r="B3" s="164" t="s">
        <v>109</v>
      </c>
      <c r="C3" s="35"/>
      <c r="F3" s="35"/>
      <c r="I3" s="35"/>
      <c r="J3" s="35"/>
      <c r="N3" s="35"/>
    </row>
    <row r="4" spans="1:18">
      <c r="A4" s="166"/>
      <c r="B4" s="167"/>
      <c r="C4" s="167"/>
      <c r="D4" s="168" t="s">
        <v>1</v>
      </c>
      <c r="E4" s="107" t="s">
        <v>98</v>
      </c>
      <c r="F4" s="169" t="s">
        <v>2</v>
      </c>
      <c r="G4" s="107" t="s">
        <v>99</v>
      </c>
      <c r="H4" s="170" t="s">
        <v>3</v>
      </c>
      <c r="I4" s="170" t="s">
        <v>4</v>
      </c>
      <c r="J4" s="168" t="s">
        <v>100</v>
      </c>
      <c r="K4" s="170" t="s">
        <v>5</v>
      </c>
      <c r="L4" s="168" t="s">
        <v>101</v>
      </c>
      <c r="M4" s="168" t="s">
        <v>6</v>
      </c>
      <c r="N4" s="168" t="s">
        <v>7</v>
      </c>
      <c r="O4" s="168" t="s">
        <v>8</v>
      </c>
      <c r="P4" s="107" t="s">
        <v>115</v>
      </c>
      <c r="Q4" s="171" t="s">
        <v>93</v>
      </c>
      <c r="R4" s="47"/>
    </row>
    <row r="5" spans="1:18">
      <c r="A5" s="172" t="s">
        <v>0</v>
      </c>
      <c r="B5" s="306" t="s">
        <v>10</v>
      </c>
      <c r="C5" s="48" t="s">
        <v>11</v>
      </c>
      <c r="D5" s="52">
        <v>0.52200000000000002</v>
      </c>
      <c r="E5" s="52"/>
      <c r="F5" s="173">
        <f>SUM(D5:E5)</f>
        <v>0.52200000000000002</v>
      </c>
      <c r="G5" s="77">
        <v>0.22270000000000001</v>
      </c>
      <c r="H5" s="77">
        <v>50.502400000000002</v>
      </c>
      <c r="I5" s="174"/>
      <c r="J5" s="173">
        <f>SUM(H5:I5)</f>
        <v>50.502400000000002</v>
      </c>
      <c r="K5" s="77">
        <v>1.7745</v>
      </c>
      <c r="L5" s="33">
        <v>4.9942000000000002</v>
      </c>
      <c r="M5" s="33"/>
      <c r="N5" s="33">
        <v>7.0999999999999994E-2</v>
      </c>
      <c r="O5" s="33"/>
      <c r="P5" s="33"/>
      <c r="Q5" s="175">
        <f>SUM(F5:G5,J5:P5)</f>
        <v>58.086800000000004</v>
      </c>
      <c r="R5" s="47"/>
    </row>
    <row r="6" spans="1:18">
      <c r="A6" s="176" t="s">
        <v>12</v>
      </c>
      <c r="B6" s="307"/>
      <c r="C6" s="177" t="s">
        <v>13</v>
      </c>
      <c r="D6" s="53">
        <v>434.05199274195911</v>
      </c>
      <c r="E6" s="53"/>
      <c r="F6" s="178">
        <f>SUM(D6:E6)</f>
        <v>434.05199274195911</v>
      </c>
      <c r="G6" s="78">
        <v>34.567999999999998</v>
      </c>
      <c r="H6" s="78">
        <v>6752.7730000000001</v>
      </c>
      <c r="I6" s="179"/>
      <c r="J6" s="178">
        <f>SUM(H6:I6)</f>
        <v>6752.7730000000001</v>
      </c>
      <c r="K6" s="78">
        <v>61.941000000000003</v>
      </c>
      <c r="L6" s="54">
        <v>115.244</v>
      </c>
      <c r="M6" s="54"/>
      <c r="N6" s="54">
        <v>0.76700000000000002</v>
      </c>
      <c r="O6" s="54"/>
      <c r="P6" s="54"/>
      <c r="Q6" s="180">
        <f>SUM(F6:G6,J6:P6)</f>
        <v>7399.3449927419588</v>
      </c>
      <c r="R6" s="47"/>
    </row>
    <row r="7" spans="1:18">
      <c r="A7" s="176" t="s">
        <v>14</v>
      </c>
      <c r="B7" s="46" t="s">
        <v>15</v>
      </c>
      <c r="C7" s="48" t="s">
        <v>11</v>
      </c>
      <c r="D7" s="52"/>
      <c r="E7" s="52"/>
      <c r="F7" s="181">
        <f t="shared" ref="F7:F68" si="0">SUM(D7:E7)</f>
        <v>0</v>
      </c>
      <c r="G7" s="77">
        <v>6.0999999999999999E-2</v>
      </c>
      <c r="H7" s="77">
        <v>62.201999999999998</v>
      </c>
      <c r="I7" s="174"/>
      <c r="J7" s="181">
        <f t="shared" ref="J7:J68" si="1">SUM(H7:I7)</f>
        <v>62.201999999999998</v>
      </c>
      <c r="K7" s="77">
        <v>7.8970000000000002</v>
      </c>
      <c r="L7" s="33">
        <v>1.3424</v>
      </c>
      <c r="M7" s="33"/>
      <c r="N7" s="33"/>
      <c r="O7" s="33"/>
      <c r="P7" s="33"/>
      <c r="Q7" s="175">
        <f t="shared" ref="Q7:Q68" si="2">SUM(F7:G7,J7:P7)</f>
        <v>71.502399999999994</v>
      </c>
      <c r="R7" s="47"/>
    </row>
    <row r="8" spans="1:18">
      <c r="A8" s="176" t="s">
        <v>16</v>
      </c>
      <c r="B8" s="177" t="s">
        <v>17</v>
      </c>
      <c r="C8" s="177" t="s">
        <v>13</v>
      </c>
      <c r="D8" s="53"/>
      <c r="E8" s="53"/>
      <c r="F8" s="178">
        <f t="shared" si="0"/>
        <v>0</v>
      </c>
      <c r="G8" s="78">
        <v>0.83099999999999996</v>
      </c>
      <c r="H8" s="78">
        <v>1670.0619999999999</v>
      </c>
      <c r="I8" s="179"/>
      <c r="J8" s="178">
        <f t="shared" si="1"/>
        <v>1670.0619999999999</v>
      </c>
      <c r="K8" s="103">
        <v>252.91499999999999</v>
      </c>
      <c r="L8" s="54">
        <v>13.358000000000001</v>
      </c>
      <c r="M8" s="54"/>
      <c r="N8" s="54"/>
      <c r="O8" s="54"/>
      <c r="P8" s="54"/>
      <c r="Q8" s="180">
        <f t="shared" si="2"/>
        <v>1937.1659999999997</v>
      </c>
      <c r="R8" s="47"/>
    </row>
    <row r="9" spans="1:18">
      <c r="A9" s="176" t="s">
        <v>18</v>
      </c>
      <c r="B9" s="308" t="s">
        <v>19</v>
      </c>
      <c r="C9" s="48" t="s">
        <v>11</v>
      </c>
      <c r="D9" s="33">
        <v>0.52200000000000002</v>
      </c>
      <c r="E9" s="33"/>
      <c r="F9" s="181">
        <f>SUM(D9:E9)</f>
        <v>0.52200000000000002</v>
      </c>
      <c r="G9" s="49">
        <v>0.28370000000000001</v>
      </c>
      <c r="H9" s="49">
        <v>112.70439999999999</v>
      </c>
      <c r="I9" s="50"/>
      <c r="J9" s="181">
        <f>SUM(H9:I9)</f>
        <v>112.70439999999999</v>
      </c>
      <c r="K9" s="49">
        <v>9.6715</v>
      </c>
      <c r="L9" s="33">
        <v>6.3366000000000007</v>
      </c>
      <c r="M9" s="33"/>
      <c r="N9" s="33">
        <v>7.0999999999999994E-2</v>
      </c>
      <c r="O9" s="33"/>
      <c r="P9" s="33"/>
      <c r="Q9" s="175">
        <f t="shared" si="2"/>
        <v>129.58919999999998</v>
      </c>
      <c r="R9" s="47"/>
    </row>
    <row r="10" spans="1:18">
      <c r="A10" s="183"/>
      <c r="B10" s="309"/>
      <c r="C10" s="177" t="s">
        <v>13</v>
      </c>
      <c r="D10" s="54">
        <v>434.05199274195911</v>
      </c>
      <c r="E10" s="54"/>
      <c r="F10" s="178">
        <f t="shared" si="0"/>
        <v>434.05199274195911</v>
      </c>
      <c r="G10" s="68">
        <v>35.399000000000001</v>
      </c>
      <c r="H10" s="68">
        <v>8422.8349999999991</v>
      </c>
      <c r="I10" s="63"/>
      <c r="J10" s="178">
        <f t="shared" si="1"/>
        <v>8422.8349999999991</v>
      </c>
      <c r="K10" s="68">
        <v>314.85599999999999</v>
      </c>
      <c r="L10" s="54">
        <v>128.602</v>
      </c>
      <c r="M10" s="54"/>
      <c r="N10" s="54">
        <v>0.76700000000000002</v>
      </c>
      <c r="O10" s="54"/>
      <c r="P10" s="54"/>
      <c r="Q10" s="180">
        <f t="shared" si="2"/>
        <v>9336.510992741958</v>
      </c>
      <c r="R10" s="47"/>
    </row>
    <row r="11" spans="1:18">
      <c r="A11" s="310" t="s">
        <v>20</v>
      </c>
      <c r="B11" s="311"/>
      <c r="C11" s="48" t="s">
        <v>11</v>
      </c>
      <c r="D11" s="52">
        <v>174.95869999999999</v>
      </c>
      <c r="E11" s="52">
        <v>0.55579999999999996</v>
      </c>
      <c r="F11" s="181">
        <f t="shared" si="0"/>
        <v>175.5145</v>
      </c>
      <c r="G11" s="77">
        <v>4809.4030000000002</v>
      </c>
      <c r="H11" s="77">
        <v>3969.3739999999998</v>
      </c>
      <c r="I11" s="174"/>
      <c r="J11" s="181">
        <f t="shared" si="1"/>
        <v>3969.3739999999998</v>
      </c>
      <c r="K11" s="77">
        <v>2188.7669999999998</v>
      </c>
      <c r="L11" s="33">
        <v>6.2142999999999997</v>
      </c>
      <c r="M11" s="33"/>
      <c r="N11" s="33"/>
      <c r="O11" s="33"/>
      <c r="P11" s="33"/>
      <c r="Q11" s="175">
        <f t="shared" si="2"/>
        <v>11149.272799999999</v>
      </c>
      <c r="R11" s="47"/>
    </row>
    <row r="12" spans="1:18">
      <c r="A12" s="312"/>
      <c r="B12" s="313"/>
      <c r="C12" s="177" t="s">
        <v>13</v>
      </c>
      <c r="D12" s="53">
        <v>40186.15672802343</v>
      </c>
      <c r="E12" s="53">
        <v>340.26</v>
      </c>
      <c r="F12" s="178">
        <f t="shared" si="0"/>
        <v>40526.416728023432</v>
      </c>
      <c r="G12" s="78">
        <v>1940148.156</v>
      </c>
      <c r="H12" s="78">
        <v>820557.424</v>
      </c>
      <c r="I12" s="179"/>
      <c r="J12" s="178">
        <f t="shared" si="1"/>
        <v>820557.424</v>
      </c>
      <c r="K12" s="78">
        <v>410215.44799999997</v>
      </c>
      <c r="L12" s="54">
        <v>442.15699999999998</v>
      </c>
      <c r="M12" s="54"/>
      <c r="N12" s="54"/>
      <c r="O12" s="54"/>
      <c r="P12" s="54"/>
      <c r="Q12" s="180">
        <f t="shared" si="2"/>
        <v>3211889.6017280235</v>
      </c>
      <c r="R12" s="47"/>
    </row>
    <row r="13" spans="1:18">
      <c r="A13" s="27"/>
      <c r="B13" s="306" t="s">
        <v>21</v>
      </c>
      <c r="C13" s="48" t="s">
        <v>11</v>
      </c>
      <c r="D13" s="52">
        <v>86.045400000000001</v>
      </c>
      <c r="E13" s="52">
        <v>63.402799999999999</v>
      </c>
      <c r="F13" s="181">
        <f t="shared" si="0"/>
        <v>149.44819999999999</v>
      </c>
      <c r="G13" s="77">
        <v>0.6552</v>
      </c>
      <c r="H13" s="77">
        <v>0.10100000000000001</v>
      </c>
      <c r="I13" s="174"/>
      <c r="J13" s="181">
        <f t="shared" si="1"/>
        <v>0.10100000000000001</v>
      </c>
      <c r="K13" s="77"/>
      <c r="L13" s="33">
        <v>0.20530000000000001</v>
      </c>
      <c r="M13" s="33"/>
      <c r="N13" s="33"/>
      <c r="O13" s="33"/>
      <c r="P13" s="33"/>
      <c r="Q13" s="175">
        <f t="shared" si="2"/>
        <v>150.40969999999999</v>
      </c>
      <c r="R13" s="47"/>
    </row>
    <row r="14" spans="1:18">
      <c r="A14" s="172" t="s">
        <v>0</v>
      </c>
      <c r="B14" s="307"/>
      <c r="C14" s="177" t="s">
        <v>13</v>
      </c>
      <c r="D14" s="53">
        <v>91518.960869657167</v>
      </c>
      <c r="E14" s="53">
        <v>86503.267999999996</v>
      </c>
      <c r="F14" s="178">
        <f t="shared" si="0"/>
        <v>178022.22886965715</v>
      </c>
      <c r="G14" s="78">
        <v>915.34400000000005</v>
      </c>
      <c r="H14" s="78">
        <v>290.60599999999999</v>
      </c>
      <c r="I14" s="179"/>
      <c r="J14" s="178">
        <f t="shared" si="1"/>
        <v>290.60599999999999</v>
      </c>
      <c r="K14" s="78"/>
      <c r="L14" s="54">
        <v>765.07100000000003</v>
      </c>
      <c r="M14" s="54"/>
      <c r="N14" s="54"/>
      <c r="O14" s="54"/>
      <c r="P14" s="54"/>
      <c r="Q14" s="180">
        <f t="shared" si="2"/>
        <v>179993.24986965716</v>
      </c>
      <c r="R14" s="47"/>
    </row>
    <row r="15" spans="1:18">
      <c r="A15" s="176" t="s">
        <v>22</v>
      </c>
      <c r="B15" s="306" t="s">
        <v>23</v>
      </c>
      <c r="C15" s="48" t="s">
        <v>11</v>
      </c>
      <c r="D15" s="52">
        <v>1.9599999999999999E-2</v>
      </c>
      <c r="E15" s="52"/>
      <c r="F15" s="181">
        <f t="shared" si="0"/>
        <v>1.9599999999999999E-2</v>
      </c>
      <c r="G15" s="77">
        <v>0.12820000000000001</v>
      </c>
      <c r="H15" s="77">
        <v>0.29099999999999998</v>
      </c>
      <c r="I15" s="174"/>
      <c r="J15" s="181">
        <f t="shared" si="1"/>
        <v>0.29099999999999998</v>
      </c>
      <c r="K15" s="77">
        <v>0.02</v>
      </c>
      <c r="L15" s="33">
        <v>1.32E-2</v>
      </c>
      <c r="M15" s="33"/>
      <c r="N15" s="33"/>
      <c r="O15" s="33"/>
      <c r="P15" s="33"/>
      <c r="Q15" s="175">
        <f t="shared" si="2"/>
        <v>0.47199999999999998</v>
      </c>
      <c r="R15" s="47"/>
    </row>
    <row r="16" spans="1:18">
      <c r="A16" s="176" t="s">
        <v>0</v>
      </c>
      <c r="B16" s="307"/>
      <c r="C16" s="177" t="s">
        <v>13</v>
      </c>
      <c r="D16" s="53">
        <v>21.167999646037323</v>
      </c>
      <c r="E16" s="53"/>
      <c r="F16" s="178">
        <f t="shared" si="0"/>
        <v>21.167999646037323</v>
      </c>
      <c r="G16" s="78">
        <v>133.90100000000001</v>
      </c>
      <c r="H16" s="78">
        <v>655.82500000000005</v>
      </c>
      <c r="I16" s="179"/>
      <c r="J16" s="178">
        <f t="shared" si="1"/>
        <v>655.82500000000005</v>
      </c>
      <c r="K16" s="78">
        <v>57.456000000000003</v>
      </c>
      <c r="L16" s="54">
        <v>5.7240000000000002</v>
      </c>
      <c r="M16" s="54"/>
      <c r="N16" s="54"/>
      <c r="O16" s="54"/>
      <c r="P16" s="54"/>
      <c r="Q16" s="180">
        <f t="shared" si="2"/>
        <v>874.07399964603746</v>
      </c>
      <c r="R16" s="47"/>
    </row>
    <row r="17" spans="1:18">
      <c r="A17" s="176" t="s">
        <v>24</v>
      </c>
      <c r="B17" s="306" t="s">
        <v>25</v>
      </c>
      <c r="C17" s="48" t="s">
        <v>11</v>
      </c>
      <c r="D17" s="52">
        <v>29.855</v>
      </c>
      <c r="E17" s="52">
        <v>93.164000000000001</v>
      </c>
      <c r="F17" s="181">
        <f t="shared" si="0"/>
        <v>123.01900000000001</v>
      </c>
      <c r="G17" s="77">
        <v>72.7821</v>
      </c>
      <c r="H17" s="77">
        <v>43.191000000000003</v>
      </c>
      <c r="I17" s="174"/>
      <c r="J17" s="181">
        <f t="shared" si="1"/>
        <v>43.191000000000003</v>
      </c>
      <c r="K17" s="77">
        <v>31.539000000000001</v>
      </c>
      <c r="L17" s="33">
        <v>0.13275000000000001</v>
      </c>
      <c r="M17" s="33"/>
      <c r="N17" s="33"/>
      <c r="O17" s="33"/>
      <c r="P17" s="33"/>
      <c r="Q17" s="175">
        <f t="shared" si="2"/>
        <v>270.66385000000002</v>
      </c>
      <c r="R17" s="47"/>
    </row>
    <row r="18" spans="1:18">
      <c r="A18" s="176"/>
      <c r="B18" s="307"/>
      <c r="C18" s="177" t="s">
        <v>13</v>
      </c>
      <c r="D18" s="53">
        <v>49507.514532155481</v>
      </c>
      <c r="E18" s="53">
        <v>153915.32999999999</v>
      </c>
      <c r="F18" s="178">
        <f t="shared" si="0"/>
        <v>203422.84453215546</v>
      </c>
      <c r="G18" s="78">
        <v>84469.892000000007</v>
      </c>
      <c r="H18" s="78">
        <v>14775.35</v>
      </c>
      <c r="I18" s="179"/>
      <c r="J18" s="178">
        <f t="shared" si="1"/>
        <v>14775.35</v>
      </c>
      <c r="K18" s="78">
        <v>7795.6450000000004</v>
      </c>
      <c r="L18" s="54">
        <v>186.94800000000001</v>
      </c>
      <c r="M18" s="54"/>
      <c r="N18" s="54"/>
      <c r="O18" s="54"/>
      <c r="P18" s="54"/>
      <c r="Q18" s="180">
        <f t="shared" si="2"/>
        <v>310650.67953215545</v>
      </c>
      <c r="R18" s="47"/>
    </row>
    <row r="19" spans="1:18">
      <c r="A19" s="176" t="s">
        <v>26</v>
      </c>
      <c r="B19" s="46" t="s">
        <v>27</v>
      </c>
      <c r="C19" s="48" t="s">
        <v>11</v>
      </c>
      <c r="D19" s="52">
        <v>4.1044</v>
      </c>
      <c r="E19" s="52">
        <v>3.4489999999999998</v>
      </c>
      <c r="F19" s="181">
        <f t="shared" si="0"/>
        <v>7.5533999999999999</v>
      </c>
      <c r="G19" s="77">
        <v>109.66800000000001</v>
      </c>
      <c r="H19" s="77">
        <v>148.93860000000001</v>
      </c>
      <c r="I19" s="174"/>
      <c r="J19" s="181">
        <f t="shared" si="1"/>
        <v>148.93860000000001</v>
      </c>
      <c r="K19" s="77">
        <v>121.39319999999999</v>
      </c>
      <c r="L19" s="33">
        <v>6.1000000000000004E-3</v>
      </c>
      <c r="M19" s="33"/>
      <c r="N19" s="33"/>
      <c r="O19" s="33"/>
      <c r="P19" s="33"/>
      <c r="Q19" s="175">
        <f t="shared" si="2"/>
        <v>387.55930000000001</v>
      </c>
      <c r="R19" s="47"/>
    </row>
    <row r="20" spans="1:18">
      <c r="A20" s="176"/>
      <c r="B20" s="177" t="s">
        <v>28</v>
      </c>
      <c r="C20" s="177" t="s">
        <v>13</v>
      </c>
      <c r="D20" s="53">
        <v>3778.131536823621</v>
      </c>
      <c r="E20" s="53">
        <v>1930.0909999999999</v>
      </c>
      <c r="F20" s="178">
        <f t="shared" si="0"/>
        <v>5708.2225368236213</v>
      </c>
      <c r="G20" s="78">
        <v>93386.69</v>
      </c>
      <c r="H20" s="78">
        <v>52962.879000000001</v>
      </c>
      <c r="I20" s="179"/>
      <c r="J20" s="178">
        <f t="shared" si="1"/>
        <v>52962.879000000001</v>
      </c>
      <c r="K20" s="78">
        <v>44067.366999999998</v>
      </c>
      <c r="L20" s="54">
        <v>2.7669999999999999</v>
      </c>
      <c r="M20" s="54"/>
      <c r="N20" s="54"/>
      <c r="O20" s="54"/>
      <c r="P20" s="54"/>
      <c r="Q20" s="180">
        <f t="shared" si="2"/>
        <v>196127.9255368236</v>
      </c>
      <c r="R20" s="47"/>
    </row>
    <row r="21" spans="1:18">
      <c r="A21" s="176" t="s">
        <v>18</v>
      </c>
      <c r="B21" s="306" t="s">
        <v>29</v>
      </c>
      <c r="C21" s="48" t="s">
        <v>11</v>
      </c>
      <c r="D21" s="52">
        <v>87.461200000000005</v>
      </c>
      <c r="E21" s="52">
        <v>61.403599999999997</v>
      </c>
      <c r="F21" s="181">
        <f t="shared" si="0"/>
        <v>148.8648</v>
      </c>
      <c r="G21" s="77">
        <v>502.93990000000002</v>
      </c>
      <c r="H21" s="77">
        <v>166.10599999999999</v>
      </c>
      <c r="I21" s="174"/>
      <c r="J21" s="181">
        <f t="shared" si="1"/>
        <v>166.10599999999999</v>
      </c>
      <c r="K21" s="77">
        <v>88.010999999999996</v>
      </c>
      <c r="L21" s="33">
        <v>1.52E-2</v>
      </c>
      <c r="M21" s="33"/>
      <c r="N21" s="33"/>
      <c r="O21" s="33"/>
      <c r="P21" s="33"/>
      <c r="Q21" s="175">
        <f t="shared" si="2"/>
        <v>905.93690000000004</v>
      </c>
      <c r="R21" s="47"/>
    </row>
    <row r="22" spans="1:18">
      <c r="A22" s="27"/>
      <c r="B22" s="307"/>
      <c r="C22" s="177" t="s">
        <v>13</v>
      </c>
      <c r="D22" s="53">
        <v>37821.138207570308</v>
      </c>
      <c r="E22" s="53">
        <v>23104.595000000001</v>
      </c>
      <c r="F22" s="178">
        <f t="shared" si="0"/>
        <v>60925.733207570309</v>
      </c>
      <c r="G22" s="78">
        <v>183274.59599999999</v>
      </c>
      <c r="H22" s="78">
        <v>60181.188999999998</v>
      </c>
      <c r="I22" s="179"/>
      <c r="J22" s="178">
        <f t="shared" si="1"/>
        <v>60181.188999999998</v>
      </c>
      <c r="K22" s="78">
        <v>33668.428999999996</v>
      </c>
      <c r="L22" s="54">
        <v>5.7460000000000004</v>
      </c>
      <c r="M22" s="54"/>
      <c r="N22" s="54"/>
      <c r="O22" s="54"/>
      <c r="P22" s="54"/>
      <c r="Q22" s="180">
        <f t="shared" si="2"/>
        <v>338055.69320757029</v>
      </c>
      <c r="R22" s="47"/>
    </row>
    <row r="23" spans="1:18">
      <c r="A23" s="27"/>
      <c r="B23" s="308" t="s">
        <v>19</v>
      </c>
      <c r="C23" s="48" t="s">
        <v>11</v>
      </c>
      <c r="D23" s="33">
        <v>207.48560000000001</v>
      </c>
      <c r="E23" s="33">
        <v>221.4194</v>
      </c>
      <c r="F23" s="181">
        <f t="shared" si="0"/>
        <v>428.90499999999997</v>
      </c>
      <c r="G23" s="49">
        <v>686.17340000000002</v>
      </c>
      <c r="H23" s="49">
        <v>358.62760000000003</v>
      </c>
      <c r="I23" s="50"/>
      <c r="J23" s="181">
        <f t="shared" si="1"/>
        <v>358.62760000000003</v>
      </c>
      <c r="K23" s="49">
        <v>240.9632</v>
      </c>
      <c r="L23" s="33">
        <v>0.37254999999999999</v>
      </c>
      <c r="M23" s="33"/>
      <c r="N23" s="33"/>
      <c r="O23" s="33"/>
      <c r="P23" s="33"/>
      <c r="Q23" s="175">
        <f t="shared" si="2"/>
        <v>1715.0417499999999</v>
      </c>
      <c r="R23" s="47"/>
    </row>
    <row r="24" spans="1:18">
      <c r="A24" s="183"/>
      <c r="B24" s="309"/>
      <c r="C24" s="177" t="s">
        <v>13</v>
      </c>
      <c r="D24" s="54">
        <v>182646.9131458526</v>
      </c>
      <c r="E24" s="54">
        <v>265453.28399999999</v>
      </c>
      <c r="F24" s="178">
        <f t="shared" si="0"/>
        <v>448100.19714585261</v>
      </c>
      <c r="G24" s="68">
        <v>362180.42299999995</v>
      </c>
      <c r="H24" s="68">
        <v>128865.849</v>
      </c>
      <c r="I24" s="63"/>
      <c r="J24" s="178">
        <f t="shared" si="1"/>
        <v>128865.849</v>
      </c>
      <c r="K24" s="68">
        <v>85588.896999999997</v>
      </c>
      <c r="L24" s="54">
        <v>966.25600000000009</v>
      </c>
      <c r="M24" s="54"/>
      <c r="N24" s="54"/>
      <c r="O24" s="54"/>
      <c r="P24" s="54"/>
      <c r="Q24" s="180">
        <f t="shared" si="2"/>
        <v>1025701.6221458527</v>
      </c>
      <c r="R24" s="47"/>
    </row>
    <row r="25" spans="1:18">
      <c r="A25" s="172" t="s">
        <v>0</v>
      </c>
      <c r="B25" s="306" t="s">
        <v>30</v>
      </c>
      <c r="C25" s="48" t="s">
        <v>11</v>
      </c>
      <c r="D25" s="52">
        <v>1.8973</v>
      </c>
      <c r="E25" s="52">
        <v>8.0559999999999992</v>
      </c>
      <c r="F25" s="181">
        <f t="shared" si="0"/>
        <v>9.9532999999999987</v>
      </c>
      <c r="G25" s="77">
        <v>115.6084</v>
      </c>
      <c r="H25" s="77">
        <v>0.63700000000000001</v>
      </c>
      <c r="I25" s="174"/>
      <c r="J25" s="181">
        <f t="shared" si="1"/>
        <v>0.63700000000000001</v>
      </c>
      <c r="K25" s="77"/>
      <c r="L25" s="33">
        <v>0.23599999999999999</v>
      </c>
      <c r="M25" s="33"/>
      <c r="N25" s="33"/>
      <c r="O25" s="33"/>
      <c r="P25" s="33"/>
      <c r="Q25" s="175">
        <f t="shared" si="2"/>
        <v>126.43470000000001</v>
      </c>
      <c r="R25" s="47"/>
    </row>
    <row r="26" spans="1:18">
      <c r="A26" s="176" t="s">
        <v>31</v>
      </c>
      <c r="B26" s="307"/>
      <c r="C26" s="177" t="s">
        <v>13</v>
      </c>
      <c r="D26" s="53">
        <v>1908.1223680931539</v>
      </c>
      <c r="E26" s="53">
        <v>5809.85</v>
      </c>
      <c r="F26" s="178">
        <f t="shared" si="0"/>
        <v>7717.9723680931547</v>
      </c>
      <c r="G26" s="78">
        <v>122028.558</v>
      </c>
      <c r="H26" s="78">
        <v>504.41399999999999</v>
      </c>
      <c r="I26" s="179"/>
      <c r="J26" s="178">
        <f t="shared" si="1"/>
        <v>504.41399999999999</v>
      </c>
      <c r="K26" s="78"/>
      <c r="L26" s="54">
        <v>242.136</v>
      </c>
      <c r="M26" s="54"/>
      <c r="N26" s="54"/>
      <c r="O26" s="54"/>
      <c r="P26" s="54"/>
      <c r="Q26" s="180">
        <f t="shared" si="2"/>
        <v>130493.08036809316</v>
      </c>
      <c r="R26" s="47"/>
    </row>
    <row r="27" spans="1:18">
      <c r="A27" s="176" t="s">
        <v>32</v>
      </c>
      <c r="B27" s="46" t="s">
        <v>15</v>
      </c>
      <c r="C27" s="48" t="s">
        <v>11</v>
      </c>
      <c r="D27" s="52">
        <v>2.2669999999999999</v>
      </c>
      <c r="E27" s="52">
        <v>13.791</v>
      </c>
      <c r="F27" s="181">
        <f t="shared" si="0"/>
        <v>16.058</v>
      </c>
      <c r="G27" s="77">
        <v>42.262</v>
      </c>
      <c r="H27" s="77">
        <v>3.266</v>
      </c>
      <c r="I27" s="174"/>
      <c r="J27" s="181">
        <f t="shared" si="1"/>
        <v>3.266</v>
      </c>
      <c r="K27" s="77">
        <v>0.49099999999999999</v>
      </c>
      <c r="L27" s="33">
        <v>1.7999999999999999E-2</v>
      </c>
      <c r="M27" s="33"/>
      <c r="N27" s="33"/>
      <c r="O27" s="33"/>
      <c r="P27" s="33"/>
      <c r="Q27" s="175">
        <f t="shared" si="2"/>
        <v>62.094999999999999</v>
      </c>
      <c r="R27" s="47"/>
    </row>
    <row r="28" spans="1:18">
      <c r="A28" s="176" t="s">
        <v>33</v>
      </c>
      <c r="B28" s="177" t="s">
        <v>34</v>
      </c>
      <c r="C28" s="177" t="s">
        <v>13</v>
      </c>
      <c r="D28" s="53">
        <v>807.88318649090593</v>
      </c>
      <c r="E28" s="53">
        <v>4126.6689999999999</v>
      </c>
      <c r="F28" s="178">
        <f t="shared" si="0"/>
        <v>4934.552186490906</v>
      </c>
      <c r="G28" s="78">
        <v>17571.145</v>
      </c>
      <c r="H28" s="103">
        <v>179.518</v>
      </c>
      <c r="I28" s="179"/>
      <c r="J28" s="178">
        <f t="shared" si="1"/>
        <v>179.518</v>
      </c>
      <c r="K28" s="78">
        <v>83.623999999999995</v>
      </c>
      <c r="L28" s="54">
        <v>1.944</v>
      </c>
      <c r="M28" s="54"/>
      <c r="N28" s="54"/>
      <c r="O28" s="54"/>
      <c r="P28" s="54"/>
      <c r="Q28" s="180">
        <f t="shared" si="2"/>
        <v>22770.783186490906</v>
      </c>
      <c r="R28" s="47"/>
    </row>
    <row r="29" spans="1:18">
      <c r="A29" s="176" t="s">
        <v>18</v>
      </c>
      <c r="B29" s="308" t="s">
        <v>19</v>
      </c>
      <c r="C29" s="48" t="s">
        <v>11</v>
      </c>
      <c r="D29" s="33">
        <v>4.1642999999999999</v>
      </c>
      <c r="E29" s="33">
        <v>21.847000000000001</v>
      </c>
      <c r="F29" s="181">
        <f t="shared" si="0"/>
        <v>26.011300000000002</v>
      </c>
      <c r="G29" s="49">
        <v>157.87040000000002</v>
      </c>
      <c r="H29" s="49">
        <v>3.903</v>
      </c>
      <c r="I29" s="50"/>
      <c r="J29" s="181">
        <f t="shared" si="1"/>
        <v>3.903</v>
      </c>
      <c r="K29" s="49">
        <v>0.49099999999999999</v>
      </c>
      <c r="L29" s="33">
        <v>0.254</v>
      </c>
      <c r="M29" s="55"/>
      <c r="N29" s="33"/>
      <c r="O29" s="33"/>
      <c r="P29" s="33"/>
      <c r="Q29" s="175">
        <f t="shared" si="2"/>
        <v>188.52970000000002</v>
      </c>
      <c r="R29" s="47"/>
    </row>
    <row r="30" spans="1:18">
      <c r="A30" s="183"/>
      <c r="B30" s="309"/>
      <c r="C30" s="177" t="s">
        <v>13</v>
      </c>
      <c r="D30" s="54">
        <v>2716.0055545840596</v>
      </c>
      <c r="E30" s="54">
        <v>9936.5190000000002</v>
      </c>
      <c r="F30" s="178">
        <f t="shared" si="0"/>
        <v>12652.524554584059</v>
      </c>
      <c r="G30" s="68">
        <v>139599.70300000001</v>
      </c>
      <c r="H30" s="68">
        <v>683.93200000000002</v>
      </c>
      <c r="I30" s="63"/>
      <c r="J30" s="178">
        <f t="shared" si="1"/>
        <v>683.93200000000002</v>
      </c>
      <c r="K30" s="68">
        <v>83.623999999999995</v>
      </c>
      <c r="L30" s="54">
        <v>244.07999999999998</v>
      </c>
      <c r="M30" s="68"/>
      <c r="N30" s="54"/>
      <c r="O30" s="54"/>
      <c r="P30" s="54"/>
      <c r="Q30" s="180">
        <f t="shared" si="2"/>
        <v>153263.86355458407</v>
      </c>
      <c r="R30" s="47"/>
    </row>
    <row r="31" spans="1:18">
      <c r="A31" s="172" t="s">
        <v>0</v>
      </c>
      <c r="B31" s="306" t="s">
        <v>35</v>
      </c>
      <c r="C31" s="48" t="s">
        <v>11</v>
      </c>
      <c r="D31" s="52">
        <v>5.0000000000000001E-3</v>
      </c>
      <c r="E31" s="52"/>
      <c r="F31" s="181">
        <f t="shared" si="0"/>
        <v>5.0000000000000001E-3</v>
      </c>
      <c r="G31" s="77">
        <v>0.06</v>
      </c>
      <c r="H31" s="77">
        <v>322.5976</v>
      </c>
      <c r="I31" s="174"/>
      <c r="J31" s="181">
        <f t="shared" si="1"/>
        <v>322.5976</v>
      </c>
      <c r="K31" s="77">
        <v>25.831499999999998</v>
      </c>
      <c r="L31" s="33">
        <v>0.42299999999999999</v>
      </c>
      <c r="M31" s="33"/>
      <c r="N31" s="33"/>
      <c r="O31" s="33"/>
      <c r="P31" s="33"/>
      <c r="Q31" s="175">
        <f t="shared" si="2"/>
        <v>348.9171</v>
      </c>
      <c r="R31" s="47"/>
    </row>
    <row r="32" spans="1:18">
      <c r="A32" s="176" t="s">
        <v>36</v>
      </c>
      <c r="B32" s="307"/>
      <c r="C32" s="177" t="s">
        <v>13</v>
      </c>
      <c r="D32" s="53">
        <v>0.64799998916440771</v>
      </c>
      <c r="E32" s="53"/>
      <c r="F32" s="178">
        <f t="shared" si="0"/>
        <v>0.64799998916440771</v>
      </c>
      <c r="G32" s="78">
        <v>16.713999999999999</v>
      </c>
      <c r="H32" s="78">
        <v>95937.782999999996</v>
      </c>
      <c r="I32" s="179"/>
      <c r="J32" s="178">
        <f t="shared" si="1"/>
        <v>95937.782999999996</v>
      </c>
      <c r="K32" s="78">
        <v>7001.6989999999996</v>
      </c>
      <c r="L32" s="54">
        <v>39.353999999999999</v>
      </c>
      <c r="M32" s="54"/>
      <c r="N32" s="54"/>
      <c r="O32" s="54"/>
      <c r="P32" s="54"/>
      <c r="Q32" s="180">
        <f t="shared" si="2"/>
        <v>102996.19799998916</v>
      </c>
      <c r="R32" s="47"/>
    </row>
    <row r="33" spans="1:18">
      <c r="A33" s="176" t="s">
        <v>0</v>
      </c>
      <c r="B33" s="306" t="s">
        <v>37</v>
      </c>
      <c r="C33" s="48" t="s">
        <v>11</v>
      </c>
      <c r="D33" s="52">
        <v>2.5000000000000001E-3</v>
      </c>
      <c r="E33" s="52">
        <v>7.0000000000000001E-3</v>
      </c>
      <c r="F33" s="181">
        <f t="shared" si="0"/>
        <v>9.4999999999999998E-3</v>
      </c>
      <c r="G33" s="77"/>
      <c r="H33" s="77">
        <v>25.058</v>
      </c>
      <c r="I33" s="174"/>
      <c r="J33" s="181">
        <f t="shared" si="1"/>
        <v>25.058</v>
      </c>
      <c r="K33" s="77">
        <v>5.8540000000000001</v>
      </c>
      <c r="L33" s="33">
        <v>8.3000000000000004E-2</v>
      </c>
      <c r="M33" s="33"/>
      <c r="N33" s="33"/>
      <c r="O33" s="33"/>
      <c r="P33" s="33"/>
      <c r="Q33" s="175">
        <f t="shared" si="2"/>
        <v>31.004499999999997</v>
      </c>
      <c r="R33" s="47"/>
    </row>
    <row r="34" spans="1:18">
      <c r="A34" s="176" t="s">
        <v>38</v>
      </c>
      <c r="B34" s="307"/>
      <c r="C34" s="177" t="s">
        <v>13</v>
      </c>
      <c r="D34" s="53">
        <v>2.6999999548516992E-2</v>
      </c>
      <c r="E34" s="53">
        <v>0.216</v>
      </c>
      <c r="F34" s="178">
        <f t="shared" si="0"/>
        <v>0.24299999954851698</v>
      </c>
      <c r="G34" s="78"/>
      <c r="H34" s="78">
        <v>2473.1509999999998</v>
      </c>
      <c r="I34" s="179"/>
      <c r="J34" s="178">
        <f t="shared" si="1"/>
        <v>2473.1509999999998</v>
      </c>
      <c r="K34" s="78">
        <v>148.99199999999999</v>
      </c>
      <c r="L34" s="54">
        <v>1.7929999999999999</v>
      </c>
      <c r="M34" s="54"/>
      <c r="N34" s="54"/>
      <c r="O34" s="54"/>
      <c r="P34" s="54"/>
      <c r="Q34" s="180">
        <f t="shared" si="2"/>
        <v>2624.1789999995485</v>
      </c>
      <c r="R34" s="47"/>
    </row>
    <row r="35" spans="1:18">
      <c r="A35" s="176"/>
      <c r="B35" s="46" t="s">
        <v>15</v>
      </c>
      <c r="C35" s="48" t="s">
        <v>11</v>
      </c>
      <c r="D35" s="52"/>
      <c r="E35" s="52"/>
      <c r="F35" s="181">
        <f t="shared" si="0"/>
        <v>0</v>
      </c>
      <c r="G35" s="77"/>
      <c r="H35" s="77">
        <v>0.496</v>
      </c>
      <c r="I35" s="174"/>
      <c r="J35" s="181">
        <f t="shared" si="1"/>
        <v>0.496</v>
      </c>
      <c r="K35" s="77"/>
      <c r="L35" s="33"/>
      <c r="M35" s="33"/>
      <c r="N35" s="33"/>
      <c r="O35" s="33"/>
      <c r="P35" s="33"/>
      <c r="Q35" s="175">
        <f t="shared" si="2"/>
        <v>0.496</v>
      </c>
      <c r="R35" s="47"/>
    </row>
    <row r="36" spans="1:18">
      <c r="A36" s="176" t="s">
        <v>18</v>
      </c>
      <c r="B36" s="177" t="s">
        <v>39</v>
      </c>
      <c r="C36" s="177" t="s">
        <v>13</v>
      </c>
      <c r="D36" s="53"/>
      <c r="E36" s="53"/>
      <c r="F36" s="178">
        <f t="shared" si="0"/>
        <v>0</v>
      </c>
      <c r="G36" s="78"/>
      <c r="H36" s="78">
        <v>15.86</v>
      </c>
      <c r="I36" s="179"/>
      <c r="J36" s="178">
        <f t="shared" si="1"/>
        <v>15.86</v>
      </c>
      <c r="K36" s="78"/>
      <c r="L36" s="54"/>
      <c r="M36" s="54"/>
      <c r="N36" s="54"/>
      <c r="O36" s="54"/>
      <c r="P36" s="54"/>
      <c r="Q36" s="180">
        <f t="shared" si="2"/>
        <v>15.86</v>
      </c>
      <c r="R36" s="47"/>
    </row>
    <row r="37" spans="1:18">
      <c r="A37" s="27"/>
      <c r="B37" s="308" t="s">
        <v>19</v>
      </c>
      <c r="C37" s="48" t="s">
        <v>11</v>
      </c>
      <c r="D37" s="33">
        <v>7.4999999999999997E-3</v>
      </c>
      <c r="E37" s="33">
        <v>7.0000000000000001E-3</v>
      </c>
      <c r="F37" s="181">
        <f t="shared" si="0"/>
        <v>1.4499999999999999E-2</v>
      </c>
      <c r="G37" s="49">
        <v>0.06</v>
      </c>
      <c r="H37" s="49">
        <v>348.15159999999997</v>
      </c>
      <c r="I37" s="50"/>
      <c r="J37" s="181">
        <f t="shared" si="1"/>
        <v>348.15159999999997</v>
      </c>
      <c r="K37" s="49">
        <v>31.685499999999998</v>
      </c>
      <c r="L37" s="33">
        <v>0.50600000000000001</v>
      </c>
      <c r="M37" s="33"/>
      <c r="N37" s="33"/>
      <c r="O37" s="33"/>
      <c r="P37" s="33"/>
      <c r="Q37" s="175">
        <f t="shared" si="2"/>
        <v>380.41759999999994</v>
      </c>
      <c r="R37" s="47"/>
    </row>
    <row r="38" spans="1:18">
      <c r="A38" s="183"/>
      <c r="B38" s="309"/>
      <c r="C38" s="177" t="s">
        <v>13</v>
      </c>
      <c r="D38" s="54">
        <v>0.67499998871292466</v>
      </c>
      <c r="E38" s="54">
        <v>0.216</v>
      </c>
      <c r="F38" s="178">
        <f t="shared" si="0"/>
        <v>0.89099998871292463</v>
      </c>
      <c r="G38" s="68">
        <v>16.713999999999999</v>
      </c>
      <c r="H38" s="68">
        <v>98426.793999999994</v>
      </c>
      <c r="I38" s="63"/>
      <c r="J38" s="178">
        <f t="shared" si="1"/>
        <v>98426.793999999994</v>
      </c>
      <c r="K38" s="68">
        <v>7150.6909999999998</v>
      </c>
      <c r="L38" s="54">
        <v>41.146999999999998</v>
      </c>
      <c r="M38" s="54"/>
      <c r="N38" s="54"/>
      <c r="O38" s="54"/>
      <c r="P38" s="54"/>
      <c r="Q38" s="180">
        <f t="shared" si="2"/>
        <v>105636.23699998872</v>
      </c>
      <c r="R38" s="47"/>
    </row>
    <row r="39" spans="1:18">
      <c r="A39" s="310" t="s">
        <v>40</v>
      </c>
      <c r="B39" s="311"/>
      <c r="C39" s="48" t="s">
        <v>11</v>
      </c>
      <c r="D39" s="52">
        <v>9.4100000000000003E-2</v>
      </c>
      <c r="E39" s="52">
        <v>0.1729</v>
      </c>
      <c r="F39" s="181">
        <f t="shared" si="0"/>
        <v>0.26700000000000002</v>
      </c>
      <c r="G39" s="77">
        <v>1.9211</v>
      </c>
      <c r="H39" s="77">
        <v>241.75620000000001</v>
      </c>
      <c r="I39" s="174"/>
      <c r="J39" s="181">
        <f t="shared" si="1"/>
        <v>241.75620000000001</v>
      </c>
      <c r="K39" s="77">
        <v>77.084100000000007</v>
      </c>
      <c r="L39" s="33">
        <v>0.81610000000000005</v>
      </c>
      <c r="M39" s="33"/>
      <c r="N39" s="33">
        <v>0.1623</v>
      </c>
      <c r="O39" s="33"/>
      <c r="P39" s="33">
        <v>1.38E-2</v>
      </c>
      <c r="Q39" s="175">
        <f t="shared" si="2"/>
        <v>322.02060000000006</v>
      </c>
      <c r="R39" s="47"/>
    </row>
    <row r="40" spans="1:18">
      <c r="A40" s="312"/>
      <c r="B40" s="313"/>
      <c r="C40" s="177" t="s">
        <v>13</v>
      </c>
      <c r="D40" s="53">
        <v>69.076798844925861</v>
      </c>
      <c r="E40" s="53">
        <v>76.463999999999999</v>
      </c>
      <c r="F40" s="178">
        <f t="shared" si="0"/>
        <v>145.54079884492586</v>
      </c>
      <c r="G40" s="78">
        <v>608.53200000000004</v>
      </c>
      <c r="H40" s="78">
        <v>94034.78</v>
      </c>
      <c r="I40" s="179"/>
      <c r="J40" s="178">
        <f t="shared" si="1"/>
        <v>94034.78</v>
      </c>
      <c r="K40" s="78">
        <v>36478.069000000003</v>
      </c>
      <c r="L40" s="54">
        <v>236.40899999999999</v>
      </c>
      <c r="M40" s="54"/>
      <c r="N40" s="54">
        <v>57.758000000000003</v>
      </c>
      <c r="O40" s="54"/>
      <c r="P40" s="54">
        <v>5.9619999999999997</v>
      </c>
      <c r="Q40" s="180">
        <f t="shared" si="2"/>
        <v>131567.05079884495</v>
      </c>
      <c r="R40" s="47"/>
    </row>
    <row r="41" spans="1:18">
      <c r="A41" s="310" t="s">
        <v>41</v>
      </c>
      <c r="B41" s="311"/>
      <c r="C41" s="48" t="s">
        <v>11</v>
      </c>
      <c r="D41" s="52">
        <v>0.52349999999999997</v>
      </c>
      <c r="E41" s="52"/>
      <c r="F41" s="181">
        <f t="shared" si="0"/>
        <v>0.52349999999999997</v>
      </c>
      <c r="G41" s="77">
        <v>25.727499999999999</v>
      </c>
      <c r="H41" s="77">
        <v>18.133800000000001</v>
      </c>
      <c r="I41" s="174"/>
      <c r="J41" s="181">
        <f t="shared" si="1"/>
        <v>18.133800000000001</v>
      </c>
      <c r="K41" s="77">
        <v>20.663</v>
      </c>
      <c r="L41" s="33">
        <v>19.358799999999999</v>
      </c>
      <c r="M41" s="33"/>
      <c r="N41" s="33">
        <v>2.7360000000000002</v>
      </c>
      <c r="O41" s="33">
        <v>1.4E-3</v>
      </c>
      <c r="P41" s="33"/>
      <c r="Q41" s="175">
        <f t="shared" si="2"/>
        <v>87.144000000000005</v>
      </c>
      <c r="R41" s="47"/>
    </row>
    <row r="42" spans="1:18">
      <c r="A42" s="312"/>
      <c r="B42" s="313"/>
      <c r="C42" s="177" t="s">
        <v>13</v>
      </c>
      <c r="D42" s="53">
        <v>448.35335250281759</v>
      </c>
      <c r="E42" s="53"/>
      <c r="F42" s="178">
        <f t="shared" si="0"/>
        <v>448.35335250281759</v>
      </c>
      <c r="G42" s="78">
        <v>3012.5909999999999</v>
      </c>
      <c r="H42" s="78">
        <v>4757.8519999999999</v>
      </c>
      <c r="I42" s="179"/>
      <c r="J42" s="178">
        <f t="shared" si="1"/>
        <v>4757.8519999999999</v>
      </c>
      <c r="K42" s="78">
        <v>4065.5709999999999</v>
      </c>
      <c r="L42" s="54">
        <v>1510.5450000000001</v>
      </c>
      <c r="M42" s="54"/>
      <c r="N42" s="54">
        <v>91.888999999999996</v>
      </c>
      <c r="O42" s="54">
        <v>0.151</v>
      </c>
      <c r="P42" s="54"/>
      <c r="Q42" s="180">
        <f t="shared" si="2"/>
        <v>13886.952352502816</v>
      </c>
      <c r="R42" s="47"/>
    </row>
    <row r="43" spans="1:18">
      <c r="A43" s="310" t="s">
        <v>42</v>
      </c>
      <c r="B43" s="311"/>
      <c r="C43" s="48" t="s">
        <v>11</v>
      </c>
      <c r="D43" s="52"/>
      <c r="E43" s="52"/>
      <c r="F43" s="181">
        <f t="shared" si="0"/>
        <v>0</v>
      </c>
      <c r="G43" s="77"/>
      <c r="H43" s="77"/>
      <c r="I43" s="174"/>
      <c r="J43" s="181">
        <f t="shared" si="1"/>
        <v>0</v>
      </c>
      <c r="K43" s="77"/>
      <c r="L43" s="33"/>
      <c r="M43" s="33"/>
      <c r="N43" s="33"/>
      <c r="O43" s="33"/>
      <c r="P43" s="33"/>
      <c r="Q43" s="175">
        <f t="shared" si="2"/>
        <v>0</v>
      </c>
      <c r="R43" s="47"/>
    </row>
    <row r="44" spans="1:18">
      <c r="A44" s="312"/>
      <c r="B44" s="313"/>
      <c r="C44" s="177" t="s">
        <v>13</v>
      </c>
      <c r="D44" s="53"/>
      <c r="E44" s="53"/>
      <c r="F44" s="178">
        <f t="shared" si="0"/>
        <v>0</v>
      </c>
      <c r="G44" s="78"/>
      <c r="H44" s="78"/>
      <c r="I44" s="179"/>
      <c r="J44" s="178">
        <f t="shared" si="1"/>
        <v>0</v>
      </c>
      <c r="K44" s="78"/>
      <c r="L44" s="54"/>
      <c r="M44" s="54"/>
      <c r="N44" s="54"/>
      <c r="O44" s="54"/>
      <c r="P44" s="54"/>
      <c r="Q44" s="180">
        <f t="shared" si="2"/>
        <v>0</v>
      </c>
      <c r="R44" s="47"/>
    </row>
    <row r="45" spans="1:18">
      <c r="A45" s="310" t="s">
        <v>43</v>
      </c>
      <c r="B45" s="311"/>
      <c r="C45" s="48" t="s">
        <v>11</v>
      </c>
      <c r="D45" s="52"/>
      <c r="E45" s="52"/>
      <c r="F45" s="181">
        <f t="shared" si="0"/>
        <v>0</v>
      </c>
      <c r="G45" s="77"/>
      <c r="H45" s="77"/>
      <c r="I45" s="174"/>
      <c r="J45" s="181">
        <f t="shared" si="1"/>
        <v>0</v>
      </c>
      <c r="K45" s="77"/>
      <c r="L45" s="33"/>
      <c r="M45" s="33"/>
      <c r="N45" s="33"/>
      <c r="O45" s="33"/>
      <c r="P45" s="33"/>
      <c r="Q45" s="175">
        <f t="shared" si="2"/>
        <v>0</v>
      </c>
      <c r="R45" s="47"/>
    </row>
    <row r="46" spans="1:18">
      <c r="A46" s="312"/>
      <c r="B46" s="313"/>
      <c r="C46" s="177" t="s">
        <v>13</v>
      </c>
      <c r="D46" s="53"/>
      <c r="E46" s="53"/>
      <c r="F46" s="178">
        <f t="shared" si="0"/>
        <v>0</v>
      </c>
      <c r="G46" s="78"/>
      <c r="H46" s="78"/>
      <c r="I46" s="179"/>
      <c r="J46" s="178">
        <f t="shared" si="1"/>
        <v>0</v>
      </c>
      <c r="K46" s="78"/>
      <c r="L46" s="54"/>
      <c r="M46" s="54"/>
      <c r="N46" s="54"/>
      <c r="O46" s="54"/>
      <c r="P46" s="54"/>
      <c r="Q46" s="180">
        <f t="shared" si="2"/>
        <v>0</v>
      </c>
      <c r="R46" s="47"/>
    </row>
    <row r="47" spans="1:18">
      <c r="A47" s="310" t="s">
        <v>44</v>
      </c>
      <c r="B47" s="311"/>
      <c r="C47" s="48" t="s">
        <v>11</v>
      </c>
      <c r="D47" s="52"/>
      <c r="E47" s="52"/>
      <c r="F47" s="181">
        <f t="shared" si="0"/>
        <v>0</v>
      </c>
      <c r="G47" s="77"/>
      <c r="H47" s="77"/>
      <c r="I47" s="174"/>
      <c r="J47" s="181">
        <f t="shared" si="1"/>
        <v>0</v>
      </c>
      <c r="K47" s="77"/>
      <c r="L47" s="33"/>
      <c r="M47" s="33"/>
      <c r="N47" s="33"/>
      <c r="O47" s="33"/>
      <c r="P47" s="33"/>
      <c r="Q47" s="175">
        <f t="shared" si="2"/>
        <v>0</v>
      </c>
      <c r="R47" s="47"/>
    </row>
    <row r="48" spans="1:18">
      <c r="A48" s="312"/>
      <c r="B48" s="313"/>
      <c r="C48" s="177" t="s">
        <v>13</v>
      </c>
      <c r="D48" s="53"/>
      <c r="E48" s="53"/>
      <c r="F48" s="178">
        <f t="shared" si="0"/>
        <v>0</v>
      </c>
      <c r="G48" s="78"/>
      <c r="H48" s="78"/>
      <c r="I48" s="179"/>
      <c r="J48" s="178">
        <f t="shared" si="1"/>
        <v>0</v>
      </c>
      <c r="K48" s="78"/>
      <c r="L48" s="54"/>
      <c r="M48" s="54"/>
      <c r="N48" s="54"/>
      <c r="O48" s="54"/>
      <c r="P48" s="54"/>
      <c r="Q48" s="180">
        <f t="shared" si="2"/>
        <v>0</v>
      </c>
      <c r="R48" s="47"/>
    </row>
    <row r="49" spans="1:18">
      <c r="A49" s="310" t="s">
        <v>45</v>
      </c>
      <c r="B49" s="311"/>
      <c r="C49" s="48" t="s">
        <v>11</v>
      </c>
      <c r="D49" s="52">
        <v>3.1199999999999999E-2</v>
      </c>
      <c r="E49" s="52">
        <v>3.7199999999999997E-2</v>
      </c>
      <c r="F49" s="181">
        <f t="shared" si="0"/>
        <v>6.8399999999999989E-2</v>
      </c>
      <c r="G49" s="77">
        <v>110.1199</v>
      </c>
      <c r="H49" s="77">
        <v>852.12400000000002</v>
      </c>
      <c r="I49" s="174"/>
      <c r="J49" s="181">
        <f t="shared" si="1"/>
        <v>852.12400000000002</v>
      </c>
      <c r="K49" s="77">
        <v>410.32380000000001</v>
      </c>
      <c r="L49" s="33">
        <v>51.758099999999999</v>
      </c>
      <c r="M49" s="33"/>
      <c r="N49" s="33">
        <v>4.0000000000000001E-3</v>
      </c>
      <c r="O49" s="33"/>
      <c r="P49" s="33"/>
      <c r="Q49" s="175">
        <f t="shared" si="2"/>
        <v>1424.3982000000001</v>
      </c>
      <c r="R49" s="47"/>
    </row>
    <row r="50" spans="1:18">
      <c r="A50" s="312"/>
      <c r="B50" s="313"/>
      <c r="C50" s="177" t="s">
        <v>13</v>
      </c>
      <c r="D50" s="53">
        <v>12.484799791234257</v>
      </c>
      <c r="E50" s="53">
        <v>2.327</v>
      </c>
      <c r="F50" s="178">
        <f t="shared" si="0"/>
        <v>14.811799791234257</v>
      </c>
      <c r="G50" s="78">
        <v>5404.1940000000004</v>
      </c>
      <c r="H50" s="78">
        <v>73769.652000000002</v>
      </c>
      <c r="I50" s="179"/>
      <c r="J50" s="178">
        <f t="shared" si="1"/>
        <v>73769.652000000002</v>
      </c>
      <c r="K50" s="78">
        <v>34349.160000000003</v>
      </c>
      <c r="L50" s="54">
        <v>2447.0279999999998</v>
      </c>
      <c r="M50" s="54"/>
      <c r="N50" s="54">
        <v>0.45400000000000001</v>
      </c>
      <c r="O50" s="54"/>
      <c r="P50" s="54"/>
      <c r="Q50" s="180">
        <f t="shared" si="2"/>
        <v>115985.29979979125</v>
      </c>
      <c r="R50" s="47"/>
    </row>
    <row r="51" spans="1:18">
      <c r="A51" s="310" t="s">
        <v>46</v>
      </c>
      <c r="B51" s="311"/>
      <c r="C51" s="48" t="s">
        <v>11</v>
      </c>
      <c r="D51" s="52">
        <v>2.492</v>
      </c>
      <c r="E51" s="52">
        <v>1.19</v>
      </c>
      <c r="F51" s="181">
        <f t="shared" si="0"/>
        <v>3.6819999999999999</v>
      </c>
      <c r="G51" s="77">
        <v>173.006</v>
      </c>
      <c r="H51" s="77">
        <v>7.7119999999999997</v>
      </c>
      <c r="I51" s="174"/>
      <c r="J51" s="181">
        <f t="shared" si="1"/>
        <v>7.7119999999999997</v>
      </c>
      <c r="K51" s="77"/>
      <c r="L51" s="33"/>
      <c r="M51" s="33"/>
      <c r="N51" s="33"/>
      <c r="O51" s="33"/>
      <c r="P51" s="33"/>
      <c r="Q51" s="175">
        <f t="shared" si="2"/>
        <v>184.39999999999998</v>
      </c>
      <c r="R51" s="47"/>
    </row>
    <row r="52" spans="1:18">
      <c r="A52" s="312"/>
      <c r="B52" s="313"/>
      <c r="C52" s="177" t="s">
        <v>13</v>
      </c>
      <c r="D52" s="53">
        <v>2521.4867578367239</v>
      </c>
      <c r="E52" s="53">
        <v>872.07500000000005</v>
      </c>
      <c r="F52" s="178">
        <f t="shared" si="0"/>
        <v>3393.5617578367237</v>
      </c>
      <c r="G52" s="78">
        <v>77693.933000000005</v>
      </c>
      <c r="H52" s="78">
        <v>3001.1039999999998</v>
      </c>
      <c r="I52" s="179"/>
      <c r="J52" s="178">
        <f t="shared" si="1"/>
        <v>3001.1039999999998</v>
      </c>
      <c r="K52" s="78"/>
      <c r="L52" s="54"/>
      <c r="M52" s="54"/>
      <c r="N52" s="54"/>
      <c r="O52" s="54"/>
      <c r="P52" s="54"/>
      <c r="Q52" s="180">
        <f t="shared" si="2"/>
        <v>84088.598757836735</v>
      </c>
      <c r="R52" s="47"/>
    </row>
    <row r="53" spans="1:18">
      <c r="A53" s="310" t="s">
        <v>47</v>
      </c>
      <c r="B53" s="311"/>
      <c r="C53" s="48" t="s">
        <v>11</v>
      </c>
      <c r="D53" s="52">
        <v>6.0000000000000001E-3</v>
      </c>
      <c r="E53" s="52"/>
      <c r="F53" s="181">
        <f t="shared" si="0"/>
        <v>6.0000000000000001E-3</v>
      </c>
      <c r="G53" s="77">
        <v>0.2356</v>
      </c>
      <c r="H53" s="77">
        <v>0.1376</v>
      </c>
      <c r="I53" s="174"/>
      <c r="J53" s="181">
        <f t="shared" si="1"/>
        <v>0.1376</v>
      </c>
      <c r="K53" s="77">
        <v>3.5817000000000001</v>
      </c>
      <c r="L53" s="33">
        <v>12.3269</v>
      </c>
      <c r="M53" s="33"/>
      <c r="N53" s="33"/>
      <c r="O53" s="33"/>
      <c r="P53" s="33"/>
      <c r="Q53" s="175">
        <f t="shared" si="2"/>
        <v>16.287800000000001</v>
      </c>
      <c r="R53" s="47"/>
    </row>
    <row r="54" spans="1:18">
      <c r="A54" s="312"/>
      <c r="B54" s="313"/>
      <c r="C54" s="177" t="s">
        <v>13</v>
      </c>
      <c r="D54" s="53">
        <v>2.2679999620754274</v>
      </c>
      <c r="E54" s="53"/>
      <c r="F54" s="178">
        <f t="shared" si="0"/>
        <v>2.2679999620754274</v>
      </c>
      <c r="G54" s="78">
        <v>285.26600000000002</v>
      </c>
      <c r="H54" s="78">
        <v>71.992999999999995</v>
      </c>
      <c r="I54" s="179"/>
      <c r="J54" s="178">
        <f t="shared" si="1"/>
        <v>71.992999999999995</v>
      </c>
      <c r="K54" s="78">
        <v>2501.8339999999998</v>
      </c>
      <c r="L54" s="54">
        <v>5993.7730000000001</v>
      </c>
      <c r="M54" s="54"/>
      <c r="N54" s="54"/>
      <c r="O54" s="54"/>
      <c r="P54" s="54"/>
      <c r="Q54" s="180">
        <f t="shared" si="2"/>
        <v>8855.1339999620759</v>
      </c>
      <c r="R54" s="47"/>
    </row>
    <row r="55" spans="1:18">
      <c r="A55" s="172" t="s">
        <v>0</v>
      </c>
      <c r="B55" s="306" t="s">
        <v>48</v>
      </c>
      <c r="C55" s="48" t="s">
        <v>11</v>
      </c>
      <c r="D55" s="52">
        <v>0.80379999999999996</v>
      </c>
      <c r="E55" s="52"/>
      <c r="F55" s="181">
        <f t="shared" si="0"/>
        <v>0.80379999999999996</v>
      </c>
      <c r="G55" s="77">
        <v>1.15E-2</v>
      </c>
      <c r="H55" s="77">
        <v>51.7258</v>
      </c>
      <c r="I55" s="174"/>
      <c r="J55" s="181">
        <f t="shared" si="1"/>
        <v>51.7258</v>
      </c>
      <c r="K55" s="77">
        <v>3.4140999999999999</v>
      </c>
      <c r="L55" s="33">
        <v>6.2199999999999998E-2</v>
      </c>
      <c r="M55" s="33"/>
      <c r="N55" s="33">
        <v>0.2366</v>
      </c>
      <c r="O55" s="33">
        <v>3.7900000000000003E-2</v>
      </c>
      <c r="P55" s="33">
        <v>0.35</v>
      </c>
      <c r="Q55" s="175">
        <f t="shared" si="2"/>
        <v>56.6419</v>
      </c>
      <c r="R55" s="47"/>
    </row>
    <row r="56" spans="1:18">
      <c r="A56" s="176" t="s">
        <v>36</v>
      </c>
      <c r="B56" s="307"/>
      <c r="C56" s="177" t="s">
        <v>13</v>
      </c>
      <c r="D56" s="53">
        <v>694.92598837973037</v>
      </c>
      <c r="E56" s="53"/>
      <c r="F56" s="178">
        <f t="shared" si="0"/>
        <v>694.92598837973037</v>
      </c>
      <c r="G56" s="78">
        <v>32.402000000000001</v>
      </c>
      <c r="H56" s="78">
        <v>27497.078000000001</v>
      </c>
      <c r="I56" s="179"/>
      <c r="J56" s="178">
        <f t="shared" si="1"/>
        <v>27497.078000000001</v>
      </c>
      <c r="K56" s="78">
        <v>2109.64</v>
      </c>
      <c r="L56" s="54">
        <v>79.477000000000004</v>
      </c>
      <c r="M56" s="54"/>
      <c r="N56" s="54">
        <v>112.599</v>
      </c>
      <c r="O56" s="54">
        <v>22.724</v>
      </c>
      <c r="P56" s="54">
        <v>268.66000000000003</v>
      </c>
      <c r="Q56" s="180">
        <f t="shared" si="2"/>
        <v>30817.505988379726</v>
      </c>
      <c r="R56" s="47"/>
    </row>
    <row r="57" spans="1:18">
      <c r="A57" s="176" t="s">
        <v>12</v>
      </c>
      <c r="B57" s="46" t="s">
        <v>15</v>
      </c>
      <c r="C57" s="48" t="s">
        <v>11</v>
      </c>
      <c r="D57" s="52">
        <v>1.7579</v>
      </c>
      <c r="E57" s="52">
        <v>5.5999999999999999E-3</v>
      </c>
      <c r="F57" s="181">
        <f t="shared" si="0"/>
        <v>1.7635000000000001</v>
      </c>
      <c r="G57" s="77">
        <v>4.2099999999999999E-2</v>
      </c>
      <c r="H57" s="77">
        <v>2.0036</v>
      </c>
      <c r="I57" s="174"/>
      <c r="J57" s="181">
        <f t="shared" si="1"/>
        <v>2.0036</v>
      </c>
      <c r="K57" s="77">
        <v>0.1172</v>
      </c>
      <c r="L57" s="33">
        <v>3.1800000000000002E-2</v>
      </c>
      <c r="M57" s="33"/>
      <c r="N57" s="33"/>
      <c r="O57" s="33">
        <v>1.4E-3</v>
      </c>
      <c r="P57" s="33">
        <v>8.0000000000000004E-4</v>
      </c>
      <c r="Q57" s="175">
        <f t="shared" si="2"/>
        <v>3.9603999999999999</v>
      </c>
      <c r="R57" s="47"/>
    </row>
    <row r="58" spans="1:18">
      <c r="A58" s="176" t="s">
        <v>18</v>
      </c>
      <c r="B58" s="177" t="s">
        <v>49</v>
      </c>
      <c r="C58" s="177" t="s">
        <v>13</v>
      </c>
      <c r="D58" s="53">
        <v>214.74179640917504</v>
      </c>
      <c r="E58" s="53">
        <v>6.048</v>
      </c>
      <c r="F58" s="178">
        <f t="shared" si="0"/>
        <v>220.78979640917504</v>
      </c>
      <c r="G58" s="78">
        <v>48.433</v>
      </c>
      <c r="H58" s="78">
        <v>1376.6669999999999</v>
      </c>
      <c r="I58" s="179"/>
      <c r="J58" s="178">
        <f t="shared" si="1"/>
        <v>1376.6669999999999</v>
      </c>
      <c r="K58" s="78">
        <v>76.102999999999994</v>
      </c>
      <c r="L58" s="54">
        <v>29.295999999999999</v>
      </c>
      <c r="M58" s="54"/>
      <c r="N58" s="54"/>
      <c r="O58" s="54">
        <v>2.722</v>
      </c>
      <c r="P58" s="54">
        <v>1.728</v>
      </c>
      <c r="Q58" s="180">
        <f t="shared" si="2"/>
        <v>1755.7387964091752</v>
      </c>
      <c r="R58" s="47"/>
    </row>
    <row r="59" spans="1:18">
      <c r="A59" s="27"/>
      <c r="B59" s="308" t="s">
        <v>19</v>
      </c>
      <c r="C59" s="48" t="s">
        <v>11</v>
      </c>
      <c r="D59" s="33">
        <v>2.5617000000000001</v>
      </c>
      <c r="E59" s="33">
        <v>5.5999999999999999E-3</v>
      </c>
      <c r="F59" s="181">
        <f t="shared" si="0"/>
        <v>2.5672999999999999</v>
      </c>
      <c r="G59" s="49">
        <v>5.3599999999999995E-2</v>
      </c>
      <c r="H59" s="49">
        <v>53.729399999999998</v>
      </c>
      <c r="I59" s="50"/>
      <c r="J59" s="181">
        <f t="shared" si="1"/>
        <v>53.729399999999998</v>
      </c>
      <c r="K59" s="49">
        <v>3.5312999999999999</v>
      </c>
      <c r="L59" s="33">
        <v>9.4E-2</v>
      </c>
      <c r="M59" s="33"/>
      <c r="N59" s="33">
        <v>0.2366</v>
      </c>
      <c r="O59" s="33">
        <v>3.9300000000000002E-2</v>
      </c>
      <c r="P59" s="33">
        <v>0.3508</v>
      </c>
      <c r="Q59" s="175">
        <f t="shared" si="2"/>
        <v>60.6023</v>
      </c>
      <c r="R59" s="47"/>
    </row>
    <row r="60" spans="1:18">
      <c r="A60" s="183"/>
      <c r="B60" s="309"/>
      <c r="C60" s="177" t="s">
        <v>13</v>
      </c>
      <c r="D60" s="54">
        <v>909.66778478890546</v>
      </c>
      <c r="E60" s="54">
        <v>6.048</v>
      </c>
      <c r="F60" s="178">
        <f t="shared" si="0"/>
        <v>915.71578478890547</v>
      </c>
      <c r="G60" s="68">
        <v>80.835000000000008</v>
      </c>
      <c r="H60" s="68">
        <v>28873.745000000003</v>
      </c>
      <c r="I60" s="63"/>
      <c r="J60" s="178">
        <f t="shared" si="1"/>
        <v>28873.745000000003</v>
      </c>
      <c r="K60" s="68">
        <v>2185.7429999999999</v>
      </c>
      <c r="L60" s="54">
        <v>108.773</v>
      </c>
      <c r="M60" s="54"/>
      <c r="N60" s="54">
        <v>112.599</v>
      </c>
      <c r="O60" s="54">
        <v>25.446000000000002</v>
      </c>
      <c r="P60" s="54">
        <v>270.38800000000003</v>
      </c>
      <c r="Q60" s="180">
        <f t="shared" si="2"/>
        <v>32573.244784788905</v>
      </c>
      <c r="R60" s="47"/>
    </row>
    <row r="61" spans="1:18">
      <c r="A61" s="172" t="s">
        <v>0</v>
      </c>
      <c r="B61" s="306" t="s">
        <v>50</v>
      </c>
      <c r="C61" s="48" t="s">
        <v>11</v>
      </c>
      <c r="D61" s="52">
        <v>0.86099999999999999</v>
      </c>
      <c r="E61" s="52"/>
      <c r="F61" s="181">
        <f t="shared" si="0"/>
        <v>0.86099999999999999</v>
      </c>
      <c r="G61" s="77"/>
      <c r="H61" s="77">
        <v>3.9140000000000001</v>
      </c>
      <c r="I61" s="174"/>
      <c r="J61" s="181">
        <f t="shared" si="1"/>
        <v>3.9140000000000001</v>
      </c>
      <c r="K61" s="77"/>
      <c r="L61" s="33"/>
      <c r="M61" s="33"/>
      <c r="N61" s="33"/>
      <c r="O61" s="33"/>
      <c r="P61" s="33"/>
      <c r="Q61" s="175">
        <f t="shared" si="2"/>
        <v>4.7750000000000004</v>
      </c>
      <c r="R61" s="47"/>
    </row>
    <row r="62" spans="1:18">
      <c r="A62" s="176" t="s">
        <v>51</v>
      </c>
      <c r="B62" s="307"/>
      <c r="C62" s="177" t="s">
        <v>13</v>
      </c>
      <c r="D62" s="53">
        <v>71.020798812419102</v>
      </c>
      <c r="E62" s="53"/>
      <c r="F62" s="178">
        <f t="shared" si="0"/>
        <v>71.020798812419102</v>
      </c>
      <c r="G62" s="78"/>
      <c r="H62" s="78">
        <v>113.51900000000001</v>
      </c>
      <c r="I62" s="179"/>
      <c r="J62" s="178">
        <f t="shared" si="1"/>
        <v>113.51900000000001</v>
      </c>
      <c r="K62" s="78"/>
      <c r="L62" s="54"/>
      <c r="M62" s="54"/>
      <c r="N62" s="54"/>
      <c r="O62" s="54"/>
      <c r="P62" s="54"/>
      <c r="Q62" s="180">
        <f t="shared" si="2"/>
        <v>184.53979881241912</v>
      </c>
      <c r="R62" s="47"/>
    </row>
    <row r="63" spans="1:18">
      <c r="A63" s="176" t="s">
        <v>0</v>
      </c>
      <c r="B63" s="46" t="s">
        <v>52</v>
      </c>
      <c r="C63" s="48" t="s">
        <v>11</v>
      </c>
      <c r="D63" s="52">
        <v>2.0499999999999998</v>
      </c>
      <c r="E63" s="52">
        <v>50.24</v>
      </c>
      <c r="F63" s="181">
        <f t="shared" si="0"/>
        <v>52.29</v>
      </c>
      <c r="G63" s="77">
        <v>203.96199999999999</v>
      </c>
      <c r="H63" s="77"/>
      <c r="I63" s="174"/>
      <c r="J63" s="181">
        <f t="shared" si="1"/>
        <v>0</v>
      </c>
      <c r="K63" s="77"/>
      <c r="L63" s="33"/>
      <c r="M63" s="33"/>
      <c r="N63" s="33"/>
      <c r="O63" s="33"/>
      <c r="P63" s="33"/>
      <c r="Q63" s="175">
        <f t="shared" si="2"/>
        <v>256.25200000000001</v>
      </c>
      <c r="R63" s="47"/>
    </row>
    <row r="64" spans="1:18">
      <c r="A64" s="176" t="s">
        <v>53</v>
      </c>
      <c r="B64" s="177" t="s">
        <v>54</v>
      </c>
      <c r="C64" s="177" t="s">
        <v>13</v>
      </c>
      <c r="D64" s="53">
        <v>209.30399650010372</v>
      </c>
      <c r="E64" s="53">
        <v>3821.04</v>
      </c>
      <c r="F64" s="178">
        <f t="shared" si="0"/>
        <v>4030.3439965001035</v>
      </c>
      <c r="G64" s="78">
        <v>39141.56</v>
      </c>
      <c r="H64" s="78"/>
      <c r="I64" s="179"/>
      <c r="J64" s="178">
        <f t="shared" si="1"/>
        <v>0</v>
      </c>
      <c r="K64" s="78"/>
      <c r="L64" s="54"/>
      <c r="M64" s="54"/>
      <c r="N64" s="54"/>
      <c r="O64" s="54"/>
      <c r="P64" s="54"/>
      <c r="Q64" s="180">
        <f t="shared" si="2"/>
        <v>43171.903996500099</v>
      </c>
      <c r="R64" s="47"/>
    </row>
    <row r="65" spans="1:18">
      <c r="A65" s="176" t="s">
        <v>0</v>
      </c>
      <c r="B65" s="306" t="s">
        <v>55</v>
      </c>
      <c r="C65" s="48" t="s">
        <v>11</v>
      </c>
      <c r="D65" s="52"/>
      <c r="E65" s="52">
        <v>0.122</v>
      </c>
      <c r="F65" s="181">
        <f t="shared" si="0"/>
        <v>0.122</v>
      </c>
      <c r="G65" s="77">
        <v>196.70699999999999</v>
      </c>
      <c r="H65" s="77"/>
      <c r="I65" s="174"/>
      <c r="J65" s="181">
        <f t="shared" si="1"/>
        <v>0</v>
      </c>
      <c r="K65" s="77"/>
      <c r="L65" s="33"/>
      <c r="M65" s="33"/>
      <c r="N65" s="33"/>
      <c r="O65" s="33"/>
      <c r="P65" s="33"/>
      <c r="Q65" s="175">
        <f t="shared" si="2"/>
        <v>196.82900000000001</v>
      </c>
      <c r="R65" s="47"/>
    </row>
    <row r="66" spans="1:18">
      <c r="A66" s="176" t="s">
        <v>18</v>
      </c>
      <c r="B66" s="307"/>
      <c r="C66" s="177" t="s">
        <v>13</v>
      </c>
      <c r="D66" s="53"/>
      <c r="E66" s="53">
        <v>13.176</v>
      </c>
      <c r="F66" s="178">
        <f t="shared" si="0"/>
        <v>13.176</v>
      </c>
      <c r="G66" s="78">
        <v>28837.414000000001</v>
      </c>
      <c r="H66" s="78"/>
      <c r="I66" s="179"/>
      <c r="J66" s="178">
        <f t="shared" si="1"/>
        <v>0</v>
      </c>
      <c r="K66" s="78"/>
      <c r="L66" s="54"/>
      <c r="M66" s="54"/>
      <c r="N66" s="54"/>
      <c r="O66" s="54"/>
      <c r="P66" s="54"/>
      <c r="Q66" s="180">
        <f t="shared" si="2"/>
        <v>28850.59</v>
      </c>
      <c r="R66" s="47"/>
    </row>
    <row r="67" spans="1:18">
      <c r="A67" s="27"/>
      <c r="B67" s="46" t="s">
        <v>15</v>
      </c>
      <c r="C67" s="48" t="s">
        <v>11</v>
      </c>
      <c r="D67" s="52">
        <v>0.63300000000000001</v>
      </c>
      <c r="E67" s="52">
        <v>7.4999999999999997E-2</v>
      </c>
      <c r="F67" s="181">
        <f t="shared" si="0"/>
        <v>0.70799999999999996</v>
      </c>
      <c r="G67" s="77">
        <v>49.643300000000004</v>
      </c>
      <c r="H67" s="77"/>
      <c r="I67" s="174"/>
      <c r="J67" s="181">
        <f t="shared" si="1"/>
        <v>0</v>
      </c>
      <c r="K67" s="77">
        <v>8.4000000000000005E-2</v>
      </c>
      <c r="L67" s="33"/>
      <c r="M67" s="33"/>
      <c r="N67" s="33"/>
      <c r="O67" s="33"/>
      <c r="P67" s="33"/>
      <c r="Q67" s="175">
        <f t="shared" si="2"/>
        <v>50.435300000000005</v>
      </c>
      <c r="R67" s="47"/>
    </row>
    <row r="68" spans="1:18" ht="19.5" thickBot="1">
      <c r="A68" s="184" t="s">
        <v>0</v>
      </c>
      <c r="B68" s="51" t="s">
        <v>54</v>
      </c>
      <c r="C68" s="51" t="s">
        <v>13</v>
      </c>
      <c r="D68" s="56">
        <v>122.74739794746795</v>
      </c>
      <c r="E68" s="56">
        <v>4.8600000000000003</v>
      </c>
      <c r="F68" s="185">
        <f t="shared" si="0"/>
        <v>127.60739794746794</v>
      </c>
      <c r="G68" s="104">
        <v>7834.1670000000004</v>
      </c>
      <c r="H68" s="104"/>
      <c r="I68" s="186"/>
      <c r="J68" s="185">
        <f t="shared" si="1"/>
        <v>0</v>
      </c>
      <c r="K68" s="104">
        <v>1.665</v>
      </c>
      <c r="L68" s="37"/>
      <c r="M68" s="37"/>
      <c r="N68" s="37"/>
      <c r="O68" s="37"/>
      <c r="P68" s="37"/>
      <c r="Q68" s="187">
        <f t="shared" si="2"/>
        <v>7963.439397947468</v>
      </c>
      <c r="R68" s="47"/>
    </row>
    <row r="69" spans="1:18">
      <c r="D69" s="112"/>
      <c r="E69" s="112"/>
      <c r="F69" s="137"/>
      <c r="G69" s="145"/>
      <c r="H69" s="145"/>
      <c r="I69" s="64"/>
      <c r="J69" s="137"/>
      <c r="K69" s="145"/>
      <c r="Q69" s="67"/>
    </row>
    <row r="70" spans="1:18">
      <c r="D70" s="112"/>
      <c r="E70" s="112"/>
      <c r="F70" s="137"/>
      <c r="G70" s="145"/>
      <c r="H70" s="145"/>
      <c r="I70" s="64"/>
      <c r="J70" s="137"/>
      <c r="K70" s="145"/>
      <c r="Q70" s="67"/>
    </row>
    <row r="71" spans="1:18">
      <c r="D71" s="112"/>
      <c r="E71" s="112"/>
      <c r="F71" s="137"/>
      <c r="G71" s="145"/>
      <c r="H71" s="145"/>
      <c r="I71" s="64"/>
      <c r="J71" s="137"/>
      <c r="K71" s="145"/>
      <c r="Q71" s="67"/>
    </row>
    <row r="72" spans="1:18">
      <c r="D72" s="112"/>
      <c r="E72" s="112"/>
      <c r="F72" s="137"/>
      <c r="G72" s="145"/>
      <c r="H72" s="145"/>
      <c r="I72" s="64"/>
      <c r="J72" s="137"/>
      <c r="K72" s="145"/>
      <c r="Q72" s="67"/>
    </row>
    <row r="73" spans="1:18">
      <c r="D73" s="112"/>
      <c r="E73" s="112"/>
      <c r="F73" s="137"/>
      <c r="G73" s="145"/>
      <c r="H73" s="145"/>
      <c r="I73" s="64"/>
      <c r="J73" s="137"/>
      <c r="K73" s="145"/>
      <c r="Q73" s="67"/>
    </row>
    <row r="74" spans="1:18" ht="19.5" thickBot="1">
      <c r="A74" s="35"/>
      <c r="B74" s="164" t="s">
        <v>109</v>
      </c>
      <c r="C74" s="35"/>
      <c r="D74" s="113"/>
      <c r="E74" s="113"/>
      <c r="F74" s="188"/>
      <c r="G74" s="146"/>
      <c r="H74" s="146"/>
      <c r="I74" s="65"/>
      <c r="J74" s="188"/>
      <c r="K74" s="66"/>
      <c r="L74" s="35"/>
      <c r="M74" s="35"/>
      <c r="N74" s="35"/>
      <c r="O74" s="35"/>
      <c r="P74" s="35"/>
      <c r="Q74" s="35"/>
    </row>
    <row r="75" spans="1:18">
      <c r="A75" s="183"/>
      <c r="B75" s="63"/>
      <c r="C75" s="190"/>
      <c r="D75" s="168" t="s">
        <v>1</v>
      </c>
      <c r="E75" s="107" t="s">
        <v>98</v>
      </c>
      <c r="F75" s="169" t="s">
        <v>2</v>
      </c>
      <c r="G75" s="107" t="s">
        <v>99</v>
      </c>
      <c r="H75" s="170" t="s">
        <v>3</v>
      </c>
      <c r="I75" s="170" t="s">
        <v>4</v>
      </c>
      <c r="J75" s="168" t="s">
        <v>100</v>
      </c>
      <c r="K75" s="170" t="s">
        <v>5</v>
      </c>
      <c r="L75" s="168" t="s">
        <v>101</v>
      </c>
      <c r="M75" s="168" t="s">
        <v>6</v>
      </c>
      <c r="N75" s="168" t="s">
        <v>7</v>
      </c>
      <c r="O75" s="168" t="s">
        <v>8</v>
      </c>
      <c r="P75" s="107" t="s">
        <v>115</v>
      </c>
      <c r="Q75" s="171" t="s">
        <v>93</v>
      </c>
      <c r="R75" s="47"/>
    </row>
    <row r="76" spans="1:18">
      <c r="A76" s="176" t="s">
        <v>51</v>
      </c>
      <c r="B76" s="308" t="s">
        <v>19</v>
      </c>
      <c r="C76" s="32" t="s">
        <v>11</v>
      </c>
      <c r="D76" s="33">
        <v>3.5439999999999996</v>
      </c>
      <c r="E76" s="33">
        <v>50.437000000000005</v>
      </c>
      <c r="F76" s="191">
        <f t="shared" ref="F76:F133" si="3">SUM(D76:E76)</f>
        <v>53.981000000000002</v>
      </c>
      <c r="G76" s="49">
        <v>450.31229999999999</v>
      </c>
      <c r="H76" s="49">
        <v>3.9140000000000001</v>
      </c>
      <c r="I76" s="50"/>
      <c r="J76" s="191">
        <f t="shared" ref="J76:J133" si="4">SUM(H76:I76)</f>
        <v>3.9140000000000001</v>
      </c>
      <c r="K76" s="49">
        <v>8.4000000000000005E-2</v>
      </c>
      <c r="L76" s="33"/>
      <c r="M76" s="33"/>
      <c r="N76" s="33"/>
      <c r="O76" s="33"/>
      <c r="P76" s="33"/>
      <c r="Q76" s="175">
        <f t="shared" ref="Q76:Q140" si="5">SUM(F76:G76,J76:P76)</f>
        <v>508.29129999999998</v>
      </c>
      <c r="R76" s="27"/>
    </row>
    <row r="77" spans="1:18">
      <c r="A77" s="166" t="s">
        <v>53</v>
      </c>
      <c r="B77" s="309"/>
      <c r="C77" s="192" t="s">
        <v>13</v>
      </c>
      <c r="D77" s="54">
        <v>403.0721932599908</v>
      </c>
      <c r="E77" s="54">
        <v>3839.076</v>
      </c>
      <c r="F77" s="193">
        <f t="shared" si="3"/>
        <v>4242.1481932599909</v>
      </c>
      <c r="G77" s="68">
        <v>75813.141000000003</v>
      </c>
      <c r="H77" s="68">
        <v>113.51900000000001</v>
      </c>
      <c r="I77" s="63"/>
      <c r="J77" s="193">
        <f t="shared" si="4"/>
        <v>113.51900000000001</v>
      </c>
      <c r="K77" s="68">
        <v>1.665</v>
      </c>
      <c r="L77" s="54"/>
      <c r="M77" s="54"/>
      <c r="N77" s="54"/>
      <c r="O77" s="54"/>
      <c r="P77" s="54"/>
      <c r="Q77" s="180">
        <f t="shared" si="5"/>
        <v>80170.473193259983</v>
      </c>
      <c r="R77" s="27"/>
    </row>
    <row r="78" spans="1:18">
      <c r="A78" s="176" t="s">
        <v>0</v>
      </c>
      <c r="B78" s="306" t="s">
        <v>57</v>
      </c>
      <c r="C78" s="32" t="s">
        <v>11</v>
      </c>
      <c r="D78" s="52">
        <v>6.0408999999999997</v>
      </c>
      <c r="E78" s="52">
        <v>10.981</v>
      </c>
      <c r="F78" s="191">
        <f t="shared" si="3"/>
        <v>17.021899999999999</v>
      </c>
      <c r="G78" s="77">
        <v>0.99180000000000001</v>
      </c>
      <c r="H78" s="77">
        <v>44.057600000000001</v>
      </c>
      <c r="I78" s="174"/>
      <c r="J78" s="191">
        <f t="shared" si="4"/>
        <v>44.057600000000001</v>
      </c>
      <c r="K78" s="77">
        <v>1.1121000000000001</v>
      </c>
      <c r="L78" s="33">
        <v>1.92</v>
      </c>
      <c r="M78" s="33"/>
      <c r="N78" s="33">
        <v>10.6386</v>
      </c>
      <c r="O78" s="33">
        <v>4.2313999999999998</v>
      </c>
      <c r="P78" s="33">
        <v>25.520099999999999</v>
      </c>
      <c r="Q78" s="175">
        <f t="shared" si="5"/>
        <v>105.49349999999998</v>
      </c>
      <c r="R78" s="27"/>
    </row>
    <row r="79" spans="1:18">
      <c r="A79" s="176" t="s">
        <v>31</v>
      </c>
      <c r="B79" s="307"/>
      <c r="C79" s="192" t="s">
        <v>13</v>
      </c>
      <c r="D79" s="53">
        <v>11494.134167799764</v>
      </c>
      <c r="E79" s="53">
        <v>18530.41</v>
      </c>
      <c r="F79" s="193">
        <f t="shared" si="3"/>
        <v>30024.544167799766</v>
      </c>
      <c r="G79" s="78">
        <v>2088.6750000000002</v>
      </c>
      <c r="H79" s="78">
        <v>46516.076999999997</v>
      </c>
      <c r="I79" s="179"/>
      <c r="J79" s="193">
        <f t="shared" si="4"/>
        <v>46516.076999999997</v>
      </c>
      <c r="K79" s="78">
        <v>1318.16</v>
      </c>
      <c r="L79" s="54">
        <v>3070.5909999999999</v>
      </c>
      <c r="M79" s="54"/>
      <c r="N79" s="54">
        <v>11878.424000000001</v>
      </c>
      <c r="O79" s="54">
        <v>5319.732</v>
      </c>
      <c r="P79" s="54">
        <v>27604.523000000001</v>
      </c>
      <c r="Q79" s="180">
        <f t="shared" si="5"/>
        <v>127820.72616779977</v>
      </c>
      <c r="R79" s="27"/>
    </row>
    <row r="80" spans="1:18">
      <c r="A80" s="176" t="s">
        <v>0</v>
      </c>
      <c r="B80" s="306" t="s">
        <v>58</v>
      </c>
      <c r="C80" s="32" t="s">
        <v>11</v>
      </c>
      <c r="D80" s="52"/>
      <c r="E80" s="52"/>
      <c r="F80" s="191">
        <f t="shared" si="3"/>
        <v>0</v>
      </c>
      <c r="G80" s="77"/>
      <c r="H80" s="77">
        <v>4.3400000000000001E-2</v>
      </c>
      <c r="I80" s="174"/>
      <c r="J80" s="191">
        <f t="shared" si="4"/>
        <v>4.3400000000000001E-2</v>
      </c>
      <c r="K80" s="77"/>
      <c r="L80" s="33"/>
      <c r="M80" s="33"/>
      <c r="N80" s="33"/>
      <c r="O80" s="33"/>
      <c r="P80" s="33"/>
      <c r="Q80" s="175">
        <f t="shared" si="5"/>
        <v>4.3400000000000001E-2</v>
      </c>
      <c r="R80" s="27"/>
    </row>
    <row r="81" spans="1:18">
      <c r="A81" s="176" t="s">
        <v>0</v>
      </c>
      <c r="B81" s="307"/>
      <c r="C81" s="192" t="s">
        <v>13</v>
      </c>
      <c r="D81" s="53"/>
      <c r="E81" s="53"/>
      <c r="F81" s="193">
        <f t="shared" si="3"/>
        <v>0</v>
      </c>
      <c r="G81" s="78"/>
      <c r="H81" s="78">
        <v>3.9420000000000002</v>
      </c>
      <c r="I81" s="179"/>
      <c r="J81" s="193">
        <f t="shared" si="4"/>
        <v>3.9420000000000002</v>
      </c>
      <c r="K81" s="78"/>
      <c r="L81" s="54"/>
      <c r="M81" s="54"/>
      <c r="N81" s="54"/>
      <c r="O81" s="54"/>
      <c r="P81" s="54"/>
      <c r="Q81" s="180">
        <f t="shared" si="5"/>
        <v>3.9420000000000002</v>
      </c>
      <c r="R81" s="27"/>
    </row>
    <row r="82" spans="1:18">
      <c r="A82" s="176" t="s">
        <v>59</v>
      </c>
      <c r="B82" s="46" t="s">
        <v>60</v>
      </c>
      <c r="C82" s="32" t="s">
        <v>11</v>
      </c>
      <c r="D82" s="52"/>
      <c r="E82" s="52"/>
      <c r="F82" s="191">
        <f t="shared" si="3"/>
        <v>0</v>
      </c>
      <c r="G82" s="77"/>
      <c r="H82" s="77"/>
      <c r="I82" s="174"/>
      <c r="J82" s="191">
        <f t="shared" si="4"/>
        <v>0</v>
      </c>
      <c r="K82" s="77">
        <v>0.96</v>
      </c>
      <c r="L82" s="33"/>
      <c r="M82" s="33"/>
      <c r="N82" s="33"/>
      <c r="O82" s="33"/>
      <c r="P82" s="33"/>
      <c r="Q82" s="175">
        <f t="shared" si="5"/>
        <v>0.96</v>
      </c>
      <c r="R82" s="27"/>
    </row>
    <row r="83" spans="1:18">
      <c r="A83" s="176"/>
      <c r="B83" s="177" t="s">
        <v>61</v>
      </c>
      <c r="C83" s="192" t="s">
        <v>13</v>
      </c>
      <c r="D83" s="53"/>
      <c r="E83" s="53"/>
      <c r="F83" s="193">
        <f t="shared" si="3"/>
        <v>0</v>
      </c>
      <c r="G83" s="78"/>
      <c r="H83" s="78"/>
      <c r="I83" s="179"/>
      <c r="J83" s="193">
        <f t="shared" si="4"/>
        <v>0</v>
      </c>
      <c r="K83" s="78">
        <v>785.37599999999998</v>
      </c>
      <c r="L83" s="54"/>
      <c r="M83" s="54"/>
      <c r="N83" s="54"/>
      <c r="O83" s="54"/>
      <c r="P83" s="54"/>
      <c r="Q83" s="180">
        <f t="shared" si="5"/>
        <v>785.37599999999998</v>
      </c>
      <c r="R83" s="27"/>
    </row>
    <row r="84" spans="1:18">
      <c r="A84" s="176"/>
      <c r="B84" s="306" t="s">
        <v>62</v>
      </c>
      <c r="C84" s="32" t="s">
        <v>11</v>
      </c>
      <c r="D84" s="52"/>
      <c r="E84" s="52"/>
      <c r="F84" s="191">
        <f t="shared" si="3"/>
        <v>0</v>
      </c>
      <c r="G84" s="77"/>
      <c r="H84" s="77"/>
      <c r="I84" s="174"/>
      <c r="J84" s="191">
        <f t="shared" si="4"/>
        <v>0</v>
      </c>
      <c r="K84" s="77"/>
      <c r="L84" s="33"/>
      <c r="M84" s="33"/>
      <c r="N84" s="33"/>
      <c r="O84" s="33"/>
      <c r="P84" s="33"/>
      <c r="Q84" s="175">
        <f t="shared" si="5"/>
        <v>0</v>
      </c>
      <c r="R84" s="27"/>
    </row>
    <row r="85" spans="1:18">
      <c r="A85" s="176" t="s">
        <v>12</v>
      </c>
      <c r="B85" s="307"/>
      <c r="C85" s="192" t="s">
        <v>13</v>
      </c>
      <c r="D85" s="53"/>
      <c r="E85" s="53"/>
      <c r="F85" s="193">
        <f t="shared" si="3"/>
        <v>0</v>
      </c>
      <c r="G85" s="78"/>
      <c r="H85" s="78"/>
      <c r="I85" s="179"/>
      <c r="J85" s="193">
        <f t="shared" si="4"/>
        <v>0</v>
      </c>
      <c r="K85" s="78"/>
      <c r="L85" s="54"/>
      <c r="M85" s="54"/>
      <c r="N85" s="54"/>
      <c r="O85" s="54"/>
      <c r="P85" s="54"/>
      <c r="Q85" s="180">
        <f t="shared" si="5"/>
        <v>0</v>
      </c>
      <c r="R85" s="27"/>
    </row>
    <row r="86" spans="1:18">
      <c r="A86" s="176"/>
      <c r="B86" s="46" t="s">
        <v>15</v>
      </c>
      <c r="C86" s="32" t="s">
        <v>11</v>
      </c>
      <c r="D86" s="52">
        <v>1.1638999999999999</v>
      </c>
      <c r="E86" s="52">
        <v>1.9703999999999999</v>
      </c>
      <c r="F86" s="191">
        <f t="shared" si="3"/>
        <v>3.1342999999999996</v>
      </c>
      <c r="G86" s="77">
        <v>0.79800000000000004</v>
      </c>
      <c r="H86" s="77">
        <v>72.058800000000005</v>
      </c>
      <c r="I86" s="174"/>
      <c r="J86" s="191">
        <f t="shared" si="4"/>
        <v>72.058800000000005</v>
      </c>
      <c r="K86" s="77">
        <v>0.19589999999999999</v>
      </c>
      <c r="L86" s="33">
        <v>2.0796999999999999</v>
      </c>
      <c r="M86" s="33"/>
      <c r="N86" s="33">
        <v>13.158300000000001</v>
      </c>
      <c r="O86" s="33">
        <v>1.4387000000000001</v>
      </c>
      <c r="P86" s="33">
        <v>7.0265000000000004</v>
      </c>
      <c r="Q86" s="175">
        <f t="shared" si="5"/>
        <v>99.890199999999993</v>
      </c>
      <c r="R86" s="27"/>
    </row>
    <row r="87" spans="1:18">
      <c r="A87" s="176"/>
      <c r="B87" s="177" t="s">
        <v>63</v>
      </c>
      <c r="C87" s="192" t="s">
        <v>13</v>
      </c>
      <c r="D87" s="53">
        <v>2721.3353544949373</v>
      </c>
      <c r="E87" s="53">
        <v>3545.3679999999999</v>
      </c>
      <c r="F87" s="193">
        <f t="shared" si="3"/>
        <v>6266.7033544949372</v>
      </c>
      <c r="G87" s="78">
        <v>1448.8219999999999</v>
      </c>
      <c r="H87" s="78">
        <v>28095.843000000001</v>
      </c>
      <c r="I87" s="179"/>
      <c r="J87" s="193">
        <f t="shared" si="4"/>
        <v>28095.843000000001</v>
      </c>
      <c r="K87" s="78">
        <v>118.364</v>
      </c>
      <c r="L87" s="54">
        <v>1318.7139999999999</v>
      </c>
      <c r="M87" s="54"/>
      <c r="N87" s="54">
        <v>6375.7190000000001</v>
      </c>
      <c r="O87" s="54">
        <v>2202.7069999999999</v>
      </c>
      <c r="P87" s="54">
        <v>13365.851000000001</v>
      </c>
      <c r="Q87" s="180">
        <f t="shared" si="5"/>
        <v>59192.723354494941</v>
      </c>
      <c r="R87" s="27"/>
    </row>
    <row r="88" spans="1:18">
      <c r="A88" s="176" t="s">
        <v>18</v>
      </c>
      <c r="B88" s="308" t="s">
        <v>19</v>
      </c>
      <c r="C88" s="32" t="s">
        <v>11</v>
      </c>
      <c r="D88" s="33">
        <v>7.2047999999999996</v>
      </c>
      <c r="E88" s="33">
        <v>12.9514</v>
      </c>
      <c r="F88" s="191">
        <f t="shared" si="3"/>
        <v>20.156199999999998</v>
      </c>
      <c r="G88" s="49">
        <v>1.7898000000000001</v>
      </c>
      <c r="H88" s="49">
        <v>116.1598</v>
      </c>
      <c r="I88" s="50"/>
      <c r="J88" s="191">
        <f t="shared" si="4"/>
        <v>116.1598</v>
      </c>
      <c r="K88" s="49">
        <v>2.2679999999999998</v>
      </c>
      <c r="L88" s="33">
        <v>3.9996999999999998</v>
      </c>
      <c r="M88" s="33"/>
      <c r="N88" s="33">
        <v>23.796900000000001</v>
      </c>
      <c r="O88" s="33">
        <v>5.6700999999999997</v>
      </c>
      <c r="P88" s="33">
        <v>32.546599999999998</v>
      </c>
      <c r="Q88" s="175">
        <f t="shared" si="5"/>
        <v>206.38709999999998</v>
      </c>
      <c r="R88" s="27"/>
    </row>
    <row r="89" spans="1:18">
      <c r="A89" s="183"/>
      <c r="B89" s="309"/>
      <c r="C89" s="192" t="s">
        <v>13</v>
      </c>
      <c r="D89" s="54">
        <v>14215.469522294701</v>
      </c>
      <c r="E89" s="54">
        <v>22075.777999999998</v>
      </c>
      <c r="F89" s="193">
        <f t="shared" si="3"/>
        <v>36291.247522294696</v>
      </c>
      <c r="G89" s="68">
        <v>3537.4970000000003</v>
      </c>
      <c r="H89" s="68">
        <v>74615.861999999994</v>
      </c>
      <c r="I89" s="63"/>
      <c r="J89" s="193">
        <f t="shared" si="4"/>
        <v>74615.861999999994</v>
      </c>
      <c r="K89" s="68">
        <v>2221.9</v>
      </c>
      <c r="L89" s="54">
        <v>4389.3050000000003</v>
      </c>
      <c r="M89" s="54"/>
      <c r="N89" s="54">
        <v>18254.143</v>
      </c>
      <c r="O89" s="54">
        <v>7522.4390000000003</v>
      </c>
      <c r="P89" s="54">
        <v>40970.374000000003</v>
      </c>
      <c r="Q89" s="180">
        <f t="shared" si="5"/>
        <v>187802.76752229471</v>
      </c>
      <c r="R89" s="27"/>
    </row>
    <row r="90" spans="1:18">
      <c r="A90" s="310" t="s">
        <v>64</v>
      </c>
      <c r="B90" s="311"/>
      <c r="C90" s="32" t="s">
        <v>11</v>
      </c>
      <c r="D90" s="52">
        <v>9.5899999999999999E-2</v>
      </c>
      <c r="E90" s="52">
        <v>0.80900000000000005</v>
      </c>
      <c r="F90" s="191">
        <f t="shared" si="3"/>
        <v>0.90490000000000004</v>
      </c>
      <c r="G90" s="77">
        <v>5.0505000000000004</v>
      </c>
      <c r="H90" s="77">
        <v>12.734</v>
      </c>
      <c r="I90" s="174"/>
      <c r="J90" s="191">
        <f t="shared" si="4"/>
        <v>12.734</v>
      </c>
      <c r="K90" s="77">
        <v>1.9549000000000001</v>
      </c>
      <c r="L90" s="33">
        <v>5.2068000000000003</v>
      </c>
      <c r="M90" s="33"/>
      <c r="N90" s="33">
        <v>4.9099999999999998E-2</v>
      </c>
      <c r="O90" s="33">
        <v>4.0500000000000001E-2</v>
      </c>
      <c r="P90" s="33">
        <v>0.55089999999999995</v>
      </c>
      <c r="Q90" s="175">
        <f t="shared" si="5"/>
        <v>26.491599999999998</v>
      </c>
      <c r="R90" s="27"/>
    </row>
    <row r="91" spans="1:18">
      <c r="A91" s="312"/>
      <c r="B91" s="313"/>
      <c r="C91" s="192" t="s">
        <v>13</v>
      </c>
      <c r="D91" s="53">
        <v>152.25839745399699</v>
      </c>
      <c r="E91" s="53">
        <v>1045.8030000000001</v>
      </c>
      <c r="F91" s="193">
        <f t="shared" si="3"/>
        <v>1198.0613974539972</v>
      </c>
      <c r="G91" s="78">
        <v>7959.8339999999998</v>
      </c>
      <c r="H91" s="78">
        <v>17248.135999999999</v>
      </c>
      <c r="I91" s="179"/>
      <c r="J91" s="193">
        <f t="shared" si="4"/>
        <v>17248.135999999999</v>
      </c>
      <c r="K91" s="78">
        <v>2037.3240000000001</v>
      </c>
      <c r="L91" s="54">
        <v>6400.6310000000003</v>
      </c>
      <c r="M91" s="54"/>
      <c r="N91" s="54">
        <v>51.667000000000002</v>
      </c>
      <c r="O91" s="54">
        <v>39.000999999999998</v>
      </c>
      <c r="P91" s="54">
        <v>602.87199999999996</v>
      </c>
      <c r="Q91" s="180">
        <f t="shared" si="5"/>
        <v>35537.526397453999</v>
      </c>
      <c r="R91" s="27"/>
    </row>
    <row r="92" spans="1:18">
      <c r="A92" s="310" t="s">
        <v>65</v>
      </c>
      <c r="B92" s="311"/>
      <c r="C92" s="32" t="s">
        <v>11</v>
      </c>
      <c r="D92" s="52"/>
      <c r="E92" s="52"/>
      <c r="F92" s="191">
        <f t="shared" si="3"/>
        <v>0</v>
      </c>
      <c r="G92" s="77"/>
      <c r="H92" s="77"/>
      <c r="I92" s="174"/>
      <c r="J92" s="191">
        <f t="shared" si="4"/>
        <v>0</v>
      </c>
      <c r="K92" s="77"/>
      <c r="L92" s="33">
        <v>0.21</v>
      </c>
      <c r="M92" s="33"/>
      <c r="N92" s="33"/>
      <c r="O92" s="33"/>
      <c r="P92" s="33"/>
      <c r="Q92" s="175">
        <f t="shared" si="5"/>
        <v>0.21</v>
      </c>
      <c r="R92" s="27"/>
    </row>
    <row r="93" spans="1:18">
      <c r="A93" s="312"/>
      <c r="B93" s="313"/>
      <c r="C93" s="192" t="s">
        <v>13</v>
      </c>
      <c r="D93" s="53"/>
      <c r="E93" s="53"/>
      <c r="F93" s="193">
        <f t="shared" si="3"/>
        <v>0</v>
      </c>
      <c r="G93" s="78"/>
      <c r="H93" s="78"/>
      <c r="I93" s="179"/>
      <c r="J93" s="193">
        <f t="shared" si="4"/>
        <v>0</v>
      </c>
      <c r="K93" s="78"/>
      <c r="L93" s="54">
        <v>86.4</v>
      </c>
      <c r="M93" s="54"/>
      <c r="N93" s="54"/>
      <c r="O93" s="54"/>
      <c r="P93" s="54"/>
      <c r="Q93" s="180">
        <f t="shared" si="5"/>
        <v>86.4</v>
      </c>
      <c r="R93" s="27"/>
    </row>
    <row r="94" spans="1:18">
      <c r="A94" s="310" t="s">
        <v>66</v>
      </c>
      <c r="B94" s="311"/>
      <c r="C94" s="32" t="s">
        <v>11</v>
      </c>
      <c r="D94" s="52"/>
      <c r="E94" s="52">
        <v>0.153</v>
      </c>
      <c r="F94" s="191">
        <f t="shared" si="3"/>
        <v>0.153</v>
      </c>
      <c r="G94" s="77"/>
      <c r="H94" s="77">
        <v>1.2200000000000001E-2</v>
      </c>
      <c r="I94" s="174"/>
      <c r="J94" s="191">
        <f t="shared" si="4"/>
        <v>1.2200000000000001E-2</v>
      </c>
      <c r="K94" s="77"/>
      <c r="L94" s="33">
        <v>1.2E-2</v>
      </c>
      <c r="M94" s="33"/>
      <c r="N94" s="33"/>
      <c r="O94" s="33"/>
      <c r="P94" s="33"/>
      <c r="Q94" s="175">
        <f t="shared" si="5"/>
        <v>0.1772</v>
      </c>
      <c r="R94" s="27"/>
    </row>
    <row r="95" spans="1:18">
      <c r="A95" s="312"/>
      <c r="B95" s="313"/>
      <c r="C95" s="192" t="s">
        <v>13</v>
      </c>
      <c r="D95" s="53"/>
      <c r="E95" s="53">
        <v>77.760000000000005</v>
      </c>
      <c r="F95" s="193">
        <f t="shared" si="3"/>
        <v>77.760000000000005</v>
      </c>
      <c r="G95" s="78"/>
      <c r="H95" s="78">
        <v>24.062000000000001</v>
      </c>
      <c r="I95" s="179"/>
      <c r="J95" s="193">
        <f t="shared" si="4"/>
        <v>24.062000000000001</v>
      </c>
      <c r="K95" s="78"/>
      <c r="L95" s="54">
        <v>33.253</v>
      </c>
      <c r="M95" s="54"/>
      <c r="N95" s="54"/>
      <c r="O95" s="54"/>
      <c r="P95" s="54"/>
      <c r="Q95" s="180">
        <f t="shared" si="5"/>
        <v>135.07499999999999</v>
      </c>
      <c r="R95" s="27"/>
    </row>
    <row r="96" spans="1:18">
      <c r="A96" s="310" t="s">
        <v>67</v>
      </c>
      <c r="B96" s="311"/>
      <c r="C96" s="32" t="s">
        <v>11</v>
      </c>
      <c r="D96" s="52"/>
      <c r="E96" s="52">
        <v>0.23799999999999999</v>
      </c>
      <c r="F96" s="191">
        <f t="shared" si="3"/>
        <v>0.23799999999999999</v>
      </c>
      <c r="G96" s="77">
        <v>0</v>
      </c>
      <c r="H96" s="77">
        <v>1</v>
      </c>
      <c r="I96" s="174"/>
      <c r="J96" s="191">
        <f t="shared" si="4"/>
        <v>1</v>
      </c>
      <c r="K96" s="77"/>
      <c r="L96" s="33"/>
      <c r="M96" s="33"/>
      <c r="N96" s="33"/>
      <c r="O96" s="33"/>
      <c r="P96" s="33"/>
      <c r="Q96" s="175">
        <f t="shared" si="5"/>
        <v>1.238</v>
      </c>
      <c r="R96" s="27"/>
    </row>
    <row r="97" spans="1:18">
      <c r="A97" s="312"/>
      <c r="B97" s="313"/>
      <c r="C97" s="192" t="s">
        <v>13</v>
      </c>
      <c r="D97" s="53"/>
      <c r="E97" s="53">
        <v>307.15199999999999</v>
      </c>
      <c r="F97" s="193">
        <f t="shared" si="3"/>
        <v>307.15199999999999</v>
      </c>
      <c r="G97" s="78">
        <v>27.324000000000002</v>
      </c>
      <c r="H97" s="78">
        <v>1281.636</v>
      </c>
      <c r="I97" s="179"/>
      <c r="J97" s="193">
        <f t="shared" si="4"/>
        <v>1281.636</v>
      </c>
      <c r="K97" s="78"/>
      <c r="L97" s="54"/>
      <c r="M97" s="54"/>
      <c r="N97" s="54"/>
      <c r="O97" s="54"/>
      <c r="P97" s="54"/>
      <c r="Q97" s="180">
        <f t="shared" si="5"/>
        <v>1616.1120000000001</v>
      </c>
      <c r="R97" s="27"/>
    </row>
    <row r="98" spans="1:18">
      <c r="A98" s="310" t="s">
        <v>68</v>
      </c>
      <c r="B98" s="311"/>
      <c r="C98" s="32" t="s">
        <v>11</v>
      </c>
      <c r="D98" s="52"/>
      <c r="E98" s="52"/>
      <c r="F98" s="191">
        <f t="shared" si="3"/>
        <v>0</v>
      </c>
      <c r="G98" s="77"/>
      <c r="H98" s="77">
        <v>1.1999999999999999E-3</v>
      </c>
      <c r="I98" s="174"/>
      <c r="J98" s="191">
        <f t="shared" si="4"/>
        <v>1.1999999999999999E-3</v>
      </c>
      <c r="K98" s="77"/>
      <c r="L98" s="33"/>
      <c r="M98" s="33"/>
      <c r="N98" s="33"/>
      <c r="O98" s="33"/>
      <c r="P98" s="33"/>
      <c r="Q98" s="175">
        <f t="shared" si="5"/>
        <v>1.1999999999999999E-3</v>
      </c>
      <c r="R98" s="27"/>
    </row>
    <row r="99" spans="1:18">
      <c r="A99" s="312"/>
      <c r="B99" s="313"/>
      <c r="C99" s="192" t="s">
        <v>13</v>
      </c>
      <c r="D99" s="53"/>
      <c r="E99" s="53"/>
      <c r="F99" s="193">
        <f t="shared" si="3"/>
        <v>0</v>
      </c>
      <c r="G99" s="78"/>
      <c r="H99" s="78">
        <v>3.37</v>
      </c>
      <c r="I99" s="179"/>
      <c r="J99" s="193">
        <f t="shared" si="4"/>
        <v>3.37</v>
      </c>
      <c r="K99" s="78"/>
      <c r="L99" s="54"/>
      <c r="M99" s="54"/>
      <c r="N99" s="54"/>
      <c r="O99" s="54"/>
      <c r="P99" s="54"/>
      <c r="Q99" s="180">
        <f t="shared" si="5"/>
        <v>3.37</v>
      </c>
      <c r="R99" s="27"/>
    </row>
    <row r="100" spans="1:18">
      <c r="A100" s="310" t="s">
        <v>69</v>
      </c>
      <c r="B100" s="311"/>
      <c r="C100" s="32" t="s">
        <v>11</v>
      </c>
      <c r="D100" s="52"/>
      <c r="E100" s="52"/>
      <c r="F100" s="191">
        <f t="shared" si="3"/>
        <v>0</v>
      </c>
      <c r="G100" s="77"/>
      <c r="H100" s="77"/>
      <c r="I100" s="174"/>
      <c r="J100" s="191">
        <f t="shared" si="4"/>
        <v>0</v>
      </c>
      <c r="K100" s="77"/>
      <c r="L100" s="33"/>
      <c r="M100" s="33"/>
      <c r="N100" s="33"/>
      <c r="O100" s="33"/>
      <c r="P100" s="33"/>
      <c r="Q100" s="175">
        <f t="shared" si="5"/>
        <v>0</v>
      </c>
      <c r="R100" s="27"/>
    </row>
    <row r="101" spans="1:18">
      <c r="A101" s="312"/>
      <c r="B101" s="313"/>
      <c r="C101" s="192" t="s">
        <v>13</v>
      </c>
      <c r="D101" s="53"/>
      <c r="E101" s="53"/>
      <c r="F101" s="193">
        <f t="shared" si="3"/>
        <v>0</v>
      </c>
      <c r="G101" s="78"/>
      <c r="H101" s="78"/>
      <c r="I101" s="179"/>
      <c r="J101" s="193">
        <f t="shared" si="4"/>
        <v>0</v>
      </c>
      <c r="K101" s="78"/>
      <c r="L101" s="54"/>
      <c r="M101" s="54"/>
      <c r="N101" s="54"/>
      <c r="O101" s="54"/>
      <c r="P101" s="54"/>
      <c r="Q101" s="180">
        <f t="shared" si="5"/>
        <v>0</v>
      </c>
      <c r="R101" s="27"/>
    </row>
    <row r="102" spans="1:18">
      <c r="A102" s="310" t="s">
        <v>70</v>
      </c>
      <c r="B102" s="311"/>
      <c r="C102" s="32" t="s">
        <v>11</v>
      </c>
      <c r="D102" s="52">
        <v>4.1486999999999998</v>
      </c>
      <c r="E102" s="52">
        <v>596.41769999999997</v>
      </c>
      <c r="F102" s="191">
        <f t="shared" si="3"/>
        <v>600.56639999999993</v>
      </c>
      <c r="G102" s="77">
        <v>41.6447</v>
      </c>
      <c r="H102" s="77">
        <v>522.92949999999996</v>
      </c>
      <c r="I102" s="174"/>
      <c r="J102" s="191">
        <f t="shared" si="4"/>
        <v>522.92949999999996</v>
      </c>
      <c r="K102" s="77">
        <v>122.0166</v>
      </c>
      <c r="L102" s="33">
        <v>16.968800000000002</v>
      </c>
      <c r="M102" s="33"/>
      <c r="N102" s="33">
        <v>29.685400000000001</v>
      </c>
      <c r="O102" s="33">
        <v>1.8485</v>
      </c>
      <c r="P102" s="33">
        <v>3.2094</v>
      </c>
      <c r="Q102" s="175">
        <f t="shared" si="5"/>
        <v>1338.8693000000001</v>
      </c>
      <c r="R102" s="27"/>
    </row>
    <row r="103" spans="1:18">
      <c r="A103" s="312"/>
      <c r="B103" s="313"/>
      <c r="C103" s="192" t="s">
        <v>13</v>
      </c>
      <c r="D103" s="53">
        <v>9019.3617291819028</v>
      </c>
      <c r="E103" s="53">
        <v>156299.10200000001</v>
      </c>
      <c r="F103" s="193">
        <f t="shared" si="3"/>
        <v>165318.46372918191</v>
      </c>
      <c r="G103" s="78">
        <v>10705.460999999999</v>
      </c>
      <c r="H103" s="78">
        <v>141250.663</v>
      </c>
      <c r="I103" s="179"/>
      <c r="J103" s="193">
        <f t="shared" si="4"/>
        <v>141250.663</v>
      </c>
      <c r="K103" s="78">
        <v>15035.880999999999</v>
      </c>
      <c r="L103" s="54">
        <v>2798.36</v>
      </c>
      <c r="M103" s="54"/>
      <c r="N103" s="54">
        <v>14304.032999999999</v>
      </c>
      <c r="O103" s="54">
        <v>2156.915</v>
      </c>
      <c r="P103" s="54">
        <v>2429.337</v>
      </c>
      <c r="Q103" s="180">
        <f t="shared" si="5"/>
        <v>353999.11372918187</v>
      </c>
      <c r="R103" s="27"/>
    </row>
    <row r="104" spans="1:18">
      <c r="A104" s="314" t="s">
        <v>71</v>
      </c>
      <c r="B104" s="315"/>
      <c r="C104" s="32" t="s">
        <v>11</v>
      </c>
      <c r="D104" s="33">
        <v>407.84</v>
      </c>
      <c r="E104" s="33">
        <v>906.24099999999999</v>
      </c>
      <c r="F104" s="191">
        <f t="shared" si="3"/>
        <v>1314.0809999999999</v>
      </c>
      <c r="G104" s="49">
        <v>6463.651499999999</v>
      </c>
      <c r="H104" s="49">
        <v>6623.1043000000009</v>
      </c>
      <c r="I104" s="50"/>
      <c r="J104" s="191">
        <f t="shared" si="4"/>
        <v>6623.1043000000009</v>
      </c>
      <c r="K104" s="49">
        <v>3113.0856000000003</v>
      </c>
      <c r="L104" s="33">
        <v>124.43464999999999</v>
      </c>
      <c r="M104" s="33"/>
      <c r="N104" s="33">
        <v>56.741300000000003</v>
      </c>
      <c r="O104" s="33">
        <v>7.5998000000000001</v>
      </c>
      <c r="P104" s="33">
        <v>36.671500000000002</v>
      </c>
      <c r="Q104" s="175">
        <f t="shared" si="5"/>
        <v>17739.369650000004</v>
      </c>
      <c r="R104" s="27"/>
    </row>
    <row r="105" spans="1:18">
      <c r="A105" s="316"/>
      <c r="B105" s="317"/>
      <c r="C105" s="192" t="s">
        <v>13</v>
      </c>
      <c r="D105" s="54">
        <v>253737.30175710804</v>
      </c>
      <c r="E105" s="54">
        <v>460331.864</v>
      </c>
      <c r="F105" s="193">
        <f t="shared" si="3"/>
        <v>714069.16575710801</v>
      </c>
      <c r="G105" s="68">
        <v>2627109.0030000005</v>
      </c>
      <c r="H105" s="68">
        <v>1496003.2080000001</v>
      </c>
      <c r="I105" s="63"/>
      <c r="J105" s="193">
        <f t="shared" si="4"/>
        <v>1496003.2080000001</v>
      </c>
      <c r="K105" s="68">
        <v>602230.66300000018</v>
      </c>
      <c r="L105" s="54">
        <v>25826.719000000001</v>
      </c>
      <c r="M105" s="54"/>
      <c r="N105" s="54">
        <v>32873.31</v>
      </c>
      <c r="O105" s="54">
        <v>9743.9520000000011</v>
      </c>
      <c r="P105" s="54">
        <v>44278.933000000005</v>
      </c>
      <c r="Q105" s="180">
        <f t="shared" si="5"/>
        <v>5552134.9537571073</v>
      </c>
      <c r="R105" s="27"/>
    </row>
    <row r="106" spans="1:18">
      <c r="A106" s="172" t="s">
        <v>0</v>
      </c>
      <c r="B106" s="306" t="s">
        <v>72</v>
      </c>
      <c r="C106" s="32" t="s">
        <v>11</v>
      </c>
      <c r="D106" s="52"/>
      <c r="E106" s="52"/>
      <c r="F106" s="191">
        <f t="shared" si="3"/>
        <v>0</v>
      </c>
      <c r="G106" s="77"/>
      <c r="H106" s="77"/>
      <c r="I106" s="174"/>
      <c r="J106" s="191">
        <f t="shared" si="4"/>
        <v>0</v>
      </c>
      <c r="K106" s="77"/>
      <c r="L106" s="33"/>
      <c r="M106" s="33"/>
      <c r="N106" s="33"/>
      <c r="O106" s="33"/>
      <c r="P106" s="33"/>
      <c r="Q106" s="175">
        <f t="shared" si="5"/>
        <v>0</v>
      </c>
      <c r="R106" s="27"/>
    </row>
    <row r="107" spans="1:18">
      <c r="A107" s="172" t="s">
        <v>0</v>
      </c>
      <c r="B107" s="307"/>
      <c r="C107" s="192" t="s">
        <v>13</v>
      </c>
      <c r="D107" s="53"/>
      <c r="E107" s="53"/>
      <c r="F107" s="193">
        <f t="shared" si="3"/>
        <v>0</v>
      </c>
      <c r="G107" s="78"/>
      <c r="H107" s="78"/>
      <c r="I107" s="179"/>
      <c r="J107" s="193">
        <f t="shared" si="4"/>
        <v>0</v>
      </c>
      <c r="K107" s="78"/>
      <c r="L107" s="54"/>
      <c r="M107" s="54"/>
      <c r="N107" s="54"/>
      <c r="O107" s="54"/>
      <c r="P107" s="54"/>
      <c r="Q107" s="180">
        <f t="shared" si="5"/>
        <v>0</v>
      </c>
      <c r="R107" s="27"/>
    </row>
    <row r="108" spans="1:18">
      <c r="A108" s="176" t="s">
        <v>73</v>
      </c>
      <c r="B108" s="306" t="s">
        <v>74</v>
      </c>
      <c r="C108" s="32" t="s">
        <v>11</v>
      </c>
      <c r="D108" s="52">
        <v>0.43790000000000001</v>
      </c>
      <c r="E108" s="52">
        <v>0.38400000000000001</v>
      </c>
      <c r="F108" s="191">
        <f t="shared" si="3"/>
        <v>0.82190000000000007</v>
      </c>
      <c r="G108" s="77">
        <v>4.5122999999999998</v>
      </c>
      <c r="H108" s="77">
        <v>16.439800000000002</v>
      </c>
      <c r="I108" s="174"/>
      <c r="J108" s="191">
        <f t="shared" si="4"/>
        <v>16.439800000000002</v>
      </c>
      <c r="K108" s="77">
        <v>11.698399999999999</v>
      </c>
      <c r="L108" s="33">
        <v>14.907999999999999</v>
      </c>
      <c r="M108" s="33"/>
      <c r="N108" s="33">
        <v>1.0200000000000001E-2</v>
      </c>
      <c r="O108" s="33">
        <v>1.3371999999999999</v>
      </c>
      <c r="P108" s="33">
        <v>2.9443000000000001</v>
      </c>
      <c r="Q108" s="175">
        <f t="shared" si="5"/>
        <v>52.6721</v>
      </c>
      <c r="R108" s="27"/>
    </row>
    <row r="109" spans="1:18">
      <c r="A109" s="176" t="s">
        <v>0</v>
      </c>
      <c r="B109" s="307"/>
      <c r="C109" s="192" t="s">
        <v>13</v>
      </c>
      <c r="D109" s="53">
        <v>174.94919707457069</v>
      </c>
      <c r="E109" s="53">
        <v>422.49599999999998</v>
      </c>
      <c r="F109" s="193">
        <f t="shared" si="3"/>
        <v>597.44519707457061</v>
      </c>
      <c r="G109" s="78">
        <v>3215.0039999999999</v>
      </c>
      <c r="H109" s="78">
        <v>9560.6190000000006</v>
      </c>
      <c r="I109" s="179"/>
      <c r="J109" s="193">
        <f t="shared" si="4"/>
        <v>9560.6190000000006</v>
      </c>
      <c r="K109" s="78">
        <v>6414.8010000000004</v>
      </c>
      <c r="L109" s="54">
        <v>9672.893</v>
      </c>
      <c r="M109" s="54"/>
      <c r="N109" s="54">
        <v>2.4510000000000001</v>
      </c>
      <c r="O109" s="54">
        <v>671.86800000000005</v>
      </c>
      <c r="P109" s="54">
        <v>1902.424</v>
      </c>
      <c r="Q109" s="180">
        <f t="shared" si="5"/>
        <v>32037.50519707457</v>
      </c>
      <c r="R109" s="27"/>
    </row>
    <row r="110" spans="1:18">
      <c r="A110" s="176" t="s">
        <v>0</v>
      </c>
      <c r="B110" s="306" t="s">
        <v>75</v>
      </c>
      <c r="C110" s="32" t="s">
        <v>11</v>
      </c>
      <c r="D110" s="52">
        <v>2.3E-2</v>
      </c>
      <c r="E110" s="52">
        <v>1.409</v>
      </c>
      <c r="F110" s="191">
        <f t="shared" si="3"/>
        <v>1.4319999999999999</v>
      </c>
      <c r="G110" s="77">
        <v>2.0480999999999998</v>
      </c>
      <c r="H110" s="77">
        <v>3.0863999999999998</v>
      </c>
      <c r="I110" s="174"/>
      <c r="J110" s="191">
        <f t="shared" si="4"/>
        <v>3.0863999999999998</v>
      </c>
      <c r="K110" s="77">
        <v>1.3488</v>
      </c>
      <c r="L110" s="33">
        <v>0.14799999999999999</v>
      </c>
      <c r="M110" s="33"/>
      <c r="N110" s="33">
        <v>1.8E-3</v>
      </c>
      <c r="O110" s="33"/>
      <c r="P110" s="33"/>
      <c r="Q110" s="175">
        <f t="shared" si="5"/>
        <v>8.0650999999999993</v>
      </c>
      <c r="R110" s="27"/>
    </row>
    <row r="111" spans="1:18">
      <c r="A111" s="176"/>
      <c r="B111" s="307"/>
      <c r="C111" s="192" t="s">
        <v>13</v>
      </c>
      <c r="D111" s="53">
        <v>39.419999340834806</v>
      </c>
      <c r="E111" s="53">
        <v>544.27700000000004</v>
      </c>
      <c r="F111" s="193">
        <f t="shared" si="3"/>
        <v>583.69699934083485</v>
      </c>
      <c r="G111" s="78">
        <v>753.92700000000002</v>
      </c>
      <c r="H111" s="78">
        <v>843.22</v>
      </c>
      <c r="I111" s="179"/>
      <c r="J111" s="193">
        <f t="shared" si="4"/>
        <v>843.22</v>
      </c>
      <c r="K111" s="78">
        <v>107.84</v>
      </c>
      <c r="L111" s="54">
        <v>36.792000000000002</v>
      </c>
      <c r="M111" s="54"/>
      <c r="N111" s="54">
        <v>0.38900000000000001</v>
      </c>
      <c r="O111" s="54"/>
      <c r="P111" s="54"/>
      <c r="Q111" s="180">
        <f t="shared" si="5"/>
        <v>2325.8649993408349</v>
      </c>
      <c r="R111" s="27"/>
    </row>
    <row r="112" spans="1:18">
      <c r="A112" s="176" t="s">
        <v>76</v>
      </c>
      <c r="B112" s="306" t="s">
        <v>77</v>
      </c>
      <c r="C112" s="32" t="s">
        <v>11</v>
      </c>
      <c r="D112" s="52">
        <v>4.3E-3</v>
      </c>
      <c r="E112" s="52">
        <v>7.9600000000000004E-2</v>
      </c>
      <c r="F112" s="191">
        <f t="shared" si="3"/>
        <v>8.3900000000000002E-2</v>
      </c>
      <c r="G112" s="77">
        <v>1.43E-2</v>
      </c>
      <c r="H112" s="77">
        <v>0.54790000000000005</v>
      </c>
      <c r="I112" s="174"/>
      <c r="J112" s="191">
        <f t="shared" si="4"/>
        <v>0.54790000000000005</v>
      </c>
      <c r="K112" s="77">
        <v>2.9399999999999999E-2</v>
      </c>
      <c r="L112" s="33">
        <v>1E-3</v>
      </c>
      <c r="M112" s="33"/>
      <c r="N112" s="33">
        <v>1.77E-2</v>
      </c>
      <c r="O112" s="33"/>
      <c r="P112" s="33">
        <v>6.3E-2</v>
      </c>
      <c r="Q112" s="175">
        <f t="shared" si="5"/>
        <v>0.7572000000000001</v>
      </c>
      <c r="R112" s="27"/>
    </row>
    <row r="113" spans="1:18">
      <c r="A113" s="176"/>
      <c r="B113" s="307"/>
      <c r="C113" s="192" t="s">
        <v>13</v>
      </c>
      <c r="D113" s="53">
        <v>5.3135999111481436</v>
      </c>
      <c r="E113" s="53">
        <v>133.53100000000001</v>
      </c>
      <c r="F113" s="193">
        <f t="shared" si="3"/>
        <v>138.84459991114815</v>
      </c>
      <c r="G113" s="78">
        <v>44.628</v>
      </c>
      <c r="H113" s="78">
        <v>433.14299999999997</v>
      </c>
      <c r="I113" s="179"/>
      <c r="J113" s="193">
        <f t="shared" si="4"/>
        <v>433.14299999999997</v>
      </c>
      <c r="K113" s="78">
        <v>45.856999999999999</v>
      </c>
      <c r="L113" s="54">
        <v>0.32400000000000001</v>
      </c>
      <c r="M113" s="54"/>
      <c r="N113" s="54">
        <v>7.56</v>
      </c>
      <c r="O113" s="54"/>
      <c r="P113" s="54">
        <v>61.537999999999997</v>
      </c>
      <c r="Q113" s="180">
        <f t="shared" si="5"/>
        <v>731.89459991114802</v>
      </c>
      <c r="R113" s="27"/>
    </row>
    <row r="114" spans="1:18">
      <c r="A114" s="176"/>
      <c r="B114" s="306" t="s">
        <v>78</v>
      </c>
      <c r="C114" s="32" t="s">
        <v>11</v>
      </c>
      <c r="D114" s="52">
        <v>1.5126999999999999</v>
      </c>
      <c r="E114" s="52">
        <v>1.9109</v>
      </c>
      <c r="F114" s="191">
        <f t="shared" si="3"/>
        <v>3.4236</v>
      </c>
      <c r="G114" s="77">
        <v>0.2417</v>
      </c>
      <c r="H114" s="77">
        <v>0.64100000000000001</v>
      </c>
      <c r="I114" s="174"/>
      <c r="J114" s="191">
        <f t="shared" si="4"/>
        <v>0.64100000000000001</v>
      </c>
      <c r="K114" s="77">
        <v>7.4800000000000005E-2</v>
      </c>
      <c r="L114" s="33">
        <v>0.69979999999999998</v>
      </c>
      <c r="M114" s="33">
        <v>0.124</v>
      </c>
      <c r="N114" s="33">
        <v>7.5218999999999996</v>
      </c>
      <c r="O114" s="33">
        <v>4.36E-2</v>
      </c>
      <c r="P114" s="33">
        <v>8.9579000000000004</v>
      </c>
      <c r="Q114" s="175">
        <f t="shared" si="5"/>
        <v>21.728299999999997</v>
      </c>
      <c r="R114" s="27"/>
    </row>
    <row r="115" spans="1:18">
      <c r="A115" s="176"/>
      <c r="B115" s="307"/>
      <c r="C115" s="192" t="s">
        <v>13</v>
      </c>
      <c r="D115" s="53">
        <v>889.4177851275175</v>
      </c>
      <c r="E115" s="53">
        <v>1082.885</v>
      </c>
      <c r="F115" s="193">
        <f t="shared" si="3"/>
        <v>1972.3027851275174</v>
      </c>
      <c r="G115" s="78">
        <v>277.02300000000002</v>
      </c>
      <c r="H115" s="78">
        <v>1115.2080000000001</v>
      </c>
      <c r="I115" s="179"/>
      <c r="J115" s="193">
        <f t="shared" si="4"/>
        <v>1115.2080000000001</v>
      </c>
      <c r="K115" s="78">
        <v>56.802999999999997</v>
      </c>
      <c r="L115" s="54">
        <v>584.36</v>
      </c>
      <c r="M115" s="54">
        <v>80.352000000000004</v>
      </c>
      <c r="N115" s="54">
        <v>2839.7550000000001</v>
      </c>
      <c r="O115" s="54">
        <v>37.043999999999997</v>
      </c>
      <c r="P115" s="54">
        <v>3968.9450000000002</v>
      </c>
      <c r="Q115" s="180">
        <f t="shared" si="5"/>
        <v>10931.792785127518</v>
      </c>
      <c r="R115" s="27"/>
    </row>
    <row r="116" spans="1:18">
      <c r="A116" s="176" t="s">
        <v>79</v>
      </c>
      <c r="B116" s="306" t="s">
        <v>80</v>
      </c>
      <c r="C116" s="32" t="s">
        <v>11</v>
      </c>
      <c r="D116" s="52"/>
      <c r="E116" s="52"/>
      <c r="F116" s="191">
        <f t="shared" si="3"/>
        <v>0</v>
      </c>
      <c r="G116" s="77"/>
      <c r="H116" s="77"/>
      <c r="I116" s="174"/>
      <c r="J116" s="191">
        <f t="shared" si="4"/>
        <v>0</v>
      </c>
      <c r="K116" s="77"/>
      <c r="L116" s="33"/>
      <c r="M116" s="33"/>
      <c r="N116" s="33"/>
      <c r="O116" s="33"/>
      <c r="P116" s="33"/>
      <c r="Q116" s="175">
        <f t="shared" si="5"/>
        <v>0</v>
      </c>
      <c r="R116" s="27"/>
    </row>
    <row r="117" spans="1:18">
      <c r="A117" s="176"/>
      <c r="B117" s="307"/>
      <c r="C117" s="192" t="s">
        <v>13</v>
      </c>
      <c r="D117" s="53"/>
      <c r="E117" s="53"/>
      <c r="F117" s="193">
        <f t="shared" si="3"/>
        <v>0</v>
      </c>
      <c r="G117" s="78"/>
      <c r="H117" s="78"/>
      <c r="I117" s="179"/>
      <c r="J117" s="193">
        <f t="shared" si="4"/>
        <v>0</v>
      </c>
      <c r="K117" s="78"/>
      <c r="L117" s="54"/>
      <c r="M117" s="54"/>
      <c r="N117" s="54"/>
      <c r="O117" s="54"/>
      <c r="P117" s="54"/>
      <c r="Q117" s="180">
        <f t="shared" si="5"/>
        <v>0</v>
      </c>
      <c r="R117" s="27"/>
    </row>
    <row r="118" spans="1:18">
      <c r="A118" s="176"/>
      <c r="B118" s="306" t="s">
        <v>81</v>
      </c>
      <c r="C118" s="32" t="s">
        <v>11</v>
      </c>
      <c r="D118" s="52">
        <v>5.0000000000000001E-3</v>
      </c>
      <c r="E118" s="52">
        <v>1.2999999999999999E-2</v>
      </c>
      <c r="F118" s="191">
        <f t="shared" si="3"/>
        <v>1.7999999999999999E-2</v>
      </c>
      <c r="G118" s="77"/>
      <c r="H118" s="77"/>
      <c r="I118" s="174"/>
      <c r="J118" s="191">
        <f t="shared" si="4"/>
        <v>0</v>
      </c>
      <c r="K118" s="77"/>
      <c r="L118" s="33"/>
      <c r="M118" s="33"/>
      <c r="N118" s="33"/>
      <c r="O118" s="33"/>
      <c r="P118" s="33"/>
      <c r="Q118" s="175">
        <f t="shared" si="5"/>
        <v>1.7999999999999999E-2</v>
      </c>
      <c r="R118" s="27"/>
    </row>
    <row r="119" spans="1:18">
      <c r="A119" s="176"/>
      <c r="B119" s="307"/>
      <c r="C119" s="192" t="s">
        <v>13</v>
      </c>
      <c r="D119" s="53">
        <v>1.2959999783288154</v>
      </c>
      <c r="E119" s="53">
        <v>4.1040000000000001</v>
      </c>
      <c r="F119" s="193">
        <f t="shared" si="3"/>
        <v>5.3999999783288155</v>
      </c>
      <c r="G119" s="78"/>
      <c r="H119" s="78"/>
      <c r="I119" s="179"/>
      <c r="J119" s="193">
        <f t="shared" si="4"/>
        <v>0</v>
      </c>
      <c r="K119" s="78"/>
      <c r="L119" s="54"/>
      <c r="M119" s="54"/>
      <c r="N119" s="54"/>
      <c r="O119" s="54"/>
      <c r="P119" s="54"/>
      <c r="Q119" s="180">
        <f t="shared" si="5"/>
        <v>5.3999999783288155</v>
      </c>
      <c r="R119" s="27"/>
    </row>
    <row r="120" spans="1:18">
      <c r="A120" s="176" t="s">
        <v>82</v>
      </c>
      <c r="B120" s="306" t="s">
        <v>83</v>
      </c>
      <c r="C120" s="32" t="s">
        <v>11</v>
      </c>
      <c r="D120" s="52">
        <v>1.05</v>
      </c>
      <c r="E120" s="52"/>
      <c r="F120" s="191">
        <f t="shared" si="3"/>
        <v>1.05</v>
      </c>
      <c r="G120" s="77"/>
      <c r="H120" s="77"/>
      <c r="I120" s="174"/>
      <c r="J120" s="191">
        <f t="shared" si="4"/>
        <v>0</v>
      </c>
      <c r="K120" s="77">
        <v>0.495</v>
      </c>
      <c r="L120" s="33"/>
      <c r="M120" s="33"/>
      <c r="N120" s="33"/>
      <c r="O120" s="33"/>
      <c r="P120" s="33"/>
      <c r="Q120" s="175">
        <f t="shared" si="5"/>
        <v>1.5449999999999999</v>
      </c>
      <c r="R120" s="27"/>
    </row>
    <row r="121" spans="1:18">
      <c r="A121" s="176"/>
      <c r="B121" s="307"/>
      <c r="C121" s="192" t="s">
        <v>13</v>
      </c>
      <c r="D121" s="53">
        <v>624.67198955448907</v>
      </c>
      <c r="E121" s="53"/>
      <c r="F121" s="193">
        <f t="shared" si="3"/>
        <v>624.67198955448907</v>
      </c>
      <c r="G121" s="78"/>
      <c r="H121" s="78"/>
      <c r="I121" s="179"/>
      <c r="J121" s="193">
        <f t="shared" si="4"/>
        <v>0</v>
      </c>
      <c r="K121" s="78">
        <v>53.46</v>
      </c>
      <c r="L121" s="54"/>
      <c r="M121" s="54"/>
      <c r="N121" s="54"/>
      <c r="O121" s="54"/>
      <c r="P121" s="54"/>
      <c r="Q121" s="180">
        <f t="shared" si="5"/>
        <v>678.13198955448911</v>
      </c>
      <c r="R121" s="27"/>
    </row>
    <row r="122" spans="1:18">
      <c r="A122" s="176"/>
      <c r="B122" s="306" t="s">
        <v>84</v>
      </c>
      <c r="C122" s="32" t="s">
        <v>11</v>
      </c>
      <c r="D122" s="52">
        <v>6.9169</v>
      </c>
      <c r="E122" s="52">
        <v>0.23680000000000001</v>
      </c>
      <c r="F122" s="191">
        <f t="shared" si="3"/>
        <v>7.1536999999999997</v>
      </c>
      <c r="G122" s="77">
        <v>2.1699000000000002</v>
      </c>
      <c r="H122" s="77">
        <v>3.6831999999999998</v>
      </c>
      <c r="I122" s="174"/>
      <c r="J122" s="191">
        <f t="shared" si="4"/>
        <v>3.6831999999999998</v>
      </c>
      <c r="K122" s="77"/>
      <c r="L122" s="33">
        <v>7.8</v>
      </c>
      <c r="M122" s="33"/>
      <c r="N122" s="33"/>
      <c r="O122" s="33"/>
      <c r="P122" s="33">
        <v>0.90500000000000003</v>
      </c>
      <c r="Q122" s="175">
        <f t="shared" si="5"/>
        <v>21.7118</v>
      </c>
      <c r="R122" s="27"/>
    </row>
    <row r="123" spans="1:18">
      <c r="A123" s="176"/>
      <c r="B123" s="307"/>
      <c r="C123" s="192" t="s">
        <v>13</v>
      </c>
      <c r="D123" s="53">
        <v>5000.8751163774004</v>
      </c>
      <c r="E123" s="53">
        <v>184.67500000000001</v>
      </c>
      <c r="F123" s="193">
        <f t="shared" si="3"/>
        <v>5185.5501163774006</v>
      </c>
      <c r="G123" s="78">
        <v>4054.27</v>
      </c>
      <c r="H123" s="78">
        <v>3301.3310000000001</v>
      </c>
      <c r="I123" s="179"/>
      <c r="J123" s="193">
        <f t="shared" si="4"/>
        <v>3301.3310000000001</v>
      </c>
      <c r="K123" s="78"/>
      <c r="L123" s="54">
        <v>3525.962</v>
      </c>
      <c r="M123" s="54"/>
      <c r="N123" s="54"/>
      <c r="O123" s="54"/>
      <c r="P123" s="54">
        <v>641.69600000000003</v>
      </c>
      <c r="Q123" s="180">
        <f t="shared" si="5"/>
        <v>16708.809116377401</v>
      </c>
      <c r="R123" s="27"/>
    </row>
    <row r="124" spans="1:18">
      <c r="A124" s="176" t="s">
        <v>18</v>
      </c>
      <c r="B124" s="306" t="s">
        <v>85</v>
      </c>
      <c r="C124" s="32" t="s">
        <v>11</v>
      </c>
      <c r="D124" s="52">
        <v>0.40960000000000002</v>
      </c>
      <c r="E124" s="52">
        <v>5.0099999999999999E-2</v>
      </c>
      <c r="F124" s="191">
        <f t="shared" si="3"/>
        <v>0.4597</v>
      </c>
      <c r="G124" s="77">
        <v>0.27539999999999998</v>
      </c>
      <c r="H124" s="77">
        <v>6.1285999999999996</v>
      </c>
      <c r="I124" s="174"/>
      <c r="J124" s="191">
        <f t="shared" si="4"/>
        <v>6.1285999999999996</v>
      </c>
      <c r="K124" s="77">
        <v>13.4474</v>
      </c>
      <c r="L124" s="33">
        <v>16.311699999999998</v>
      </c>
      <c r="M124" s="33"/>
      <c r="N124" s="33"/>
      <c r="O124" s="33"/>
      <c r="P124" s="33">
        <v>7.9200000000000007E-2</v>
      </c>
      <c r="Q124" s="175">
        <f t="shared" si="5"/>
        <v>36.701999999999998</v>
      </c>
      <c r="R124" s="27"/>
    </row>
    <row r="125" spans="1:18">
      <c r="A125" s="27"/>
      <c r="B125" s="307"/>
      <c r="C125" s="192" t="s">
        <v>13</v>
      </c>
      <c r="D125" s="53">
        <v>2422.3211594949307</v>
      </c>
      <c r="E125" s="53">
        <v>44.570999999999998</v>
      </c>
      <c r="F125" s="193">
        <f t="shared" si="3"/>
        <v>2466.8921594949306</v>
      </c>
      <c r="G125" s="78">
        <v>168.41399999999999</v>
      </c>
      <c r="H125" s="78">
        <v>3893.011</v>
      </c>
      <c r="I125" s="179"/>
      <c r="J125" s="193">
        <f t="shared" si="4"/>
        <v>3893.011</v>
      </c>
      <c r="K125" s="78">
        <v>4489.4369999999999</v>
      </c>
      <c r="L125" s="54">
        <v>4633.7020000000002</v>
      </c>
      <c r="M125" s="54"/>
      <c r="N125" s="54"/>
      <c r="O125" s="54"/>
      <c r="P125" s="54">
        <v>46.613</v>
      </c>
      <c r="Q125" s="180">
        <f t="shared" si="5"/>
        <v>15698.069159494929</v>
      </c>
      <c r="R125" s="27"/>
    </row>
    <row r="126" spans="1:18">
      <c r="A126" s="27"/>
      <c r="B126" s="46" t="s">
        <v>15</v>
      </c>
      <c r="C126" s="32" t="s">
        <v>11</v>
      </c>
      <c r="D126" s="52">
        <v>0.3921</v>
      </c>
      <c r="E126" s="52">
        <v>1.34E-2</v>
      </c>
      <c r="F126" s="191">
        <f t="shared" si="3"/>
        <v>0.40550000000000003</v>
      </c>
      <c r="G126" s="77">
        <v>5.149</v>
      </c>
      <c r="H126" s="77">
        <v>3.6387</v>
      </c>
      <c r="I126" s="174"/>
      <c r="J126" s="191">
        <f t="shared" si="4"/>
        <v>3.6387</v>
      </c>
      <c r="K126" s="77">
        <v>0.224</v>
      </c>
      <c r="L126" s="33">
        <v>9.4055</v>
      </c>
      <c r="M126" s="33"/>
      <c r="N126" s="33"/>
      <c r="O126" s="33"/>
      <c r="P126" s="33"/>
      <c r="Q126" s="175">
        <f t="shared" si="5"/>
        <v>18.822700000000001</v>
      </c>
      <c r="R126" s="27"/>
    </row>
    <row r="127" spans="1:18">
      <c r="A127" s="27"/>
      <c r="B127" s="177" t="s">
        <v>86</v>
      </c>
      <c r="C127" s="192" t="s">
        <v>13</v>
      </c>
      <c r="D127" s="53">
        <v>237.25439603272849</v>
      </c>
      <c r="E127" s="53">
        <v>36.18</v>
      </c>
      <c r="F127" s="193">
        <f t="shared" si="3"/>
        <v>273.4343960327285</v>
      </c>
      <c r="G127" s="78">
        <v>2205.2620000000002</v>
      </c>
      <c r="H127" s="78">
        <v>4123.9040000000005</v>
      </c>
      <c r="I127" s="179"/>
      <c r="J127" s="193">
        <f t="shared" si="4"/>
        <v>4123.9040000000005</v>
      </c>
      <c r="K127" s="78">
        <v>43.545999999999999</v>
      </c>
      <c r="L127" s="54">
        <v>990.92100000000005</v>
      </c>
      <c r="M127" s="54"/>
      <c r="N127" s="54"/>
      <c r="O127" s="54"/>
      <c r="P127" s="54"/>
      <c r="Q127" s="180">
        <f t="shared" si="5"/>
        <v>7637.0673960327294</v>
      </c>
      <c r="R127" s="27"/>
    </row>
    <row r="128" spans="1:18">
      <c r="A128" s="27"/>
      <c r="B128" s="308" t="s">
        <v>19</v>
      </c>
      <c r="C128" s="32" t="s">
        <v>11</v>
      </c>
      <c r="D128" s="33">
        <v>10.751499999999998</v>
      </c>
      <c r="E128" s="33">
        <v>4.0967999999999991</v>
      </c>
      <c r="F128" s="191">
        <f t="shared" si="3"/>
        <v>14.848299999999998</v>
      </c>
      <c r="G128" s="49">
        <v>14.410699999999999</v>
      </c>
      <c r="H128" s="49">
        <v>34.165599999999998</v>
      </c>
      <c r="I128" s="50"/>
      <c r="J128" s="191">
        <f t="shared" si="4"/>
        <v>34.165599999999998</v>
      </c>
      <c r="K128" s="49">
        <v>27.317800000000002</v>
      </c>
      <c r="L128" s="33">
        <v>49.274000000000001</v>
      </c>
      <c r="M128" s="33">
        <v>0.124</v>
      </c>
      <c r="N128" s="33">
        <v>7.5515999999999996</v>
      </c>
      <c r="O128" s="33">
        <v>1.3808</v>
      </c>
      <c r="P128" s="55">
        <v>12.949400000000001</v>
      </c>
      <c r="Q128" s="175">
        <f t="shared" si="5"/>
        <v>162.0222</v>
      </c>
      <c r="R128" s="27"/>
    </row>
    <row r="129" spans="1:18">
      <c r="A129" s="183"/>
      <c r="B129" s="309"/>
      <c r="C129" s="192" t="s">
        <v>13</v>
      </c>
      <c r="D129" s="54">
        <v>9395.519242891949</v>
      </c>
      <c r="E129" s="54">
        <v>2452.7190000000001</v>
      </c>
      <c r="F129" s="193">
        <f t="shared" si="3"/>
        <v>11848.238242891948</v>
      </c>
      <c r="G129" s="68">
        <v>10718.528000000002</v>
      </c>
      <c r="H129" s="68">
        <v>23270.436000000002</v>
      </c>
      <c r="I129" s="63"/>
      <c r="J129" s="193">
        <f t="shared" si="4"/>
        <v>23270.436000000002</v>
      </c>
      <c r="K129" s="68">
        <v>11211.744000000001</v>
      </c>
      <c r="L129" s="54">
        <v>19444.953999999998</v>
      </c>
      <c r="M129" s="54">
        <v>80.352000000000004</v>
      </c>
      <c r="N129" s="54">
        <v>2850.1550000000002</v>
      </c>
      <c r="O129" s="54">
        <v>708.91200000000003</v>
      </c>
      <c r="P129" s="54">
        <v>6621.2160000000003</v>
      </c>
      <c r="Q129" s="180">
        <f t="shared" si="5"/>
        <v>86754.535242891943</v>
      </c>
      <c r="R129" s="27"/>
    </row>
    <row r="130" spans="1:18">
      <c r="A130" s="172" t="s">
        <v>0</v>
      </c>
      <c r="B130" s="306" t="s">
        <v>87</v>
      </c>
      <c r="C130" s="32" t="s">
        <v>11</v>
      </c>
      <c r="D130" s="52"/>
      <c r="E130" s="52"/>
      <c r="F130" s="191">
        <f t="shared" si="3"/>
        <v>0</v>
      </c>
      <c r="G130" s="77"/>
      <c r="H130" s="77"/>
      <c r="I130" s="174"/>
      <c r="J130" s="191">
        <f t="shared" si="4"/>
        <v>0</v>
      </c>
      <c r="K130" s="77"/>
      <c r="L130" s="33"/>
      <c r="M130" s="33"/>
      <c r="N130" s="33"/>
      <c r="O130" s="33"/>
      <c r="P130" s="33"/>
      <c r="Q130" s="175">
        <f t="shared" si="5"/>
        <v>0</v>
      </c>
      <c r="R130" s="27"/>
    </row>
    <row r="131" spans="1:18">
      <c r="A131" s="172" t="s">
        <v>0</v>
      </c>
      <c r="B131" s="307"/>
      <c r="C131" s="192" t="s">
        <v>13</v>
      </c>
      <c r="D131" s="53"/>
      <c r="E131" s="53"/>
      <c r="F131" s="193">
        <f t="shared" si="3"/>
        <v>0</v>
      </c>
      <c r="G131" s="78"/>
      <c r="H131" s="78"/>
      <c r="I131" s="179"/>
      <c r="J131" s="193">
        <f t="shared" si="4"/>
        <v>0</v>
      </c>
      <c r="K131" s="78"/>
      <c r="L131" s="54"/>
      <c r="M131" s="54"/>
      <c r="N131" s="54"/>
      <c r="O131" s="54"/>
      <c r="P131" s="54"/>
      <c r="Q131" s="180">
        <f t="shared" si="5"/>
        <v>0</v>
      </c>
      <c r="R131" s="27"/>
    </row>
    <row r="132" spans="1:18">
      <c r="A132" s="176" t="s">
        <v>88</v>
      </c>
      <c r="B132" s="306" t="s">
        <v>89</v>
      </c>
      <c r="C132" s="32" t="s">
        <v>11</v>
      </c>
      <c r="D132" s="52"/>
      <c r="E132" s="52"/>
      <c r="F132" s="191">
        <f t="shared" si="3"/>
        <v>0</v>
      </c>
      <c r="G132" s="77">
        <v>0</v>
      </c>
      <c r="H132" s="77"/>
      <c r="I132" s="174"/>
      <c r="J132" s="191">
        <f t="shared" si="4"/>
        <v>0</v>
      </c>
      <c r="K132" s="77"/>
      <c r="L132" s="33"/>
      <c r="M132" s="33"/>
      <c r="N132" s="33"/>
      <c r="O132" s="33"/>
      <c r="P132" s="33"/>
      <c r="Q132" s="175">
        <f t="shared" si="5"/>
        <v>0</v>
      </c>
      <c r="R132" s="27"/>
    </row>
    <row r="133" spans="1:18">
      <c r="A133" s="176"/>
      <c r="B133" s="307"/>
      <c r="C133" s="192" t="s">
        <v>13</v>
      </c>
      <c r="D133" s="53"/>
      <c r="E133" s="53"/>
      <c r="F133" s="193">
        <f t="shared" si="3"/>
        <v>0</v>
      </c>
      <c r="G133" s="78">
        <v>30.78</v>
      </c>
      <c r="H133" s="78"/>
      <c r="I133" s="179"/>
      <c r="J133" s="193">
        <f t="shared" si="4"/>
        <v>0</v>
      </c>
      <c r="K133" s="78"/>
      <c r="L133" s="54"/>
      <c r="M133" s="54"/>
      <c r="N133" s="54"/>
      <c r="O133" s="54"/>
      <c r="P133" s="54"/>
      <c r="Q133" s="197">
        <f t="shared" si="5"/>
        <v>30.78</v>
      </c>
      <c r="R133" s="27"/>
    </row>
    <row r="134" spans="1:18">
      <c r="A134" s="176" t="s">
        <v>90</v>
      </c>
      <c r="B134" s="46" t="s">
        <v>15</v>
      </c>
      <c r="C134" s="29" t="s">
        <v>11</v>
      </c>
      <c r="D134" s="115"/>
      <c r="E134" s="115"/>
      <c r="F134" s="199">
        <f t="shared" ref="F134:F142" si="6">SUM(D134:E134)</f>
        <v>0</v>
      </c>
      <c r="G134" s="139">
        <v>7.0000000000000001E-3</v>
      </c>
      <c r="H134" s="139"/>
      <c r="I134" s="200"/>
      <c r="J134" s="199">
        <f t="shared" ref="J134:J142" si="7">SUM(H134:I134)</f>
        <v>0</v>
      </c>
      <c r="K134" s="139"/>
      <c r="L134" s="93">
        <v>5</v>
      </c>
      <c r="M134" s="93"/>
      <c r="N134" s="93"/>
      <c r="O134" s="93"/>
      <c r="P134" s="93"/>
      <c r="Q134" s="175">
        <f t="shared" si="5"/>
        <v>5.0069999999999997</v>
      </c>
      <c r="R134" s="27"/>
    </row>
    <row r="135" spans="1:18">
      <c r="A135" s="176"/>
      <c r="B135" s="46" t="s">
        <v>91</v>
      </c>
      <c r="C135" s="32" t="s">
        <v>92</v>
      </c>
      <c r="D135" s="52"/>
      <c r="E135" s="52"/>
      <c r="F135" s="201">
        <f t="shared" si="6"/>
        <v>0</v>
      </c>
      <c r="G135" s="77"/>
      <c r="H135" s="77"/>
      <c r="I135" s="174"/>
      <c r="J135" s="201">
        <f t="shared" si="7"/>
        <v>0</v>
      </c>
      <c r="K135" s="77"/>
      <c r="L135" s="33"/>
      <c r="M135" s="49"/>
      <c r="N135" s="33"/>
      <c r="O135" s="33"/>
      <c r="P135" s="33"/>
      <c r="Q135" s="175">
        <f t="shared" si="5"/>
        <v>0</v>
      </c>
      <c r="R135" s="27"/>
    </row>
    <row r="136" spans="1:18">
      <c r="A136" s="176" t="s">
        <v>18</v>
      </c>
      <c r="B136" s="54"/>
      <c r="C136" s="192" t="s">
        <v>13</v>
      </c>
      <c r="D136" s="53"/>
      <c r="E136" s="53"/>
      <c r="F136" s="202">
        <f t="shared" si="6"/>
        <v>0</v>
      </c>
      <c r="G136" s="78">
        <v>10.535</v>
      </c>
      <c r="H136" s="103"/>
      <c r="I136" s="179"/>
      <c r="J136" s="202">
        <f t="shared" si="7"/>
        <v>0</v>
      </c>
      <c r="K136" s="103"/>
      <c r="L136" s="54">
        <v>1350</v>
      </c>
      <c r="M136" s="92"/>
      <c r="N136" s="54"/>
      <c r="O136" s="54"/>
      <c r="P136" s="54"/>
      <c r="Q136" s="197">
        <f t="shared" si="5"/>
        <v>1360.5350000000001</v>
      </c>
      <c r="R136" s="27"/>
    </row>
    <row r="137" spans="1:18">
      <c r="A137" s="27"/>
      <c r="B137" s="212" t="s">
        <v>0</v>
      </c>
      <c r="C137" s="29" t="s">
        <v>11</v>
      </c>
      <c r="D137" s="182"/>
      <c r="E137" s="33"/>
      <c r="F137" s="199">
        <f t="shared" si="6"/>
        <v>0</v>
      </c>
      <c r="G137" s="49">
        <v>7.0000000000000001E-3</v>
      </c>
      <c r="H137" s="49"/>
      <c r="I137" s="47"/>
      <c r="J137" s="199">
        <f t="shared" si="7"/>
        <v>0</v>
      </c>
      <c r="K137" s="182"/>
      <c r="L137" s="33">
        <v>5</v>
      </c>
      <c r="M137" s="97"/>
      <c r="N137" s="160"/>
      <c r="O137" s="93"/>
      <c r="P137" s="93"/>
      <c r="Q137" s="175">
        <f t="shared" si="5"/>
        <v>5.0069999999999997</v>
      </c>
      <c r="R137" s="27"/>
    </row>
    <row r="138" spans="1:18">
      <c r="A138" s="27"/>
      <c r="B138" s="213" t="s">
        <v>19</v>
      </c>
      <c r="C138" s="32" t="s">
        <v>92</v>
      </c>
      <c r="D138" s="33"/>
      <c r="E138" s="33"/>
      <c r="F138" s="201">
        <f t="shared" si="6"/>
        <v>0</v>
      </c>
      <c r="G138" s="98"/>
      <c r="H138" s="49"/>
      <c r="I138" s="50"/>
      <c r="J138" s="201">
        <f t="shared" si="7"/>
        <v>0</v>
      </c>
      <c r="K138" s="49"/>
      <c r="L138" s="33"/>
      <c r="M138" s="69"/>
      <c r="N138" s="69"/>
      <c r="O138" s="33"/>
      <c r="P138" s="33"/>
      <c r="Q138" s="175">
        <f t="shared" si="5"/>
        <v>0</v>
      </c>
      <c r="R138" s="27"/>
    </row>
    <row r="139" spans="1:18">
      <c r="A139" s="183"/>
      <c r="B139" s="54"/>
      <c r="C139" s="192" t="s">
        <v>13</v>
      </c>
      <c r="D139" s="54"/>
      <c r="E139" s="54"/>
      <c r="F139" s="202">
        <f t="shared" si="6"/>
        <v>0</v>
      </c>
      <c r="G139" s="68">
        <v>41.314999999999998</v>
      </c>
      <c r="H139" s="68"/>
      <c r="I139" s="63"/>
      <c r="J139" s="202">
        <f t="shared" si="7"/>
        <v>0</v>
      </c>
      <c r="K139" s="59"/>
      <c r="L139" s="54">
        <v>1350</v>
      </c>
      <c r="M139" s="70"/>
      <c r="N139" s="70"/>
      <c r="O139" s="54"/>
      <c r="P139" s="54"/>
      <c r="Q139" s="197">
        <f t="shared" si="5"/>
        <v>1391.3150000000001</v>
      </c>
      <c r="R139" s="27"/>
    </row>
    <row r="140" spans="1:18">
      <c r="A140" s="27"/>
      <c r="B140" s="28" t="s">
        <v>0</v>
      </c>
      <c r="C140" s="29" t="s">
        <v>11</v>
      </c>
      <c r="D140" s="125">
        <v>418.5915</v>
      </c>
      <c r="E140" s="127">
        <f t="shared" ref="E140" si="8">E137+E128+E104</f>
        <v>910.33780000000002</v>
      </c>
      <c r="F140" s="199">
        <f t="shared" si="6"/>
        <v>1328.9293</v>
      </c>
      <c r="G140" s="147">
        <f t="shared" ref="G140" si="9">G137+G128+G104</f>
        <v>6478.069199999999</v>
      </c>
      <c r="H140" s="152">
        <f>H137+H128+H104</f>
        <v>6657.2699000000011</v>
      </c>
      <c r="I140" s="57"/>
      <c r="J140" s="199">
        <f t="shared" si="7"/>
        <v>6657.2699000000011</v>
      </c>
      <c r="K140" s="155">
        <f>K137+K128+K104</f>
        <v>3140.4034000000001</v>
      </c>
      <c r="L140" s="93">
        <f t="shared" ref="L140:P140" si="10">L137+L128+L104</f>
        <v>178.70864999999998</v>
      </c>
      <c r="M140" s="97">
        <f t="shared" si="10"/>
        <v>0.124</v>
      </c>
      <c r="N140" s="97">
        <f t="shared" si="10"/>
        <v>64.292900000000003</v>
      </c>
      <c r="O140" s="93">
        <f t="shared" si="10"/>
        <v>8.9806000000000008</v>
      </c>
      <c r="P140" s="93">
        <f t="shared" si="10"/>
        <v>49.620900000000006</v>
      </c>
      <c r="Q140" s="175">
        <f t="shared" si="5"/>
        <v>17906.398850000001</v>
      </c>
      <c r="R140" s="27"/>
    </row>
    <row r="141" spans="1:18">
      <c r="A141" s="27"/>
      <c r="B141" s="31" t="s">
        <v>93</v>
      </c>
      <c r="C141" s="32" t="s">
        <v>92</v>
      </c>
      <c r="D141" s="110"/>
      <c r="E141" s="110"/>
      <c r="F141" s="201">
        <f t="shared" si="6"/>
        <v>0</v>
      </c>
      <c r="G141" s="148"/>
      <c r="H141" s="144"/>
      <c r="I141" s="206"/>
      <c r="J141" s="201">
        <f t="shared" si="7"/>
        <v>0</v>
      </c>
      <c r="K141" s="148"/>
      <c r="L141" s="33"/>
      <c r="M141" s="69"/>
      <c r="N141" s="69"/>
      <c r="O141" s="33"/>
      <c r="P141" s="33"/>
      <c r="Q141" s="175">
        <f t="shared" ref="Q141:Q142" si="11">SUM(F141:G141,J141:P141)</f>
        <v>0</v>
      </c>
      <c r="R141" s="27"/>
    </row>
    <row r="142" spans="1:18" ht="19.5" thickBot="1">
      <c r="A142" s="34"/>
      <c r="B142" s="35"/>
      <c r="C142" s="36" t="s">
        <v>13</v>
      </c>
      <c r="D142" s="118">
        <v>263132.821</v>
      </c>
      <c r="E142" s="118">
        <f t="shared" ref="E142" si="12">E139+E129+E105</f>
        <v>462784.58299999998</v>
      </c>
      <c r="F142" s="207">
        <f t="shared" si="6"/>
        <v>725917.40399999998</v>
      </c>
      <c r="G142" s="136">
        <f t="shared" ref="G142" si="13">G139+G129+G105</f>
        <v>2637868.8460000004</v>
      </c>
      <c r="H142" s="153">
        <f>H139+H129+H105</f>
        <v>1519273.6440000001</v>
      </c>
      <c r="I142" s="58"/>
      <c r="J142" s="207">
        <f t="shared" si="7"/>
        <v>1519273.6440000001</v>
      </c>
      <c r="K142" s="136">
        <f>K139+K129+K105</f>
        <v>613442.40700000012</v>
      </c>
      <c r="L142" s="37">
        <f t="shared" ref="L142:P142" si="14">L139+L129+L105</f>
        <v>46621.672999999995</v>
      </c>
      <c r="M142" s="71">
        <f t="shared" si="14"/>
        <v>80.352000000000004</v>
      </c>
      <c r="N142" s="71">
        <f t="shared" si="14"/>
        <v>35723.464999999997</v>
      </c>
      <c r="O142" s="37">
        <f t="shared" si="14"/>
        <v>10452.864000000001</v>
      </c>
      <c r="P142" s="37">
        <f t="shared" si="14"/>
        <v>50900.149000000005</v>
      </c>
      <c r="Q142" s="187">
        <f t="shared" si="11"/>
        <v>5640280.8040000014</v>
      </c>
      <c r="R142" s="27"/>
    </row>
    <row r="143" spans="1:18">
      <c r="Q143" s="208" t="s">
        <v>94</v>
      </c>
    </row>
    <row r="145" spans="12:12">
      <c r="L145" s="47"/>
    </row>
    <row r="146" spans="12:12">
      <c r="L146" s="47"/>
    </row>
    <row r="147" spans="12:12">
      <c r="L147" s="47"/>
    </row>
    <row r="148" spans="12:12">
      <c r="L148" s="47"/>
    </row>
  </sheetData>
  <mergeCells count="52">
    <mergeCell ref="B128:B129"/>
    <mergeCell ref="B130:B131"/>
    <mergeCell ref="B132:B133"/>
    <mergeCell ref="B114:B115"/>
    <mergeCell ref="B116:B117"/>
    <mergeCell ref="B118:B119"/>
    <mergeCell ref="B120:B121"/>
    <mergeCell ref="B122:B123"/>
    <mergeCell ref="B124:B125"/>
    <mergeCell ref="B112:B113"/>
    <mergeCell ref="A90:B91"/>
    <mergeCell ref="A92:B93"/>
    <mergeCell ref="A94:B95"/>
    <mergeCell ref="A96:B97"/>
    <mergeCell ref="A98:B99"/>
    <mergeCell ref="A100:B101"/>
    <mergeCell ref="A102:B103"/>
    <mergeCell ref="A104:B105"/>
    <mergeCell ref="B106:B107"/>
    <mergeCell ref="B108:B109"/>
    <mergeCell ref="B110:B111"/>
    <mergeCell ref="B88:B89"/>
    <mergeCell ref="A49:B50"/>
    <mergeCell ref="A51:B52"/>
    <mergeCell ref="A53:B54"/>
    <mergeCell ref="B55:B56"/>
    <mergeCell ref="B59:B60"/>
    <mergeCell ref="B61:B62"/>
    <mergeCell ref="B65:B66"/>
    <mergeCell ref="B76:B77"/>
    <mergeCell ref="B78:B79"/>
    <mergeCell ref="B80:B81"/>
    <mergeCell ref="B84:B85"/>
    <mergeCell ref="A47:B48"/>
    <mergeCell ref="B21:B22"/>
    <mergeCell ref="B23:B24"/>
    <mergeCell ref="B25:B26"/>
    <mergeCell ref="B29:B30"/>
    <mergeCell ref="B31:B32"/>
    <mergeCell ref="B33:B34"/>
    <mergeCell ref="B37:B38"/>
    <mergeCell ref="A39:B40"/>
    <mergeCell ref="A41:B42"/>
    <mergeCell ref="A43:B44"/>
    <mergeCell ref="A45:B46"/>
    <mergeCell ref="A1:Q1"/>
    <mergeCell ref="B17:B18"/>
    <mergeCell ref="B5:B6"/>
    <mergeCell ref="B9:B10"/>
    <mergeCell ref="A11:B12"/>
    <mergeCell ref="B13:B14"/>
    <mergeCell ref="B15:B16"/>
  </mergeCells>
  <phoneticPr fontId="4"/>
  <pageMargins left="0.70866141732283472" right="0.70866141732283472" top="0.74803149606299213" bottom="0.74803149606299213" header="0.31496062992125984" footer="0.31496062992125984"/>
  <pageSetup paperSize="9" scale="3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総括表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2015-03-25T05:19:20Z</cp:lastPrinted>
  <dcterms:created xsi:type="dcterms:W3CDTF">2013-06-24T02:13:34Z</dcterms:created>
  <dcterms:modified xsi:type="dcterms:W3CDTF">2016-01-27T04:15:22Z</dcterms:modified>
</cp:coreProperties>
</file>