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20520" windowHeight="3990" activeTab="1"/>
  </bookViews>
  <sheets>
    <sheet name="総括表" sheetId="13" r:id="rId1"/>
    <sheet name="１月" sheetId="1" r:id="rId2"/>
    <sheet name="２月" sheetId="2" r:id="rId3"/>
    <sheet name="３月" sheetId="3" r:id="rId4"/>
    <sheet name="４月" sheetId="4" r:id="rId5"/>
    <sheet name="５月" sheetId="5" r:id="rId6"/>
    <sheet name="６月" sheetId="6" r:id="rId7"/>
    <sheet name="７月" sheetId="7" r:id="rId8"/>
    <sheet name="８月" sheetId="8" r:id="rId9"/>
    <sheet name="９月" sheetId="9" r:id="rId10"/>
    <sheet name="１０月" sheetId="10" r:id="rId11"/>
    <sheet name="１１月" sheetId="11" r:id="rId12"/>
    <sheet name="１２月" sheetId="12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Q139" i="2" l="1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139" i="6"/>
  <c r="Q138" i="6"/>
  <c r="Q137" i="6"/>
  <c r="Q136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Q139" i="10"/>
  <c r="Q138" i="10"/>
  <c r="Q137" i="10"/>
  <c r="Q136" i="10"/>
  <c r="Q135" i="10"/>
  <c r="Q134" i="10"/>
  <c r="Q133" i="10"/>
  <c r="Q132" i="10"/>
  <c r="Q131" i="10"/>
  <c r="Q130" i="10"/>
  <c r="Q129" i="10"/>
  <c r="Q128" i="10"/>
  <c r="Q127" i="10"/>
  <c r="Q126" i="10"/>
  <c r="Q125" i="10"/>
  <c r="Q124" i="10"/>
  <c r="Q123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4" i="10"/>
  <c r="Q73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139" i="11"/>
  <c r="Q138" i="11"/>
  <c r="Q137" i="11"/>
  <c r="Q136" i="11"/>
  <c r="Q135" i="11"/>
  <c r="Q134" i="11"/>
  <c r="Q133" i="11"/>
  <c r="Q132" i="11"/>
  <c r="Q131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139" i="12"/>
  <c r="Q138" i="12"/>
  <c r="Q137" i="12"/>
  <c r="Q136" i="12"/>
  <c r="Q135" i="12"/>
  <c r="Q134" i="12"/>
  <c r="Q133" i="12"/>
  <c r="Q132" i="12"/>
  <c r="Q131" i="12"/>
  <c r="Q130" i="12"/>
  <c r="Q129" i="12"/>
  <c r="Q128" i="12"/>
  <c r="Q127" i="12"/>
  <c r="Q126" i="12"/>
  <c r="Q125" i="12"/>
  <c r="Q124" i="12"/>
  <c r="Q123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P96" i="13" l="1"/>
  <c r="O96" i="13"/>
  <c r="N96" i="13"/>
  <c r="M96" i="13"/>
  <c r="L96" i="13"/>
  <c r="K96" i="13"/>
  <c r="I96" i="13"/>
  <c r="H96" i="13"/>
  <c r="G96" i="13"/>
  <c r="E96" i="13"/>
  <c r="D96" i="13"/>
  <c r="P95" i="13"/>
  <c r="O95" i="13"/>
  <c r="N95" i="13"/>
  <c r="M95" i="13"/>
  <c r="L95" i="13"/>
  <c r="K95" i="13"/>
  <c r="I95" i="13"/>
  <c r="H95" i="13"/>
  <c r="G95" i="13"/>
  <c r="E95" i="13"/>
  <c r="D95" i="13"/>
  <c r="P45" i="13"/>
  <c r="O45" i="13"/>
  <c r="N45" i="13"/>
  <c r="M45" i="13"/>
  <c r="L45" i="13"/>
  <c r="K45" i="13"/>
  <c r="I45" i="13"/>
  <c r="H45" i="13"/>
  <c r="G45" i="13"/>
  <c r="E45" i="13"/>
  <c r="D45" i="13"/>
  <c r="P44" i="13"/>
  <c r="O44" i="13"/>
  <c r="N44" i="13"/>
  <c r="M44" i="13"/>
  <c r="L44" i="13"/>
  <c r="K44" i="13"/>
  <c r="I44" i="13"/>
  <c r="H44" i="13"/>
  <c r="G44" i="13"/>
  <c r="E44" i="13"/>
  <c r="D44" i="13"/>
  <c r="D131" i="13"/>
  <c r="E131" i="13"/>
  <c r="G131" i="13"/>
  <c r="H131" i="13"/>
  <c r="I131" i="13"/>
  <c r="K131" i="13"/>
  <c r="L131" i="13"/>
  <c r="M131" i="13"/>
  <c r="M134" i="13" s="1"/>
  <c r="N131" i="13"/>
  <c r="O131" i="13"/>
  <c r="P131" i="13"/>
  <c r="P114" i="13"/>
  <c r="O114" i="13"/>
  <c r="N114" i="13"/>
  <c r="M114" i="13"/>
  <c r="L114" i="13"/>
  <c r="K114" i="13"/>
  <c r="I114" i="13"/>
  <c r="H114" i="13"/>
  <c r="G114" i="13"/>
  <c r="E114" i="13"/>
  <c r="D114" i="13"/>
  <c r="P113" i="13"/>
  <c r="O113" i="13"/>
  <c r="N113" i="13"/>
  <c r="M113" i="13"/>
  <c r="L113" i="13"/>
  <c r="K113" i="13"/>
  <c r="I113" i="13"/>
  <c r="H113" i="13"/>
  <c r="G113" i="13"/>
  <c r="E113" i="13"/>
  <c r="D113" i="13"/>
  <c r="P104" i="13"/>
  <c r="O104" i="13"/>
  <c r="N104" i="13"/>
  <c r="M104" i="13"/>
  <c r="L104" i="13"/>
  <c r="K104" i="13"/>
  <c r="I104" i="13"/>
  <c r="H104" i="13"/>
  <c r="G104" i="13"/>
  <c r="E104" i="13"/>
  <c r="D104" i="13"/>
  <c r="P103" i="13"/>
  <c r="O103" i="13"/>
  <c r="N103" i="13"/>
  <c r="M103" i="13"/>
  <c r="L103" i="13"/>
  <c r="K103" i="13"/>
  <c r="I103" i="13"/>
  <c r="H103" i="13"/>
  <c r="G103" i="13"/>
  <c r="E103" i="13"/>
  <c r="D103" i="13"/>
  <c r="P98" i="13"/>
  <c r="O98" i="13"/>
  <c r="N98" i="13"/>
  <c r="M98" i="13"/>
  <c r="L98" i="13"/>
  <c r="K98" i="13"/>
  <c r="I98" i="13"/>
  <c r="H98" i="13"/>
  <c r="G98" i="13"/>
  <c r="E98" i="13"/>
  <c r="D98" i="13"/>
  <c r="P97" i="13"/>
  <c r="O97" i="13"/>
  <c r="N97" i="13"/>
  <c r="M97" i="13"/>
  <c r="L97" i="13"/>
  <c r="K97" i="13"/>
  <c r="I97" i="13"/>
  <c r="H97" i="13"/>
  <c r="G97" i="13"/>
  <c r="E97" i="13"/>
  <c r="D97" i="13"/>
  <c r="P90" i="13"/>
  <c r="O90" i="13"/>
  <c r="N90" i="13"/>
  <c r="M90" i="13"/>
  <c r="L90" i="13"/>
  <c r="K90" i="13"/>
  <c r="I90" i="13"/>
  <c r="H90" i="13"/>
  <c r="G90" i="13"/>
  <c r="E90" i="13"/>
  <c r="D90" i="13"/>
  <c r="P89" i="13"/>
  <c r="O89" i="13"/>
  <c r="N89" i="13"/>
  <c r="M89" i="13"/>
  <c r="L89" i="13"/>
  <c r="K89" i="13"/>
  <c r="I89" i="13"/>
  <c r="H89" i="13"/>
  <c r="G89" i="13"/>
  <c r="E89" i="13"/>
  <c r="D89" i="13"/>
  <c r="P82" i="13"/>
  <c r="O82" i="13"/>
  <c r="N82" i="13"/>
  <c r="M82" i="13"/>
  <c r="L82" i="13"/>
  <c r="K82" i="13"/>
  <c r="I82" i="13"/>
  <c r="H82" i="13"/>
  <c r="G82" i="13"/>
  <c r="E82" i="13"/>
  <c r="D82" i="13"/>
  <c r="P81" i="13"/>
  <c r="O81" i="13"/>
  <c r="N81" i="13"/>
  <c r="M81" i="13"/>
  <c r="L81" i="13"/>
  <c r="K81" i="13"/>
  <c r="I81" i="13"/>
  <c r="H81" i="13"/>
  <c r="G81" i="13"/>
  <c r="E81" i="13"/>
  <c r="D81" i="13"/>
  <c r="P80" i="13"/>
  <c r="O80" i="13"/>
  <c r="N80" i="13"/>
  <c r="M80" i="13"/>
  <c r="L80" i="13"/>
  <c r="K80" i="13"/>
  <c r="I80" i="13"/>
  <c r="H80" i="13"/>
  <c r="G80" i="13"/>
  <c r="E80" i="13"/>
  <c r="D80" i="13"/>
  <c r="P79" i="13"/>
  <c r="O79" i="13"/>
  <c r="N79" i="13"/>
  <c r="M79" i="13"/>
  <c r="L79" i="13"/>
  <c r="K79" i="13"/>
  <c r="I79" i="13"/>
  <c r="H79" i="13"/>
  <c r="G79" i="13"/>
  <c r="E79" i="13"/>
  <c r="D79" i="13"/>
  <c r="P78" i="13"/>
  <c r="O78" i="13"/>
  <c r="N78" i="13"/>
  <c r="M78" i="13"/>
  <c r="L78" i="13"/>
  <c r="K78" i="13"/>
  <c r="I78" i="13"/>
  <c r="H78" i="13"/>
  <c r="G78" i="13"/>
  <c r="E78" i="13"/>
  <c r="D78" i="13"/>
  <c r="P77" i="13"/>
  <c r="O77" i="13"/>
  <c r="N77" i="13"/>
  <c r="M77" i="13"/>
  <c r="L77" i="13"/>
  <c r="K77" i="13"/>
  <c r="I77" i="13"/>
  <c r="H77" i="13"/>
  <c r="G77" i="13"/>
  <c r="E77" i="13"/>
  <c r="D77" i="13"/>
  <c r="P43" i="13"/>
  <c r="O43" i="13"/>
  <c r="N43" i="13"/>
  <c r="M43" i="13"/>
  <c r="L43" i="13"/>
  <c r="K43" i="13"/>
  <c r="I43" i="13"/>
  <c r="H43" i="13"/>
  <c r="G43" i="13"/>
  <c r="E43" i="13"/>
  <c r="D43" i="13"/>
  <c r="P42" i="13"/>
  <c r="O42" i="13"/>
  <c r="N42" i="13"/>
  <c r="M42" i="13"/>
  <c r="L42" i="13"/>
  <c r="K42" i="13"/>
  <c r="I42" i="13"/>
  <c r="H42" i="13"/>
  <c r="G42" i="13"/>
  <c r="E42" i="13"/>
  <c r="D42" i="13"/>
  <c r="P35" i="13"/>
  <c r="P37" i="13" s="1"/>
  <c r="O35" i="13"/>
  <c r="N35" i="13"/>
  <c r="M35" i="13"/>
  <c r="L35" i="13"/>
  <c r="L37" i="13" s="1"/>
  <c r="K35" i="13"/>
  <c r="I35" i="13"/>
  <c r="H35" i="13"/>
  <c r="G35" i="13"/>
  <c r="E35" i="13"/>
  <c r="D35" i="13"/>
  <c r="P34" i="13"/>
  <c r="O34" i="13"/>
  <c r="N34" i="13"/>
  <c r="M34" i="13"/>
  <c r="L34" i="13"/>
  <c r="K34" i="13"/>
  <c r="I34" i="13"/>
  <c r="H34" i="13"/>
  <c r="G34" i="13"/>
  <c r="E34" i="13"/>
  <c r="D34" i="13"/>
  <c r="L127" i="13"/>
  <c r="M127" i="13"/>
  <c r="N127" i="13"/>
  <c r="L128" i="13"/>
  <c r="M128" i="13"/>
  <c r="N128" i="13"/>
  <c r="Q138" i="13"/>
  <c r="Q135" i="13"/>
  <c r="Q132" i="13"/>
  <c r="J28" i="1"/>
  <c r="J4" i="1"/>
  <c r="J138" i="1"/>
  <c r="J136" i="1"/>
  <c r="J135" i="1"/>
  <c r="J133" i="1"/>
  <c r="J132" i="1"/>
  <c r="J131" i="1"/>
  <c r="J130" i="1"/>
  <c r="J129" i="1"/>
  <c r="J128" i="1"/>
  <c r="J127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4" i="1"/>
  <c r="J83" i="1"/>
  <c r="J82" i="1"/>
  <c r="J81" i="1"/>
  <c r="J80" i="1"/>
  <c r="J79" i="1"/>
  <c r="J78" i="1"/>
  <c r="J77" i="1"/>
  <c r="J76" i="1"/>
  <c r="J75" i="1"/>
  <c r="J67" i="1"/>
  <c r="J66" i="1"/>
  <c r="J65" i="1"/>
  <c r="J64" i="1"/>
  <c r="J63" i="1"/>
  <c r="J62" i="1"/>
  <c r="J61" i="1"/>
  <c r="J6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5" i="1"/>
  <c r="J34" i="1"/>
  <c r="J33" i="1"/>
  <c r="J32" i="1"/>
  <c r="J31" i="1"/>
  <c r="J30" i="1"/>
  <c r="J29" i="1"/>
  <c r="J27" i="1"/>
  <c r="J26" i="1"/>
  <c r="J25" i="1"/>
  <c r="J24" i="1"/>
  <c r="J21" i="1"/>
  <c r="J20" i="1"/>
  <c r="J19" i="1"/>
  <c r="J18" i="1"/>
  <c r="J17" i="1"/>
  <c r="J16" i="1"/>
  <c r="J15" i="1"/>
  <c r="J14" i="1"/>
  <c r="J13" i="1"/>
  <c r="J12" i="1"/>
  <c r="J11" i="1"/>
  <c r="J10" i="1"/>
  <c r="J7" i="1"/>
  <c r="J6" i="1"/>
  <c r="J5" i="1"/>
  <c r="J138" i="3"/>
  <c r="J135" i="3"/>
  <c r="J133" i="3"/>
  <c r="J132" i="3"/>
  <c r="J131" i="3"/>
  <c r="J130" i="3"/>
  <c r="J129" i="3"/>
  <c r="J128" i="3"/>
  <c r="J127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4" i="3"/>
  <c r="J83" i="3"/>
  <c r="J82" i="3"/>
  <c r="J81" i="3"/>
  <c r="J80" i="3"/>
  <c r="J79" i="3"/>
  <c r="J78" i="3"/>
  <c r="J77" i="3"/>
  <c r="J76" i="3"/>
  <c r="J75" i="3"/>
  <c r="J67" i="3"/>
  <c r="J66" i="3"/>
  <c r="J65" i="3"/>
  <c r="J64" i="3"/>
  <c r="J63" i="3"/>
  <c r="J62" i="3"/>
  <c r="J61" i="3"/>
  <c r="J6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7" i="3"/>
  <c r="J6" i="3"/>
  <c r="J5" i="3"/>
  <c r="J4" i="3"/>
  <c r="J138" i="4"/>
  <c r="J135" i="4"/>
  <c r="J133" i="4"/>
  <c r="J132" i="4"/>
  <c r="J131" i="4"/>
  <c r="J130" i="4"/>
  <c r="J129" i="4"/>
  <c r="J128" i="4"/>
  <c r="J127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4" i="4"/>
  <c r="J83" i="4"/>
  <c r="J82" i="4"/>
  <c r="J81" i="4"/>
  <c r="J80" i="4"/>
  <c r="J79" i="4"/>
  <c r="J78" i="4"/>
  <c r="J77" i="4"/>
  <c r="J76" i="4"/>
  <c r="J75" i="4"/>
  <c r="J67" i="4"/>
  <c r="J66" i="4"/>
  <c r="J65" i="4"/>
  <c r="J64" i="4"/>
  <c r="J63" i="4"/>
  <c r="J62" i="4"/>
  <c r="J61" i="4"/>
  <c r="J6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4" i="13" s="1"/>
  <c r="J13" i="4"/>
  <c r="J12" i="4"/>
  <c r="J11" i="4"/>
  <c r="J10" i="4"/>
  <c r="J7" i="4"/>
  <c r="J6" i="4"/>
  <c r="J5" i="4"/>
  <c r="J4" i="4"/>
  <c r="J138" i="5"/>
  <c r="J135" i="5"/>
  <c r="J133" i="5"/>
  <c r="J132" i="5"/>
  <c r="J131" i="5"/>
  <c r="J130" i="5"/>
  <c r="J129" i="5"/>
  <c r="J128" i="5"/>
  <c r="J127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4" i="5"/>
  <c r="J83" i="5"/>
  <c r="J82" i="5"/>
  <c r="J81" i="5"/>
  <c r="J80" i="5"/>
  <c r="J79" i="5"/>
  <c r="J78" i="5"/>
  <c r="J77" i="5"/>
  <c r="J76" i="5"/>
  <c r="J75" i="5"/>
  <c r="J67" i="5"/>
  <c r="J66" i="5"/>
  <c r="J65" i="5"/>
  <c r="J64" i="5"/>
  <c r="J63" i="5"/>
  <c r="J62" i="5"/>
  <c r="J61" i="5"/>
  <c r="J6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5" i="5"/>
  <c r="J34" i="5"/>
  <c r="J33" i="5"/>
  <c r="J32" i="5"/>
  <c r="J31" i="5"/>
  <c r="J30" i="5"/>
  <c r="J27" i="5"/>
  <c r="J26" i="5"/>
  <c r="J25" i="5"/>
  <c r="J24" i="5"/>
  <c r="J21" i="5"/>
  <c r="J20" i="5"/>
  <c r="J19" i="5"/>
  <c r="J18" i="5"/>
  <c r="J17" i="5"/>
  <c r="J16" i="5"/>
  <c r="J15" i="5"/>
  <c r="J15" i="13" s="1"/>
  <c r="J14" i="5"/>
  <c r="J13" i="5"/>
  <c r="J12" i="5"/>
  <c r="J11" i="5"/>
  <c r="J10" i="5"/>
  <c r="J7" i="5"/>
  <c r="J6" i="5"/>
  <c r="J5" i="5"/>
  <c r="J4" i="5"/>
  <c r="J138" i="6"/>
  <c r="J135" i="6"/>
  <c r="J133" i="6"/>
  <c r="J132" i="6"/>
  <c r="J131" i="6"/>
  <c r="J130" i="6"/>
  <c r="J129" i="6"/>
  <c r="J128" i="6"/>
  <c r="J127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4" i="6"/>
  <c r="J83" i="6"/>
  <c r="J82" i="6"/>
  <c r="J81" i="6"/>
  <c r="J80" i="6"/>
  <c r="J79" i="6"/>
  <c r="J78" i="6"/>
  <c r="J77" i="6"/>
  <c r="J76" i="6"/>
  <c r="J75" i="6"/>
  <c r="J67" i="6"/>
  <c r="J66" i="6"/>
  <c r="J65" i="6"/>
  <c r="J64" i="6"/>
  <c r="J63" i="6"/>
  <c r="J62" i="6"/>
  <c r="J61" i="6"/>
  <c r="J60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5" i="6"/>
  <c r="J34" i="6"/>
  <c r="J33" i="6"/>
  <c r="J32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4" i="6"/>
  <c r="J13" i="6"/>
  <c r="J12" i="6"/>
  <c r="J11" i="6"/>
  <c r="J10" i="6"/>
  <c r="J7" i="6"/>
  <c r="J6" i="6"/>
  <c r="J5" i="6"/>
  <c r="J4" i="6"/>
  <c r="J138" i="7"/>
  <c r="J135" i="7"/>
  <c r="J133" i="7"/>
  <c r="J132" i="7"/>
  <c r="J131" i="7"/>
  <c r="J130" i="7"/>
  <c r="J129" i="7"/>
  <c r="J128" i="7"/>
  <c r="J127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4" i="7"/>
  <c r="J83" i="7"/>
  <c r="J82" i="7"/>
  <c r="J81" i="7"/>
  <c r="J80" i="7"/>
  <c r="J79" i="7"/>
  <c r="J78" i="7"/>
  <c r="J77" i="7"/>
  <c r="J76" i="7"/>
  <c r="J75" i="7"/>
  <c r="J67" i="7"/>
  <c r="J66" i="7"/>
  <c r="J65" i="7"/>
  <c r="J64" i="7"/>
  <c r="J63" i="7"/>
  <c r="J62" i="7"/>
  <c r="J61" i="7"/>
  <c r="J60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5" i="7"/>
  <c r="J34" i="7"/>
  <c r="J33" i="7"/>
  <c r="J32" i="7"/>
  <c r="J31" i="7"/>
  <c r="J30" i="7"/>
  <c r="J27" i="7"/>
  <c r="J26" i="7"/>
  <c r="J25" i="7"/>
  <c r="J24" i="7"/>
  <c r="J21" i="7"/>
  <c r="J20" i="7"/>
  <c r="J19" i="7"/>
  <c r="J18" i="7"/>
  <c r="J17" i="7"/>
  <c r="J16" i="7"/>
  <c r="J15" i="7"/>
  <c r="J14" i="7"/>
  <c r="J13" i="7"/>
  <c r="J12" i="7"/>
  <c r="J11" i="7"/>
  <c r="J10" i="7"/>
  <c r="J7" i="7"/>
  <c r="J6" i="7"/>
  <c r="J5" i="7"/>
  <c r="J4" i="7"/>
  <c r="J138" i="8"/>
  <c r="J135" i="8"/>
  <c r="J133" i="8"/>
  <c r="J132" i="8"/>
  <c r="J131" i="8"/>
  <c r="J130" i="8"/>
  <c r="J130" i="13" s="1"/>
  <c r="J129" i="8"/>
  <c r="J128" i="8"/>
  <c r="J127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4" i="8"/>
  <c r="J83" i="8"/>
  <c r="J82" i="8"/>
  <c r="J81" i="8"/>
  <c r="J80" i="8"/>
  <c r="J79" i="8"/>
  <c r="J78" i="8"/>
  <c r="J77" i="8"/>
  <c r="J76" i="8"/>
  <c r="J75" i="8"/>
  <c r="J67" i="8"/>
  <c r="J66" i="8"/>
  <c r="J65" i="8"/>
  <c r="J64" i="8"/>
  <c r="J63" i="8"/>
  <c r="J62" i="8"/>
  <c r="J61" i="8"/>
  <c r="J60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5" i="8"/>
  <c r="J34" i="8"/>
  <c r="J33" i="8"/>
  <c r="J32" i="8"/>
  <c r="J31" i="8"/>
  <c r="J30" i="8"/>
  <c r="J27" i="8"/>
  <c r="J26" i="8"/>
  <c r="J25" i="8"/>
  <c r="J24" i="8"/>
  <c r="J21" i="8"/>
  <c r="J20" i="8"/>
  <c r="J20" i="13" s="1"/>
  <c r="J19" i="8"/>
  <c r="J18" i="8"/>
  <c r="J17" i="8"/>
  <c r="J16" i="8"/>
  <c r="J15" i="8"/>
  <c r="J14" i="8"/>
  <c r="J13" i="8"/>
  <c r="J12" i="8"/>
  <c r="J11" i="8"/>
  <c r="J10" i="8"/>
  <c r="J7" i="8"/>
  <c r="J6" i="8"/>
  <c r="J6" i="13" s="1"/>
  <c r="J5" i="8"/>
  <c r="J4" i="8"/>
  <c r="J138" i="9"/>
  <c r="J136" i="9"/>
  <c r="J135" i="9"/>
  <c r="J133" i="9"/>
  <c r="J132" i="9"/>
  <c r="J131" i="9"/>
  <c r="J130" i="9"/>
  <c r="J129" i="9"/>
  <c r="J128" i="9"/>
  <c r="J127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4" i="9"/>
  <c r="J83" i="9"/>
  <c r="J82" i="9"/>
  <c r="J81" i="9"/>
  <c r="J80" i="9"/>
  <c r="J79" i="9"/>
  <c r="J78" i="9"/>
  <c r="J77" i="9"/>
  <c r="J76" i="9"/>
  <c r="J75" i="9"/>
  <c r="J67" i="9"/>
  <c r="J66" i="9"/>
  <c r="J65" i="9"/>
  <c r="J64" i="9"/>
  <c r="J63" i="9"/>
  <c r="J62" i="9"/>
  <c r="J61" i="9"/>
  <c r="J60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5" i="9"/>
  <c r="J34" i="9"/>
  <c r="J33" i="9"/>
  <c r="J32" i="9"/>
  <c r="J31" i="9"/>
  <c r="J30" i="9"/>
  <c r="J27" i="9"/>
  <c r="J26" i="9"/>
  <c r="J25" i="9"/>
  <c r="J24" i="9"/>
  <c r="J23" i="9"/>
  <c r="J21" i="9"/>
  <c r="J20" i="9"/>
  <c r="J19" i="9"/>
  <c r="J18" i="9"/>
  <c r="J17" i="9"/>
  <c r="J16" i="9"/>
  <c r="J15" i="9"/>
  <c r="J14" i="9"/>
  <c r="J13" i="9"/>
  <c r="J12" i="9"/>
  <c r="J11" i="9"/>
  <c r="J10" i="9"/>
  <c r="J7" i="9"/>
  <c r="J6" i="9"/>
  <c r="J5" i="9"/>
  <c r="J4" i="9"/>
  <c r="J138" i="10"/>
  <c r="J135" i="10"/>
  <c r="J133" i="10"/>
  <c r="J132" i="10"/>
  <c r="J131" i="10"/>
  <c r="J130" i="10"/>
  <c r="J129" i="10"/>
  <c r="J128" i="10"/>
  <c r="J127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2" i="13" s="1"/>
  <c r="J111" i="10"/>
  <c r="J110" i="10"/>
  <c r="J109" i="10"/>
  <c r="J108" i="10"/>
  <c r="J107" i="10"/>
  <c r="J106" i="10"/>
  <c r="J105" i="10"/>
  <c r="J104" i="10"/>
  <c r="J103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4" i="10"/>
  <c r="J83" i="10"/>
  <c r="J82" i="10"/>
  <c r="J81" i="10"/>
  <c r="J80" i="10"/>
  <c r="J79" i="10"/>
  <c r="J78" i="10"/>
  <c r="J77" i="10"/>
  <c r="J76" i="10"/>
  <c r="J75" i="10"/>
  <c r="J67" i="10"/>
  <c r="J66" i="10"/>
  <c r="J65" i="10"/>
  <c r="J64" i="10"/>
  <c r="J63" i="10"/>
  <c r="J62" i="10"/>
  <c r="J61" i="10"/>
  <c r="J60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7" i="10"/>
  <c r="J6" i="10"/>
  <c r="J5" i="10"/>
  <c r="J4" i="10"/>
  <c r="J138" i="11"/>
  <c r="J135" i="11"/>
  <c r="J133" i="11"/>
  <c r="J132" i="11"/>
  <c r="J131" i="11"/>
  <c r="J130" i="11"/>
  <c r="J129" i="11"/>
  <c r="J128" i="11"/>
  <c r="J127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4" i="11"/>
  <c r="J83" i="11"/>
  <c r="J82" i="11"/>
  <c r="J81" i="11"/>
  <c r="J80" i="11"/>
  <c r="J79" i="11"/>
  <c r="J78" i="11"/>
  <c r="J77" i="11"/>
  <c r="J76" i="11"/>
  <c r="J75" i="11"/>
  <c r="J67" i="11"/>
  <c r="J66" i="11"/>
  <c r="J65" i="11"/>
  <c r="J64" i="11"/>
  <c r="J63" i="11"/>
  <c r="J62" i="11"/>
  <c r="J61" i="11"/>
  <c r="J60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5" i="11"/>
  <c r="J34" i="11"/>
  <c r="J33" i="11"/>
  <c r="J32" i="11"/>
  <c r="J31" i="11"/>
  <c r="J30" i="11"/>
  <c r="J27" i="11"/>
  <c r="J26" i="11"/>
  <c r="J25" i="11"/>
  <c r="J24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7" i="11"/>
  <c r="J6" i="11"/>
  <c r="J5" i="11"/>
  <c r="J4" i="11"/>
  <c r="J138" i="12"/>
  <c r="J135" i="12"/>
  <c r="J133" i="12"/>
  <c r="J132" i="12"/>
  <c r="J131" i="12"/>
  <c r="J130" i="12"/>
  <c r="J129" i="12"/>
  <c r="J128" i="12"/>
  <c r="J127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4" i="12"/>
  <c r="J83" i="12"/>
  <c r="J82" i="12"/>
  <c r="J81" i="12"/>
  <c r="J80" i="12"/>
  <c r="J79" i="12"/>
  <c r="J78" i="12"/>
  <c r="J77" i="12"/>
  <c r="J76" i="12"/>
  <c r="J75" i="12"/>
  <c r="J67" i="12"/>
  <c r="J66" i="12"/>
  <c r="J65" i="12"/>
  <c r="J64" i="12"/>
  <c r="J63" i="12"/>
  <c r="J62" i="12"/>
  <c r="J61" i="12"/>
  <c r="J60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7" i="12"/>
  <c r="J6" i="12"/>
  <c r="J5" i="12"/>
  <c r="J4" i="12"/>
  <c r="J138" i="2"/>
  <c r="J135" i="2"/>
  <c r="J133" i="2"/>
  <c r="J132" i="2"/>
  <c r="J131" i="2"/>
  <c r="J130" i="2"/>
  <c r="J129" i="2"/>
  <c r="J128" i="2"/>
  <c r="J127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4" i="2"/>
  <c r="J83" i="2"/>
  <c r="J82" i="2"/>
  <c r="J81" i="2"/>
  <c r="J80" i="2"/>
  <c r="J79" i="2"/>
  <c r="J78" i="2"/>
  <c r="J77" i="2"/>
  <c r="J76" i="2"/>
  <c r="J75" i="2"/>
  <c r="J67" i="2"/>
  <c r="J66" i="2"/>
  <c r="J65" i="2"/>
  <c r="J64" i="2"/>
  <c r="J63" i="2"/>
  <c r="J62" i="2"/>
  <c r="J61" i="2"/>
  <c r="J6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7" i="2"/>
  <c r="J6" i="2"/>
  <c r="J5" i="2"/>
  <c r="J4" i="2"/>
  <c r="F138" i="12"/>
  <c r="F135" i="12"/>
  <c r="F133" i="12"/>
  <c r="F132" i="12"/>
  <c r="F131" i="12"/>
  <c r="F130" i="12"/>
  <c r="F129" i="12"/>
  <c r="F128" i="12"/>
  <c r="F127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4" i="12"/>
  <c r="F83" i="12"/>
  <c r="F82" i="12"/>
  <c r="F81" i="12"/>
  <c r="F80" i="12"/>
  <c r="F79" i="12"/>
  <c r="F78" i="12"/>
  <c r="F77" i="12"/>
  <c r="F76" i="12"/>
  <c r="F75" i="12"/>
  <c r="F138" i="11"/>
  <c r="F136" i="11"/>
  <c r="F135" i="11"/>
  <c r="F134" i="11"/>
  <c r="F133" i="11"/>
  <c r="F132" i="11"/>
  <c r="F131" i="11"/>
  <c r="F130" i="11"/>
  <c r="F129" i="11"/>
  <c r="F128" i="11"/>
  <c r="F127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4" i="11"/>
  <c r="F83" i="11"/>
  <c r="F82" i="11"/>
  <c r="F81" i="11"/>
  <c r="F80" i="11"/>
  <c r="F79" i="11"/>
  <c r="F78" i="11"/>
  <c r="F77" i="11"/>
  <c r="F76" i="11"/>
  <c r="F75" i="11"/>
  <c r="F138" i="10"/>
  <c r="F136" i="10"/>
  <c r="F135" i="10"/>
  <c r="F134" i="10"/>
  <c r="F133" i="10"/>
  <c r="F132" i="10"/>
  <c r="F131" i="10"/>
  <c r="F130" i="10"/>
  <c r="F129" i="10"/>
  <c r="F128" i="10"/>
  <c r="F127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4" i="10"/>
  <c r="F83" i="10"/>
  <c r="F82" i="10"/>
  <c r="F81" i="10"/>
  <c r="F80" i="10"/>
  <c r="F79" i="10"/>
  <c r="F78" i="10"/>
  <c r="F77" i="10"/>
  <c r="F76" i="10"/>
  <c r="F75" i="10"/>
  <c r="F138" i="9"/>
  <c r="F136" i="9"/>
  <c r="F135" i="9"/>
  <c r="F134" i="9"/>
  <c r="F133" i="9"/>
  <c r="F132" i="9"/>
  <c r="F131" i="9"/>
  <c r="F130" i="9"/>
  <c r="F129" i="9"/>
  <c r="F128" i="9"/>
  <c r="F127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4" i="9"/>
  <c r="F83" i="9"/>
  <c r="F82" i="9"/>
  <c r="F81" i="9"/>
  <c r="F80" i="9"/>
  <c r="F79" i="9"/>
  <c r="F78" i="9"/>
  <c r="F77" i="9"/>
  <c r="F76" i="9"/>
  <c r="F75" i="9"/>
  <c r="F138" i="8"/>
  <c r="F136" i="8"/>
  <c r="F135" i="8"/>
  <c r="F134" i="8"/>
  <c r="F133" i="8"/>
  <c r="F132" i="8"/>
  <c r="F131" i="8"/>
  <c r="F130" i="8"/>
  <c r="F129" i="8"/>
  <c r="F128" i="8"/>
  <c r="F127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4" i="8"/>
  <c r="F83" i="8"/>
  <c r="F82" i="8"/>
  <c r="F81" i="8"/>
  <c r="F80" i="8"/>
  <c r="F79" i="8"/>
  <c r="F78" i="8"/>
  <c r="F77" i="8"/>
  <c r="F76" i="8"/>
  <c r="F75" i="8"/>
  <c r="F138" i="7"/>
  <c r="F136" i="7"/>
  <c r="F135" i="7"/>
  <c r="F134" i="7"/>
  <c r="F133" i="7"/>
  <c r="F132" i="7"/>
  <c r="F131" i="7"/>
  <c r="F130" i="7"/>
  <c r="F129" i="7"/>
  <c r="F128" i="7"/>
  <c r="F127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4" i="7"/>
  <c r="F83" i="7"/>
  <c r="F82" i="7"/>
  <c r="F81" i="7"/>
  <c r="F80" i="7"/>
  <c r="F79" i="7"/>
  <c r="F78" i="7"/>
  <c r="F77" i="7"/>
  <c r="F76" i="7"/>
  <c r="F75" i="7"/>
  <c r="F74" i="7"/>
  <c r="F138" i="6"/>
  <c r="F135" i="6"/>
  <c r="F133" i="6"/>
  <c r="F132" i="6"/>
  <c r="F131" i="6"/>
  <c r="F130" i="6"/>
  <c r="F129" i="6"/>
  <c r="F128" i="6"/>
  <c r="F127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7" i="13" s="1"/>
  <c r="F106" i="6"/>
  <c r="F105" i="6"/>
  <c r="F104" i="6"/>
  <c r="F103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4" i="6"/>
  <c r="F83" i="6"/>
  <c r="F82" i="6"/>
  <c r="F81" i="6"/>
  <c r="F80" i="6"/>
  <c r="F79" i="6"/>
  <c r="F78" i="6"/>
  <c r="F77" i="6"/>
  <c r="F76" i="6"/>
  <c r="F75" i="6"/>
  <c r="F75" i="13" s="1"/>
  <c r="F138" i="5"/>
  <c r="F135" i="5"/>
  <c r="F134" i="5"/>
  <c r="F133" i="5"/>
  <c r="F132" i="5"/>
  <c r="F131" i="5"/>
  <c r="F130" i="5"/>
  <c r="F129" i="5"/>
  <c r="F128" i="5"/>
  <c r="F127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4" i="5"/>
  <c r="F83" i="5"/>
  <c r="F82" i="5"/>
  <c r="F81" i="5"/>
  <c r="F80" i="5"/>
  <c r="F79" i="5"/>
  <c r="F78" i="5"/>
  <c r="F77" i="5"/>
  <c r="F76" i="5"/>
  <c r="F75" i="5"/>
  <c r="F138" i="4"/>
  <c r="F136" i="4"/>
  <c r="F135" i="4"/>
  <c r="F133" i="4"/>
  <c r="F132" i="4"/>
  <c r="F131" i="4"/>
  <c r="F130" i="4"/>
  <c r="F129" i="4"/>
  <c r="F128" i="4"/>
  <c r="F127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4" i="4"/>
  <c r="F83" i="4"/>
  <c r="F82" i="4"/>
  <c r="F81" i="4"/>
  <c r="F80" i="4"/>
  <c r="F79" i="4"/>
  <c r="F78" i="4"/>
  <c r="F77" i="4"/>
  <c r="F76" i="4"/>
  <c r="F75" i="4"/>
  <c r="F138" i="3"/>
  <c r="F135" i="3"/>
  <c r="F134" i="3"/>
  <c r="F133" i="3"/>
  <c r="F132" i="3"/>
  <c r="F131" i="3"/>
  <c r="F130" i="3"/>
  <c r="F129" i="3"/>
  <c r="F128" i="3"/>
  <c r="F127" i="3"/>
  <c r="F126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0" i="3"/>
  <c r="F99" i="3"/>
  <c r="F99" i="13" s="1"/>
  <c r="F98" i="3"/>
  <c r="F97" i="3"/>
  <c r="F96" i="3"/>
  <c r="F95" i="3"/>
  <c r="F94" i="3"/>
  <c r="F93" i="3"/>
  <c r="F92" i="3"/>
  <c r="F91" i="3"/>
  <c r="F91" i="13" s="1"/>
  <c r="F90" i="3"/>
  <c r="F89" i="3"/>
  <c r="F88" i="3"/>
  <c r="F87" i="3"/>
  <c r="F84" i="3"/>
  <c r="F83" i="3"/>
  <c r="F82" i="3"/>
  <c r="F81" i="3"/>
  <c r="F80" i="3"/>
  <c r="F79" i="3"/>
  <c r="F78" i="3"/>
  <c r="F77" i="3"/>
  <c r="F76" i="3"/>
  <c r="F75" i="3"/>
  <c r="F138" i="2"/>
  <c r="F135" i="2"/>
  <c r="F133" i="2"/>
  <c r="F132" i="2"/>
  <c r="F131" i="2"/>
  <c r="F130" i="2"/>
  <c r="F129" i="2"/>
  <c r="F128" i="2"/>
  <c r="F127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67" i="12"/>
  <c r="F66" i="12"/>
  <c r="F65" i="12"/>
  <c r="F64" i="12"/>
  <c r="F63" i="12"/>
  <c r="F62" i="12"/>
  <c r="F61" i="12"/>
  <c r="F60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5" i="12"/>
  <c r="F34" i="12"/>
  <c r="F33" i="12"/>
  <c r="F32" i="12"/>
  <c r="F31" i="12"/>
  <c r="F30" i="12"/>
  <c r="F27" i="12"/>
  <c r="F26" i="12"/>
  <c r="F25" i="12"/>
  <c r="F24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7" i="12"/>
  <c r="F6" i="12"/>
  <c r="F5" i="12"/>
  <c r="F4" i="12"/>
  <c r="F67" i="11"/>
  <c r="F66" i="11"/>
  <c r="F65" i="11"/>
  <c r="F64" i="11"/>
  <c r="F63" i="11"/>
  <c r="F62" i="11"/>
  <c r="F61" i="11"/>
  <c r="F60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5" i="11"/>
  <c r="F34" i="11"/>
  <c r="F33" i="11"/>
  <c r="F32" i="11"/>
  <c r="F31" i="11"/>
  <c r="F30" i="11"/>
  <c r="F27" i="11"/>
  <c r="F26" i="11"/>
  <c r="F25" i="11"/>
  <c r="F24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7" i="11"/>
  <c r="F6" i="11"/>
  <c r="F5" i="11"/>
  <c r="F4" i="11"/>
  <c r="F67" i="10"/>
  <c r="F66" i="10"/>
  <c r="F65" i="10"/>
  <c r="F64" i="10"/>
  <c r="F63" i="10"/>
  <c r="F62" i="10"/>
  <c r="F61" i="10"/>
  <c r="F60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5" i="10"/>
  <c r="F34" i="10"/>
  <c r="F33" i="10"/>
  <c r="F32" i="10"/>
  <c r="F31" i="10"/>
  <c r="F30" i="10"/>
  <c r="F27" i="10"/>
  <c r="F26" i="10"/>
  <c r="F25" i="10"/>
  <c r="F24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7" i="10"/>
  <c r="F6" i="10"/>
  <c r="F5" i="10"/>
  <c r="F4" i="10"/>
  <c r="F67" i="9"/>
  <c r="F66" i="9"/>
  <c r="F65" i="9"/>
  <c r="F64" i="9"/>
  <c r="F63" i="9"/>
  <c r="F62" i="9"/>
  <c r="F61" i="9"/>
  <c r="F60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5" i="9"/>
  <c r="F34" i="9"/>
  <c r="F33" i="9"/>
  <c r="F32" i="9"/>
  <c r="F31" i="9"/>
  <c r="F30" i="9"/>
  <c r="F27" i="9"/>
  <c r="F26" i="9"/>
  <c r="F25" i="9"/>
  <c r="F24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67" i="8"/>
  <c r="F66" i="8"/>
  <c r="F65" i="8"/>
  <c r="F64" i="8"/>
  <c r="F63" i="8"/>
  <c r="F62" i="8"/>
  <c r="F61" i="8"/>
  <c r="F60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5" i="8"/>
  <c r="F34" i="8"/>
  <c r="F33" i="8"/>
  <c r="F32" i="8"/>
  <c r="F31" i="8"/>
  <c r="F30" i="8"/>
  <c r="F27" i="8"/>
  <c r="F26" i="8"/>
  <c r="F25" i="8"/>
  <c r="F24" i="8"/>
  <c r="F21" i="8"/>
  <c r="F20" i="8"/>
  <c r="F19" i="8"/>
  <c r="F18" i="8"/>
  <c r="F17" i="8"/>
  <c r="F16" i="8"/>
  <c r="F15" i="8"/>
  <c r="F14" i="8"/>
  <c r="F13" i="8"/>
  <c r="F12" i="8"/>
  <c r="F11" i="8"/>
  <c r="F10" i="8"/>
  <c r="F7" i="8"/>
  <c r="F6" i="8"/>
  <c r="F5" i="8"/>
  <c r="F4" i="8"/>
  <c r="F67" i="7"/>
  <c r="F66" i="7"/>
  <c r="F65" i="7"/>
  <c r="F64" i="7"/>
  <c r="F63" i="7"/>
  <c r="F62" i="7"/>
  <c r="F61" i="7"/>
  <c r="F60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5" i="7"/>
  <c r="F34" i="7"/>
  <c r="F33" i="7"/>
  <c r="F32" i="7"/>
  <c r="F31" i="7"/>
  <c r="F30" i="7"/>
  <c r="F27" i="7"/>
  <c r="F26" i="7"/>
  <c r="F25" i="7"/>
  <c r="F24" i="7"/>
  <c r="F21" i="7"/>
  <c r="F20" i="7"/>
  <c r="F19" i="7"/>
  <c r="F18" i="7"/>
  <c r="F17" i="7"/>
  <c r="F16" i="7"/>
  <c r="F15" i="7"/>
  <c r="F14" i="7"/>
  <c r="F13" i="7"/>
  <c r="F12" i="7"/>
  <c r="F11" i="7"/>
  <c r="F10" i="7"/>
  <c r="F7" i="7"/>
  <c r="F6" i="7"/>
  <c r="F5" i="7"/>
  <c r="F4" i="7"/>
  <c r="F67" i="6"/>
  <c r="F66" i="6"/>
  <c r="F65" i="6"/>
  <c r="F64" i="6"/>
  <c r="F63" i="6"/>
  <c r="F62" i="6"/>
  <c r="F61" i="6"/>
  <c r="F60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5" i="6"/>
  <c r="F34" i="6"/>
  <c r="F33" i="6"/>
  <c r="F32" i="6"/>
  <c r="F31" i="6"/>
  <c r="F30" i="6"/>
  <c r="F27" i="6"/>
  <c r="F26" i="6"/>
  <c r="F25" i="6"/>
  <c r="F24" i="6"/>
  <c r="F21" i="6"/>
  <c r="F20" i="6"/>
  <c r="F19" i="6"/>
  <c r="F18" i="6"/>
  <c r="F17" i="6"/>
  <c r="F16" i="6"/>
  <c r="F15" i="6"/>
  <c r="F14" i="6"/>
  <c r="F13" i="6"/>
  <c r="F12" i="6"/>
  <c r="F11" i="6"/>
  <c r="F10" i="6"/>
  <c r="F7" i="6"/>
  <c r="F6" i="6"/>
  <c r="F5" i="6"/>
  <c r="F4" i="6"/>
  <c r="F67" i="5"/>
  <c r="F66" i="5"/>
  <c r="F65" i="5"/>
  <c r="F64" i="5"/>
  <c r="F63" i="5"/>
  <c r="F62" i="5"/>
  <c r="F61" i="5"/>
  <c r="F6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5" i="5"/>
  <c r="F34" i="5"/>
  <c r="F33" i="5"/>
  <c r="F32" i="5"/>
  <c r="F31" i="5"/>
  <c r="F30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  <c r="F7" i="5"/>
  <c r="F6" i="5"/>
  <c r="F5" i="5"/>
  <c r="F4" i="5"/>
  <c r="F67" i="4"/>
  <c r="F66" i="4"/>
  <c r="F65" i="4"/>
  <c r="F64" i="4"/>
  <c r="F63" i="4"/>
  <c r="F62" i="4"/>
  <c r="F61" i="4"/>
  <c r="F60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5" i="4"/>
  <c r="F34" i="4"/>
  <c r="F33" i="4"/>
  <c r="F32" i="4"/>
  <c r="F31" i="4"/>
  <c r="F30" i="4"/>
  <c r="F27" i="4"/>
  <c r="F26" i="4"/>
  <c r="F25" i="4"/>
  <c r="F24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7" i="4"/>
  <c r="F6" i="4"/>
  <c r="F5" i="4"/>
  <c r="F4" i="4"/>
  <c r="F67" i="3"/>
  <c r="F66" i="3"/>
  <c r="F65" i="3"/>
  <c r="F64" i="3"/>
  <c r="F63" i="3"/>
  <c r="F62" i="3"/>
  <c r="F61" i="3"/>
  <c r="F60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5" i="3"/>
  <c r="F34" i="3"/>
  <c r="F33" i="3"/>
  <c r="F32" i="3"/>
  <c r="F31" i="3"/>
  <c r="F30" i="3"/>
  <c r="F27" i="3"/>
  <c r="F26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F6" i="3"/>
  <c r="F5" i="3"/>
  <c r="F4" i="3"/>
  <c r="F67" i="2"/>
  <c r="F66" i="2"/>
  <c r="F65" i="2"/>
  <c r="F64" i="2"/>
  <c r="F63" i="2"/>
  <c r="F63" i="13" s="1"/>
  <c r="F62" i="2"/>
  <c r="F61" i="2"/>
  <c r="F60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5" i="2"/>
  <c r="F34" i="2"/>
  <c r="F33" i="2"/>
  <c r="F32" i="2"/>
  <c r="F31" i="2"/>
  <c r="F31" i="13" s="1"/>
  <c r="F30" i="2"/>
  <c r="F27" i="2"/>
  <c r="F26" i="2"/>
  <c r="F25" i="2"/>
  <c r="F24" i="2"/>
  <c r="F21" i="2"/>
  <c r="F20" i="2"/>
  <c r="F19" i="2"/>
  <c r="F18" i="2"/>
  <c r="F17" i="2"/>
  <c r="F16" i="2"/>
  <c r="F15" i="2"/>
  <c r="F15" i="13" s="1"/>
  <c r="F14" i="2"/>
  <c r="F13" i="2"/>
  <c r="F12" i="2"/>
  <c r="F11" i="2"/>
  <c r="F10" i="2"/>
  <c r="F7" i="2"/>
  <c r="F6" i="2"/>
  <c r="F5" i="2"/>
  <c r="F5" i="13" s="1"/>
  <c r="F4" i="2"/>
  <c r="F4" i="13" s="1"/>
  <c r="F138" i="1"/>
  <c r="F135" i="1"/>
  <c r="F134" i="1"/>
  <c r="F133" i="1"/>
  <c r="F132" i="1"/>
  <c r="F131" i="1"/>
  <c r="F130" i="1"/>
  <c r="F129" i="1"/>
  <c r="F128" i="1"/>
  <c r="F127" i="1"/>
  <c r="F124" i="1"/>
  <c r="F123" i="1"/>
  <c r="F122" i="1"/>
  <c r="F121" i="1"/>
  <c r="F120" i="1"/>
  <c r="F119" i="1"/>
  <c r="F118" i="1"/>
  <c r="F117" i="1"/>
  <c r="F116" i="1"/>
  <c r="F115" i="1"/>
  <c r="F114" i="1"/>
  <c r="F114" i="13" s="1"/>
  <c r="F113" i="1"/>
  <c r="F112" i="1"/>
  <c r="F111" i="1"/>
  <c r="F110" i="1"/>
  <c r="F109" i="1"/>
  <c r="F108" i="1"/>
  <c r="F107" i="1"/>
  <c r="F106" i="1"/>
  <c r="F105" i="1"/>
  <c r="F104" i="1"/>
  <c r="F103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2" i="13" s="1"/>
  <c r="F81" i="1"/>
  <c r="F80" i="1"/>
  <c r="F79" i="1"/>
  <c r="F78" i="1"/>
  <c r="F78" i="13" s="1"/>
  <c r="F77" i="1"/>
  <c r="F76" i="1"/>
  <c r="F75" i="1"/>
  <c r="F67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1" i="1"/>
  <c r="F51" i="13" s="1"/>
  <c r="F50" i="1"/>
  <c r="F49" i="1"/>
  <c r="F48" i="1"/>
  <c r="F47" i="1"/>
  <c r="F47" i="13" s="1"/>
  <c r="F46" i="1"/>
  <c r="F45" i="1"/>
  <c r="F44" i="1"/>
  <c r="F43" i="1"/>
  <c r="F42" i="1"/>
  <c r="F41" i="1"/>
  <c r="F40" i="1"/>
  <c r="F39" i="1"/>
  <c r="F38" i="1"/>
  <c r="F35" i="1"/>
  <c r="F34" i="1"/>
  <c r="F33" i="1"/>
  <c r="F33" i="13" s="1"/>
  <c r="F32" i="1"/>
  <c r="F31" i="1"/>
  <c r="F30" i="1"/>
  <c r="F28" i="1"/>
  <c r="F27" i="1"/>
  <c r="F26" i="1"/>
  <c r="F25" i="1"/>
  <c r="F24" i="1"/>
  <c r="F24" i="13" s="1"/>
  <c r="F21" i="1"/>
  <c r="F20" i="1"/>
  <c r="F19" i="1"/>
  <c r="F19" i="13" s="1"/>
  <c r="F18" i="1"/>
  <c r="F18" i="13" s="1"/>
  <c r="F17" i="1"/>
  <c r="F16" i="1"/>
  <c r="F15" i="1"/>
  <c r="F14" i="1"/>
  <c r="F14" i="13" s="1"/>
  <c r="F13" i="1"/>
  <c r="F12" i="1"/>
  <c r="F11" i="1"/>
  <c r="F11" i="13" s="1"/>
  <c r="F10" i="1"/>
  <c r="F10" i="13" s="1"/>
  <c r="F7" i="1"/>
  <c r="F6" i="1"/>
  <c r="F5" i="1"/>
  <c r="F4" i="1"/>
  <c r="J4" i="13"/>
  <c r="P75" i="13"/>
  <c r="P85" i="13" s="1"/>
  <c r="P76" i="13"/>
  <c r="P83" i="13"/>
  <c r="P84" i="13"/>
  <c r="P87" i="13"/>
  <c r="P88" i="13"/>
  <c r="P91" i="13"/>
  <c r="P92" i="13"/>
  <c r="P93" i="13"/>
  <c r="P94" i="13"/>
  <c r="P99" i="13"/>
  <c r="P100" i="13"/>
  <c r="P105" i="13"/>
  <c r="P106" i="13"/>
  <c r="P107" i="13"/>
  <c r="P108" i="13"/>
  <c r="P109" i="13"/>
  <c r="P110" i="13"/>
  <c r="P111" i="13"/>
  <c r="P112" i="13"/>
  <c r="P115" i="13"/>
  <c r="P116" i="13"/>
  <c r="P117" i="13"/>
  <c r="P118" i="13"/>
  <c r="P119" i="13"/>
  <c r="P120" i="13"/>
  <c r="P121" i="13"/>
  <c r="P122" i="13"/>
  <c r="P123" i="13"/>
  <c r="P124" i="13"/>
  <c r="P127" i="13"/>
  <c r="P128" i="13"/>
  <c r="P129" i="13"/>
  <c r="P134" i="13" s="1"/>
  <c r="P130" i="13"/>
  <c r="P133" i="13"/>
  <c r="P4" i="13"/>
  <c r="P5" i="13"/>
  <c r="P9" i="13" s="1"/>
  <c r="P6" i="13"/>
  <c r="P7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4" i="13"/>
  <c r="P25" i="13"/>
  <c r="P26" i="13"/>
  <c r="P28" i="13" s="1"/>
  <c r="P27" i="13"/>
  <c r="P30" i="13"/>
  <c r="P31" i="13"/>
  <c r="P32" i="13"/>
  <c r="P36" i="13" s="1"/>
  <c r="P33" i="13"/>
  <c r="P38" i="13"/>
  <c r="P39" i="13"/>
  <c r="P40" i="13"/>
  <c r="P41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60" i="13"/>
  <c r="P61" i="13"/>
  <c r="P62" i="13"/>
  <c r="P63" i="13"/>
  <c r="P64" i="13"/>
  <c r="P65" i="13"/>
  <c r="P66" i="13"/>
  <c r="P67" i="13"/>
  <c r="O133" i="13"/>
  <c r="O136" i="13" s="1"/>
  <c r="N133" i="13"/>
  <c r="N136" i="13" s="1"/>
  <c r="M133" i="13"/>
  <c r="L133" i="13"/>
  <c r="K133" i="13"/>
  <c r="K136" i="13" s="1"/>
  <c r="I133" i="13"/>
  <c r="H133" i="13"/>
  <c r="G133" i="13"/>
  <c r="E133" i="13"/>
  <c r="D133" i="13"/>
  <c r="O130" i="13"/>
  <c r="N130" i="13"/>
  <c r="M130" i="13"/>
  <c r="M136" i="13" s="1"/>
  <c r="L130" i="13"/>
  <c r="K130" i="13"/>
  <c r="I130" i="13"/>
  <c r="H130" i="13"/>
  <c r="G130" i="13"/>
  <c r="G136" i="13" s="1"/>
  <c r="E130" i="13"/>
  <c r="D130" i="13"/>
  <c r="O129" i="13"/>
  <c r="N129" i="13"/>
  <c r="M129" i="13"/>
  <c r="L129" i="13"/>
  <c r="K129" i="13"/>
  <c r="I129" i="13"/>
  <c r="H129" i="13"/>
  <c r="G129" i="13"/>
  <c r="E129" i="13"/>
  <c r="E134" i="13" s="1"/>
  <c r="D129" i="13"/>
  <c r="O128" i="13"/>
  <c r="K128" i="13"/>
  <c r="I128" i="13"/>
  <c r="H128" i="13"/>
  <c r="H136" i="13" s="1"/>
  <c r="G128" i="13"/>
  <c r="E128" i="13"/>
  <c r="D128" i="13"/>
  <c r="O127" i="13"/>
  <c r="K127" i="13"/>
  <c r="I127" i="13"/>
  <c r="H127" i="13"/>
  <c r="G127" i="13"/>
  <c r="E127" i="13"/>
  <c r="D127" i="13"/>
  <c r="O124" i="13"/>
  <c r="N124" i="13"/>
  <c r="M124" i="13"/>
  <c r="L124" i="13"/>
  <c r="K124" i="13"/>
  <c r="I124" i="13"/>
  <c r="H124" i="13"/>
  <c r="G124" i="13"/>
  <c r="E124" i="13"/>
  <c r="D124" i="13"/>
  <c r="O123" i="13"/>
  <c r="N123" i="13"/>
  <c r="M123" i="13"/>
  <c r="L123" i="13"/>
  <c r="K123" i="13"/>
  <c r="I123" i="13"/>
  <c r="H123" i="13"/>
  <c r="G123" i="13"/>
  <c r="E123" i="13"/>
  <c r="D123" i="13"/>
  <c r="O122" i="13"/>
  <c r="N122" i="13"/>
  <c r="M122" i="13"/>
  <c r="L122" i="13"/>
  <c r="K122" i="13"/>
  <c r="I122" i="13"/>
  <c r="H122" i="13"/>
  <c r="G122" i="13"/>
  <c r="E122" i="13"/>
  <c r="D122" i="13"/>
  <c r="O121" i="13"/>
  <c r="N121" i="13"/>
  <c r="M121" i="13"/>
  <c r="L121" i="13"/>
  <c r="K121" i="13"/>
  <c r="I121" i="13"/>
  <c r="H121" i="13"/>
  <c r="G121" i="13"/>
  <c r="E121" i="13"/>
  <c r="D121" i="13"/>
  <c r="O120" i="13"/>
  <c r="N120" i="13"/>
  <c r="M120" i="13"/>
  <c r="L120" i="13"/>
  <c r="K120" i="13"/>
  <c r="I120" i="13"/>
  <c r="H120" i="13"/>
  <c r="G120" i="13"/>
  <c r="E120" i="13"/>
  <c r="D120" i="13"/>
  <c r="O119" i="13"/>
  <c r="N119" i="13"/>
  <c r="M119" i="13"/>
  <c r="L119" i="13"/>
  <c r="K119" i="13"/>
  <c r="I119" i="13"/>
  <c r="H119" i="13"/>
  <c r="G119" i="13"/>
  <c r="E119" i="13"/>
  <c r="D119" i="13"/>
  <c r="O118" i="13"/>
  <c r="N118" i="13"/>
  <c r="M118" i="13"/>
  <c r="L118" i="13"/>
  <c r="K118" i="13"/>
  <c r="I118" i="13"/>
  <c r="H118" i="13"/>
  <c r="G118" i="13"/>
  <c r="E118" i="13"/>
  <c r="D118" i="13"/>
  <c r="O117" i="13"/>
  <c r="N117" i="13"/>
  <c r="M117" i="13"/>
  <c r="L117" i="13"/>
  <c r="K117" i="13"/>
  <c r="I117" i="13"/>
  <c r="H117" i="13"/>
  <c r="G117" i="13"/>
  <c r="E117" i="13"/>
  <c r="D117" i="13"/>
  <c r="O116" i="13"/>
  <c r="N116" i="13"/>
  <c r="M116" i="13"/>
  <c r="L116" i="13"/>
  <c r="K116" i="13"/>
  <c r="I116" i="13"/>
  <c r="H116" i="13"/>
  <c r="G116" i="13"/>
  <c r="E116" i="13"/>
  <c r="D116" i="13"/>
  <c r="O115" i="13"/>
  <c r="N115" i="13"/>
  <c r="M115" i="13"/>
  <c r="L115" i="13"/>
  <c r="K115" i="13"/>
  <c r="I115" i="13"/>
  <c r="H115" i="13"/>
  <c r="G115" i="13"/>
  <c r="E115" i="13"/>
  <c r="D115" i="13"/>
  <c r="O112" i="13"/>
  <c r="N112" i="13"/>
  <c r="M112" i="13"/>
  <c r="L112" i="13"/>
  <c r="K112" i="13"/>
  <c r="I112" i="13"/>
  <c r="H112" i="13"/>
  <c r="G112" i="13"/>
  <c r="E112" i="13"/>
  <c r="D112" i="13"/>
  <c r="O111" i="13"/>
  <c r="N111" i="13"/>
  <c r="M111" i="13"/>
  <c r="L111" i="13"/>
  <c r="K111" i="13"/>
  <c r="I111" i="13"/>
  <c r="H111" i="13"/>
  <c r="G111" i="13"/>
  <c r="E111" i="13"/>
  <c r="D111" i="13"/>
  <c r="O110" i="13"/>
  <c r="N110" i="13"/>
  <c r="M110" i="13"/>
  <c r="L110" i="13"/>
  <c r="K110" i="13"/>
  <c r="I110" i="13"/>
  <c r="H110" i="13"/>
  <c r="G110" i="13"/>
  <c r="E110" i="13"/>
  <c r="D110" i="13"/>
  <c r="O109" i="13"/>
  <c r="N109" i="13"/>
  <c r="M109" i="13"/>
  <c r="L109" i="13"/>
  <c r="K109" i="13"/>
  <c r="J109" i="13"/>
  <c r="I109" i="13"/>
  <c r="H109" i="13"/>
  <c r="G109" i="13"/>
  <c r="E109" i="13"/>
  <c r="D109" i="13"/>
  <c r="O108" i="13"/>
  <c r="N108" i="13"/>
  <c r="M108" i="13"/>
  <c r="L108" i="13"/>
  <c r="K108" i="13"/>
  <c r="I108" i="13"/>
  <c r="H108" i="13"/>
  <c r="G108" i="13"/>
  <c r="E108" i="13"/>
  <c r="D108" i="13"/>
  <c r="O107" i="13"/>
  <c r="N107" i="13"/>
  <c r="M107" i="13"/>
  <c r="L107" i="13"/>
  <c r="K107" i="13"/>
  <c r="J107" i="13"/>
  <c r="I107" i="13"/>
  <c r="H107" i="13"/>
  <c r="G107" i="13"/>
  <c r="E107" i="13"/>
  <c r="D107" i="13"/>
  <c r="O106" i="13"/>
  <c r="N106" i="13"/>
  <c r="M106" i="13"/>
  <c r="L106" i="13"/>
  <c r="K106" i="13"/>
  <c r="J106" i="13"/>
  <c r="I106" i="13"/>
  <c r="H106" i="13"/>
  <c r="H126" i="13" s="1"/>
  <c r="G106" i="13"/>
  <c r="E106" i="13"/>
  <c r="D106" i="13"/>
  <c r="O105" i="13"/>
  <c r="N105" i="13"/>
  <c r="M105" i="13"/>
  <c r="L105" i="13"/>
  <c r="K105" i="13"/>
  <c r="I105" i="13"/>
  <c r="H105" i="13"/>
  <c r="G105" i="13"/>
  <c r="E105" i="13"/>
  <c r="E125" i="13" s="1"/>
  <c r="D105" i="13"/>
  <c r="O100" i="13"/>
  <c r="N100" i="13"/>
  <c r="M100" i="13"/>
  <c r="L100" i="13"/>
  <c r="K100" i="13"/>
  <c r="I100" i="13"/>
  <c r="H100" i="13"/>
  <c r="G100" i="13"/>
  <c r="E100" i="13"/>
  <c r="D100" i="13"/>
  <c r="O99" i="13"/>
  <c r="N99" i="13"/>
  <c r="M99" i="13"/>
  <c r="L99" i="13"/>
  <c r="K99" i="13"/>
  <c r="I99" i="13"/>
  <c r="H99" i="13"/>
  <c r="G99" i="13"/>
  <c r="E99" i="13"/>
  <c r="D99" i="13"/>
  <c r="O94" i="13"/>
  <c r="N94" i="13"/>
  <c r="M94" i="13"/>
  <c r="L94" i="13"/>
  <c r="K94" i="13"/>
  <c r="J94" i="13"/>
  <c r="I94" i="13"/>
  <c r="H94" i="13"/>
  <c r="G94" i="13"/>
  <c r="E94" i="13"/>
  <c r="D94" i="13"/>
  <c r="O93" i="13"/>
  <c r="N93" i="13"/>
  <c r="M93" i="13"/>
  <c r="L93" i="13"/>
  <c r="K93" i="13"/>
  <c r="I93" i="13"/>
  <c r="H93" i="13"/>
  <c r="G93" i="13"/>
  <c r="E93" i="13"/>
  <c r="D93" i="13"/>
  <c r="O92" i="13"/>
  <c r="N92" i="13"/>
  <c r="M92" i="13"/>
  <c r="L92" i="13"/>
  <c r="K92" i="13"/>
  <c r="I92" i="13"/>
  <c r="H92" i="13"/>
  <c r="G92" i="13"/>
  <c r="E92" i="13"/>
  <c r="D92" i="13"/>
  <c r="O91" i="13"/>
  <c r="N91" i="13"/>
  <c r="M91" i="13"/>
  <c r="L91" i="13"/>
  <c r="K91" i="13"/>
  <c r="I91" i="13"/>
  <c r="H91" i="13"/>
  <c r="G91" i="13"/>
  <c r="E91" i="13"/>
  <c r="D91" i="13"/>
  <c r="O88" i="13"/>
  <c r="N88" i="13"/>
  <c r="M88" i="13"/>
  <c r="L88" i="13"/>
  <c r="K88" i="13"/>
  <c r="I88" i="13"/>
  <c r="H88" i="13"/>
  <c r="G88" i="13"/>
  <c r="E88" i="13"/>
  <c r="D88" i="13"/>
  <c r="O87" i="13"/>
  <c r="N87" i="13"/>
  <c r="M87" i="13"/>
  <c r="L87" i="13"/>
  <c r="K87" i="13"/>
  <c r="J87" i="13"/>
  <c r="I87" i="13"/>
  <c r="H87" i="13"/>
  <c r="G87" i="13"/>
  <c r="E87" i="13"/>
  <c r="D87" i="13"/>
  <c r="O84" i="13"/>
  <c r="N84" i="13"/>
  <c r="M84" i="13"/>
  <c r="L84" i="13"/>
  <c r="K84" i="13"/>
  <c r="I84" i="13"/>
  <c r="H84" i="13"/>
  <c r="G84" i="13"/>
  <c r="E84" i="13"/>
  <c r="D84" i="13"/>
  <c r="O83" i="13"/>
  <c r="N83" i="13"/>
  <c r="M83" i="13"/>
  <c r="L83" i="13"/>
  <c r="K83" i="13"/>
  <c r="J83" i="13"/>
  <c r="I83" i="13"/>
  <c r="H83" i="13"/>
  <c r="G83" i="13"/>
  <c r="E83" i="13"/>
  <c r="D83" i="13"/>
  <c r="O76" i="13"/>
  <c r="N76" i="13"/>
  <c r="M76" i="13"/>
  <c r="L76" i="13"/>
  <c r="K76" i="13"/>
  <c r="I76" i="13"/>
  <c r="H76" i="13"/>
  <c r="G76" i="13"/>
  <c r="E76" i="13"/>
  <c r="D76" i="13"/>
  <c r="O75" i="13"/>
  <c r="N75" i="13"/>
  <c r="M75" i="13"/>
  <c r="L75" i="13"/>
  <c r="K75" i="13"/>
  <c r="J75" i="13"/>
  <c r="I75" i="13"/>
  <c r="H75" i="13"/>
  <c r="G75" i="13"/>
  <c r="E75" i="13"/>
  <c r="D75" i="13"/>
  <c r="I134" i="13"/>
  <c r="D5" i="13"/>
  <c r="D9" i="13" s="1"/>
  <c r="O67" i="13"/>
  <c r="N67" i="13"/>
  <c r="M67" i="13"/>
  <c r="L67" i="13"/>
  <c r="K67" i="13"/>
  <c r="K74" i="13" s="1"/>
  <c r="I67" i="13"/>
  <c r="H67" i="13"/>
  <c r="G67" i="13"/>
  <c r="F67" i="13"/>
  <c r="E67" i="13"/>
  <c r="D67" i="13"/>
  <c r="O66" i="13"/>
  <c r="N66" i="13"/>
  <c r="M66" i="13"/>
  <c r="L66" i="13"/>
  <c r="K66" i="13"/>
  <c r="I66" i="13"/>
  <c r="H66" i="13"/>
  <c r="G66" i="13"/>
  <c r="E66" i="13"/>
  <c r="D66" i="13"/>
  <c r="O65" i="13"/>
  <c r="N65" i="13"/>
  <c r="M65" i="13"/>
  <c r="L65" i="13"/>
  <c r="K65" i="13"/>
  <c r="I65" i="13"/>
  <c r="H65" i="13"/>
  <c r="G65" i="13"/>
  <c r="E65" i="13"/>
  <c r="D65" i="13"/>
  <c r="O64" i="13"/>
  <c r="N64" i="13"/>
  <c r="N73" i="13" s="1"/>
  <c r="M64" i="13"/>
  <c r="L64" i="13"/>
  <c r="K64" i="13"/>
  <c r="I64" i="13"/>
  <c r="H64" i="13"/>
  <c r="G64" i="13"/>
  <c r="E64" i="13"/>
  <c r="D64" i="13"/>
  <c r="O63" i="13"/>
  <c r="N63" i="13"/>
  <c r="M63" i="13"/>
  <c r="L63" i="13"/>
  <c r="K63" i="13"/>
  <c r="I63" i="13"/>
  <c r="H63" i="13"/>
  <c r="G63" i="13"/>
  <c r="E63" i="13"/>
  <c r="D63" i="13"/>
  <c r="O62" i="13"/>
  <c r="N62" i="13"/>
  <c r="M62" i="13"/>
  <c r="L62" i="13"/>
  <c r="K62" i="13"/>
  <c r="I62" i="13"/>
  <c r="H62" i="13"/>
  <c r="G62" i="13"/>
  <c r="E62" i="13"/>
  <c r="D62" i="13"/>
  <c r="O61" i="13"/>
  <c r="N61" i="13"/>
  <c r="N74" i="13" s="1"/>
  <c r="M61" i="13"/>
  <c r="L61" i="13"/>
  <c r="K61" i="13"/>
  <c r="I61" i="13"/>
  <c r="I74" i="13" s="1"/>
  <c r="H61" i="13"/>
  <c r="G61" i="13"/>
  <c r="E61" i="13"/>
  <c r="D61" i="13"/>
  <c r="D74" i="13" s="1"/>
  <c r="O60" i="13"/>
  <c r="N60" i="13"/>
  <c r="M60" i="13"/>
  <c r="M73" i="13" s="1"/>
  <c r="L60" i="13"/>
  <c r="L73" i="13" s="1"/>
  <c r="K60" i="13"/>
  <c r="I60" i="13"/>
  <c r="H60" i="13"/>
  <c r="G60" i="13"/>
  <c r="G73" i="13" s="1"/>
  <c r="E60" i="13"/>
  <c r="E73" i="13" s="1"/>
  <c r="D60" i="13"/>
  <c r="D73" i="13" s="1"/>
  <c r="O57" i="13"/>
  <c r="N57" i="13"/>
  <c r="M57" i="13"/>
  <c r="L57" i="13"/>
  <c r="K57" i="13"/>
  <c r="I57" i="13"/>
  <c r="H57" i="13"/>
  <c r="G57" i="13"/>
  <c r="E57" i="13"/>
  <c r="D57" i="13"/>
  <c r="O56" i="13"/>
  <c r="N56" i="13"/>
  <c r="M56" i="13"/>
  <c r="L56" i="13"/>
  <c r="L58" i="13" s="1"/>
  <c r="K56" i="13"/>
  <c r="I56" i="13"/>
  <c r="H56" i="13"/>
  <c r="H58" i="13" s="1"/>
  <c r="G56" i="13"/>
  <c r="E56" i="13"/>
  <c r="D56" i="13"/>
  <c r="O55" i="13"/>
  <c r="O59" i="13" s="1"/>
  <c r="N55" i="13"/>
  <c r="M55" i="13"/>
  <c r="L55" i="13"/>
  <c r="K55" i="13"/>
  <c r="K59" i="13" s="1"/>
  <c r="I55" i="13"/>
  <c r="I59" i="13" s="1"/>
  <c r="H55" i="13"/>
  <c r="G55" i="13"/>
  <c r="G59" i="13" s="1"/>
  <c r="E55" i="13"/>
  <c r="D55" i="13"/>
  <c r="O54" i="13"/>
  <c r="N54" i="13"/>
  <c r="N58" i="13" s="1"/>
  <c r="M54" i="13"/>
  <c r="L54" i="13"/>
  <c r="K54" i="13"/>
  <c r="K58" i="13" s="1"/>
  <c r="I54" i="13"/>
  <c r="I58" i="13" s="1"/>
  <c r="H54" i="13"/>
  <c r="G54" i="13"/>
  <c r="E54" i="13"/>
  <c r="D54" i="13"/>
  <c r="D58" i="13" s="1"/>
  <c r="O53" i="13"/>
  <c r="N53" i="13"/>
  <c r="M53" i="13"/>
  <c r="L53" i="13"/>
  <c r="K53" i="13"/>
  <c r="I53" i="13"/>
  <c r="H53" i="13"/>
  <c r="G53" i="13"/>
  <c r="E53" i="13"/>
  <c r="D53" i="13"/>
  <c r="O52" i="13"/>
  <c r="N52" i="13"/>
  <c r="M52" i="13"/>
  <c r="L52" i="13"/>
  <c r="K52" i="13"/>
  <c r="I52" i="13"/>
  <c r="H52" i="13"/>
  <c r="G52" i="13"/>
  <c r="E52" i="13"/>
  <c r="D52" i="13"/>
  <c r="O51" i="13"/>
  <c r="N51" i="13"/>
  <c r="M51" i="13"/>
  <c r="L51" i="13"/>
  <c r="K51" i="13"/>
  <c r="I51" i="13"/>
  <c r="H51" i="13"/>
  <c r="G51" i="13"/>
  <c r="E51" i="13"/>
  <c r="D51" i="13"/>
  <c r="O50" i="13"/>
  <c r="N50" i="13"/>
  <c r="M50" i="13"/>
  <c r="L50" i="13"/>
  <c r="K50" i="13"/>
  <c r="I50" i="13"/>
  <c r="H50" i="13"/>
  <c r="G50" i="13"/>
  <c r="E50" i="13"/>
  <c r="D50" i="13"/>
  <c r="O49" i="13"/>
  <c r="N49" i="13"/>
  <c r="M49" i="13"/>
  <c r="L49" i="13"/>
  <c r="K49" i="13"/>
  <c r="I49" i="13"/>
  <c r="H49" i="13"/>
  <c r="G49" i="13"/>
  <c r="E49" i="13"/>
  <c r="D49" i="13"/>
  <c r="O48" i="13"/>
  <c r="N48" i="13"/>
  <c r="M48" i="13"/>
  <c r="L48" i="13"/>
  <c r="K48" i="13"/>
  <c r="I48" i="13"/>
  <c r="H48" i="13"/>
  <c r="G48" i="13"/>
  <c r="E48" i="13"/>
  <c r="D48" i="13"/>
  <c r="O47" i="13"/>
  <c r="N47" i="13"/>
  <c r="M47" i="13"/>
  <c r="L47" i="13"/>
  <c r="K47" i="13"/>
  <c r="I47" i="13"/>
  <c r="H47" i="13"/>
  <c r="G47" i="13"/>
  <c r="E47" i="13"/>
  <c r="D47" i="13"/>
  <c r="O46" i="13"/>
  <c r="N46" i="13"/>
  <c r="M46" i="13"/>
  <c r="L46" i="13"/>
  <c r="K46" i="13"/>
  <c r="I46" i="13"/>
  <c r="H46" i="13"/>
  <c r="G46" i="13"/>
  <c r="E46" i="13"/>
  <c r="D46" i="13"/>
  <c r="O41" i="13"/>
  <c r="N41" i="13"/>
  <c r="M41" i="13"/>
  <c r="L41" i="13"/>
  <c r="K41" i="13"/>
  <c r="I41" i="13"/>
  <c r="H41" i="13"/>
  <c r="G41" i="13"/>
  <c r="E41" i="13"/>
  <c r="D41" i="13"/>
  <c r="O40" i="13"/>
  <c r="N40" i="13"/>
  <c r="M40" i="13"/>
  <c r="L40" i="13"/>
  <c r="K40" i="13"/>
  <c r="I40" i="13"/>
  <c r="H40" i="13"/>
  <c r="G40" i="13"/>
  <c r="E40" i="13"/>
  <c r="D40" i="13"/>
  <c r="O39" i="13"/>
  <c r="N39" i="13"/>
  <c r="M39" i="13"/>
  <c r="L39" i="13"/>
  <c r="K39" i="13"/>
  <c r="I39" i="13"/>
  <c r="H39" i="13"/>
  <c r="G39" i="13"/>
  <c r="E39" i="13"/>
  <c r="D39" i="13"/>
  <c r="O38" i="13"/>
  <c r="N38" i="13"/>
  <c r="M38" i="13"/>
  <c r="L38" i="13"/>
  <c r="K38" i="13"/>
  <c r="I38" i="13"/>
  <c r="H38" i="13"/>
  <c r="G38" i="13"/>
  <c r="E38" i="13"/>
  <c r="D38" i="13"/>
  <c r="O33" i="13"/>
  <c r="N33" i="13"/>
  <c r="M33" i="13"/>
  <c r="L33" i="13"/>
  <c r="K33" i="13"/>
  <c r="I33" i="13"/>
  <c r="H33" i="13"/>
  <c r="G33" i="13"/>
  <c r="E33" i="13"/>
  <c r="D33" i="13"/>
  <c r="O32" i="13"/>
  <c r="N32" i="13"/>
  <c r="M32" i="13"/>
  <c r="L32" i="13"/>
  <c r="K32" i="13"/>
  <c r="I32" i="13"/>
  <c r="H32" i="13"/>
  <c r="G32" i="13"/>
  <c r="E32" i="13"/>
  <c r="D32" i="13"/>
  <c r="O31" i="13"/>
  <c r="O37" i="13" s="1"/>
  <c r="N31" i="13"/>
  <c r="M31" i="13"/>
  <c r="L31" i="13"/>
  <c r="K31" i="13"/>
  <c r="I31" i="13"/>
  <c r="H31" i="13"/>
  <c r="G31" i="13"/>
  <c r="E31" i="13"/>
  <c r="E37" i="13" s="1"/>
  <c r="D31" i="13"/>
  <c r="O30" i="13"/>
  <c r="N30" i="13"/>
  <c r="M30" i="13"/>
  <c r="L30" i="13"/>
  <c r="L36" i="13" s="1"/>
  <c r="K30" i="13"/>
  <c r="I30" i="13"/>
  <c r="H30" i="13"/>
  <c r="G30" i="13"/>
  <c r="G36" i="13" s="1"/>
  <c r="E30" i="13"/>
  <c r="D30" i="13"/>
  <c r="O27" i="13"/>
  <c r="N27" i="13"/>
  <c r="M27" i="13"/>
  <c r="L27" i="13"/>
  <c r="K27" i="13"/>
  <c r="I27" i="13"/>
  <c r="H27" i="13"/>
  <c r="G27" i="13"/>
  <c r="E27" i="13"/>
  <c r="D27" i="13"/>
  <c r="O26" i="13"/>
  <c r="N26" i="13"/>
  <c r="M26" i="13"/>
  <c r="L26" i="13"/>
  <c r="K26" i="13"/>
  <c r="I26" i="13"/>
  <c r="H26" i="13"/>
  <c r="G26" i="13"/>
  <c r="E26" i="13"/>
  <c r="D26" i="13"/>
  <c r="O25" i="13"/>
  <c r="O29" i="13" s="1"/>
  <c r="N25" i="13"/>
  <c r="M25" i="13"/>
  <c r="L25" i="13"/>
  <c r="L29" i="13" s="1"/>
  <c r="K25" i="13"/>
  <c r="K29" i="13" s="1"/>
  <c r="I25" i="13"/>
  <c r="H25" i="13"/>
  <c r="G25" i="13"/>
  <c r="E25" i="13"/>
  <c r="E29" i="13" s="1"/>
  <c r="D25" i="13"/>
  <c r="D29" i="13" s="1"/>
  <c r="O24" i="13"/>
  <c r="N24" i="13"/>
  <c r="M24" i="13"/>
  <c r="M28" i="13" s="1"/>
  <c r="L24" i="13"/>
  <c r="L28" i="13" s="1"/>
  <c r="K24" i="13"/>
  <c r="I24" i="13"/>
  <c r="I28" i="13" s="1"/>
  <c r="H24" i="13"/>
  <c r="H28" i="13" s="1"/>
  <c r="G24" i="13"/>
  <c r="E24" i="13"/>
  <c r="D24" i="13"/>
  <c r="D28" i="13" s="1"/>
  <c r="O21" i="13"/>
  <c r="N21" i="13"/>
  <c r="M21" i="13"/>
  <c r="L21" i="13"/>
  <c r="K21" i="13"/>
  <c r="I21" i="13"/>
  <c r="H21" i="13"/>
  <c r="G21" i="13"/>
  <c r="E21" i="13"/>
  <c r="D21" i="13"/>
  <c r="O20" i="13"/>
  <c r="N20" i="13"/>
  <c r="M20" i="13"/>
  <c r="L20" i="13"/>
  <c r="K20" i="13"/>
  <c r="I20" i="13"/>
  <c r="I22" i="13" s="1"/>
  <c r="H20" i="13"/>
  <c r="G20" i="13"/>
  <c r="E20" i="13"/>
  <c r="D20" i="13"/>
  <c r="D22" i="13" s="1"/>
  <c r="O19" i="13"/>
  <c r="N19" i="13"/>
  <c r="M19" i="13"/>
  <c r="L19" i="13"/>
  <c r="L23" i="13" s="1"/>
  <c r="K19" i="13"/>
  <c r="I19" i="13"/>
  <c r="H19" i="13"/>
  <c r="G19" i="13"/>
  <c r="E19" i="13"/>
  <c r="D19" i="13"/>
  <c r="O18" i="13"/>
  <c r="N18" i="13"/>
  <c r="M18" i="13"/>
  <c r="L18" i="13"/>
  <c r="K18" i="13"/>
  <c r="I18" i="13"/>
  <c r="H18" i="13"/>
  <c r="G18" i="13"/>
  <c r="E18" i="13"/>
  <c r="D18" i="13"/>
  <c r="O17" i="13"/>
  <c r="N17" i="13"/>
  <c r="M17" i="13"/>
  <c r="M23" i="13" s="1"/>
  <c r="L17" i="13"/>
  <c r="K17" i="13"/>
  <c r="I17" i="13"/>
  <c r="H17" i="13"/>
  <c r="G17" i="13"/>
  <c r="E17" i="13"/>
  <c r="D17" i="13"/>
  <c r="O16" i="13"/>
  <c r="N16" i="13"/>
  <c r="M16" i="13"/>
  <c r="L16" i="13"/>
  <c r="K16" i="13"/>
  <c r="I16" i="13"/>
  <c r="H16" i="13"/>
  <c r="G16" i="13"/>
  <c r="E16" i="13"/>
  <c r="D16" i="13"/>
  <c r="O15" i="13"/>
  <c r="N15" i="13"/>
  <c r="M15" i="13"/>
  <c r="L15" i="13"/>
  <c r="K15" i="13"/>
  <c r="I15" i="13"/>
  <c r="H15" i="13"/>
  <c r="G15" i="13"/>
  <c r="E15" i="13"/>
  <c r="D15" i="13"/>
  <c r="O14" i="13"/>
  <c r="N14" i="13"/>
  <c r="N22" i="13" s="1"/>
  <c r="M14" i="13"/>
  <c r="L14" i="13"/>
  <c r="K14" i="13"/>
  <c r="I14" i="13"/>
  <c r="H14" i="13"/>
  <c r="G14" i="13"/>
  <c r="E14" i="13"/>
  <c r="D14" i="13"/>
  <c r="O13" i="13"/>
  <c r="N13" i="13"/>
  <c r="M13" i="13"/>
  <c r="L13" i="13"/>
  <c r="K13" i="13"/>
  <c r="I13" i="13"/>
  <c r="H13" i="13"/>
  <c r="H23" i="13" s="1"/>
  <c r="G13" i="13"/>
  <c r="E13" i="13"/>
  <c r="D13" i="13"/>
  <c r="O12" i="13"/>
  <c r="N12" i="13"/>
  <c r="M12" i="13"/>
  <c r="L12" i="13"/>
  <c r="K12" i="13"/>
  <c r="I12" i="13"/>
  <c r="H12" i="13"/>
  <c r="G12" i="13"/>
  <c r="E12" i="13"/>
  <c r="D12" i="13"/>
  <c r="O11" i="13"/>
  <c r="N11" i="13"/>
  <c r="M11" i="13"/>
  <c r="L11" i="13"/>
  <c r="K11" i="13"/>
  <c r="I11" i="13"/>
  <c r="H11" i="13"/>
  <c r="G11" i="13"/>
  <c r="E11" i="13"/>
  <c r="D11" i="13"/>
  <c r="O10" i="13"/>
  <c r="N10" i="13"/>
  <c r="M10" i="13"/>
  <c r="L10" i="13"/>
  <c r="K10" i="13"/>
  <c r="I10" i="13"/>
  <c r="H10" i="13"/>
  <c r="G10" i="13"/>
  <c r="E10" i="13"/>
  <c r="D10" i="13"/>
  <c r="O7" i="13"/>
  <c r="O9" i="13" s="1"/>
  <c r="N7" i="13"/>
  <c r="N9" i="13" s="1"/>
  <c r="M7" i="13"/>
  <c r="L7" i="13"/>
  <c r="K7" i="13"/>
  <c r="K9" i="13" s="1"/>
  <c r="I7" i="13"/>
  <c r="H7" i="13"/>
  <c r="G7" i="13"/>
  <c r="E7" i="13"/>
  <c r="E9" i="13" s="1"/>
  <c r="D7" i="13"/>
  <c r="O6" i="13"/>
  <c r="N6" i="13"/>
  <c r="M6" i="13"/>
  <c r="L6" i="13"/>
  <c r="K6" i="13"/>
  <c r="I6" i="13"/>
  <c r="H6" i="13"/>
  <c r="G6" i="13"/>
  <c r="E6" i="13"/>
  <c r="D6" i="13"/>
  <c r="O5" i="13"/>
  <c r="N5" i="13"/>
  <c r="M5" i="13"/>
  <c r="L5" i="13"/>
  <c r="K5" i="13"/>
  <c r="I5" i="13"/>
  <c r="H5" i="13"/>
  <c r="H9" i="13" s="1"/>
  <c r="G5" i="13"/>
  <c r="E5" i="13"/>
  <c r="O4" i="13"/>
  <c r="O8" i="13" s="1"/>
  <c r="N4" i="13"/>
  <c r="M4" i="13"/>
  <c r="L4" i="13"/>
  <c r="L8" i="13" s="1"/>
  <c r="K4" i="13"/>
  <c r="K8" i="13" s="1"/>
  <c r="I4" i="13"/>
  <c r="H4" i="13"/>
  <c r="H8" i="13" s="1"/>
  <c r="G4" i="13"/>
  <c r="E4" i="13"/>
  <c r="D4" i="13"/>
  <c r="M59" i="13"/>
  <c r="L59" i="13"/>
  <c r="H59" i="13"/>
  <c r="D59" i="13"/>
  <c r="O58" i="13"/>
  <c r="E58" i="13"/>
  <c r="K37" i="13"/>
  <c r="I36" i="13"/>
  <c r="D36" i="13"/>
  <c r="M29" i="13"/>
  <c r="H29" i="13"/>
  <c r="G29" i="13"/>
  <c r="N28" i="13"/>
  <c r="K28" i="13"/>
  <c r="E28" i="13"/>
  <c r="I8" i="13"/>
  <c r="G8" i="13"/>
  <c r="E8" i="1"/>
  <c r="F8" i="1" s="1"/>
  <c r="G8" i="1"/>
  <c r="H8" i="1"/>
  <c r="J8" i="1" s="1"/>
  <c r="K8" i="1"/>
  <c r="L8" i="1"/>
  <c r="E9" i="1"/>
  <c r="F9" i="1" s="1"/>
  <c r="G9" i="1"/>
  <c r="H9" i="1"/>
  <c r="J9" i="1" s="1"/>
  <c r="K9" i="1"/>
  <c r="L9" i="1"/>
  <c r="D22" i="1"/>
  <c r="E22" i="1"/>
  <c r="G22" i="1"/>
  <c r="H22" i="1"/>
  <c r="J22" i="1" s="1"/>
  <c r="K22" i="1"/>
  <c r="L22" i="1"/>
  <c r="D23" i="1"/>
  <c r="E23" i="1"/>
  <c r="G23" i="1"/>
  <c r="H23" i="1"/>
  <c r="J23" i="1" s="1"/>
  <c r="K23" i="1"/>
  <c r="L23" i="1"/>
  <c r="D28" i="1"/>
  <c r="E28" i="1"/>
  <c r="L28" i="1"/>
  <c r="D29" i="1"/>
  <c r="F29" i="1" s="1"/>
  <c r="E29" i="1"/>
  <c r="L29" i="1"/>
  <c r="D36" i="1"/>
  <c r="E36" i="1"/>
  <c r="F36" i="1" s="1"/>
  <c r="G36" i="1"/>
  <c r="H36" i="1"/>
  <c r="J36" i="1" s="1"/>
  <c r="K36" i="1"/>
  <c r="L36" i="1"/>
  <c r="N36" i="1"/>
  <c r="O36" i="1"/>
  <c r="P36" i="1"/>
  <c r="D37" i="1"/>
  <c r="F37" i="1" s="1"/>
  <c r="E37" i="1"/>
  <c r="G37" i="1"/>
  <c r="H37" i="1"/>
  <c r="J37" i="1" s="1"/>
  <c r="K37" i="1"/>
  <c r="L37" i="1"/>
  <c r="N37" i="1"/>
  <c r="O37" i="1"/>
  <c r="P37" i="1"/>
  <c r="D58" i="1"/>
  <c r="E58" i="1"/>
  <c r="G58" i="1"/>
  <c r="H58" i="1"/>
  <c r="J58" i="1" s="1"/>
  <c r="K58" i="1"/>
  <c r="L58" i="1"/>
  <c r="O58" i="1"/>
  <c r="D59" i="1"/>
  <c r="F59" i="1" s="1"/>
  <c r="E59" i="1"/>
  <c r="G59" i="1"/>
  <c r="H59" i="1"/>
  <c r="J59" i="1" s="1"/>
  <c r="K59" i="1"/>
  <c r="L59" i="1"/>
  <c r="O59" i="1"/>
  <c r="E74" i="1"/>
  <c r="K73" i="1"/>
  <c r="K74" i="1"/>
  <c r="G74" i="1"/>
  <c r="H73" i="1"/>
  <c r="J73" i="1" s="1"/>
  <c r="E73" i="1"/>
  <c r="F73" i="1" s="1"/>
  <c r="D73" i="1"/>
  <c r="P126" i="12"/>
  <c r="P125" i="12"/>
  <c r="P86" i="12"/>
  <c r="P85" i="12"/>
  <c r="P59" i="12"/>
  <c r="P58" i="12"/>
  <c r="P37" i="12"/>
  <c r="P36" i="12"/>
  <c r="P101" i="12" s="1"/>
  <c r="P126" i="11"/>
  <c r="P125" i="11"/>
  <c r="P86" i="11"/>
  <c r="P85" i="11"/>
  <c r="P59" i="11"/>
  <c r="P58" i="11"/>
  <c r="P23" i="11"/>
  <c r="P22" i="11"/>
  <c r="P126" i="10"/>
  <c r="P125" i="10"/>
  <c r="P86" i="10"/>
  <c r="P85" i="10"/>
  <c r="P59" i="10"/>
  <c r="P58" i="10"/>
  <c r="P23" i="10"/>
  <c r="P22" i="10"/>
  <c r="P126" i="9"/>
  <c r="P125" i="9"/>
  <c r="P86" i="9"/>
  <c r="P85" i="9"/>
  <c r="P59" i="9"/>
  <c r="P58" i="9"/>
  <c r="P23" i="9"/>
  <c r="P22" i="9"/>
  <c r="P126" i="8"/>
  <c r="P125" i="8"/>
  <c r="P86" i="8"/>
  <c r="P85" i="8"/>
  <c r="P59" i="8"/>
  <c r="P58" i="8"/>
  <c r="P23" i="8"/>
  <c r="P22" i="8"/>
  <c r="P126" i="7"/>
  <c r="P125" i="7"/>
  <c r="P86" i="7"/>
  <c r="P85" i="7"/>
  <c r="P59" i="7"/>
  <c r="P58" i="7"/>
  <c r="P126" i="6"/>
  <c r="P125" i="6"/>
  <c r="P86" i="6"/>
  <c r="P85" i="6"/>
  <c r="P59" i="6"/>
  <c r="P58" i="6"/>
  <c r="P23" i="6"/>
  <c r="P22" i="6"/>
  <c r="P126" i="5"/>
  <c r="P125" i="5"/>
  <c r="P86" i="5"/>
  <c r="P85" i="5"/>
  <c r="P59" i="5"/>
  <c r="P102" i="5" s="1"/>
  <c r="P139" i="5" s="1"/>
  <c r="P58" i="5"/>
  <c r="P37" i="5"/>
  <c r="P36" i="5"/>
  <c r="P126" i="4"/>
  <c r="P125" i="4"/>
  <c r="P86" i="4"/>
  <c r="P85" i="4"/>
  <c r="P37" i="4"/>
  <c r="P102" i="4" s="1"/>
  <c r="P139" i="4" s="1"/>
  <c r="P36" i="4"/>
  <c r="P101" i="4" s="1"/>
  <c r="P137" i="4" s="1"/>
  <c r="P126" i="3"/>
  <c r="P125" i="3"/>
  <c r="P86" i="3"/>
  <c r="P85" i="3"/>
  <c r="P37" i="3"/>
  <c r="P36" i="3"/>
  <c r="P136" i="2"/>
  <c r="P134" i="2"/>
  <c r="P126" i="2"/>
  <c r="P125" i="2"/>
  <c r="P86" i="2"/>
  <c r="P85" i="2"/>
  <c r="P37" i="2"/>
  <c r="P102" i="2" s="1"/>
  <c r="P36" i="2"/>
  <c r="P101" i="2" s="1"/>
  <c r="P126" i="1"/>
  <c r="P125" i="1"/>
  <c r="P86" i="1"/>
  <c r="P85" i="1"/>
  <c r="O126" i="12"/>
  <c r="O125" i="12"/>
  <c r="O86" i="12"/>
  <c r="O85" i="12"/>
  <c r="O59" i="12"/>
  <c r="O58" i="12"/>
  <c r="O37" i="12"/>
  <c r="O36" i="12"/>
  <c r="O101" i="12" s="1"/>
  <c r="O126" i="11"/>
  <c r="O125" i="11"/>
  <c r="O86" i="11"/>
  <c r="O85" i="11"/>
  <c r="O59" i="11"/>
  <c r="O58" i="11"/>
  <c r="O126" i="10"/>
  <c r="O125" i="10"/>
  <c r="O86" i="10"/>
  <c r="O85" i="10"/>
  <c r="O59" i="10"/>
  <c r="O102" i="10" s="1"/>
  <c r="O139" i="10" s="1"/>
  <c r="O58" i="10"/>
  <c r="O101" i="10" s="1"/>
  <c r="O137" i="10" s="1"/>
  <c r="O126" i="9"/>
  <c r="O125" i="9"/>
  <c r="O86" i="9"/>
  <c r="O85" i="9"/>
  <c r="O59" i="9"/>
  <c r="O58" i="9"/>
  <c r="O37" i="9"/>
  <c r="O36" i="9"/>
  <c r="O126" i="8"/>
  <c r="O125" i="8"/>
  <c r="O86" i="8"/>
  <c r="O85" i="8"/>
  <c r="O59" i="8"/>
  <c r="O58" i="8"/>
  <c r="O126" i="7"/>
  <c r="O125" i="7"/>
  <c r="O86" i="7"/>
  <c r="O85" i="7"/>
  <c r="O59" i="7"/>
  <c r="O102" i="7" s="1"/>
  <c r="O58" i="7"/>
  <c r="O101" i="7" s="1"/>
  <c r="O126" i="6"/>
  <c r="O125" i="6"/>
  <c r="O86" i="6"/>
  <c r="O85" i="6"/>
  <c r="O59" i="6"/>
  <c r="O58" i="6"/>
  <c r="O126" i="5"/>
  <c r="O125" i="5"/>
  <c r="O86" i="5"/>
  <c r="O85" i="5"/>
  <c r="O59" i="5"/>
  <c r="O102" i="5" s="1"/>
  <c r="O58" i="5"/>
  <c r="O101" i="5" s="1"/>
  <c r="O126" i="4"/>
  <c r="O125" i="4"/>
  <c r="O86" i="4"/>
  <c r="O102" i="4" s="1"/>
  <c r="O85" i="4"/>
  <c r="O101" i="4" s="1"/>
  <c r="O126" i="3"/>
  <c r="O125" i="3"/>
  <c r="O86" i="3"/>
  <c r="O85" i="3"/>
  <c r="O37" i="3"/>
  <c r="O36" i="3"/>
  <c r="O126" i="2"/>
  <c r="O125" i="2"/>
  <c r="O86" i="2"/>
  <c r="O85" i="2"/>
  <c r="O37" i="2"/>
  <c r="O102" i="2" s="1"/>
  <c r="O36" i="2"/>
  <c r="O101" i="2" s="1"/>
  <c r="O126" i="1"/>
  <c r="O125" i="1"/>
  <c r="O86" i="1"/>
  <c r="O85" i="1"/>
  <c r="N126" i="1"/>
  <c r="N125" i="1"/>
  <c r="N86" i="1"/>
  <c r="N85" i="1"/>
  <c r="N126" i="12"/>
  <c r="N125" i="12"/>
  <c r="N86" i="12"/>
  <c r="N85" i="12"/>
  <c r="N59" i="12"/>
  <c r="N58" i="12"/>
  <c r="N37" i="12"/>
  <c r="N36" i="12"/>
  <c r="N126" i="11"/>
  <c r="N125" i="11"/>
  <c r="N86" i="11"/>
  <c r="N85" i="11"/>
  <c r="N59" i="11"/>
  <c r="N58" i="11"/>
  <c r="N37" i="11"/>
  <c r="N36" i="11"/>
  <c r="N23" i="11"/>
  <c r="N22" i="11"/>
  <c r="N126" i="10"/>
  <c r="N125" i="10"/>
  <c r="N86" i="10"/>
  <c r="N85" i="10"/>
  <c r="N59" i="10"/>
  <c r="N58" i="10"/>
  <c r="N37" i="10"/>
  <c r="N36" i="10"/>
  <c r="N23" i="10"/>
  <c r="N102" i="10" s="1"/>
  <c r="N139" i="10" s="1"/>
  <c r="N22" i="10"/>
  <c r="N126" i="9"/>
  <c r="N125" i="9"/>
  <c r="N86" i="9"/>
  <c r="N85" i="9"/>
  <c r="N59" i="9"/>
  <c r="N58" i="9"/>
  <c r="N126" i="8"/>
  <c r="N125" i="8"/>
  <c r="N86" i="8"/>
  <c r="N85" i="8"/>
  <c r="N59" i="8"/>
  <c r="N102" i="8" s="1"/>
  <c r="N58" i="8"/>
  <c r="N126" i="7"/>
  <c r="N125" i="7"/>
  <c r="N86" i="7"/>
  <c r="N85" i="7"/>
  <c r="N59" i="7"/>
  <c r="N58" i="7"/>
  <c r="N37" i="7"/>
  <c r="N36" i="7"/>
  <c r="N9" i="7"/>
  <c r="N8" i="7"/>
  <c r="N101" i="7" s="1"/>
  <c r="N137" i="7" s="1"/>
  <c r="N126" i="6"/>
  <c r="N125" i="6"/>
  <c r="N86" i="6"/>
  <c r="N85" i="6"/>
  <c r="N59" i="6"/>
  <c r="N102" i="6" s="1"/>
  <c r="N139" i="6" s="1"/>
  <c r="N58" i="6"/>
  <c r="N37" i="6"/>
  <c r="N36" i="6"/>
  <c r="N126" i="5"/>
  <c r="N125" i="5"/>
  <c r="N86" i="5"/>
  <c r="N85" i="5"/>
  <c r="N59" i="5"/>
  <c r="N102" i="5" s="1"/>
  <c r="N139" i="5" s="1"/>
  <c r="N58" i="5"/>
  <c r="N37" i="5"/>
  <c r="N36" i="5"/>
  <c r="N101" i="5" s="1"/>
  <c r="N126" i="4"/>
  <c r="N125" i="4"/>
  <c r="N86" i="4"/>
  <c r="N85" i="4"/>
  <c r="N59" i="4"/>
  <c r="N58" i="4"/>
  <c r="N37" i="4"/>
  <c r="N36" i="4"/>
  <c r="N101" i="4" s="1"/>
  <c r="N126" i="3"/>
  <c r="N125" i="3"/>
  <c r="N86" i="3"/>
  <c r="N85" i="3"/>
  <c r="N37" i="3"/>
  <c r="N102" i="3" s="1"/>
  <c r="N36" i="3"/>
  <c r="N126" i="2"/>
  <c r="N125" i="2"/>
  <c r="N86" i="2"/>
  <c r="N85" i="2"/>
  <c r="N37" i="2"/>
  <c r="N36" i="2"/>
  <c r="N101" i="2" s="1"/>
  <c r="N137" i="2" s="1"/>
  <c r="M126" i="12"/>
  <c r="M125" i="12"/>
  <c r="M86" i="12"/>
  <c r="M102" i="12" s="1"/>
  <c r="M85" i="12"/>
  <c r="M101" i="12" s="1"/>
  <c r="M126" i="11"/>
  <c r="M125" i="11"/>
  <c r="M86" i="11"/>
  <c r="M102" i="11" s="1"/>
  <c r="M85" i="11"/>
  <c r="M101" i="11" s="1"/>
  <c r="M126" i="10"/>
  <c r="M125" i="10"/>
  <c r="M86" i="10"/>
  <c r="M102" i="10" s="1"/>
  <c r="M139" i="10" s="1"/>
  <c r="M85" i="10"/>
  <c r="M101" i="10" s="1"/>
  <c r="M126" i="9"/>
  <c r="M125" i="9"/>
  <c r="M102" i="9"/>
  <c r="M139" i="9" s="1"/>
  <c r="M101" i="9"/>
  <c r="M137" i="9" s="1"/>
  <c r="M86" i="9"/>
  <c r="M85" i="9"/>
  <c r="M126" i="7"/>
  <c r="M125" i="7"/>
  <c r="M102" i="7"/>
  <c r="M101" i="7"/>
  <c r="M126" i="6"/>
  <c r="M125" i="6"/>
  <c r="M102" i="6"/>
  <c r="M86" i="6"/>
  <c r="M85" i="6"/>
  <c r="M101" i="6" s="1"/>
  <c r="M126" i="5"/>
  <c r="M125" i="5"/>
  <c r="M101" i="5"/>
  <c r="M137" i="5" s="1"/>
  <c r="M86" i="5"/>
  <c r="M102" i="5" s="1"/>
  <c r="M139" i="5" s="1"/>
  <c r="M85" i="5"/>
  <c r="M126" i="4"/>
  <c r="M125" i="4"/>
  <c r="M86" i="4"/>
  <c r="M102" i="4" s="1"/>
  <c r="M85" i="4"/>
  <c r="M101" i="4" s="1"/>
  <c r="M126" i="3"/>
  <c r="M125" i="3"/>
  <c r="M86" i="3"/>
  <c r="M102" i="3" s="1"/>
  <c r="M85" i="3"/>
  <c r="M101" i="3" s="1"/>
  <c r="M126" i="2"/>
  <c r="M125" i="2"/>
  <c r="M86" i="2"/>
  <c r="M102" i="2" s="1"/>
  <c r="M85" i="2"/>
  <c r="M101" i="2" s="1"/>
  <c r="M126" i="1"/>
  <c r="M125" i="1"/>
  <c r="M86" i="1"/>
  <c r="M85" i="1"/>
  <c r="M101" i="1" s="1"/>
  <c r="L136" i="12"/>
  <c r="L134" i="12"/>
  <c r="L126" i="12"/>
  <c r="L125" i="12"/>
  <c r="L86" i="12"/>
  <c r="L85" i="12"/>
  <c r="L74" i="12"/>
  <c r="L73" i="12"/>
  <c r="L59" i="12"/>
  <c r="L58" i="12"/>
  <c r="L37" i="12"/>
  <c r="L36" i="12"/>
  <c r="L29" i="12"/>
  <c r="L28" i="12"/>
  <c r="L23" i="12"/>
  <c r="L22" i="12"/>
  <c r="L101" i="12" s="1"/>
  <c r="L9" i="12"/>
  <c r="L102" i="12" s="1"/>
  <c r="L8" i="12"/>
  <c r="L126" i="11"/>
  <c r="L125" i="11"/>
  <c r="L86" i="11"/>
  <c r="L85" i="11"/>
  <c r="L74" i="11"/>
  <c r="L73" i="11"/>
  <c r="L59" i="11"/>
  <c r="L58" i="11"/>
  <c r="L37" i="11"/>
  <c r="L36" i="11"/>
  <c r="L29" i="11"/>
  <c r="L28" i="11"/>
  <c r="L23" i="11"/>
  <c r="L22" i="11"/>
  <c r="L9" i="11"/>
  <c r="L8" i="11"/>
  <c r="L136" i="10"/>
  <c r="L134" i="10"/>
  <c r="L126" i="10"/>
  <c r="L125" i="10"/>
  <c r="L86" i="10"/>
  <c r="L85" i="10"/>
  <c r="L74" i="10"/>
  <c r="L73" i="10"/>
  <c r="L59" i="10"/>
  <c r="L58" i="10"/>
  <c r="L37" i="10"/>
  <c r="L36" i="10"/>
  <c r="L29" i="10"/>
  <c r="L28" i="10"/>
  <c r="L23" i="10"/>
  <c r="L22" i="10"/>
  <c r="L9" i="10"/>
  <c r="L8" i="10"/>
  <c r="L126" i="9"/>
  <c r="L125" i="9"/>
  <c r="L86" i="9"/>
  <c r="L85" i="9"/>
  <c r="L74" i="9"/>
  <c r="L73" i="9"/>
  <c r="L59" i="9"/>
  <c r="L58" i="9"/>
  <c r="L37" i="9"/>
  <c r="L36" i="9"/>
  <c r="L29" i="9"/>
  <c r="L28" i="9"/>
  <c r="L23" i="9"/>
  <c r="L22" i="9"/>
  <c r="L9" i="9"/>
  <c r="L8" i="9"/>
  <c r="L126" i="8"/>
  <c r="L125" i="8"/>
  <c r="L86" i="8"/>
  <c r="L85" i="8"/>
  <c r="L74" i="8"/>
  <c r="L73" i="8"/>
  <c r="L59" i="8"/>
  <c r="L58" i="8"/>
  <c r="L37" i="8"/>
  <c r="L36" i="8"/>
  <c r="L23" i="8"/>
  <c r="L22" i="8"/>
  <c r="L9" i="8"/>
  <c r="L8" i="8"/>
  <c r="L126" i="7"/>
  <c r="L125" i="7"/>
  <c r="L86" i="7"/>
  <c r="L85" i="7"/>
  <c r="L59" i="7"/>
  <c r="L58" i="7"/>
  <c r="L37" i="7"/>
  <c r="L36" i="7"/>
  <c r="L23" i="7"/>
  <c r="L22" i="7"/>
  <c r="L9" i="7"/>
  <c r="L8" i="7"/>
  <c r="L136" i="6"/>
  <c r="L134" i="6"/>
  <c r="L126" i="6"/>
  <c r="L125" i="6"/>
  <c r="L86" i="6"/>
  <c r="L85" i="6"/>
  <c r="L59" i="6"/>
  <c r="L58" i="6"/>
  <c r="L37" i="6"/>
  <c r="L36" i="6"/>
  <c r="L29" i="6"/>
  <c r="L28" i="6"/>
  <c r="L23" i="6"/>
  <c r="L22" i="6"/>
  <c r="L9" i="6"/>
  <c r="L8" i="6"/>
  <c r="L136" i="5"/>
  <c r="L134" i="5"/>
  <c r="L126" i="5"/>
  <c r="L125" i="5"/>
  <c r="L86" i="5"/>
  <c r="L85" i="5"/>
  <c r="L74" i="5"/>
  <c r="L73" i="5"/>
  <c r="L59" i="5"/>
  <c r="L58" i="5"/>
  <c r="L37" i="5"/>
  <c r="L36" i="5"/>
  <c r="L29" i="5"/>
  <c r="L28" i="5"/>
  <c r="L23" i="5"/>
  <c r="L102" i="5" s="1"/>
  <c r="L22" i="5"/>
  <c r="L9" i="5"/>
  <c r="L8" i="5"/>
  <c r="L136" i="4"/>
  <c r="L134" i="4"/>
  <c r="L126" i="4"/>
  <c r="L125" i="4"/>
  <c r="L86" i="4"/>
  <c r="L85" i="4"/>
  <c r="L74" i="4"/>
  <c r="L73" i="4"/>
  <c r="L59" i="4"/>
  <c r="L58" i="4"/>
  <c r="L37" i="4"/>
  <c r="L36" i="4"/>
  <c r="L29" i="4"/>
  <c r="L28" i="4"/>
  <c r="L23" i="4"/>
  <c r="L22" i="4"/>
  <c r="L136" i="3"/>
  <c r="L134" i="3"/>
  <c r="L126" i="3"/>
  <c r="L125" i="3"/>
  <c r="L86" i="3"/>
  <c r="L85" i="3"/>
  <c r="L74" i="3"/>
  <c r="L73" i="3"/>
  <c r="L59" i="3"/>
  <c r="L58" i="3"/>
  <c r="L37" i="3"/>
  <c r="L36" i="3"/>
  <c r="L29" i="3"/>
  <c r="L28" i="3"/>
  <c r="L23" i="3"/>
  <c r="L22" i="3"/>
  <c r="L101" i="3" s="1"/>
  <c r="L136" i="2"/>
  <c r="L134" i="2"/>
  <c r="L126" i="2"/>
  <c r="L125" i="2"/>
  <c r="L86" i="2"/>
  <c r="L85" i="2"/>
  <c r="L74" i="2"/>
  <c r="L73" i="2"/>
  <c r="L59" i="2"/>
  <c r="L58" i="2"/>
  <c r="L37" i="2"/>
  <c r="L36" i="2"/>
  <c r="L29" i="2"/>
  <c r="L28" i="2"/>
  <c r="L23" i="2"/>
  <c r="L22" i="2"/>
  <c r="L9" i="2"/>
  <c r="L102" i="2" s="1"/>
  <c r="L8" i="2"/>
  <c r="L136" i="1"/>
  <c r="L134" i="1"/>
  <c r="L126" i="1"/>
  <c r="L125" i="1"/>
  <c r="L86" i="1"/>
  <c r="L85" i="1"/>
  <c r="L74" i="1"/>
  <c r="L73" i="1"/>
  <c r="K126" i="12"/>
  <c r="K125" i="12"/>
  <c r="K86" i="12"/>
  <c r="K85" i="12"/>
  <c r="K74" i="12"/>
  <c r="K73" i="12"/>
  <c r="K59" i="12"/>
  <c r="K58" i="12"/>
  <c r="K37" i="12"/>
  <c r="K36" i="12"/>
  <c r="K23" i="12"/>
  <c r="K22" i="12"/>
  <c r="K9" i="12"/>
  <c r="K8" i="12"/>
  <c r="K101" i="12" s="1"/>
  <c r="K126" i="11"/>
  <c r="K125" i="11"/>
  <c r="K86" i="11"/>
  <c r="K85" i="11"/>
  <c r="K74" i="11"/>
  <c r="K73" i="11"/>
  <c r="K59" i="11"/>
  <c r="K58" i="11"/>
  <c r="K37" i="11"/>
  <c r="K36" i="11"/>
  <c r="K23" i="11"/>
  <c r="K22" i="11"/>
  <c r="K9" i="11"/>
  <c r="K8" i="11"/>
  <c r="K126" i="10"/>
  <c r="K125" i="10"/>
  <c r="K86" i="10"/>
  <c r="K85" i="10"/>
  <c r="K74" i="10"/>
  <c r="K73" i="10"/>
  <c r="K59" i="10"/>
  <c r="K58" i="10"/>
  <c r="K37" i="10"/>
  <c r="K36" i="10"/>
  <c r="K23" i="10"/>
  <c r="K22" i="10"/>
  <c r="K9" i="10"/>
  <c r="K8" i="10"/>
  <c r="K101" i="10" s="1"/>
  <c r="K137" i="10" s="1"/>
  <c r="K126" i="9"/>
  <c r="K125" i="9"/>
  <c r="K86" i="9"/>
  <c r="K85" i="9"/>
  <c r="K74" i="9"/>
  <c r="K73" i="9"/>
  <c r="K59" i="9"/>
  <c r="K58" i="9"/>
  <c r="K37" i="9"/>
  <c r="K36" i="9"/>
  <c r="K29" i="9"/>
  <c r="K28" i="9"/>
  <c r="K23" i="9"/>
  <c r="K22" i="9"/>
  <c r="K9" i="9"/>
  <c r="K8" i="9"/>
  <c r="K101" i="9" s="1"/>
  <c r="K126" i="8"/>
  <c r="K125" i="8"/>
  <c r="K86" i="8"/>
  <c r="K85" i="8"/>
  <c r="K74" i="8"/>
  <c r="K73" i="8"/>
  <c r="K59" i="8"/>
  <c r="K58" i="8"/>
  <c r="K37" i="8"/>
  <c r="K36" i="8"/>
  <c r="K29" i="8"/>
  <c r="K28" i="8"/>
  <c r="K23" i="8"/>
  <c r="K22" i="8"/>
  <c r="K9" i="8"/>
  <c r="K8" i="8"/>
  <c r="K101" i="8" s="1"/>
  <c r="K126" i="7"/>
  <c r="K125" i="7"/>
  <c r="K86" i="7"/>
  <c r="K85" i="7"/>
  <c r="K59" i="7"/>
  <c r="K58" i="7"/>
  <c r="K37" i="7"/>
  <c r="K36" i="7"/>
  <c r="K29" i="7"/>
  <c r="K28" i="7"/>
  <c r="K23" i="7"/>
  <c r="K22" i="7"/>
  <c r="K9" i="7"/>
  <c r="K102" i="7" s="1"/>
  <c r="K139" i="7" s="1"/>
  <c r="K8" i="7"/>
  <c r="K126" i="6"/>
  <c r="K125" i="6"/>
  <c r="K86" i="6"/>
  <c r="K85" i="6"/>
  <c r="K74" i="6"/>
  <c r="K73" i="6"/>
  <c r="K59" i="6"/>
  <c r="K58" i="6"/>
  <c r="K37" i="6"/>
  <c r="K36" i="6"/>
  <c r="K29" i="6"/>
  <c r="K28" i="6"/>
  <c r="K23" i="6"/>
  <c r="K22" i="6"/>
  <c r="K9" i="6"/>
  <c r="K102" i="6" s="1"/>
  <c r="K8" i="6"/>
  <c r="K126" i="5"/>
  <c r="K125" i="5"/>
  <c r="K86" i="5"/>
  <c r="K85" i="5"/>
  <c r="K74" i="5"/>
  <c r="K73" i="5"/>
  <c r="K59" i="5"/>
  <c r="K58" i="5"/>
  <c r="K37" i="5"/>
  <c r="K36" i="5"/>
  <c r="K23" i="5"/>
  <c r="K22" i="5"/>
  <c r="K9" i="5"/>
  <c r="K8" i="5"/>
  <c r="K101" i="5" s="1"/>
  <c r="K126" i="4"/>
  <c r="K125" i="4"/>
  <c r="K86" i="4"/>
  <c r="K85" i="4"/>
  <c r="K74" i="4"/>
  <c r="K73" i="4"/>
  <c r="K59" i="4"/>
  <c r="K58" i="4"/>
  <c r="K37" i="4"/>
  <c r="K36" i="4"/>
  <c r="K9" i="4"/>
  <c r="K8" i="4"/>
  <c r="K101" i="4" s="1"/>
  <c r="K136" i="3"/>
  <c r="K134" i="3"/>
  <c r="K126" i="3"/>
  <c r="K125" i="3"/>
  <c r="K86" i="3"/>
  <c r="K85" i="3"/>
  <c r="K74" i="3"/>
  <c r="K73" i="3"/>
  <c r="K37" i="3"/>
  <c r="K36" i="3"/>
  <c r="K9" i="3"/>
  <c r="K8" i="3"/>
  <c r="K101" i="3" s="1"/>
  <c r="K126" i="2"/>
  <c r="K125" i="2"/>
  <c r="K86" i="2"/>
  <c r="K85" i="2"/>
  <c r="K74" i="2"/>
  <c r="K73" i="2"/>
  <c r="K59" i="2"/>
  <c r="K58" i="2"/>
  <c r="K37" i="2"/>
  <c r="K36" i="2"/>
  <c r="K9" i="2"/>
  <c r="K8" i="2"/>
  <c r="K101" i="2" s="1"/>
  <c r="K126" i="1"/>
  <c r="K125" i="1"/>
  <c r="K86" i="1"/>
  <c r="K85" i="1"/>
  <c r="K101" i="1"/>
  <c r="H136" i="12"/>
  <c r="J136" i="12" s="1"/>
  <c r="H134" i="12"/>
  <c r="H126" i="12"/>
  <c r="J126" i="12" s="1"/>
  <c r="H125" i="12"/>
  <c r="J125" i="12" s="1"/>
  <c r="H86" i="12"/>
  <c r="J86" i="12" s="1"/>
  <c r="H85" i="12"/>
  <c r="J85" i="12" s="1"/>
  <c r="H74" i="12"/>
  <c r="J74" i="12" s="1"/>
  <c r="H73" i="12"/>
  <c r="J73" i="12" s="1"/>
  <c r="H59" i="12"/>
  <c r="J59" i="12" s="1"/>
  <c r="H58" i="12"/>
  <c r="J58" i="12" s="1"/>
  <c r="H37" i="12"/>
  <c r="J37" i="12" s="1"/>
  <c r="H36" i="12"/>
  <c r="J36" i="12" s="1"/>
  <c r="H23" i="12"/>
  <c r="J23" i="12" s="1"/>
  <c r="H22" i="12"/>
  <c r="J22" i="12" s="1"/>
  <c r="H9" i="12"/>
  <c r="H8" i="12"/>
  <c r="J8" i="12" s="1"/>
  <c r="H136" i="11"/>
  <c r="J136" i="11" s="1"/>
  <c r="H134" i="11"/>
  <c r="J134" i="11" s="1"/>
  <c r="H126" i="11"/>
  <c r="J126" i="11" s="1"/>
  <c r="H125" i="11"/>
  <c r="J125" i="11" s="1"/>
  <c r="H86" i="11"/>
  <c r="J86" i="11" s="1"/>
  <c r="H85" i="11"/>
  <c r="J85" i="11" s="1"/>
  <c r="H74" i="11"/>
  <c r="J74" i="11" s="1"/>
  <c r="H73" i="11"/>
  <c r="J73" i="11" s="1"/>
  <c r="H59" i="11"/>
  <c r="J59" i="11" s="1"/>
  <c r="H58" i="11"/>
  <c r="J58" i="11" s="1"/>
  <c r="H37" i="11"/>
  <c r="J37" i="11" s="1"/>
  <c r="H36" i="11"/>
  <c r="J36" i="11" s="1"/>
  <c r="H29" i="11"/>
  <c r="J29" i="11" s="1"/>
  <c r="H28" i="11"/>
  <c r="J28" i="11" s="1"/>
  <c r="H23" i="11"/>
  <c r="J23" i="11" s="1"/>
  <c r="H22" i="11"/>
  <c r="J22" i="11" s="1"/>
  <c r="H9" i="11"/>
  <c r="H8" i="11"/>
  <c r="H136" i="10"/>
  <c r="J136" i="10" s="1"/>
  <c r="H134" i="10"/>
  <c r="J134" i="10" s="1"/>
  <c r="H126" i="10"/>
  <c r="J126" i="10" s="1"/>
  <c r="H125" i="10"/>
  <c r="J125" i="10" s="1"/>
  <c r="H86" i="10"/>
  <c r="J86" i="10" s="1"/>
  <c r="H85" i="10"/>
  <c r="J85" i="10" s="1"/>
  <c r="H74" i="10"/>
  <c r="J74" i="10" s="1"/>
  <c r="H73" i="10"/>
  <c r="J73" i="10" s="1"/>
  <c r="H59" i="10"/>
  <c r="J59" i="10" s="1"/>
  <c r="H58" i="10"/>
  <c r="J58" i="10" s="1"/>
  <c r="H37" i="10"/>
  <c r="J37" i="10" s="1"/>
  <c r="H36" i="10"/>
  <c r="J36" i="10" s="1"/>
  <c r="H23" i="10"/>
  <c r="J23" i="10" s="1"/>
  <c r="H22" i="10"/>
  <c r="J22" i="10" s="1"/>
  <c r="H9" i="10"/>
  <c r="H8" i="10"/>
  <c r="H136" i="9"/>
  <c r="H134" i="9"/>
  <c r="J134" i="9" s="1"/>
  <c r="H126" i="9"/>
  <c r="H125" i="9"/>
  <c r="J125" i="9" s="1"/>
  <c r="H86" i="9"/>
  <c r="J86" i="9" s="1"/>
  <c r="H85" i="9"/>
  <c r="J85" i="9" s="1"/>
  <c r="H74" i="9"/>
  <c r="J74" i="9" s="1"/>
  <c r="H73" i="9"/>
  <c r="J73" i="9" s="1"/>
  <c r="H59" i="9"/>
  <c r="J59" i="9" s="1"/>
  <c r="H58" i="9"/>
  <c r="J58" i="9" s="1"/>
  <c r="H37" i="9"/>
  <c r="J37" i="9" s="1"/>
  <c r="H36" i="9"/>
  <c r="J36" i="9" s="1"/>
  <c r="H29" i="9"/>
  <c r="J29" i="9" s="1"/>
  <c r="H28" i="9"/>
  <c r="J28" i="9" s="1"/>
  <c r="H23" i="9"/>
  <c r="H22" i="9"/>
  <c r="J22" i="9" s="1"/>
  <c r="H9" i="9"/>
  <c r="H8" i="9"/>
  <c r="H136" i="8"/>
  <c r="H134" i="8"/>
  <c r="H126" i="8"/>
  <c r="J126" i="8" s="1"/>
  <c r="H125" i="8"/>
  <c r="J125" i="8" s="1"/>
  <c r="H86" i="8"/>
  <c r="J86" i="8" s="1"/>
  <c r="H85" i="8"/>
  <c r="J85" i="8" s="1"/>
  <c r="H74" i="8"/>
  <c r="J74" i="8" s="1"/>
  <c r="H73" i="8"/>
  <c r="J73" i="8" s="1"/>
  <c r="H59" i="8"/>
  <c r="J59" i="8" s="1"/>
  <c r="H58" i="8"/>
  <c r="J58" i="8" s="1"/>
  <c r="H37" i="8"/>
  <c r="J37" i="8" s="1"/>
  <c r="H36" i="8"/>
  <c r="J36" i="8" s="1"/>
  <c r="H29" i="8"/>
  <c r="J29" i="8" s="1"/>
  <c r="H28" i="8"/>
  <c r="J28" i="8" s="1"/>
  <c r="H23" i="8"/>
  <c r="J23" i="8" s="1"/>
  <c r="H22" i="8"/>
  <c r="J22" i="8" s="1"/>
  <c r="H9" i="8"/>
  <c r="H8" i="8"/>
  <c r="H136" i="7"/>
  <c r="J136" i="7" s="1"/>
  <c r="H134" i="7"/>
  <c r="J134" i="7" s="1"/>
  <c r="H126" i="7"/>
  <c r="H125" i="7"/>
  <c r="J125" i="7" s="1"/>
  <c r="H86" i="7"/>
  <c r="J86" i="7" s="1"/>
  <c r="H85" i="7"/>
  <c r="J85" i="7" s="1"/>
  <c r="H74" i="7"/>
  <c r="J74" i="7" s="1"/>
  <c r="H73" i="7"/>
  <c r="J73" i="7" s="1"/>
  <c r="H59" i="7"/>
  <c r="J59" i="7" s="1"/>
  <c r="H58" i="7"/>
  <c r="J58" i="7" s="1"/>
  <c r="H37" i="7"/>
  <c r="J37" i="7" s="1"/>
  <c r="H36" i="7"/>
  <c r="J36" i="7" s="1"/>
  <c r="H29" i="7"/>
  <c r="J29" i="7" s="1"/>
  <c r="H28" i="7"/>
  <c r="J28" i="7" s="1"/>
  <c r="H23" i="7"/>
  <c r="J23" i="7" s="1"/>
  <c r="H22" i="7"/>
  <c r="H9" i="7"/>
  <c r="J9" i="7" s="1"/>
  <c r="H8" i="7"/>
  <c r="J8" i="7" s="1"/>
  <c r="H136" i="6"/>
  <c r="H134" i="6"/>
  <c r="H126" i="6"/>
  <c r="J126" i="6" s="1"/>
  <c r="H125" i="6"/>
  <c r="J125" i="6" s="1"/>
  <c r="H86" i="6"/>
  <c r="J86" i="6" s="1"/>
  <c r="H85" i="6"/>
  <c r="J85" i="6" s="1"/>
  <c r="H74" i="6"/>
  <c r="J74" i="6" s="1"/>
  <c r="H73" i="6"/>
  <c r="J73" i="6" s="1"/>
  <c r="H59" i="6"/>
  <c r="J59" i="6" s="1"/>
  <c r="H58" i="6"/>
  <c r="J58" i="6" s="1"/>
  <c r="H37" i="6"/>
  <c r="J37" i="6" s="1"/>
  <c r="H36" i="6"/>
  <c r="J36" i="6" s="1"/>
  <c r="H23" i="6"/>
  <c r="J23" i="6" s="1"/>
  <c r="H22" i="6"/>
  <c r="J22" i="6" s="1"/>
  <c r="H9" i="6"/>
  <c r="J9" i="6" s="1"/>
  <c r="H8" i="6"/>
  <c r="J8" i="6" s="1"/>
  <c r="H136" i="5"/>
  <c r="J136" i="5" s="1"/>
  <c r="H134" i="5"/>
  <c r="H126" i="5"/>
  <c r="J126" i="5" s="1"/>
  <c r="H125" i="5"/>
  <c r="J125" i="5" s="1"/>
  <c r="H86" i="5"/>
  <c r="J86" i="5" s="1"/>
  <c r="H85" i="5"/>
  <c r="J85" i="5" s="1"/>
  <c r="H74" i="5"/>
  <c r="J74" i="5" s="1"/>
  <c r="H73" i="5"/>
  <c r="J73" i="5" s="1"/>
  <c r="H59" i="5"/>
  <c r="J59" i="5" s="1"/>
  <c r="H58" i="5"/>
  <c r="J58" i="5" s="1"/>
  <c r="H37" i="5"/>
  <c r="J37" i="5" s="1"/>
  <c r="H36" i="5"/>
  <c r="J36" i="5" s="1"/>
  <c r="H29" i="5"/>
  <c r="J29" i="5" s="1"/>
  <c r="H28" i="5"/>
  <c r="J28" i="5" s="1"/>
  <c r="H23" i="5"/>
  <c r="H22" i="5"/>
  <c r="J22" i="5" s="1"/>
  <c r="H9" i="5"/>
  <c r="J9" i="5" s="1"/>
  <c r="H8" i="5"/>
  <c r="H136" i="4"/>
  <c r="J136" i="4" s="1"/>
  <c r="H134" i="4"/>
  <c r="J134" i="4" s="1"/>
  <c r="H126" i="4"/>
  <c r="J126" i="4" s="1"/>
  <c r="H125" i="4"/>
  <c r="J125" i="4" s="1"/>
  <c r="H86" i="4"/>
  <c r="J86" i="4" s="1"/>
  <c r="H85" i="4"/>
  <c r="J85" i="4" s="1"/>
  <c r="H74" i="4"/>
  <c r="J74" i="4" s="1"/>
  <c r="H73" i="4"/>
  <c r="J73" i="4" s="1"/>
  <c r="H59" i="4"/>
  <c r="J59" i="4" s="1"/>
  <c r="H58" i="4"/>
  <c r="J58" i="4" s="1"/>
  <c r="H37" i="4"/>
  <c r="J37" i="4" s="1"/>
  <c r="H36" i="4"/>
  <c r="J36" i="4" s="1"/>
  <c r="H9" i="4"/>
  <c r="H8" i="4"/>
  <c r="H136" i="3"/>
  <c r="H134" i="3"/>
  <c r="H126" i="3"/>
  <c r="J126" i="3" s="1"/>
  <c r="H125" i="3"/>
  <c r="J125" i="3" s="1"/>
  <c r="H86" i="3"/>
  <c r="J86" i="3" s="1"/>
  <c r="H85" i="3"/>
  <c r="J85" i="3" s="1"/>
  <c r="H74" i="3"/>
  <c r="J74" i="3" s="1"/>
  <c r="H73" i="3"/>
  <c r="J73" i="3" s="1"/>
  <c r="H59" i="3"/>
  <c r="J59" i="3" s="1"/>
  <c r="H58" i="3"/>
  <c r="J58" i="3" s="1"/>
  <c r="H37" i="3"/>
  <c r="J37" i="3" s="1"/>
  <c r="H36" i="3"/>
  <c r="J36" i="3" s="1"/>
  <c r="H9" i="3"/>
  <c r="H8" i="3"/>
  <c r="J8" i="3" s="1"/>
  <c r="H136" i="2"/>
  <c r="J136" i="2" s="1"/>
  <c r="H134" i="2"/>
  <c r="H126" i="2"/>
  <c r="J126" i="2" s="1"/>
  <c r="H125" i="2"/>
  <c r="H86" i="2"/>
  <c r="J86" i="2" s="1"/>
  <c r="H85" i="2"/>
  <c r="J85" i="2" s="1"/>
  <c r="H74" i="2"/>
  <c r="J74" i="2" s="1"/>
  <c r="H73" i="2"/>
  <c r="J73" i="2" s="1"/>
  <c r="H59" i="2"/>
  <c r="J59" i="2" s="1"/>
  <c r="H58" i="2"/>
  <c r="J58" i="2" s="1"/>
  <c r="H37" i="2"/>
  <c r="H36" i="2"/>
  <c r="J36" i="2" s="1"/>
  <c r="H9" i="2"/>
  <c r="J9" i="2" s="1"/>
  <c r="H8" i="2"/>
  <c r="H136" i="1"/>
  <c r="H134" i="1"/>
  <c r="J134" i="1" s="1"/>
  <c r="H126" i="1"/>
  <c r="J126" i="1" s="1"/>
  <c r="H125" i="1"/>
  <c r="J125" i="1" s="1"/>
  <c r="H86" i="1"/>
  <c r="J86" i="1" s="1"/>
  <c r="H85" i="1"/>
  <c r="J85" i="1" s="1"/>
  <c r="H74" i="1"/>
  <c r="J74" i="1" s="1"/>
  <c r="G136" i="12"/>
  <c r="G134" i="12"/>
  <c r="G126" i="12"/>
  <c r="G125" i="12"/>
  <c r="G86" i="12"/>
  <c r="G85" i="12"/>
  <c r="G74" i="12"/>
  <c r="G73" i="12"/>
  <c r="G59" i="12"/>
  <c r="G58" i="12"/>
  <c r="G37" i="12"/>
  <c r="G36" i="12"/>
  <c r="G29" i="12"/>
  <c r="G28" i="12"/>
  <c r="G23" i="12"/>
  <c r="G22" i="12"/>
  <c r="G101" i="12" s="1"/>
  <c r="G9" i="12"/>
  <c r="G102" i="12" s="1"/>
  <c r="G8" i="12"/>
  <c r="G136" i="11"/>
  <c r="G134" i="11"/>
  <c r="G126" i="11"/>
  <c r="G125" i="11"/>
  <c r="G86" i="11"/>
  <c r="G85" i="11"/>
  <c r="G74" i="11"/>
  <c r="G73" i="11"/>
  <c r="G59" i="11"/>
  <c r="G58" i="11"/>
  <c r="G37" i="11"/>
  <c r="G36" i="11"/>
  <c r="G29" i="11"/>
  <c r="G28" i="11"/>
  <c r="G23" i="11"/>
  <c r="G22" i="11"/>
  <c r="G9" i="11"/>
  <c r="G8" i="11"/>
  <c r="G136" i="10"/>
  <c r="G134" i="10"/>
  <c r="G126" i="10"/>
  <c r="G125" i="10"/>
  <c r="G86" i="10"/>
  <c r="G85" i="10"/>
  <c r="G74" i="10"/>
  <c r="G73" i="10"/>
  <c r="G59" i="10"/>
  <c r="G58" i="10"/>
  <c r="G37" i="10"/>
  <c r="G36" i="10"/>
  <c r="G29" i="10"/>
  <c r="G28" i="10"/>
  <c r="G23" i="10"/>
  <c r="G22" i="10"/>
  <c r="G101" i="10" s="1"/>
  <c r="G9" i="10"/>
  <c r="G102" i="10" s="1"/>
  <c r="G8" i="10"/>
  <c r="G136" i="9"/>
  <c r="G134" i="9"/>
  <c r="G126" i="9"/>
  <c r="G125" i="9"/>
  <c r="G86" i="9"/>
  <c r="G85" i="9"/>
  <c r="G74" i="9"/>
  <c r="G73" i="9"/>
  <c r="G59" i="9"/>
  <c r="G58" i="9"/>
  <c r="G37" i="9"/>
  <c r="G36" i="9"/>
  <c r="G29" i="9"/>
  <c r="G28" i="9"/>
  <c r="G23" i="9"/>
  <c r="G22" i="9"/>
  <c r="G9" i="9"/>
  <c r="G8" i="9"/>
  <c r="G136" i="8"/>
  <c r="G134" i="8"/>
  <c r="G126" i="8"/>
  <c r="G125" i="8"/>
  <c r="G86" i="8"/>
  <c r="G85" i="8"/>
  <c r="G74" i="8"/>
  <c r="G73" i="8"/>
  <c r="G59" i="8"/>
  <c r="G58" i="8"/>
  <c r="G29" i="8"/>
  <c r="G28" i="8"/>
  <c r="G23" i="8"/>
  <c r="G22" i="8"/>
  <c r="G9" i="8"/>
  <c r="G8" i="8"/>
  <c r="G136" i="7"/>
  <c r="G134" i="7"/>
  <c r="G126" i="7"/>
  <c r="G125" i="7"/>
  <c r="G86" i="7"/>
  <c r="G85" i="7"/>
  <c r="G74" i="7"/>
  <c r="G73" i="7"/>
  <c r="G59" i="7"/>
  <c r="G58" i="7"/>
  <c r="G37" i="7"/>
  <c r="G36" i="7"/>
  <c r="G29" i="7"/>
  <c r="G28" i="7"/>
  <c r="G23" i="7"/>
  <c r="G22" i="7"/>
  <c r="G9" i="7"/>
  <c r="G8" i="7"/>
  <c r="G136" i="6"/>
  <c r="G134" i="6"/>
  <c r="G126" i="6"/>
  <c r="G125" i="6"/>
  <c r="G86" i="6"/>
  <c r="G85" i="6"/>
  <c r="G74" i="6"/>
  <c r="G73" i="6"/>
  <c r="G59" i="6"/>
  <c r="G58" i="6"/>
  <c r="G37" i="6"/>
  <c r="G36" i="6"/>
  <c r="G23" i="6"/>
  <c r="G22" i="6"/>
  <c r="G9" i="6"/>
  <c r="G102" i="6" s="1"/>
  <c r="G8" i="6"/>
  <c r="G136" i="5"/>
  <c r="G134" i="5"/>
  <c r="G126" i="5"/>
  <c r="G125" i="5"/>
  <c r="G74" i="5"/>
  <c r="G73" i="5"/>
  <c r="G59" i="5"/>
  <c r="G58" i="5"/>
  <c r="G37" i="5"/>
  <c r="G36" i="5"/>
  <c r="G29" i="5"/>
  <c r="G28" i="5"/>
  <c r="G23" i="5"/>
  <c r="G22" i="5"/>
  <c r="G9" i="5"/>
  <c r="G102" i="5" s="1"/>
  <c r="G8" i="5"/>
  <c r="G136" i="4"/>
  <c r="G134" i="4"/>
  <c r="G126" i="4"/>
  <c r="G125" i="4"/>
  <c r="G86" i="4"/>
  <c r="G85" i="4"/>
  <c r="G74" i="4"/>
  <c r="G73" i="4"/>
  <c r="G59" i="4"/>
  <c r="G58" i="4"/>
  <c r="G37" i="4"/>
  <c r="G36" i="4"/>
  <c r="G29" i="4"/>
  <c r="G28" i="4"/>
  <c r="G23" i="4"/>
  <c r="G22" i="4"/>
  <c r="G9" i="4"/>
  <c r="G8" i="4"/>
  <c r="G136" i="3"/>
  <c r="G134" i="3"/>
  <c r="G126" i="3"/>
  <c r="G125" i="3"/>
  <c r="G86" i="3"/>
  <c r="G85" i="3"/>
  <c r="G74" i="3"/>
  <c r="G73" i="3"/>
  <c r="G59" i="3"/>
  <c r="G58" i="3"/>
  <c r="G37" i="3"/>
  <c r="G36" i="3"/>
  <c r="G29" i="3"/>
  <c r="G28" i="3"/>
  <c r="G23" i="3"/>
  <c r="G22" i="3"/>
  <c r="G101" i="3" s="1"/>
  <c r="G9" i="3"/>
  <c r="G102" i="3" s="1"/>
  <c r="G8" i="3"/>
  <c r="G136" i="2"/>
  <c r="G134" i="2"/>
  <c r="G126" i="2"/>
  <c r="G125" i="2"/>
  <c r="G86" i="2"/>
  <c r="G85" i="2"/>
  <c r="G74" i="2"/>
  <c r="G73" i="2"/>
  <c r="G59" i="2"/>
  <c r="G58" i="2"/>
  <c r="G37" i="2"/>
  <c r="G36" i="2"/>
  <c r="G29" i="2"/>
  <c r="G28" i="2"/>
  <c r="G23" i="2"/>
  <c r="G102" i="2" s="1"/>
  <c r="G22" i="2"/>
  <c r="G9" i="2"/>
  <c r="G8" i="2"/>
  <c r="G136" i="1"/>
  <c r="G134" i="1"/>
  <c r="G126" i="1"/>
  <c r="G125" i="1"/>
  <c r="G101" i="1"/>
  <c r="G86" i="1"/>
  <c r="G85" i="1"/>
  <c r="G73" i="1"/>
  <c r="E136" i="12"/>
  <c r="E134" i="12"/>
  <c r="E126" i="12"/>
  <c r="E125" i="12"/>
  <c r="E102" i="12"/>
  <c r="E86" i="12"/>
  <c r="E85" i="12"/>
  <c r="E74" i="12"/>
  <c r="E73" i="12"/>
  <c r="E59" i="12"/>
  <c r="E58" i="12"/>
  <c r="E37" i="12"/>
  <c r="E36" i="12"/>
  <c r="E29" i="12"/>
  <c r="E28" i="12"/>
  <c r="E23" i="12"/>
  <c r="E22" i="12"/>
  <c r="E9" i="12"/>
  <c r="E8" i="12"/>
  <c r="E126" i="11"/>
  <c r="E125" i="11"/>
  <c r="E86" i="11"/>
  <c r="E85" i="11"/>
  <c r="E74" i="11"/>
  <c r="E73" i="11"/>
  <c r="E59" i="11"/>
  <c r="E58" i="11"/>
  <c r="E37" i="11"/>
  <c r="E36" i="11"/>
  <c r="E29" i="11"/>
  <c r="E28" i="11"/>
  <c r="E23" i="11"/>
  <c r="E22" i="11"/>
  <c r="E9" i="11"/>
  <c r="E8" i="11"/>
  <c r="E126" i="10"/>
  <c r="E125" i="10"/>
  <c r="E86" i="10"/>
  <c r="E85" i="10"/>
  <c r="E74" i="10"/>
  <c r="E73" i="10"/>
  <c r="E59" i="10"/>
  <c r="E58" i="10"/>
  <c r="E37" i="10"/>
  <c r="E36" i="10"/>
  <c r="E29" i="10"/>
  <c r="E28" i="10"/>
  <c r="E23" i="10"/>
  <c r="E102" i="10" s="1"/>
  <c r="E139" i="10" s="1"/>
  <c r="E22" i="10"/>
  <c r="E9" i="10"/>
  <c r="E8" i="10"/>
  <c r="E126" i="9"/>
  <c r="E125" i="9"/>
  <c r="E86" i="9"/>
  <c r="E85" i="9"/>
  <c r="E74" i="9"/>
  <c r="E73" i="9"/>
  <c r="F73" i="9" s="1"/>
  <c r="E59" i="9"/>
  <c r="E58" i="9"/>
  <c r="E37" i="9"/>
  <c r="E36" i="9"/>
  <c r="E23" i="9"/>
  <c r="E22" i="9"/>
  <c r="E126" i="8"/>
  <c r="E125" i="8"/>
  <c r="E86" i="8"/>
  <c r="E85" i="8"/>
  <c r="E74" i="8"/>
  <c r="E73" i="8"/>
  <c r="E59" i="8"/>
  <c r="E58" i="8"/>
  <c r="E37" i="8"/>
  <c r="F37" i="8" s="1"/>
  <c r="E36" i="8"/>
  <c r="F36" i="8" s="1"/>
  <c r="E23" i="8"/>
  <c r="E22" i="8"/>
  <c r="E9" i="8"/>
  <c r="E8" i="8"/>
  <c r="E126" i="7"/>
  <c r="E125" i="7"/>
  <c r="E86" i="7"/>
  <c r="E85" i="7"/>
  <c r="E74" i="7"/>
  <c r="E73" i="7"/>
  <c r="E59" i="7"/>
  <c r="E58" i="7"/>
  <c r="E37" i="7"/>
  <c r="F37" i="7" s="1"/>
  <c r="E36" i="7"/>
  <c r="F36" i="7" s="1"/>
  <c r="E29" i="7"/>
  <c r="E28" i="7"/>
  <c r="E23" i="7"/>
  <c r="E22" i="7"/>
  <c r="E9" i="7"/>
  <c r="E102" i="7" s="1"/>
  <c r="E8" i="7"/>
  <c r="F8" i="7" s="1"/>
  <c r="E126" i="6"/>
  <c r="E125" i="6"/>
  <c r="E86" i="6"/>
  <c r="E85" i="6"/>
  <c r="E74" i="6"/>
  <c r="E73" i="6"/>
  <c r="E59" i="6"/>
  <c r="E58" i="6"/>
  <c r="E37" i="6"/>
  <c r="F37" i="6" s="1"/>
  <c r="E36" i="6"/>
  <c r="F36" i="6" s="1"/>
  <c r="E23" i="6"/>
  <c r="E22" i="6"/>
  <c r="E9" i="6"/>
  <c r="E8" i="6"/>
  <c r="E126" i="5"/>
  <c r="F126" i="5" s="1"/>
  <c r="E125" i="5"/>
  <c r="E86" i="5"/>
  <c r="E85" i="5"/>
  <c r="E74" i="5"/>
  <c r="F74" i="5" s="1"/>
  <c r="E73" i="5"/>
  <c r="E59" i="5"/>
  <c r="E58" i="5"/>
  <c r="E37" i="5"/>
  <c r="E36" i="5"/>
  <c r="E23" i="5"/>
  <c r="E22" i="5"/>
  <c r="E9" i="5"/>
  <c r="E102" i="5" s="1"/>
  <c r="E8" i="5"/>
  <c r="E136" i="4"/>
  <c r="E134" i="4"/>
  <c r="E126" i="4"/>
  <c r="E125" i="4"/>
  <c r="E86" i="4"/>
  <c r="E85" i="4"/>
  <c r="E74" i="4"/>
  <c r="E73" i="4"/>
  <c r="E59" i="4"/>
  <c r="E58" i="4"/>
  <c r="E37" i="4"/>
  <c r="E36" i="4"/>
  <c r="E23" i="4"/>
  <c r="E22" i="4"/>
  <c r="E9" i="4"/>
  <c r="E102" i="4" s="1"/>
  <c r="E8" i="4"/>
  <c r="E101" i="4" s="1"/>
  <c r="E136" i="3"/>
  <c r="E134" i="3"/>
  <c r="E126" i="3"/>
  <c r="E125" i="3"/>
  <c r="E86" i="3"/>
  <c r="E85" i="3"/>
  <c r="E74" i="3"/>
  <c r="E73" i="3"/>
  <c r="E59" i="3"/>
  <c r="E58" i="3"/>
  <c r="E37" i="3"/>
  <c r="E36" i="3"/>
  <c r="E29" i="3"/>
  <c r="E28" i="3"/>
  <c r="E23" i="3"/>
  <c r="E22" i="3"/>
  <c r="E101" i="3" s="1"/>
  <c r="E9" i="3"/>
  <c r="F9" i="3" s="1"/>
  <c r="E8" i="3"/>
  <c r="E136" i="2"/>
  <c r="E134" i="2"/>
  <c r="F134" i="2" s="1"/>
  <c r="E126" i="2"/>
  <c r="E125" i="2"/>
  <c r="E86" i="2"/>
  <c r="E85" i="2"/>
  <c r="F85" i="2" s="1"/>
  <c r="E74" i="2"/>
  <c r="E73" i="2"/>
  <c r="E59" i="2"/>
  <c r="E58" i="2"/>
  <c r="E37" i="2"/>
  <c r="E36" i="2"/>
  <c r="E29" i="2"/>
  <c r="E28" i="2"/>
  <c r="E23" i="2"/>
  <c r="E22" i="2"/>
  <c r="E9" i="2"/>
  <c r="F9" i="2" s="1"/>
  <c r="E8" i="2"/>
  <c r="E126" i="1"/>
  <c r="E125" i="1"/>
  <c r="E86" i="1"/>
  <c r="E85" i="1"/>
  <c r="D126" i="12"/>
  <c r="F126" i="12" s="1"/>
  <c r="D125" i="12"/>
  <c r="F125" i="12" s="1"/>
  <c r="D86" i="12"/>
  <c r="F86" i="12" s="1"/>
  <c r="D85" i="12"/>
  <c r="D74" i="12"/>
  <c r="D73" i="12"/>
  <c r="D59" i="12"/>
  <c r="F59" i="12" s="1"/>
  <c r="D58" i="12"/>
  <c r="D37" i="12"/>
  <c r="D36" i="12"/>
  <c r="D29" i="12"/>
  <c r="F29" i="12" s="1"/>
  <c r="D28" i="12"/>
  <c r="D23" i="12"/>
  <c r="D22" i="12"/>
  <c r="D9" i="12"/>
  <c r="D8" i="12"/>
  <c r="D126" i="11"/>
  <c r="D125" i="11"/>
  <c r="F125" i="11" s="1"/>
  <c r="D86" i="11"/>
  <c r="F86" i="11" s="1"/>
  <c r="D85" i="11"/>
  <c r="D74" i="11"/>
  <c r="D73" i="11"/>
  <c r="D59" i="11"/>
  <c r="F59" i="11" s="1"/>
  <c r="D58" i="11"/>
  <c r="D37" i="11"/>
  <c r="D36" i="11"/>
  <c r="D29" i="11"/>
  <c r="F29" i="11" s="1"/>
  <c r="D28" i="11"/>
  <c r="D23" i="11"/>
  <c r="D22" i="11"/>
  <c r="D126" i="10"/>
  <c r="F126" i="10" s="1"/>
  <c r="D125" i="10"/>
  <c r="F125" i="10" s="1"/>
  <c r="D86" i="10"/>
  <c r="F86" i="10" s="1"/>
  <c r="D85" i="10"/>
  <c r="D74" i="10"/>
  <c r="F74" i="10" s="1"/>
  <c r="D73" i="10"/>
  <c r="F73" i="10" s="1"/>
  <c r="D59" i="10"/>
  <c r="F59" i="10" s="1"/>
  <c r="D58" i="10"/>
  <c r="D37" i="10"/>
  <c r="F37" i="10" s="1"/>
  <c r="D36" i="10"/>
  <c r="F36" i="10" s="1"/>
  <c r="D29" i="10"/>
  <c r="F29" i="10" s="1"/>
  <c r="D28" i="10"/>
  <c r="F28" i="10" s="1"/>
  <c r="D23" i="10"/>
  <c r="D22" i="10"/>
  <c r="D126" i="9"/>
  <c r="D125" i="9"/>
  <c r="D86" i="9"/>
  <c r="F86" i="9" s="1"/>
  <c r="D85" i="9"/>
  <c r="D74" i="9"/>
  <c r="D73" i="9"/>
  <c r="D59" i="9"/>
  <c r="F59" i="9" s="1"/>
  <c r="D58" i="9"/>
  <c r="D37" i="9"/>
  <c r="D36" i="9"/>
  <c r="D29" i="9"/>
  <c r="F29" i="9" s="1"/>
  <c r="D28" i="9"/>
  <c r="F28" i="9" s="1"/>
  <c r="D23" i="9"/>
  <c r="D22" i="9"/>
  <c r="D126" i="8"/>
  <c r="D125" i="8"/>
  <c r="F125" i="8" s="1"/>
  <c r="D86" i="8"/>
  <c r="F86" i="8" s="1"/>
  <c r="D85" i="8"/>
  <c r="F85" i="8" s="1"/>
  <c r="D74" i="8"/>
  <c r="D73" i="8"/>
  <c r="F73" i="8" s="1"/>
  <c r="D59" i="8"/>
  <c r="F59" i="8" s="1"/>
  <c r="D58" i="8"/>
  <c r="D29" i="8"/>
  <c r="F29" i="8" s="1"/>
  <c r="D28" i="8"/>
  <c r="F28" i="8" s="1"/>
  <c r="D23" i="8"/>
  <c r="F23" i="8" s="1"/>
  <c r="D22" i="8"/>
  <c r="D9" i="8"/>
  <c r="D8" i="8"/>
  <c r="D101" i="8" s="1"/>
  <c r="D126" i="7"/>
  <c r="F126" i="7" s="1"/>
  <c r="D125" i="7"/>
  <c r="D86" i="7"/>
  <c r="D85" i="7"/>
  <c r="F85" i="7" s="1"/>
  <c r="D74" i="7"/>
  <c r="D73" i="7"/>
  <c r="D59" i="7"/>
  <c r="D58" i="7"/>
  <c r="F58" i="7" s="1"/>
  <c r="D29" i="7"/>
  <c r="D28" i="7"/>
  <c r="D23" i="7"/>
  <c r="F23" i="7" s="1"/>
  <c r="D22" i="7"/>
  <c r="D9" i="7"/>
  <c r="D8" i="7"/>
  <c r="D136" i="6"/>
  <c r="D134" i="6"/>
  <c r="D126" i="6"/>
  <c r="F126" i="6" s="1"/>
  <c r="D125" i="6"/>
  <c r="D86" i="6"/>
  <c r="D85" i="6"/>
  <c r="F85" i="6" s="1"/>
  <c r="D74" i="6"/>
  <c r="F74" i="6" s="1"/>
  <c r="D73" i="6"/>
  <c r="F73" i="6" s="1"/>
  <c r="D59" i="6"/>
  <c r="D58" i="6"/>
  <c r="F58" i="6" s="1"/>
  <c r="D29" i="6"/>
  <c r="F29" i="6" s="1"/>
  <c r="D28" i="6"/>
  <c r="F28" i="6" s="1"/>
  <c r="D23" i="6"/>
  <c r="D22" i="6"/>
  <c r="F22" i="6" s="1"/>
  <c r="D9" i="6"/>
  <c r="F9" i="6" s="1"/>
  <c r="D8" i="6"/>
  <c r="F8" i="6" s="1"/>
  <c r="D136" i="5"/>
  <c r="F136" i="5" s="1"/>
  <c r="D134" i="5"/>
  <c r="D126" i="5"/>
  <c r="D125" i="5"/>
  <c r="F125" i="5" s="1"/>
  <c r="D86" i="5"/>
  <c r="D85" i="5"/>
  <c r="F85" i="5" s="1"/>
  <c r="D74" i="5"/>
  <c r="D73" i="5"/>
  <c r="D59" i="5"/>
  <c r="F59" i="5" s="1"/>
  <c r="D58" i="5"/>
  <c r="D37" i="5"/>
  <c r="D36" i="5"/>
  <c r="D29" i="5"/>
  <c r="F29" i="5" s="1"/>
  <c r="D28" i="5"/>
  <c r="F28" i="5" s="1"/>
  <c r="D23" i="5"/>
  <c r="F23" i="5" s="1"/>
  <c r="D22" i="5"/>
  <c r="F22" i="5" s="1"/>
  <c r="D9" i="5"/>
  <c r="D8" i="5"/>
  <c r="F8" i="5" s="1"/>
  <c r="D136" i="4"/>
  <c r="D134" i="4"/>
  <c r="F134" i="4" s="1"/>
  <c r="D126" i="4"/>
  <c r="D125" i="4"/>
  <c r="F125" i="4" s="1"/>
  <c r="D86" i="4"/>
  <c r="D85" i="4"/>
  <c r="F85" i="4" s="1"/>
  <c r="D74" i="4"/>
  <c r="F74" i="4" s="1"/>
  <c r="D73" i="4"/>
  <c r="D59" i="4"/>
  <c r="D58" i="4"/>
  <c r="F58" i="4" s="1"/>
  <c r="D37" i="4"/>
  <c r="F37" i="4" s="1"/>
  <c r="D36" i="4"/>
  <c r="F36" i="4" s="1"/>
  <c r="D29" i="4"/>
  <c r="F29" i="4" s="1"/>
  <c r="D28" i="4"/>
  <c r="F28" i="4" s="1"/>
  <c r="D23" i="4"/>
  <c r="D22" i="4"/>
  <c r="D9" i="4"/>
  <c r="D8" i="4"/>
  <c r="D136" i="3"/>
  <c r="D134" i="3"/>
  <c r="D126" i="3"/>
  <c r="D125" i="3"/>
  <c r="F125" i="3" s="1"/>
  <c r="D86" i="3"/>
  <c r="D85" i="3"/>
  <c r="F85" i="3" s="1"/>
  <c r="D74" i="3"/>
  <c r="D73" i="3"/>
  <c r="D59" i="3"/>
  <c r="D58" i="3"/>
  <c r="F58" i="3" s="1"/>
  <c r="D37" i="3"/>
  <c r="D36" i="3"/>
  <c r="D29" i="3"/>
  <c r="F29" i="3" s="1"/>
  <c r="D28" i="3"/>
  <c r="F28" i="3" s="1"/>
  <c r="D23" i="3"/>
  <c r="D22" i="3"/>
  <c r="D136" i="2"/>
  <c r="F136" i="2" s="1"/>
  <c r="D134" i="2"/>
  <c r="D126" i="2"/>
  <c r="F126" i="2" s="1"/>
  <c r="D125" i="2"/>
  <c r="F125" i="2" s="1"/>
  <c r="D86" i="2"/>
  <c r="D85" i="2"/>
  <c r="D74" i="2"/>
  <c r="F74" i="2" s="1"/>
  <c r="D73" i="2"/>
  <c r="F73" i="2" s="1"/>
  <c r="D59" i="2"/>
  <c r="F59" i="2" s="1"/>
  <c r="D58" i="2"/>
  <c r="D37" i="2"/>
  <c r="F37" i="2" s="1"/>
  <c r="D36" i="2"/>
  <c r="F36" i="2" s="1"/>
  <c r="D29" i="2"/>
  <c r="F29" i="2" s="1"/>
  <c r="D28" i="2"/>
  <c r="F28" i="2" s="1"/>
  <c r="D23" i="2"/>
  <c r="D22" i="2"/>
  <c r="D136" i="1"/>
  <c r="F136" i="1" s="1"/>
  <c r="D134" i="1"/>
  <c r="D126" i="1"/>
  <c r="F126" i="1" s="1"/>
  <c r="D125" i="1"/>
  <c r="F125" i="1" s="1"/>
  <c r="D86" i="1"/>
  <c r="D85" i="1"/>
  <c r="F85" i="1" s="1"/>
  <c r="D74" i="1"/>
  <c r="E101" i="2" l="1"/>
  <c r="F8" i="2"/>
  <c r="J46" i="13"/>
  <c r="Q46" i="13" s="1"/>
  <c r="J38" i="13"/>
  <c r="J54" i="13"/>
  <c r="H37" i="13"/>
  <c r="E85" i="13"/>
  <c r="G86" i="13"/>
  <c r="F8" i="8"/>
  <c r="K102" i="11"/>
  <c r="K139" i="11" s="1"/>
  <c r="J57" i="13"/>
  <c r="J17" i="13"/>
  <c r="F27" i="13"/>
  <c r="F39" i="13"/>
  <c r="F55" i="13"/>
  <c r="M8" i="13"/>
  <c r="E36" i="13"/>
  <c r="D8" i="13"/>
  <c r="E22" i="13"/>
  <c r="E101" i="13" s="1"/>
  <c r="E137" i="13" s="1"/>
  <c r="F38" i="13"/>
  <c r="F42" i="13"/>
  <c r="F46" i="13"/>
  <c r="F50" i="13"/>
  <c r="Q50" i="13" s="1"/>
  <c r="F54" i="13"/>
  <c r="F58" i="13" s="1"/>
  <c r="Q58" i="13" s="1"/>
  <c r="F7" i="13"/>
  <c r="M125" i="13"/>
  <c r="L126" i="13"/>
  <c r="N8" i="13"/>
  <c r="L22" i="13"/>
  <c r="I23" i="13"/>
  <c r="O22" i="13"/>
  <c r="K23" i="13"/>
  <c r="D37" i="13"/>
  <c r="E59" i="13"/>
  <c r="N59" i="13"/>
  <c r="F34" i="13"/>
  <c r="I125" i="13"/>
  <c r="F22" i="3"/>
  <c r="F36" i="3"/>
  <c r="F73" i="3"/>
  <c r="F8" i="4"/>
  <c r="F36" i="5"/>
  <c r="F73" i="5"/>
  <c r="F28" i="7"/>
  <c r="F36" i="9"/>
  <c r="F36" i="11"/>
  <c r="F73" i="11"/>
  <c r="F36" i="12"/>
  <c r="F73" i="12"/>
  <c r="E101" i="6"/>
  <c r="E101" i="9"/>
  <c r="E101" i="10"/>
  <c r="E137" i="10" s="1"/>
  <c r="E101" i="11"/>
  <c r="E101" i="12"/>
  <c r="G102" i="4"/>
  <c r="G139" i="4" s="1"/>
  <c r="G102" i="8"/>
  <c r="G139" i="8" s="1"/>
  <c r="G102" i="9"/>
  <c r="L102" i="10"/>
  <c r="P101" i="10"/>
  <c r="P137" i="10" s="1"/>
  <c r="P101" i="11"/>
  <c r="P137" i="11" s="1"/>
  <c r="E101" i="1"/>
  <c r="E8" i="13"/>
  <c r="I9" i="13"/>
  <c r="G9" i="13"/>
  <c r="G102" i="13" s="1"/>
  <c r="O28" i="13"/>
  <c r="H36" i="13"/>
  <c r="M36" i="13"/>
  <c r="G58" i="13"/>
  <c r="O125" i="13"/>
  <c r="L134" i="13"/>
  <c r="P59" i="13"/>
  <c r="P8" i="13"/>
  <c r="F26" i="13"/>
  <c r="F35" i="13"/>
  <c r="F40" i="13"/>
  <c r="F44" i="13"/>
  <c r="Q44" i="13" s="1"/>
  <c r="F48" i="13"/>
  <c r="F52" i="13"/>
  <c r="F56" i="13"/>
  <c r="Q56" i="13" s="1"/>
  <c r="F62" i="13"/>
  <c r="F66" i="13"/>
  <c r="Q107" i="13"/>
  <c r="J64" i="13"/>
  <c r="G22" i="13"/>
  <c r="D23" i="13"/>
  <c r="N23" i="13"/>
  <c r="G23" i="13"/>
  <c r="O23" i="13"/>
  <c r="M22" i="13"/>
  <c r="M58" i="13"/>
  <c r="L74" i="13"/>
  <c r="H134" i="13"/>
  <c r="F30" i="13"/>
  <c r="F43" i="13"/>
  <c r="J26" i="13"/>
  <c r="F74" i="1"/>
  <c r="F37" i="3"/>
  <c r="F74" i="3"/>
  <c r="F37" i="5"/>
  <c r="D102" i="6"/>
  <c r="G101" i="4"/>
  <c r="G101" i="5"/>
  <c r="G101" i="6"/>
  <c r="G101" i="7"/>
  <c r="G137" i="7" s="1"/>
  <c r="G101" i="9"/>
  <c r="L101" i="5"/>
  <c r="L101" i="6"/>
  <c r="L101" i="7"/>
  <c r="L137" i="7" s="1"/>
  <c r="L101" i="8"/>
  <c r="L101" i="10"/>
  <c r="M137" i="3"/>
  <c r="N101" i="10"/>
  <c r="N137" i="10" s="1"/>
  <c r="P102" i="10"/>
  <c r="F58" i="1"/>
  <c r="F22" i="1"/>
  <c r="I29" i="13"/>
  <c r="N29" i="13"/>
  <c r="G28" i="13"/>
  <c r="G37" i="13"/>
  <c r="I73" i="13"/>
  <c r="I101" i="13" s="1"/>
  <c r="I137" i="13" s="1"/>
  <c r="O74" i="13"/>
  <c r="H73" i="13"/>
  <c r="E74" i="13"/>
  <c r="I85" i="13"/>
  <c r="K86" i="13"/>
  <c r="O86" i="13"/>
  <c r="P58" i="13"/>
  <c r="P29" i="13"/>
  <c r="F32" i="13"/>
  <c r="F45" i="13"/>
  <c r="F8" i="10"/>
  <c r="F8" i="11"/>
  <c r="F8" i="12"/>
  <c r="J55" i="13"/>
  <c r="J41" i="13"/>
  <c r="D102" i="2"/>
  <c r="D139" i="2" s="1"/>
  <c r="F23" i="2"/>
  <c r="D102" i="3"/>
  <c r="F23" i="3"/>
  <c r="D101" i="6"/>
  <c r="F101" i="6" s="1"/>
  <c r="E139" i="12"/>
  <c r="F136" i="12"/>
  <c r="G137" i="3"/>
  <c r="G137" i="9"/>
  <c r="J134" i="6"/>
  <c r="H101" i="7"/>
  <c r="J101" i="7" s="1"/>
  <c r="J22" i="7"/>
  <c r="J134" i="8"/>
  <c r="E102" i="8"/>
  <c r="F9" i="8"/>
  <c r="E139" i="11"/>
  <c r="H102" i="4"/>
  <c r="J102" i="4" s="1"/>
  <c r="J9" i="4"/>
  <c r="H139" i="6"/>
  <c r="J139" i="6" s="1"/>
  <c r="J136" i="6"/>
  <c r="J126" i="7"/>
  <c r="H102" i="8"/>
  <c r="J102" i="8" s="1"/>
  <c r="J9" i="8"/>
  <c r="Q75" i="13"/>
  <c r="D102" i="7"/>
  <c r="F102" i="7" s="1"/>
  <c r="F9" i="7"/>
  <c r="F29" i="7"/>
  <c r="D102" i="9"/>
  <c r="F23" i="9"/>
  <c r="F37" i="9"/>
  <c r="F74" i="9"/>
  <c r="F126" i="9"/>
  <c r="D102" i="11"/>
  <c r="F23" i="11"/>
  <c r="F37" i="11"/>
  <c r="F74" i="11"/>
  <c r="F126" i="11"/>
  <c r="D102" i="12"/>
  <c r="F23" i="12"/>
  <c r="F37" i="12"/>
  <c r="F74" i="12"/>
  <c r="E137" i="4"/>
  <c r="J9" i="3"/>
  <c r="H102" i="3"/>
  <c r="J102" i="3" s="1"/>
  <c r="J134" i="3"/>
  <c r="J8" i="5"/>
  <c r="H101" i="5"/>
  <c r="J101" i="5" s="1"/>
  <c r="L137" i="3"/>
  <c r="L137" i="10"/>
  <c r="M85" i="13"/>
  <c r="P74" i="13"/>
  <c r="J104" i="13"/>
  <c r="Q104" i="13" s="1"/>
  <c r="H101" i="6"/>
  <c r="J101" i="6" s="1"/>
  <c r="J8" i="8"/>
  <c r="H101" i="8"/>
  <c r="J101" i="8" s="1"/>
  <c r="H101" i="10"/>
  <c r="J101" i="10" s="1"/>
  <c r="J8" i="10"/>
  <c r="H101" i="11"/>
  <c r="J101" i="11" s="1"/>
  <c r="J8" i="11"/>
  <c r="Q55" i="13"/>
  <c r="Q4" i="13"/>
  <c r="H102" i="5"/>
  <c r="J102" i="5" s="1"/>
  <c r="J23" i="5"/>
  <c r="H102" i="6"/>
  <c r="J102" i="6" s="1"/>
  <c r="L137" i="12"/>
  <c r="P139" i="2"/>
  <c r="J59" i="13"/>
  <c r="D101" i="2"/>
  <c r="F101" i="2" s="1"/>
  <c r="F22" i="2"/>
  <c r="D101" i="3"/>
  <c r="F101" i="3" s="1"/>
  <c r="F136" i="3"/>
  <c r="F23" i="4"/>
  <c r="F126" i="4"/>
  <c r="D102" i="5"/>
  <c r="F102" i="5" s="1"/>
  <c r="F9" i="5"/>
  <c r="F23" i="6"/>
  <c r="F59" i="6"/>
  <c r="F86" i="6"/>
  <c r="D137" i="6"/>
  <c r="F134" i="6"/>
  <c r="F22" i="7"/>
  <c r="F58" i="9"/>
  <c r="F85" i="9"/>
  <c r="D101" i="10"/>
  <c r="F22" i="10"/>
  <c r="F28" i="11"/>
  <c r="F58" i="11"/>
  <c r="F85" i="11"/>
  <c r="F28" i="12"/>
  <c r="F58" i="12"/>
  <c r="F85" i="12"/>
  <c r="G137" i="4"/>
  <c r="J8" i="2"/>
  <c r="H101" i="2"/>
  <c r="J101" i="2" s="1"/>
  <c r="H137" i="2"/>
  <c r="J137" i="2" s="1"/>
  <c r="J134" i="2"/>
  <c r="H101" i="3"/>
  <c r="J101" i="3" s="1"/>
  <c r="H102" i="9"/>
  <c r="J102" i="9" s="1"/>
  <c r="J9" i="9"/>
  <c r="H102" i="12"/>
  <c r="J102" i="12" s="1"/>
  <c r="J9" i="12"/>
  <c r="K22" i="13"/>
  <c r="Q15" i="13"/>
  <c r="G74" i="13"/>
  <c r="F90" i="13"/>
  <c r="F98" i="13"/>
  <c r="Q98" i="13" s="1"/>
  <c r="G126" i="13"/>
  <c r="P22" i="13"/>
  <c r="Q5" i="13"/>
  <c r="F17" i="13"/>
  <c r="Q17" i="13" s="1"/>
  <c r="F61" i="13"/>
  <c r="F21" i="13"/>
  <c r="J131" i="13"/>
  <c r="F58" i="2"/>
  <c r="D102" i="4"/>
  <c r="F102" i="4" s="1"/>
  <c r="F59" i="4"/>
  <c r="F86" i="4"/>
  <c r="D139" i="6"/>
  <c r="F136" i="6"/>
  <c r="F59" i="7"/>
  <c r="F86" i="7"/>
  <c r="D102" i="8"/>
  <c r="F102" i="8" s="1"/>
  <c r="F74" i="8"/>
  <c r="F126" i="8"/>
  <c r="D102" i="10"/>
  <c r="F102" i="10" s="1"/>
  <c r="F23" i="10"/>
  <c r="E102" i="2"/>
  <c r="E139" i="2" s="1"/>
  <c r="E102" i="3"/>
  <c r="E139" i="4"/>
  <c r="E102" i="6"/>
  <c r="F102" i="6" s="1"/>
  <c r="E139" i="7"/>
  <c r="E102" i="9"/>
  <c r="E102" i="11"/>
  <c r="G139" i="2"/>
  <c r="G139" i="3"/>
  <c r="G137" i="5"/>
  <c r="G139" i="9"/>
  <c r="G102" i="11"/>
  <c r="G139" i="11" s="1"/>
  <c r="J136" i="3"/>
  <c r="J134" i="5"/>
  <c r="H139" i="8"/>
  <c r="J139" i="8" s="1"/>
  <c r="J136" i="8"/>
  <c r="J126" i="9"/>
  <c r="H102" i="10"/>
  <c r="J102" i="10" s="1"/>
  <c r="J9" i="10"/>
  <c r="H102" i="11"/>
  <c r="J102" i="11" s="1"/>
  <c r="J9" i="11"/>
  <c r="H137" i="12"/>
  <c r="J137" i="12" s="1"/>
  <c r="J134" i="12"/>
  <c r="K102" i="2"/>
  <c r="K102" i="3"/>
  <c r="K139" i="3" s="1"/>
  <c r="K102" i="4"/>
  <c r="K139" i="4" s="1"/>
  <c r="K102" i="5"/>
  <c r="K102" i="8"/>
  <c r="K102" i="9"/>
  <c r="K139" i="9" s="1"/>
  <c r="K102" i="10"/>
  <c r="K139" i="10" s="1"/>
  <c r="K102" i="12"/>
  <c r="K139" i="12" s="1"/>
  <c r="L102" i="3"/>
  <c r="L101" i="4"/>
  <c r="L137" i="4" s="1"/>
  <c r="L102" i="6"/>
  <c r="L139" i="6" s="1"/>
  <c r="L102" i="7"/>
  <c r="L102" i="8"/>
  <c r="L139" i="8" s="1"/>
  <c r="L102" i="9"/>
  <c r="L139" i="9" s="1"/>
  <c r="L139" i="10"/>
  <c r="L102" i="11"/>
  <c r="L139" i="11" s="1"/>
  <c r="L139" i="12"/>
  <c r="M139" i="3"/>
  <c r="M137" i="7"/>
  <c r="N102" i="2"/>
  <c r="N139" i="2" s="1"/>
  <c r="N102" i="4"/>
  <c r="N102" i="7"/>
  <c r="N139" i="7" s="1"/>
  <c r="H22" i="13"/>
  <c r="F111" i="13"/>
  <c r="J35" i="13"/>
  <c r="Q35" i="13" s="1"/>
  <c r="J49" i="13"/>
  <c r="J118" i="13"/>
  <c r="J122" i="13"/>
  <c r="J52" i="13"/>
  <c r="Q52" i="13" s="1"/>
  <c r="J66" i="13"/>
  <c r="Q66" i="13" s="1"/>
  <c r="J42" i="13"/>
  <c r="Q42" i="13" s="1"/>
  <c r="J67" i="13"/>
  <c r="Q67" i="13" s="1"/>
  <c r="J78" i="13"/>
  <c r="Q78" i="13" s="1"/>
  <c r="J82" i="13"/>
  <c r="Q82" i="13" s="1"/>
  <c r="E23" i="13"/>
  <c r="K126" i="13"/>
  <c r="P73" i="13"/>
  <c r="P101" i="13" s="1"/>
  <c r="F65" i="13"/>
  <c r="F13" i="13"/>
  <c r="F23" i="13" s="1"/>
  <c r="F59" i="3"/>
  <c r="F86" i="3"/>
  <c r="D137" i="3"/>
  <c r="F137" i="3" s="1"/>
  <c r="D101" i="4"/>
  <c r="F101" i="4" s="1"/>
  <c r="F22" i="4"/>
  <c r="F73" i="4"/>
  <c r="D101" i="5"/>
  <c r="D137" i="5" s="1"/>
  <c r="F58" i="5"/>
  <c r="F125" i="6"/>
  <c r="D101" i="7"/>
  <c r="F73" i="7"/>
  <c r="F125" i="7"/>
  <c r="F22" i="8"/>
  <c r="F58" i="8"/>
  <c r="D101" i="9"/>
  <c r="F101" i="9" s="1"/>
  <c r="F22" i="9"/>
  <c r="F58" i="10"/>
  <c r="F85" i="10"/>
  <c r="D101" i="11"/>
  <c r="F101" i="11" s="1"/>
  <c r="F22" i="11"/>
  <c r="D101" i="12"/>
  <c r="F22" i="12"/>
  <c r="E101" i="5"/>
  <c r="E137" i="5" s="1"/>
  <c r="E101" i="7"/>
  <c r="E137" i="7" s="1"/>
  <c r="E101" i="8"/>
  <c r="F101" i="8" s="1"/>
  <c r="E137" i="11"/>
  <c r="E137" i="12"/>
  <c r="F134" i="12"/>
  <c r="G101" i="2"/>
  <c r="G137" i="2" s="1"/>
  <c r="G139" i="6"/>
  <c r="G102" i="7"/>
  <c r="G139" i="7" s="1"/>
  <c r="G101" i="8"/>
  <c r="G137" i="8" s="1"/>
  <c r="G137" i="10"/>
  <c r="G101" i="11"/>
  <c r="G137" i="11" s="1"/>
  <c r="H102" i="2"/>
  <c r="J102" i="2" s="1"/>
  <c r="J37" i="2"/>
  <c r="H101" i="4"/>
  <c r="J101" i="4" s="1"/>
  <c r="J8" i="4"/>
  <c r="H102" i="7"/>
  <c r="J102" i="7" s="1"/>
  <c r="H101" i="9"/>
  <c r="H101" i="12"/>
  <c r="J101" i="12" s="1"/>
  <c r="K137" i="4"/>
  <c r="K101" i="6"/>
  <c r="K101" i="7"/>
  <c r="K137" i="7" s="1"/>
  <c r="K101" i="11"/>
  <c r="L101" i="2"/>
  <c r="L137" i="2" s="1"/>
  <c r="L102" i="4"/>
  <c r="L139" i="4" s="1"/>
  <c r="L137" i="5"/>
  <c r="L101" i="9"/>
  <c r="L101" i="11"/>
  <c r="L137" i="11" s="1"/>
  <c r="M139" i="6"/>
  <c r="M139" i="7"/>
  <c r="M137" i="10"/>
  <c r="N101" i="3"/>
  <c r="N137" i="3" s="1"/>
  <c r="N101" i="6"/>
  <c r="N137" i="6" s="1"/>
  <c r="N101" i="8"/>
  <c r="P137" i="2"/>
  <c r="O102" i="1"/>
  <c r="O139" i="1" s="1"/>
  <c r="F23" i="1"/>
  <c r="K73" i="13"/>
  <c r="O73" i="13"/>
  <c r="H74" i="13"/>
  <c r="M74" i="13"/>
  <c r="F12" i="13"/>
  <c r="F16" i="13"/>
  <c r="F20" i="13"/>
  <c r="Q20" i="13" s="1"/>
  <c r="F60" i="13"/>
  <c r="F77" i="13"/>
  <c r="F85" i="13" s="1"/>
  <c r="F81" i="13"/>
  <c r="F89" i="13"/>
  <c r="F97" i="13"/>
  <c r="F113" i="13"/>
  <c r="F25" i="13"/>
  <c r="F41" i="13"/>
  <c r="F49" i="13"/>
  <c r="Q49" i="13" s="1"/>
  <c r="F57" i="13"/>
  <c r="Q57" i="13" s="1"/>
  <c r="F53" i="13"/>
  <c r="J8" i="9"/>
  <c r="J61" i="13"/>
  <c r="J74" i="13" s="1"/>
  <c r="J12" i="13"/>
  <c r="J32" i="13"/>
  <c r="Q32" i="13" s="1"/>
  <c r="J24" i="13"/>
  <c r="J33" i="13"/>
  <c r="Q33" i="13" s="1"/>
  <c r="J43" i="13"/>
  <c r="Q43" i="13" s="1"/>
  <c r="N101" i="9"/>
  <c r="N101" i="11"/>
  <c r="N137" i="11" s="1"/>
  <c r="N101" i="12"/>
  <c r="N137" i="12" s="1"/>
  <c r="O101" i="3"/>
  <c r="O101" i="6"/>
  <c r="O101" i="8"/>
  <c r="O101" i="9"/>
  <c r="O137" i="9" s="1"/>
  <c r="O101" i="11"/>
  <c r="O137" i="11" s="1"/>
  <c r="P101" i="3"/>
  <c r="P137" i="3" s="1"/>
  <c r="P101" i="5"/>
  <c r="P137" i="5" s="1"/>
  <c r="P101" i="6"/>
  <c r="P137" i="6" s="1"/>
  <c r="P101" i="7"/>
  <c r="P101" i="8"/>
  <c r="P137" i="8" s="1"/>
  <c r="P101" i="9"/>
  <c r="P137" i="9" s="1"/>
  <c r="L101" i="1"/>
  <c r="L137" i="1" s="1"/>
  <c r="K134" i="13"/>
  <c r="Q14" i="13"/>
  <c r="Q26" i="13"/>
  <c r="Q38" i="13"/>
  <c r="F79" i="13"/>
  <c r="Q79" i="13" s="1"/>
  <c r="F83" i="13"/>
  <c r="Q83" i="13" s="1"/>
  <c r="F87" i="13"/>
  <c r="Q87" i="13" s="1"/>
  <c r="F95" i="13"/>
  <c r="F103" i="13"/>
  <c r="F115" i="13"/>
  <c r="F119" i="13"/>
  <c r="F123" i="13"/>
  <c r="F127" i="13"/>
  <c r="F134" i="13" s="1"/>
  <c r="F131" i="13"/>
  <c r="J44" i="13"/>
  <c r="J65" i="13"/>
  <c r="J110" i="13"/>
  <c r="J80" i="13"/>
  <c r="J89" i="13"/>
  <c r="J97" i="13"/>
  <c r="J114" i="13"/>
  <c r="Q114" i="13" s="1"/>
  <c r="J128" i="13"/>
  <c r="N102" i="9"/>
  <c r="N102" i="11"/>
  <c r="N139" i="11" s="1"/>
  <c r="N102" i="12"/>
  <c r="N139" i="12" s="1"/>
  <c r="O102" i="3"/>
  <c r="O102" i="6"/>
  <c r="O102" i="8"/>
  <c r="O139" i="8" s="1"/>
  <c r="O102" i="9"/>
  <c r="O139" i="9" s="1"/>
  <c r="O102" i="11"/>
  <c r="O102" i="12"/>
  <c r="O139" i="12" s="1"/>
  <c r="P102" i="3"/>
  <c r="P102" i="6"/>
  <c r="P139" i="6" s="1"/>
  <c r="P102" i="7"/>
  <c r="P102" i="8"/>
  <c r="P139" i="8" s="1"/>
  <c r="P102" i="9"/>
  <c r="P139" i="9" s="1"/>
  <c r="P102" i="11"/>
  <c r="P139" i="11" s="1"/>
  <c r="P102" i="12"/>
  <c r="P139" i="12" s="1"/>
  <c r="E102" i="1"/>
  <c r="E139" i="1" s="1"/>
  <c r="G102" i="1"/>
  <c r="G139" i="1" s="1"/>
  <c r="L9" i="13"/>
  <c r="D126" i="13"/>
  <c r="D134" i="13"/>
  <c r="F80" i="13"/>
  <c r="F96" i="13"/>
  <c r="F104" i="13"/>
  <c r="J5" i="13"/>
  <c r="J13" i="13"/>
  <c r="J21" i="13"/>
  <c r="J25" i="13"/>
  <c r="J53" i="13"/>
  <c r="J95" i="13"/>
  <c r="J127" i="13"/>
  <c r="J45" i="13"/>
  <c r="J77" i="13"/>
  <c r="J81" i="13"/>
  <c r="J90" i="13"/>
  <c r="Q90" i="13" s="1"/>
  <c r="J98" i="13"/>
  <c r="J103" i="13"/>
  <c r="J34" i="13"/>
  <c r="J39" i="13"/>
  <c r="Q39" i="13" s="1"/>
  <c r="J47" i="13"/>
  <c r="Q47" i="13" s="1"/>
  <c r="J116" i="13"/>
  <c r="J120" i="13"/>
  <c r="J124" i="13"/>
  <c r="K36" i="13"/>
  <c r="O36" i="13"/>
  <c r="N37" i="13"/>
  <c r="N102" i="13" s="1"/>
  <c r="O134" i="13"/>
  <c r="J79" i="13"/>
  <c r="J92" i="13"/>
  <c r="J96" i="13"/>
  <c r="J100" i="13"/>
  <c r="J113" i="13"/>
  <c r="G125" i="13"/>
  <c r="Q45" i="13"/>
  <c r="J10" i="13"/>
  <c r="Q10" i="13" s="1"/>
  <c r="J18" i="13"/>
  <c r="Q18" i="13" s="1"/>
  <c r="J30" i="13"/>
  <c r="Q30" i="13" s="1"/>
  <c r="J50" i="13"/>
  <c r="J62" i="13"/>
  <c r="Q62" i="13" s="1"/>
  <c r="J91" i="13"/>
  <c r="Q91" i="13" s="1"/>
  <c r="J99" i="13"/>
  <c r="Q99" i="13" s="1"/>
  <c r="J111" i="13"/>
  <c r="J115" i="13"/>
  <c r="J119" i="13"/>
  <c r="J123" i="13"/>
  <c r="J16" i="13"/>
  <c r="J40" i="13"/>
  <c r="Q40" i="13" s="1"/>
  <c r="J48" i="13"/>
  <c r="Q48" i="13" s="1"/>
  <c r="J56" i="13"/>
  <c r="J60" i="13"/>
  <c r="J93" i="13"/>
  <c r="J105" i="13"/>
  <c r="J117" i="13"/>
  <c r="J121" i="13"/>
  <c r="J129" i="13"/>
  <c r="J134" i="13" s="1"/>
  <c r="J133" i="13"/>
  <c r="J7" i="13"/>
  <c r="Q7" i="13" s="1"/>
  <c r="J27" i="13"/>
  <c r="Q27" i="13" s="1"/>
  <c r="N36" i="13"/>
  <c r="I37" i="13"/>
  <c r="M37" i="13"/>
  <c r="G134" i="13"/>
  <c r="N126" i="13"/>
  <c r="E126" i="13"/>
  <c r="M126" i="13"/>
  <c r="K125" i="13"/>
  <c r="I126" i="13"/>
  <c r="N125" i="13"/>
  <c r="E86" i="13"/>
  <c r="N86" i="13"/>
  <c r="N85" i="13"/>
  <c r="M86" i="13"/>
  <c r="I86" i="13"/>
  <c r="G85" i="13"/>
  <c r="O85" i="13"/>
  <c r="K85" i="13"/>
  <c r="K102" i="13"/>
  <c r="K139" i="13" s="1"/>
  <c r="L136" i="13"/>
  <c r="J136" i="13"/>
  <c r="J8" i="13"/>
  <c r="J36" i="13"/>
  <c r="J11" i="13"/>
  <c r="Q11" i="13" s="1"/>
  <c r="J19" i="13"/>
  <c r="J31" i="13"/>
  <c r="J51" i="13"/>
  <c r="Q51" i="13" s="1"/>
  <c r="J63" i="13"/>
  <c r="Q63" i="13" s="1"/>
  <c r="J76" i="13"/>
  <c r="J84" i="13"/>
  <c r="J88" i="13"/>
  <c r="J108" i="13"/>
  <c r="J58" i="13"/>
  <c r="F109" i="13"/>
  <c r="Q109" i="13" s="1"/>
  <c r="F100" i="13"/>
  <c r="Q100" i="13" s="1"/>
  <c r="F121" i="13"/>
  <c r="F129" i="13"/>
  <c r="F94" i="13"/>
  <c r="Q94" i="13" s="1"/>
  <c r="F106" i="13"/>
  <c r="Q106" i="13" s="1"/>
  <c r="F110" i="13"/>
  <c r="F118" i="13"/>
  <c r="F122" i="13"/>
  <c r="Q122" i="13" s="1"/>
  <c r="F130" i="13"/>
  <c r="Q130" i="13" s="1"/>
  <c r="F93" i="13"/>
  <c r="F105" i="13"/>
  <c r="F117" i="13"/>
  <c r="Q117" i="13" s="1"/>
  <c r="F84" i="13"/>
  <c r="F120" i="13"/>
  <c r="F124" i="13"/>
  <c r="F76" i="13"/>
  <c r="F92" i="13"/>
  <c r="F108" i="13"/>
  <c r="F112" i="13"/>
  <c r="Q112" i="13" s="1"/>
  <c r="F133" i="13"/>
  <c r="Q133" i="13" s="1"/>
  <c r="F88" i="13"/>
  <c r="Q88" i="13" s="1"/>
  <c r="F116" i="13"/>
  <c r="F128" i="13"/>
  <c r="F6" i="13"/>
  <c r="Q6" i="13" s="1"/>
  <c r="F9" i="13"/>
  <c r="F64" i="13"/>
  <c r="Q64" i="13" s="1"/>
  <c r="F29" i="13"/>
  <c r="F37" i="13"/>
  <c r="F28" i="13"/>
  <c r="F36" i="13"/>
  <c r="P136" i="13"/>
  <c r="P125" i="13"/>
  <c r="P86" i="13"/>
  <c r="P126" i="13"/>
  <c r="P23" i="13"/>
  <c r="O102" i="13"/>
  <c r="H125" i="13"/>
  <c r="L125" i="13"/>
  <c r="K101" i="13"/>
  <c r="K137" i="13" s="1"/>
  <c r="D125" i="13"/>
  <c r="O126" i="13"/>
  <c r="E136" i="13"/>
  <c r="I136" i="13"/>
  <c r="D85" i="13"/>
  <c r="D101" i="13" s="1"/>
  <c r="H85" i="13"/>
  <c r="H101" i="13" s="1"/>
  <c r="H137" i="13" s="1"/>
  <c r="L85" i="13"/>
  <c r="L101" i="13" s="1"/>
  <c r="D86" i="13"/>
  <c r="H86" i="13"/>
  <c r="H102" i="13" s="1"/>
  <c r="H139" i="13" s="1"/>
  <c r="L86" i="13"/>
  <c r="N134" i="13"/>
  <c r="D136" i="13"/>
  <c r="M9" i="13"/>
  <c r="M102" i="13" s="1"/>
  <c r="K102" i="1"/>
  <c r="K139" i="1" s="1"/>
  <c r="H101" i="1"/>
  <c r="J101" i="1" s="1"/>
  <c r="D102" i="1"/>
  <c r="M102" i="1"/>
  <c r="M139" i="1" s="1"/>
  <c r="G137" i="1"/>
  <c r="O101" i="1"/>
  <c r="P102" i="1"/>
  <c r="P139" i="1" s="1"/>
  <c r="N102" i="1"/>
  <c r="N139" i="1" s="1"/>
  <c r="H102" i="1"/>
  <c r="J102" i="1" s="1"/>
  <c r="L102" i="1"/>
  <c r="P137" i="12"/>
  <c r="P139" i="10"/>
  <c r="P137" i="7"/>
  <c r="P139" i="7"/>
  <c r="P139" i="3"/>
  <c r="O137" i="12"/>
  <c r="O139" i="11"/>
  <c r="O137" i="8"/>
  <c r="O137" i="7"/>
  <c r="O139" i="7"/>
  <c r="O137" i="6"/>
  <c r="O139" i="6"/>
  <c r="O137" i="5"/>
  <c r="O139" i="5"/>
  <c r="O137" i="4"/>
  <c r="O139" i="4"/>
  <c r="O137" i="3"/>
  <c r="O139" i="3"/>
  <c r="O137" i="2"/>
  <c r="O139" i="2"/>
  <c r="O137" i="1"/>
  <c r="N137" i="9"/>
  <c r="N139" i="9"/>
  <c r="N137" i="8"/>
  <c r="N139" i="8"/>
  <c r="N137" i="5"/>
  <c r="N137" i="4"/>
  <c r="N139" i="4"/>
  <c r="N139" i="3"/>
  <c r="M137" i="12"/>
  <c r="M139" i="12"/>
  <c r="M137" i="11"/>
  <c r="M139" i="11"/>
  <c r="M137" i="6"/>
  <c r="M137" i="4"/>
  <c r="M139" i="4"/>
  <c r="M137" i="2"/>
  <c r="M139" i="2"/>
  <c r="M137" i="1"/>
  <c r="L137" i="9"/>
  <c r="L137" i="8"/>
  <c r="L139" i="7"/>
  <c r="L137" i="6"/>
  <c r="L139" i="5"/>
  <c r="L139" i="3"/>
  <c r="L139" i="2"/>
  <c r="L139" i="1"/>
  <c r="K137" i="12"/>
  <c r="K137" i="11"/>
  <c r="K137" i="9"/>
  <c r="K137" i="8"/>
  <c r="K139" i="8"/>
  <c r="K137" i="6"/>
  <c r="K139" i="6"/>
  <c r="K137" i="5"/>
  <c r="K139" i="5"/>
  <c r="K137" i="3"/>
  <c r="K137" i="2"/>
  <c r="K139" i="2"/>
  <c r="K137" i="1"/>
  <c r="H139" i="12"/>
  <c r="J139" i="12" s="1"/>
  <c r="H137" i="11"/>
  <c r="J137" i="11" s="1"/>
  <c r="H139" i="11"/>
  <c r="J139" i="11" s="1"/>
  <c r="H139" i="5"/>
  <c r="J139" i="5" s="1"/>
  <c r="H137" i="4"/>
  <c r="J137" i="4" s="1"/>
  <c r="H139" i="4"/>
  <c r="J139" i="4" s="1"/>
  <c r="G137" i="12"/>
  <c r="G139" i="12"/>
  <c r="G139" i="10"/>
  <c r="G137" i="6"/>
  <c r="G139" i="5"/>
  <c r="E137" i="9"/>
  <c r="E139" i="9"/>
  <c r="E137" i="8"/>
  <c r="E139" i="8"/>
  <c r="E137" i="6"/>
  <c r="E139" i="6"/>
  <c r="E139" i="5"/>
  <c r="E137" i="3"/>
  <c r="E139" i="3"/>
  <c r="E137" i="2"/>
  <c r="E137" i="1"/>
  <c r="D139" i="10"/>
  <c r="F139" i="10" s="1"/>
  <c r="D137" i="9"/>
  <c r="F137" i="9" s="1"/>
  <c r="D137" i="8"/>
  <c r="D137" i="7"/>
  <c r="D139" i="5"/>
  <c r="F139" i="5" s="1"/>
  <c r="D137" i="2"/>
  <c r="D102" i="13" l="1"/>
  <c r="D139" i="13" s="1"/>
  <c r="F59" i="13"/>
  <c r="Q59" i="13" s="1"/>
  <c r="Q96" i="13"/>
  <c r="Q60" i="13"/>
  <c r="F137" i="2"/>
  <c r="D139" i="8"/>
  <c r="F139" i="8" s="1"/>
  <c r="D137" i="11"/>
  <c r="F137" i="11" s="1"/>
  <c r="H137" i="1"/>
  <c r="J137" i="1" s="1"/>
  <c r="F102" i="1"/>
  <c r="F8" i="13"/>
  <c r="Q8" i="13" s="1"/>
  <c r="Q124" i="13"/>
  <c r="Q129" i="13"/>
  <c r="J29" i="13"/>
  <c r="J85" i="13"/>
  <c r="J9" i="13"/>
  <c r="J28" i="13"/>
  <c r="Q28" i="13" s="1"/>
  <c r="Q41" i="13"/>
  <c r="Q89" i="13"/>
  <c r="F101" i="7"/>
  <c r="E102" i="13"/>
  <c r="E139" i="13" s="1"/>
  <c r="H139" i="3"/>
  <c r="J139" i="3" s="1"/>
  <c r="Q21" i="13"/>
  <c r="M101" i="13"/>
  <c r="M137" i="13" s="1"/>
  <c r="H137" i="10"/>
  <c r="J137" i="10" s="1"/>
  <c r="H139" i="1"/>
  <c r="J139" i="1" s="1"/>
  <c r="Q127" i="13"/>
  <c r="Q34" i="13"/>
  <c r="Q54" i="13"/>
  <c r="Q97" i="13"/>
  <c r="Q65" i="13"/>
  <c r="D137" i="4"/>
  <c r="F137" i="4" s="1"/>
  <c r="Q108" i="13"/>
  <c r="Q121" i="13"/>
  <c r="G101" i="13"/>
  <c r="I102" i="13"/>
  <c r="J125" i="13"/>
  <c r="J22" i="13"/>
  <c r="Q131" i="13"/>
  <c r="Q115" i="13"/>
  <c r="F101" i="10"/>
  <c r="F102" i="11"/>
  <c r="F137" i="5"/>
  <c r="F86" i="13"/>
  <c r="Q76" i="13"/>
  <c r="J37" i="13"/>
  <c r="Q37" i="13" s="1"/>
  <c r="Q31" i="13"/>
  <c r="H139" i="2"/>
  <c r="J139" i="2" s="1"/>
  <c r="H137" i="7"/>
  <c r="J137" i="7" s="1"/>
  <c r="Q23" i="13"/>
  <c r="Q105" i="13"/>
  <c r="J86" i="13"/>
  <c r="Q103" i="13"/>
  <c r="F102" i="3"/>
  <c r="D139" i="3"/>
  <c r="F139" i="3" s="1"/>
  <c r="F137" i="8"/>
  <c r="D137" i="10"/>
  <c r="F137" i="10" s="1"/>
  <c r="H139" i="10"/>
  <c r="J139" i="10" s="1"/>
  <c r="F74" i="13"/>
  <c r="Q74" i="13" s="1"/>
  <c r="Q9" i="13"/>
  <c r="Q116" i="13"/>
  <c r="Q120" i="13"/>
  <c r="Q93" i="13"/>
  <c r="Q110" i="13"/>
  <c r="J73" i="13"/>
  <c r="J126" i="13"/>
  <c r="O101" i="13"/>
  <c r="O137" i="13" s="1"/>
  <c r="N101" i="13"/>
  <c r="N137" i="13" s="1"/>
  <c r="Q123" i="13"/>
  <c r="Q95" i="13"/>
  <c r="Q53" i="13"/>
  <c r="Q25" i="13"/>
  <c r="Q81" i="13"/>
  <c r="Q16" i="13"/>
  <c r="D137" i="12"/>
  <c r="F137" i="12" s="1"/>
  <c r="F101" i="12"/>
  <c r="H139" i="9"/>
  <c r="J139" i="9" s="1"/>
  <c r="H137" i="5"/>
  <c r="J137" i="5" s="1"/>
  <c r="F139" i="6"/>
  <c r="Q61" i="13"/>
  <c r="Q24" i="13"/>
  <c r="F137" i="6"/>
  <c r="H139" i="7"/>
  <c r="J139" i="7" s="1"/>
  <c r="H137" i="8"/>
  <c r="J137" i="8" s="1"/>
  <c r="H137" i="6"/>
  <c r="J137" i="6" s="1"/>
  <c r="F139" i="2"/>
  <c r="F137" i="7"/>
  <c r="Q80" i="13"/>
  <c r="F101" i="5"/>
  <c r="Q128" i="13"/>
  <c r="Q118" i="13"/>
  <c r="J23" i="13"/>
  <c r="F102" i="9"/>
  <c r="D139" i="1"/>
  <c r="F139" i="1" s="1"/>
  <c r="D139" i="4"/>
  <c r="F139" i="4" s="1"/>
  <c r="D139" i="7"/>
  <c r="F139" i="7" s="1"/>
  <c r="D139" i="9"/>
  <c r="F139" i="9" s="1"/>
  <c r="D139" i="11"/>
  <c r="F139" i="11" s="1"/>
  <c r="L102" i="13"/>
  <c r="L139" i="13" s="1"/>
  <c r="F22" i="13"/>
  <c r="Q29" i="13"/>
  <c r="Q92" i="13"/>
  <c r="Q84" i="13"/>
  <c r="G139" i="13"/>
  <c r="Q19" i="13"/>
  <c r="Q119" i="13"/>
  <c r="Q113" i="13"/>
  <c r="Q77" i="13"/>
  <c r="Q12" i="13"/>
  <c r="H137" i="9"/>
  <c r="J137" i="9" s="1"/>
  <c r="J101" i="9"/>
  <c r="Q13" i="13"/>
  <c r="Q111" i="13"/>
  <c r="H137" i="3"/>
  <c r="J137" i="3" s="1"/>
  <c r="D139" i="12"/>
  <c r="F139" i="12" s="1"/>
  <c r="F102" i="12"/>
  <c r="F102" i="2"/>
  <c r="G137" i="13"/>
  <c r="N139" i="13"/>
  <c r="M139" i="13"/>
  <c r="J101" i="13"/>
  <c r="J137" i="13" s="1"/>
  <c r="Q85" i="13"/>
  <c r="Q86" i="13"/>
  <c r="I139" i="13"/>
  <c r="Q36" i="13"/>
  <c r="Q134" i="13"/>
  <c r="F126" i="13"/>
  <c r="F125" i="13"/>
  <c r="F136" i="13"/>
  <c r="Q136" i="13" s="1"/>
  <c r="F102" i="13"/>
  <c r="F73" i="13"/>
  <c r="P102" i="13"/>
  <c r="P139" i="13" s="1"/>
  <c r="P137" i="13"/>
  <c r="L137" i="13"/>
  <c r="O139" i="13"/>
  <c r="D137" i="13"/>
  <c r="N101" i="1"/>
  <c r="N137" i="1" s="1"/>
  <c r="D101" i="1"/>
  <c r="P101" i="1"/>
  <c r="P137" i="1" s="1"/>
  <c r="Q22" i="13" l="1"/>
  <c r="J102" i="13"/>
  <c r="J139" i="13" s="1"/>
  <c r="Q125" i="13"/>
  <c r="D137" i="1"/>
  <c r="F137" i="1" s="1"/>
  <c r="F101" i="1"/>
  <c r="Q73" i="13"/>
  <c r="Q126" i="13"/>
  <c r="Q102" i="13"/>
  <c r="F139" i="13"/>
  <c r="Q139" i="13" s="1"/>
  <c r="F101" i="13"/>
  <c r="Q101" i="13" s="1"/>
  <c r="F137" i="13" l="1"/>
  <c r="Q137" i="13" s="1"/>
</calcChain>
</file>

<file path=xl/sharedStrings.xml><?xml version="1.0" encoding="utf-8"?>
<sst xmlns="http://schemas.openxmlformats.org/spreadsheetml/2006/main" count="3852" uniqueCount="119">
  <si>
    <t/>
  </si>
  <si>
    <t>(株) 塩 釜</t>
  </si>
  <si>
    <t>塩 釜 合 計</t>
  </si>
  <si>
    <t>石 巻 第 一</t>
  </si>
  <si>
    <t>石 巻 第 二</t>
  </si>
  <si>
    <t>女      川</t>
  </si>
  <si>
    <t>閖    　上</t>
  </si>
  <si>
    <t>亘    　理</t>
  </si>
  <si>
    <t>牡      鹿</t>
  </si>
  <si>
    <t>七ヶ浜</t>
    <rPh sb="0" eb="3">
      <t>シチガハマ</t>
    </rPh>
    <phoneticPr fontId="6"/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</si>
  <si>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</si>
  <si>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</si>
  <si>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</si>
  <si>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</si>
  <si>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</si>
  <si>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</si>
  <si>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</si>
  <si>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</si>
  <si>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</si>
  <si>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</si>
  <si>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</si>
  <si>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</si>
  <si>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</si>
  <si>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</si>
  <si>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</si>
  <si>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</si>
  <si>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</si>
  <si>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</si>
  <si>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</si>
  <si>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</si>
  <si>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</si>
  <si>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</si>
  <si>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</si>
  <si>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</si>
  <si>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</si>
  <si>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</si>
  <si>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</si>
  <si>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</si>
  <si>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</si>
  <si>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</si>
  <si>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</si>
  <si>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</si>
  <si>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</si>
  <si>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</si>
  <si>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</si>
  <si>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</si>
  <si>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</si>
  <si>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</si>
  <si>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</si>
  <si>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</si>
  <si>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</si>
  <si>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</si>
  <si>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</si>
  <si>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</si>
  <si>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</si>
  <si>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</si>
  <si>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５月</t>
    <phoneticPr fontId="6"/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</si>
  <si>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</si>
  <si>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</si>
  <si>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</si>
  <si>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</si>
  <si>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</si>
  <si>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</si>
  <si>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</si>
  <si>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</si>
  <si>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</si>
  <si>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</si>
  <si>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</si>
  <si>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</si>
  <si>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</si>
  <si>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</si>
  <si>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</si>
  <si>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</si>
  <si>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</si>
  <si>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</si>
  <si>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</si>
  <si>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</si>
  <si>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</si>
  <si>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</si>
  <si>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</si>
  <si>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</si>
  <si>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</si>
  <si>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</si>
  <si>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</si>
  <si>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</si>
  <si>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</si>
  <si>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</si>
  <si>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</si>
  <si>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</si>
  <si>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</si>
  <si>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</si>
  <si>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</si>
  <si>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</si>
  <si>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</si>
  <si>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</si>
  <si>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５．魚種別・魚市場別水揚高  （総括表）</t>
    <phoneticPr fontId="3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</si>
  <si>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</si>
  <si>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</si>
  <si>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機船漁協</t>
    <phoneticPr fontId="6"/>
  </si>
  <si>
    <t>気仙沼</t>
    <phoneticPr fontId="6"/>
  </si>
  <si>
    <t>石 巻 合 計</t>
    <rPh sb="0" eb="3">
      <t>イシノマキ</t>
    </rPh>
    <rPh sb="4" eb="7">
      <t>ゴウケイ</t>
    </rPh>
    <phoneticPr fontId="3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</si>
  <si>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</si>
  <si>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</si>
  <si>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１月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</si>
  <si>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</si>
  <si>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</si>
  <si>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４月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</si>
  <si>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</si>
  <si>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</si>
  <si>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</si>
  <si>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</si>
  <si>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１０月</t>
    <rPh sb="2" eb="3">
      <t>ガツ</t>
    </rPh>
    <phoneticPr fontId="6"/>
  </si>
  <si>
    <t>１１月</t>
    <rPh sb="2" eb="3">
      <t>ガツ</t>
    </rPh>
    <phoneticPr fontId="6"/>
  </si>
  <si>
    <t>１２月</t>
    <rPh sb="2" eb="3">
      <t>ガツ</t>
    </rPh>
    <phoneticPr fontId="4"/>
  </si>
  <si>
    <t>６．魚種別・月別・魚市場別水揚高</t>
    <rPh sb="6" eb="8">
      <t>ツキベツ</t>
    </rPh>
    <phoneticPr fontId="3"/>
  </si>
  <si>
    <t>（単位：トン，千円）</t>
    <phoneticPr fontId="6"/>
  </si>
  <si>
    <t>（単位：トン，千円）</t>
    <phoneticPr fontId="6"/>
  </si>
  <si>
    <t>七 ヶ 浜</t>
    <rPh sb="0" eb="1">
      <t>シチ</t>
    </rPh>
    <rPh sb="4" eb="5">
      <t>ハマ</t>
    </rPh>
    <phoneticPr fontId="6"/>
  </si>
  <si>
    <t>（単位：トン，千円）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</si>
</sst>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);\(#,##0\)"/>
    <numFmt numFmtId="177" formatCode="0_);[Red]\(0\)"/>
    <numFmt numFmtId="178" formatCode="#,##0_);[Red]\(#,##0\)"/>
    <numFmt numFmtId="179" formatCode="_ * #,##0.00000_ ;_ * \-#,##0.00000_ ;_ * &quot;-&quot;?????_ ;_ @_ "/>
    <numFmt numFmtId="180" formatCode="_ * #,##0.0000_ ;_ * \-#,##0.0000_ ;_ * &quot;-&quot;????_ ;_ @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16"/>
      <name val="ＭＳ Ｐゴシック"/>
      <family val="3"/>
      <charset val="128"/>
    </font>
    <font>
      <sz val="16"/>
      <name val="明朝"/>
      <family val="1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41" fontId="3" fillId="0" borderId="0" xfId="1" applyNumberFormat="1" applyFont="1" applyAlignment="1" applyProtection="1"/>
    <xf numFmtId="41" fontId="5" fillId="0" borderId="0" xfId="1" applyNumberFormat="1" applyFont="1" applyAlignment="1" applyProtection="1"/>
    <xf numFmtId="41" fontId="3" fillId="0" borderId="1" xfId="1" applyNumberFormat="1" applyFont="1" applyBorder="1" applyAlignment="1" applyProtection="1"/>
    <xf numFmtId="41" fontId="3" fillId="0" borderId="1" xfId="1" applyNumberFormat="1" applyFont="1" applyBorder="1" applyAlignment="1" applyProtection="1">
      <alignment horizontal="left"/>
    </xf>
    <xf numFmtId="41" fontId="3" fillId="0" borderId="2" xfId="1" applyNumberFormat="1" applyFont="1" applyBorder="1" applyAlignment="1" applyProtection="1">
      <alignment horizontal="center"/>
    </xf>
    <xf numFmtId="41" fontId="3" fillId="0" borderId="3" xfId="1" applyNumberFormat="1" applyFont="1" applyBorder="1" applyAlignment="1" applyProtection="1">
      <alignment horizontal="center"/>
    </xf>
    <xf numFmtId="41" fontId="3" fillId="0" borderId="4" xfId="1" applyNumberFormat="1" applyFont="1" applyBorder="1" applyAlignment="1" applyProtection="1">
      <alignment horizontal="center"/>
    </xf>
    <xf numFmtId="41" fontId="3" fillId="0" borderId="5" xfId="1" applyNumberFormat="1" applyFont="1" applyBorder="1" applyAlignment="1" applyProtection="1">
      <alignment horizontal="center"/>
    </xf>
    <xf numFmtId="41" fontId="3" fillId="0" borderId="6" xfId="1" applyNumberFormat="1" applyFont="1" applyBorder="1" applyAlignment="1" applyProtection="1">
      <alignment horizontal="center"/>
    </xf>
    <xf numFmtId="41" fontId="3" fillId="0" borderId="7" xfId="1" applyNumberFormat="1" applyFont="1" applyBorder="1" applyAlignment="1" applyProtection="1">
      <alignment horizontal="center"/>
    </xf>
    <xf numFmtId="41" fontId="3" fillId="0" borderId="0" xfId="1" applyNumberFormat="1" applyFont="1" applyBorder="1" applyAlignment="1" applyProtection="1"/>
    <xf numFmtId="41" fontId="3" fillId="0" borderId="8" xfId="1" applyNumberFormat="1" applyFont="1" applyBorder="1" applyAlignment="1" applyProtection="1">
      <alignment horizontal="left"/>
    </xf>
    <xf numFmtId="41" fontId="3" fillId="0" borderId="10" xfId="1" applyNumberFormat="1" applyFont="1" applyBorder="1" applyAlignment="1" applyProtection="1">
      <alignment horizontal="center"/>
    </xf>
    <xf numFmtId="41" fontId="3" fillId="0" borderId="14" xfId="1" applyNumberFormat="1" applyFont="1" applyBorder="1" applyAlignment="1" applyProtection="1"/>
    <xf numFmtId="41" fontId="3" fillId="0" borderId="10" xfId="1" applyNumberFormat="1" applyFont="1" applyBorder="1" applyAlignment="1" applyProtection="1"/>
    <xf numFmtId="41" fontId="3" fillId="0" borderId="15" xfId="1" applyNumberFormat="1" applyFont="1" applyBorder="1" applyAlignment="1" applyProtection="1"/>
    <xf numFmtId="41" fontId="3" fillId="0" borderId="8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>
      <alignment horizontal="center"/>
    </xf>
    <xf numFmtId="41" fontId="3" fillId="0" borderId="16" xfId="1" applyNumberFormat="1" applyFont="1" applyBorder="1" applyAlignment="1" applyProtection="1"/>
    <xf numFmtId="41" fontId="3" fillId="0" borderId="17" xfId="1" applyNumberFormat="1" applyFont="1" applyBorder="1" applyAlignment="1" applyProtection="1"/>
    <xf numFmtId="41" fontId="3" fillId="0" borderId="22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center"/>
    </xf>
    <xf numFmtId="41" fontId="3" fillId="0" borderId="26" xfId="1" applyNumberFormat="1" applyFont="1" applyBorder="1" applyAlignment="1" applyProtection="1"/>
    <xf numFmtId="41" fontId="3" fillId="0" borderId="2" xfId="1" applyNumberFormat="1" applyFont="1" applyBorder="1" applyAlignment="1" applyProtection="1"/>
    <xf numFmtId="41" fontId="3" fillId="0" borderId="8" xfId="1" applyNumberFormat="1" applyFont="1" applyBorder="1" applyAlignment="1" applyProtection="1"/>
    <xf numFmtId="41" fontId="3" fillId="0" borderId="35" xfId="1" applyNumberFormat="1" applyFont="1" applyBorder="1" applyAlignment="1" applyProtection="1">
      <alignment horizontal="left"/>
    </xf>
    <xf numFmtId="41" fontId="3" fillId="0" borderId="36" xfId="1" applyNumberFormat="1" applyFont="1" applyBorder="1" applyAlignment="1" applyProtection="1">
      <alignment horizontal="center"/>
    </xf>
    <xf numFmtId="41" fontId="3" fillId="0" borderId="36" xfId="1" applyNumberFormat="1" applyFont="1" applyBorder="1" applyAlignment="1" applyProtection="1"/>
    <xf numFmtId="41" fontId="3" fillId="0" borderId="39" xfId="1" applyNumberFormat="1" applyFont="1" applyBorder="1" applyAlignment="1" applyProtection="1"/>
    <xf numFmtId="41" fontId="3" fillId="0" borderId="0" xfId="0" applyNumberFormat="1" applyFont="1" applyBorder="1" applyAlignment="1" applyProtection="1"/>
    <xf numFmtId="41" fontId="3" fillId="0" borderId="40" xfId="0" applyNumberFormat="1" applyFont="1" applyBorder="1" applyAlignment="1" applyProtection="1"/>
    <xf numFmtId="41" fontId="3" fillId="0" borderId="3" xfId="1" applyNumberFormat="1" applyFont="1" applyBorder="1" applyAlignment="1" applyProtection="1"/>
    <xf numFmtId="41" fontId="3" fillId="0" borderId="6" xfId="1" applyNumberFormat="1" applyFont="1" applyBorder="1" applyAlignment="1" applyProtection="1"/>
    <xf numFmtId="41" fontId="3" fillId="0" borderId="26" xfId="1" applyNumberFormat="1" applyFont="1" applyBorder="1" applyAlignment="1" applyProtection="1">
      <alignment horizontal="center"/>
    </xf>
    <xf numFmtId="41" fontId="3" fillId="0" borderId="25" xfId="0" applyNumberFormat="1" applyFont="1" applyBorder="1" applyAlignment="1" applyProtection="1"/>
    <xf numFmtId="41" fontId="3" fillId="0" borderId="16" xfId="1" applyNumberFormat="1" applyFont="1" applyBorder="1" applyAlignment="1" applyProtection="1">
      <alignment horizontal="center"/>
    </xf>
    <xf numFmtId="41" fontId="3" fillId="0" borderId="21" xfId="0" applyNumberFormat="1" applyFont="1" applyBorder="1" applyAlignment="1" applyProtection="1"/>
    <xf numFmtId="41" fontId="3" fillId="0" borderId="42" xfId="1" applyNumberFormat="1" applyFont="1" applyBorder="1" applyAlignment="1">
      <alignment vertical="center" shrinkToFit="1"/>
    </xf>
    <xf numFmtId="41" fontId="3" fillId="0" borderId="0" xfId="1" applyNumberFormat="1" applyFont="1" applyAlignment="1">
      <alignment vertical="center" shrinkToFit="1"/>
    </xf>
    <xf numFmtId="41" fontId="3" fillId="0" borderId="25" xfId="0" applyNumberFormat="1" applyFont="1" applyBorder="1" applyAlignment="1" applyProtection="1">
      <protection locked="0"/>
    </xf>
    <xf numFmtId="41" fontId="3" fillId="0" borderId="21" xfId="0" applyNumberFormat="1" applyFont="1" applyBorder="1" applyAlignment="1" applyProtection="1">
      <protection locked="0"/>
    </xf>
    <xf numFmtId="41" fontId="3" fillId="0" borderId="47" xfId="1" applyNumberFormat="1" applyFont="1" applyBorder="1" applyAlignment="1" applyProtection="1">
      <alignment horizontal="center"/>
    </xf>
    <xf numFmtId="41" fontId="3" fillId="0" borderId="23" xfId="1" applyNumberFormat="1" applyFont="1" applyBorder="1" applyAlignment="1" applyProtection="1"/>
    <xf numFmtId="41" fontId="3" fillId="0" borderId="52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left"/>
    </xf>
    <xf numFmtId="41" fontId="7" fillId="0" borderId="23" xfId="1" applyNumberFormat="1" applyFont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47" xfId="1" applyNumberFormat="1" applyFont="1" applyFill="1" applyBorder="1" applyAlignment="1" applyProtection="1">
      <alignment horizontal="center"/>
    </xf>
    <xf numFmtId="41" fontId="3" fillId="0" borderId="23" xfId="1" applyNumberFormat="1" applyFont="1" applyFill="1" applyBorder="1" applyAlignment="1" applyProtection="1"/>
    <xf numFmtId="41" fontId="7" fillId="0" borderId="0" xfId="1" applyNumberFormat="1" applyFont="1" applyFill="1" applyAlignment="1" applyProtection="1">
      <alignment horizontal="left"/>
    </xf>
    <xf numFmtId="41" fontId="3" fillId="0" borderId="26" xfId="1" applyNumberFormat="1" applyFont="1" applyFill="1" applyBorder="1" applyAlignment="1" applyProtection="1">
      <alignment horizontal="center"/>
    </xf>
    <xf numFmtId="41" fontId="3" fillId="0" borderId="10" xfId="1" applyNumberFormat="1" applyFont="1" applyFill="1" applyBorder="1" applyAlignment="1" applyProtection="1"/>
    <xf numFmtId="41" fontId="3" fillId="0" borderId="35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38" xfId="1" applyNumberFormat="1" applyFont="1" applyFill="1" applyBorder="1" applyAlignment="1" applyProtection="1">
      <alignment horizontal="center"/>
    </xf>
    <xf numFmtId="41" fontId="3" fillId="0" borderId="36" xfId="1" applyNumberFormat="1" applyFont="1" applyFill="1" applyBorder="1" applyAlignment="1" applyProtection="1"/>
    <xf numFmtId="0" fontId="8" fillId="0" borderId="0" xfId="0" applyFont="1" applyAlignment="1"/>
    <xf numFmtId="41" fontId="3" fillId="0" borderId="0" xfId="1" applyNumberFormat="1" applyFont="1" applyAlignment="1"/>
    <xf numFmtId="41" fontId="3" fillId="0" borderId="1" xfId="1" applyNumberFormat="1" applyFont="1" applyBorder="1" applyAlignment="1" applyProtection="1">
      <protection locked="0"/>
    </xf>
    <xf numFmtId="41" fontId="3" fillId="0" borderId="1" xfId="1" applyNumberFormat="1" applyFont="1" applyBorder="1" applyAlignment="1" applyProtection="1">
      <alignment horizontal="left"/>
      <protection locked="0"/>
    </xf>
    <xf numFmtId="41" fontId="10" fillId="0" borderId="1" xfId="1" applyNumberFormat="1" applyFont="1" applyBorder="1" applyAlignment="1" applyProtection="1">
      <protection locked="0"/>
    </xf>
    <xf numFmtId="41" fontId="3" fillId="0" borderId="4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3" fillId="0" borderId="0" xfId="1" applyNumberFormat="1" applyFont="1" applyBorder="1" applyAlignment="1"/>
    <xf numFmtId="41" fontId="3" fillId="0" borderId="54" xfId="1" applyNumberFormat="1" applyFont="1" applyBorder="1" applyAlignment="1" applyProtection="1"/>
    <xf numFmtId="41" fontId="3" fillId="0" borderId="8" xfId="1" applyNumberFormat="1" applyFont="1" applyBorder="1" applyAlignment="1"/>
    <xf numFmtId="41" fontId="3" fillId="0" borderId="55" xfId="1" applyNumberFormat="1" applyFont="1" applyBorder="1" applyAlignment="1" applyProtection="1"/>
    <xf numFmtId="41" fontId="3" fillId="0" borderId="23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/>
    <xf numFmtId="41" fontId="3" fillId="0" borderId="10" xfId="1" applyNumberFormat="1" applyFont="1" applyFill="1" applyBorder="1" applyAlignment="1" applyProtection="1">
      <alignment horizontal="center"/>
    </xf>
    <xf numFmtId="41" fontId="3" fillId="0" borderId="26" xfId="1" applyNumberFormat="1" applyFont="1" applyFill="1" applyBorder="1" applyAlignment="1" applyProtection="1"/>
    <xf numFmtId="41" fontId="3" fillId="0" borderId="54" xfId="1" applyNumberFormat="1" applyFont="1" applyFill="1" applyBorder="1" applyAlignment="1" applyProtection="1"/>
    <xf numFmtId="41" fontId="3" fillId="0" borderId="36" xfId="1" applyNumberFormat="1" applyFont="1" applyFill="1" applyBorder="1" applyAlignment="1" applyProtection="1">
      <alignment horizontal="center"/>
    </xf>
    <xf numFmtId="41" fontId="11" fillId="0" borderId="33" xfId="1" applyNumberFormat="1" applyFont="1" applyBorder="1" applyAlignment="1" applyProtection="1">
      <protection locked="0"/>
    </xf>
    <xf numFmtId="41" fontId="11" fillId="0" borderId="34" xfId="1" applyNumberFormat="1" applyFont="1" applyBorder="1" applyAlignment="1" applyProtection="1">
      <protection locked="0"/>
    </xf>
    <xf numFmtId="41" fontId="12" fillId="0" borderId="33" xfId="1" applyNumberFormat="1" applyFont="1" applyBorder="1" applyAlignment="1" applyProtection="1"/>
    <xf numFmtId="41" fontId="12" fillId="0" borderId="34" xfId="1" applyNumberFormat="1" applyFont="1" applyBorder="1" applyAlignment="1" applyProtection="1"/>
    <xf numFmtId="41" fontId="11" fillId="0" borderId="53" xfId="1" applyNumberFormat="1" applyFont="1" applyBorder="1" applyAlignment="1" applyProtection="1">
      <protection locked="0"/>
    </xf>
    <xf numFmtId="41" fontId="12" fillId="0" borderId="0" xfId="1" applyNumberFormat="1" applyFont="1" applyBorder="1" applyAlignment="1" applyProtection="1"/>
    <xf numFmtId="41" fontId="12" fillId="0" borderId="40" xfId="1" applyNumberFormat="1" applyFont="1" applyBorder="1" applyAlignment="1" applyProtection="1"/>
    <xf numFmtId="41" fontId="13" fillId="0" borderId="42" xfId="1" applyNumberFormat="1" applyFont="1" applyBorder="1" applyAlignment="1">
      <alignment vertical="center" shrinkToFit="1"/>
    </xf>
    <xf numFmtId="41" fontId="11" fillId="0" borderId="48" xfId="1" applyNumberFormat="1" applyFont="1" applyBorder="1" applyAlignment="1" applyProtection="1">
      <protection locked="0"/>
    </xf>
    <xf numFmtId="41" fontId="12" fillId="0" borderId="53" xfId="1" applyNumberFormat="1" applyFont="1" applyBorder="1" applyAlignment="1" applyProtection="1"/>
    <xf numFmtId="41" fontId="12" fillId="0" borderId="33" xfId="0" applyNumberFormat="1" applyFont="1" applyBorder="1" applyAlignment="1" applyProtection="1"/>
    <xf numFmtId="41" fontId="12" fillId="0" borderId="34" xfId="0" applyNumberFormat="1" applyFont="1" applyBorder="1" applyAlignment="1" applyProtection="1"/>
    <xf numFmtId="41" fontId="12" fillId="0" borderId="33" xfId="0" applyNumberFormat="1" applyFont="1" applyFill="1" applyBorder="1" applyAlignment="1" applyProtection="1"/>
    <xf numFmtId="41" fontId="12" fillId="0" borderId="34" xfId="0" applyNumberFormat="1" applyFont="1" applyFill="1" applyBorder="1" applyAlignment="1" applyProtection="1"/>
    <xf numFmtId="41" fontId="12" fillId="0" borderId="33" xfId="1" applyNumberFormat="1" applyFont="1" applyFill="1" applyBorder="1" applyAlignment="1" applyProtection="1"/>
    <xf numFmtId="41" fontId="12" fillId="0" borderId="34" xfId="1" applyNumberFormat="1" applyFont="1" applyFill="1" applyBorder="1" applyAlignment="1" applyProtection="1"/>
    <xf numFmtId="41" fontId="11" fillId="0" borderId="33" xfId="1" applyNumberFormat="1" applyFont="1" applyFill="1" applyBorder="1" applyAlignment="1" applyProtection="1">
      <protection locked="0"/>
    </xf>
    <xf numFmtId="41" fontId="11" fillId="0" borderId="34" xfId="1" applyNumberFormat="1" applyFont="1" applyFill="1" applyBorder="1" applyAlignment="1" applyProtection="1">
      <protection locked="0"/>
    </xf>
    <xf numFmtId="177" fontId="14" fillId="0" borderId="33" xfId="1" applyNumberFormat="1" applyFont="1" applyBorder="1" applyAlignment="1" applyProtection="1"/>
    <xf numFmtId="178" fontId="14" fillId="0" borderId="53" xfId="1" applyNumberFormat="1" applyFont="1" applyBorder="1" applyAlignment="1" applyProtection="1"/>
    <xf numFmtId="41" fontId="11" fillId="0" borderId="56" xfId="1" applyNumberFormat="1" applyFont="1" applyBorder="1" applyAlignment="1" applyProtection="1">
      <protection locked="0"/>
    </xf>
    <xf numFmtId="41" fontId="12" fillId="0" borderId="44" xfId="1" applyNumberFormat="1" applyFont="1" applyBorder="1" applyAlignment="1" applyProtection="1"/>
    <xf numFmtId="41" fontId="12" fillId="0" borderId="58" xfId="1" applyNumberFormat="1" applyFont="1" applyBorder="1" applyAlignment="1" applyProtection="1"/>
    <xf numFmtId="41" fontId="11" fillId="0" borderId="13" xfId="1" applyNumberFormat="1" applyFont="1" applyBorder="1" applyAlignment="1" applyProtection="1">
      <alignment shrinkToFit="1"/>
      <protection locked="0"/>
    </xf>
    <xf numFmtId="41" fontId="11" fillId="0" borderId="21" xfId="1" applyNumberFormat="1" applyFont="1" applyBorder="1" applyAlignment="1" applyProtection="1">
      <alignment shrinkToFit="1"/>
      <protection locked="0"/>
    </xf>
    <xf numFmtId="41" fontId="11" fillId="0" borderId="25" xfId="1" applyNumberFormat="1" applyFont="1" applyBorder="1" applyAlignment="1" applyProtection="1">
      <alignment shrinkToFit="1"/>
      <protection locked="0"/>
    </xf>
    <xf numFmtId="41" fontId="3" fillId="0" borderId="59" xfId="1" applyNumberFormat="1" applyFont="1" applyBorder="1" applyAlignment="1">
      <alignment vertical="center" shrinkToFit="1"/>
    </xf>
    <xf numFmtId="41" fontId="3" fillId="0" borderId="47" xfId="1" applyNumberFormat="1" applyFont="1" applyBorder="1" applyAlignment="1">
      <alignment vertical="center" shrinkToFit="1"/>
    </xf>
    <xf numFmtId="41" fontId="3" fillId="0" borderId="16" xfId="1" applyNumberFormat="1" applyFont="1" applyBorder="1" applyAlignment="1">
      <alignment vertical="center" shrinkToFit="1"/>
    </xf>
    <xf numFmtId="41" fontId="11" fillId="0" borderId="45" xfId="1" applyNumberFormat="1" applyFont="1" applyBorder="1" applyAlignment="1" applyProtection="1">
      <protection locked="0"/>
    </xf>
    <xf numFmtId="41" fontId="11" fillId="0" borderId="50" xfId="1" applyNumberFormat="1" applyFont="1" applyBorder="1" applyAlignment="1" applyProtection="1">
      <protection locked="0"/>
    </xf>
    <xf numFmtId="41" fontId="11" fillId="0" borderId="46" xfId="1" applyNumberFormat="1" applyFont="1" applyBorder="1" applyAlignment="1" applyProtection="1">
      <protection locked="0"/>
    </xf>
    <xf numFmtId="41" fontId="3" fillId="0" borderId="62" xfId="1" applyNumberFormat="1" applyFont="1" applyBorder="1" applyAlignment="1">
      <alignment vertical="center" shrinkToFit="1"/>
    </xf>
    <xf numFmtId="41" fontId="3" fillId="0" borderId="63" xfId="1" applyNumberFormat="1" applyFont="1" applyBorder="1" applyAlignment="1">
      <alignment vertical="center" shrinkToFit="1"/>
    </xf>
    <xf numFmtId="41" fontId="12" fillId="0" borderId="64" xfId="1" applyNumberFormat="1" applyFont="1" applyBorder="1" applyAlignment="1" applyProtection="1"/>
    <xf numFmtId="41" fontId="11" fillId="0" borderId="32" xfId="1" applyNumberFormat="1" applyFont="1" applyBorder="1" applyAlignment="1" applyProtection="1">
      <protection locked="0"/>
    </xf>
    <xf numFmtId="41" fontId="13" fillId="0" borderId="65" xfId="1" applyNumberFormat="1" applyFont="1" applyBorder="1" applyAlignment="1">
      <alignment vertical="center" shrinkToFit="1"/>
    </xf>
    <xf numFmtId="41" fontId="11" fillId="0" borderId="13" xfId="1" applyNumberFormat="1" applyFont="1" applyBorder="1" applyAlignment="1" applyProtection="1">
      <protection locked="0"/>
    </xf>
    <xf numFmtId="41" fontId="11" fillId="0" borderId="62" xfId="1" applyNumberFormat="1" applyFont="1" applyBorder="1" applyAlignment="1" applyProtection="1">
      <protection locked="0"/>
    </xf>
    <xf numFmtId="41" fontId="11" fillId="0" borderId="9" xfId="1" applyNumberFormat="1" applyFont="1" applyBorder="1" applyAlignment="1" applyProtection="1">
      <protection locked="0"/>
    </xf>
    <xf numFmtId="41" fontId="11" fillId="0" borderId="25" xfId="1" applyNumberFormat="1" applyFont="1" applyBorder="1" applyAlignment="1" applyProtection="1">
      <protection locked="0"/>
    </xf>
    <xf numFmtId="41" fontId="12" fillId="0" borderId="33" xfId="1" applyNumberFormat="1" applyFont="1" applyBorder="1" applyAlignment="1" applyProtection="1">
      <protection locked="0"/>
    </xf>
    <xf numFmtId="41" fontId="14" fillId="0" borderId="34" xfId="1" applyNumberFormat="1" applyFont="1" applyBorder="1" applyAlignment="1">
      <alignment vertical="center" shrinkToFit="1"/>
    </xf>
    <xf numFmtId="41" fontId="12" fillId="0" borderId="34" xfId="1" applyNumberFormat="1" applyFont="1" applyBorder="1" applyAlignment="1" applyProtection="1">
      <protection locked="0"/>
    </xf>
    <xf numFmtId="41" fontId="14" fillId="0" borderId="20" xfId="1" applyNumberFormat="1" applyFont="1" applyBorder="1" applyAlignment="1">
      <alignment vertical="center" shrinkToFit="1"/>
    </xf>
    <xf numFmtId="41" fontId="14" fillId="0" borderId="53" xfId="1" applyNumberFormat="1" applyFont="1" applyBorder="1" applyAlignment="1">
      <alignment vertical="center" shrinkToFit="1"/>
    </xf>
    <xf numFmtId="41" fontId="12" fillId="0" borderId="11" xfId="1" applyNumberFormat="1" applyFont="1" applyBorder="1" applyAlignment="1" applyProtection="1">
      <protection locked="0"/>
    </xf>
    <xf numFmtId="41" fontId="12" fillId="0" borderId="0" xfId="1" applyNumberFormat="1" applyFont="1" applyBorder="1" applyAlignment="1" applyProtection="1">
      <protection locked="0"/>
    </xf>
    <xf numFmtId="41" fontId="3" fillId="0" borderId="17" xfId="1" applyNumberFormat="1" applyFont="1" applyFill="1" applyBorder="1" applyAlignment="1" applyProtection="1"/>
    <xf numFmtId="41" fontId="3" fillId="0" borderId="14" xfId="1" applyNumberFormat="1" applyFont="1" applyFill="1" applyBorder="1" applyAlignment="1" applyProtection="1"/>
    <xf numFmtId="41" fontId="11" fillId="0" borderId="53" xfId="1" applyNumberFormat="1" applyFont="1" applyFill="1" applyBorder="1" applyAlignment="1" applyProtection="1">
      <protection locked="0"/>
    </xf>
    <xf numFmtId="41" fontId="12" fillId="0" borderId="0" xfId="1" applyNumberFormat="1" applyFont="1" applyFill="1" applyBorder="1" applyAlignment="1" applyProtection="1"/>
    <xf numFmtId="41" fontId="12" fillId="0" borderId="40" xfId="1" applyNumberFormat="1" applyFont="1" applyFill="1" applyBorder="1" applyAlignment="1" applyProtection="1"/>
    <xf numFmtId="41" fontId="3" fillId="0" borderId="52" xfId="1" applyNumberFormat="1" applyFont="1" applyFill="1" applyBorder="1" applyAlignment="1" applyProtection="1"/>
    <xf numFmtId="41" fontId="11" fillId="0" borderId="48" xfId="1" applyNumberFormat="1" applyFont="1" applyFill="1" applyBorder="1" applyAlignment="1" applyProtection="1">
      <protection locked="0"/>
    </xf>
    <xf numFmtId="41" fontId="12" fillId="0" borderId="53" xfId="1" applyNumberFormat="1" applyFont="1" applyFill="1" applyBorder="1" applyAlignment="1" applyProtection="1"/>
    <xf numFmtId="41" fontId="11" fillId="0" borderId="24" xfId="1" applyNumberFormat="1" applyFont="1" applyBorder="1" applyAlignment="1" applyProtection="1">
      <protection locked="0"/>
    </xf>
    <xf numFmtId="41" fontId="11" fillId="0" borderId="19" xfId="1" applyNumberFormat="1" applyFont="1" applyBorder="1" applyAlignment="1" applyProtection="1">
      <protection locked="0"/>
    </xf>
    <xf numFmtId="41" fontId="13" fillId="0" borderId="51" xfId="2" applyNumberFormat="1" applyFont="1" applyBorder="1">
      <alignment vertical="center"/>
    </xf>
    <xf numFmtId="41" fontId="13" fillId="0" borderId="19" xfId="1" applyNumberFormat="1" applyFont="1" applyBorder="1" applyAlignment="1">
      <alignment vertical="center" shrinkToFit="1"/>
    </xf>
    <xf numFmtId="41" fontId="11" fillId="0" borderId="49" xfId="1" applyNumberFormat="1" applyFont="1" applyBorder="1" applyAlignment="1" applyProtection="1">
      <protection locked="0"/>
    </xf>
    <xf numFmtId="41" fontId="12" fillId="0" borderId="24" xfId="1" applyNumberFormat="1" applyFont="1" applyBorder="1" applyAlignment="1" applyProtection="1"/>
    <xf numFmtId="41" fontId="12" fillId="0" borderId="37" xfId="1" applyNumberFormat="1" applyFont="1" applyBorder="1" applyAlignment="1" applyProtection="1"/>
    <xf numFmtId="41" fontId="12" fillId="0" borderId="48" xfId="1" applyNumberFormat="1" applyFont="1" applyBorder="1" applyAlignment="1" applyProtection="1">
      <protection locked="0"/>
    </xf>
    <xf numFmtId="41" fontId="3" fillId="0" borderId="33" xfId="1" applyNumberFormat="1" applyFont="1" applyBorder="1" applyAlignment="1" applyProtection="1">
      <protection locked="0"/>
    </xf>
    <xf numFmtId="41" fontId="3" fillId="0" borderId="34" xfId="1" applyNumberFormat="1" applyFont="1" applyBorder="1" applyAlignment="1" applyProtection="1">
      <protection locked="0"/>
    </xf>
    <xf numFmtId="41" fontId="14" fillId="0" borderId="0" xfId="1" applyNumberFormat="1" applyFont="1" applyBorder="1" applyAlignment="1" applyProtection="1"/>
    <xf numFmtId="41" fontId="14" fillId="0" borderId="40" xfId="1" applyNumberFormat="1" applyFont="1" applyBorder="1" applyAlignment="1" applyProtection="1"/>
    <xf numFmtId="41" fontId="3" fillId="0" borderId="48" xfId="1" applyNumberFormat="1" applyFont="1" applyBorder="1" applyAlignment="1" applyProtection="1">
      <protection locked="0"/>
    </xf>
    <xf numFmtId="177" fontId="14" fillId="0" borderId="33" xfId="1" applyNumberFormat="1" applyFont="1" applyBorder="1" applyAlignment="1" applyProtection="1">
      <alignment shrinkToFit="1"/>
    </xf>
    <xf numFmtId="178" fontId="14" fillId="0" borderId="53" xfId="1" applyNumberFormat="1" applyFont="1" applyBorder="1" applyAlignment="1" applyProtection="1">
      <alignment shrinkToFit="1"/>
    </xf>
    <xf numFmtId="38" fontId="11" fillId="0" borderId="12" xfId="1" applyFont="1" applyBorder="1" applyAlignment="1" applyProtection="1">
      <protection locked="0"/>
    </xf>
    <xf numFmtId="41" fontId="11" fillId="0" borderId="44" xfId="1" applyNumberFormat="1" applyFont="1" applyBorder="1" applyAlignment="1" applyProtection="1">
      <alignment shrinkToFit="1"/>
      <protection locked="0"/>
    </xf>
    <xf numFmtId="41" fontId="11" fillId="0" borderId="43" xfId="1" applyNumberFormat="1" applyFont="1" applyBorder="1" applyAlignment="1" applyProtection="1">
      <alignment shrinkToFit="1"/>
      <protection locked="0"/>
    </xf>
    <xf numFmtId="41" fontId="11" fillId="0" borderId="33" xfId="1" applyNumberFormat="1" applyFont="1" applyBorder="1" applyAlignment="1" applyProtection="1">
      <alignment shrinkToFit="1"/>
      <protection locked="0"/>
    </xf>
    <xf numFmtId="41" fontId="11" fillId="0" borderId="34" xfId="1" applyNumberFormat="1" applyFont="1" applyBorder="1" applyAlignment="1" applyProtection="1">
      <alignment shrinkToFit="1"/>
      <protection locked="0"/>
    </xf>
    <xf numFmtId="41" fontId="11" fillId="0" borderId="18" xfId="1" applyNumberFormat="1" applyFont="1" applyBorder="1" applyAlignment="1" applyProtection="1">
      <alignment shrinkToFit="1"/>
      <protection locked="0"/>
    </xf>
    <xf numFmtId="41" fontId="11" fillId="0" borderId="41" xfId="1" applyNumberFormat="1" applyFont="1" applyBorder="1" applyAlignment="1" applyProtection="1">
      <alignment shrinkToFit="1"/>
      <protection locked="0"/>
    </xf>
    <xf numFmtId="41" fontId="11" fillId="0" borderId="57" xfId="1" applyNumberFormat="1" applyFont="1" applyBorder="1" applyAlignment="1" applyProtection="1">
      <alignment shrinkToFit="1"/>
      <protection locked="0"/>
    </xf>
    <xf numFmtId="41" fontId="12" fillId="0" borderId="33" xfId="1" applyNumberFormat="1" applyFont="1" applyBorder="1" applyAlignment="1" applyProtection="1">
      <alignment shrinkToFit="1"/>
    </xf>
    <xf numFmtId="41" fontId="12" fillId="0" borderId="53" xfId="1" applyNumberFormat="1" applyFont="1" applyBorder="1" applyAlignment="1" applyProtection="1">
      <alignment shrinkToFit="1"/>
    </xf>
    <xf numFmtId="41" fontId="11" fillId="0" borderId="11" xfId="1" applyNumberFormat="1" applyFont="1" applyBorder="1" applyAlignment="1" applyProtection="1">
      <protection locked="0"/>
    </xf>
    <xf numFmtId="41" fontId="11" fillId="0" borderId="20" xfId="1" applyNumberFormat="1" applyFont="1" applyBorder="1" applyAlignment="1" applyProtection="1">
      <protection locked="0"/>
    </xf>
    <xf numFmtId="41" fontId="11" fillId="0" borderId="0" xfId="1" applyNumberFormat="1" applyFont="1" applyBorder="1" applyAlignment="1" applyProtection="1">
      <protection locked="0"/>
    </xf>
    <xf numFmtId="41" fontId="11" fillId="0" borderId="21" xfId="1" applyNumberFormat="1" applyFont="1" applyBorder="1" applyAlignment="1" applyProtection="1">
      <protection locked="0"/>
    </xf>
    <xf numFmtId="41" fontId="11" fillId="0" borderId="28" xfId="1" applyNumberFormat="1" applyFont="1" applyBorder="1" applyAlignment="1" applyProtection="1">
      <protection locked="0"/>
    </xf>
    <xf numFmtId="41" fontId="11" fillId="0" borderId="31" xfId="1" applyNumberFormat="1" applyFont="1" applyBorder="1" applyAlignment="1" applyProtection="1">
      <protection locked="0"/>
    </xf>
    <xf numFmtId="41" fontId="12" fillId="0" borderId="20" xfId="1" applyNumberFormat="1" applyFont="1" applyBorder="1" applyAlignment="1" applyProtection="1">
      <protection locked="0"/>
    </xf>
    <xf numFmtId="41" fontId="11" fillId="0" borderId="66" xfId="1" applyNumberFormat="1" applyFont="1" applyFill="1" applyBorder="1" applyAlignment="1" applyProtection="1">
      <protection locked="0"/>
    </xf>
    <xf numFmtId="41" fontId="15" fillId="0" borderId="20" xfId="0" applyNumberFormat="1" applyFont="1" applyBorder="1" applyAlignment="1" applyProtection="1">
      <protection locked="0"/>
    </xf>
    <xf numFmtId="41" fontId="12" fillId="0" borderId="0" xfId="0" applyNumberFormat="1" applyFont="1" applyBorder="1" applyAlignment="1" applyProtection="1"/>
    <xf numFmtId="41" fontId="12" fillId="0" borderId="40" xfId="0" applyNumberFormat="1" applyFont="1" applyBorder="1" applyAlignment="1" applyProtection="1"/>
    <xf numFmtId="41" fontId="15" fillId="0" borderId="11" xfId="0" applyNumberFormat="1" applyFont="1" applyBorder="1" applyAlignment="1" applyProtection="1">
      <protection locked="0"/>
    </xf>
    <xf numFmtId="41" fontId="14" fillId="0" borderId="0" xfId="0" applyNumberFormat="1" applyFont="1" applyFill="1" applyBorder="1" applyAlignment="1" applyProtection="1"/>
    <xf numFmtId="41" fontId="11" fillId="0" borderId="11" xfId="0" applyNumberFormat="1" applyFont="1" applyBorder="1" applyAlignment="1" applyProtection="1">
      <protection locked="0"/>
    </xf>
    <xf numFmtId="41" fontId="11" fillId="0" borderId="20" xfId="0" applyNumberFormat="1" applyFont="1" applyBorder="1" applyAlignment="1" applyProtection="1">
      <protection locked="0"/>
    </xf>
    <xf numFmtId="41" fontId="11" fillId="0" borderId="40" xfId="0" applyNumberFormat="1" applyFont="1" applyBorder="1" applyAlignment="1" applyProtection="1">
      <protection locked="0"/>
    </xf>
    <xf numFmtId="41" fontId="15" fillId="0" borderId="11" xfId="1" applyNumberFormat="1" applyFont="1" applyBorder="1" applyAlignment="1" applyProtection="1"/>
    <xf numFmtId="41" fontId="15" fillId="0" borderId="40" xfId="1" applyNumberFormat="1" applyFont="1" applyFill="1" applyBorder="1" applyAlignment="1" applyProtection="1"/>
    <xf numFmtId="41" fontId="15" fillId="0" borderId="20" xfId="0" applyNumberFormat="1" applyFont="1" applyFill="1" applyBorder="1" applyAlignment="1" applyProtection="1">
      <protection locked="0"/>
    </xf>
    <xf numFmtId="41" fontId="15" fillId="0" borderId="11" xfId="0" applyNumberFormat="1" applyFont="1" applyFill="1" applyBorder="1" applyAlignment="1" applyProtection="1">
      <protection locked="0"/>
    </xf>
    <xf numFmtId="41" fontId="3" fillId="0" borderId="3" xfId="1" applyNumberFormat="1" applyFont="1" applyFill="1" applyBorder="1" applyAlignment="1" applyProtection="1"/>
    <xf numFmtId="41" fontId="15" fillId="0" borderId="40" xfId="0" applyNumberFormat="1" applyFont="1" applyFill="1" applyBorder="1" applyAlignment="1" applyProtection="1">
      <protection locked="0"/>
    </xf>
    <xf numFmtId="41" fontId="12" fillId="0" borderId="0" xfId="0" applyNumberFormat="1" applyFont="1" applyFill="1" applyBorder="1" applyAlignment="1" applyProtection="1"/>
    <xf numFmtId="41" fontId="12" fillId="0" borderId="4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>
      <protection locked="0"/>
    </xf>
    <xf numFmtId="41" fontId="15" fillId="0" borderId="0" xfId="1" applyNumberFormat="1" applyFont="1" applyFill="1" applyBorder="1" applyAlignment="1" applyProtection="1"/>
    <xf numFmtId="41" fontId="15" fillId="0" borderId="11" xfId="1" applyNumberFormat="1" applyFont="1" applyFill="1" applyBorder="1" applyAlignment="1" applyProtection="1"/>
    <xf numFmtId="41" fontId="15" fillId="0" borderId="40" xfId="0" applyNumberFormat="1" applyFont="1" applyBorder="1" applyAlignment="1" applyProtection="1">
      <protection locked="0"/>
    </xf>
    <xf numFmtId="41" fontId="15" fillId="0" borderId="0" xfId="0" applyNumberFormat="1" applyFont="1" applyBorder="1" applyAlignment="1" applyProtection="1">
      <protection locked="0"/>
    </xf>
    <xf numFmtId="41" fontId="3" fillId="0" borderId="67" xfId="1" applyNumberFormat="1" applyFont="1" applyFill="1" applyBorder="1" applyAlignment="1" applyProtection="1"/>
    <xf numFmtId="41" fontId="11" fillId="0" borderId="0" xfId="0" applyNumberFormat="1" applyFont="1" applyBorder="1" applyAlignment="1" applyProtection="1">
      <protection locked="0"/>
    </xf>
    <xf numFmtId="41" fontId="12" fillId="0" borderId="11" xfId="0" applyNumberFormat="1" applyFont="1" applyBorder="1" applyAlignment="1" applyProtection="1"/>
    <xf numFmtId="41" fontId="14" fillId="0" borderId="0" xfId="0" applyNumberFormat="1" applyFont="1" applyBorder="1" applyAlignment="1" applyProtection="1"/>
    <xf numFmtId="41" fontId="11" fillId="0" borderId="0" xfId="0" applyNumberFormat="1" applyFont="1" applyBorder="1" applyAlignment="1" applyProtection="1">
      <alignment horizontal="right"/>
      <protection locked="0"/>
    </xf>
    <xf numFmtId="41" fontId="15" fillId="0" borderId="68" xfId="0" applyNumberFormat="1" applyFont="1" applyBorder="1" applyAlignment="1" applyProtection="1">
      <protection locked="0"/>
    </xf>
    <xf numFmtId="41" fontId="11" fillId="0" borderId="40" xfId="0" applyNumberFormat="1" applyFont="1" applyBorder="1" applyAlignment="1" applyProtection="1">
      <alignment horizontal="right"/>
      <protection locked="0"/>
    </xf>
    <xf numFmtId="41" fontId="15" fillId="0" borderId="40" xfId="1" applyNumberFormat="1" applyFont="1" applyBorder="1" applyAlignment="1" applyProtection="1"/>
    <xf numFmtId="41" fontId="11" fillId="0" borderId="69" xfId="0" applyNumberFormat="1" applyFont="1" applyBorder="1" applyAlignment="1" applyProtection="1">
      <protection locked="0"/>
    </xf>
    <xf numFmtId="41" fontId="15" fillId="0" borderId="68" xfId="0" applyNumberFormat="1" applyFont="1" applyFill="1" applyBorder="1" applyAlignment="1" applyProtection="1">
      <protection locked="0"/>
    </xf>
    <xf numFmtId="41" fontId="11" fillId="0" borderId="40" xfId="0" applyNumberFormat="1" applyFont="1" applyFill="1" applyBorder="1" applyAlignment="1" applyProtection="1">
      <alignment horizontal="right"/>
      <protection locked="0"/>
    </xf>
    <xf numFmtId="41" fontId="15" fillId="0" borderId="27" xfId="0" applyNumberFormat="1" applyFont="1" applyFill="1" applyBorder="1" applyAlignment="1" applyProtection="1">
      <protection locked="0"/>
    </xf>
    <xf numFmtId="41" fontId="15" fillId="0" borderId="70" xfId="0" applyNumberFormat="1" applyFont="1" applyBorder="1" applyAlignment="1" applyProtection="1">
      <protection locked="0"/>
    </xf>
    <xf numFmtId="41" fontId="3" fillId="0" borderId="0" xfId="1" applyNumberFormat="1" applyFont="1" applyFill="1" applyAlignment="1" applyProtection="1"/>
    <xf numFmtId="41" fontId="3" fillId="0" borderId="16" xfId="1" applyNumberFormat="1" applyFont="1" applyFill="1" applyBorder="1" applyAlignment="1" applyProtection="1"/>
    <xf numFmtId="41" fontId="3" fillId="0" borderId="48" xfId="1" applyNumberFormat="1" applyFont="1" applyFill="1" applyBorder="1" applyAlignment="1" applyProtection="1"/>
    <xf numFmtId="41" fontId="3" fillId="0" borderId="33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/>
    <xf numFmtId="41" fontId="3" fillId="0" borderId="53" xfId="1" applyNumberFormat="1" applyFont="1" applyFill="1" applyBorder="1" applyAlignment="1" applyProtection="1"/>
    <xf numFmtId="41" fontId="3" fillId="0" borderId="71" xfId="1" applyNumberFormat="1" applyFont="1" applyBorder="1" applyAlignment="1" applyProtection="1"/>
    <xf numFmtId="41" fontId="3" fillId="0" borderId="72" xfId="1" applyNumberFormat="1" applyFont="1" applyBorder="1" applyAlignment="1" applyProtection="1"/>
    <xf numFmtId="41" fontId="11" fillId="0" borderId="25" xfId="0" applyNumberFormat="1" applyFont="1" applyBorder="1" applyAlignment="1" applyProtection="1">
      <protection locked="0"/>
    </xf>
    <xf numFmtId="41" fontId="11" fillId="0" borderId="21" xfId="0" applyNumberFormat="1" applyFont="1" applyBorder="1" applyAlignment="1" applyProtection="1">
      <protection locked="0"/>
    </xf>
    <xf numFmtId="41" fontId="11" fillId="0" borderId="25" xfId="1" applyNumberFormat="1" applyFont="1" applyFill="1" applyBorder="1" applyAlignment="1" applyProtection="1">
      <protection locked="0"/>
    </xf>
    <xf numFmtId="41" fontId="11" fillId="0" borderId="21" xfId="1" applyNumberFormat="1" applyFont="1" applyFill="1" applyBorder="1" applyAlignment="1" applyProtection="1">
      <protection locked="0"/>
    </xf>
    <xf numFmtId="41" fontId="11" fillId="0" borderId="74" xfId="1" applyNumberFormat="1" applyFont="1" applyFill="1" applyBorder="1" applyAlignment="1" applyProtection="1">
      <protection locked="0"/>
    </xf>
    <xf numFmtId="41" fontId="3" fillId="0" borderId="0" xfId="1" applyNumberFormat="1" applyFont="1" applyBorder="1" applyAlignment="1" applyProtection="1">
      <alignment horizontal="center"/>
    </xf>
    <xf numFmtId="41" fontId="3" fillId="0" borderId="0" xfId="1" applyNumberFormat="1" applyFont="1" applyBorder="1" applyAlignment="1" applyProtection="1">
      <alignment horizontal="left"/>
    </xf>
    <xf numFmtId="41" fontId="7" fillId="0" borderId="0" xfId="1" applyNumberFormat="1" applyFont="1" applyBorder="1" applyAlignment="1" applyProtection="1">
      <alignment horizontal="center"/>
    </xf>
    <xf numFmtId="41" fontId="3" fillId="0" borderId="75" xfId="1" applyNumberFormat="1" applyFont="1" applyBorder="1" applyAlignment="1" applyProtection="1">
      <alignment horizontal="left"/>
    </xf>
    <xf numFmtId="41" fontId="3" fillId="0" borderId="76" xfId="1" applyNumberFormat="1" applyFont="1" applyBorder="1" applyAlignment="1" applyProtection="1">
      <alignment horizontal="left"/>
    </xf>
    <xf numFmtId="41" fontId="3" fillId="0" borderId="76" xfId="1" applyNumberFormat="1" applyFont="1" applyBorder="1" applyAlignment="1" applyProtection="1">
      <alignment horizontal="center"/>
    </xf>
    <xf numFmtId="41" fontId="3" fillId="0" borderId="76" xfId="1" applyNumberFormat="1" applyFont="1" applyBorder="1" applyAlignment="1" applyProtection="1"/>
    <xf numFmtId="41" fontId="3" fillId="0" borderId="76" xfId="1" applyNumberFormat="1" applyFont="1" applyFill="1" applyBorder="1" applyAlignment="1" applyProtection="1"/>
    <xf numFmtId="41" fontId="3" fillId="0" borderId="73" xfId="1" applyNumberFormat="1" applyFont="1" applyFill="1" applyBorder="1" applyAlignment="1" applyProtection="1"/>
    <xf numFmtId="41" fontId="15" fillId="0" borderId="25" xfId="0" applyNumberFormat="1" applyFont="1" applyBorder="1" applyAlignment="1" applyProtection="1">
      <protection locked="0"/>
    </xf>
    <xf numFmtId="41" fontId="15" fillId="0" borderId="21" xfId="0" applyNumberFormat="1" applyFont="1" applyBorder="1" applyAlignment="1" applyProtection="1">
      <protection locked="0"/>
    </xf>
    <xf numFmtId="41" fontId="15" fillId="0" borderId="38" xfId="0" applyNumberFormat="1" applyFont="1" applyBorder="1" applyAlignment="1" applyProtection="1">
      <protection locked="0"/>
    </xf>
    <xf numFmtId="41" fontId="15" fillId="0" borderId="47" xfId="0" applyNumberFormat="1" applyFont="1" applyBorder="1" applyAlignment="1" applyProtection="1">
      <protection locked="0"/>
    </xf>
    <xf numFmtId="41" fontId="15" fillId="0" borderId="59" xfId="0" applyNumberFormat="1" applyFont="1" applyBorder="1" applyAlignment="1" applyProtection="1">
      <protection locked="0"/>
    </xf>
    <xf numFmtId="41" fontId="15" fillId="0" borderId="25" xfId="1" applyNumberFormat="1" applyFont="1" applyBorder="1" applyAlignment="1" applyProtection="1"/>
    <xf numFmtId="41" fontId="12" fillId="0" borderId="58" xfId="1" applyNumberFormat="1" applyFont="1" applyFill="1" applyBorder="1" applyAlignment="1" applyProtection="1"/>
    <xf numFmtId="41" fontId="11" fillId="0" borderId="25" xfId="0" applyNumberFormat="1" applyFont="1" applyFill="1" applyBorder="1" applyAlignment="1" applyProtection="1">
      <protection locked="0"/>
    </xf>
    <xf numFmtId="41" fontId="11" fillId="0" borderId="21" xfId="0" applyNumberFormat="1" applyFont="1" applyFill="1" applyBorder="1" applyAlignment="1" applyProtection="1">
      <protection locked="0"/>
    </xf>
    <xf numFmtId="41" fontId="11" fillId="0" borderId="38" xfId="0" applyNumberFormat="1" applyFont="1" applyFill="1" applyBorder="1" applyAlignment="1" applyProtection="1">
      <protection locked="0"/>
    </xf>
    <xf numFmtId="41" fontId="14" fillId="0" borderId="61" xfId="0" applyNumberFormat="1" applyFont="1" applyBorder="1" applyAlignment="1" applyProtection="1"/>
    <xf numFmtId="41" fontId="3" fillId="0" borderId="59" xfId="0" applyNumberFormat="1" applyFont="1" applyBorder="1" applyAlignment="1" applyProtection="1">
      <protection locked="0"/>
    </xf>
    <xf numFmtId="41" fontId="3" fillId="0" borderId="38" xfId="0" applyNumberFormat="1" applyFont="1" applyBorder="1" applyAlignment="1" applyProtection="1">
      <protection locked="0"/>
    </xf>
    <xf numFmtId="41" fontId="3" fillId="0" borderId="28" xfId="0" applyNumberFormat="1" applyFont="1" applyBorder="1" applyAlignment="1" applyProtection="1">
      <protection locked="0"/>
    </xf>
    <xf numFmtId="41" fontId="3" fillId="0" borderId="47" xfId="0" applyNumberFormat="1" applyFont="1" applyBorder="1" applyAlignment="1" applyProtection="1">
      <protection locked="0"/>
    </xf>
    <xf numFmtId="177" fontId="16" fillId="0" borderId="25" xfId="1" applyNumberFormat="1" applyFont="1" applyBorder="1" applyAlignment="1" applyProtection="1"/>
    <xf numFmtId="178" fontId="16" fillId="0" borderId="38" xfId="1" applyNumberFormat="1" applyFont="1" applyBorder="1" applyAlignment="1" applyProtection="1"/>
    <xf numFmtId="41" fontId="11" fillId="0" borderId="74" xfId="0" applyNumberFormat="1" applyFont="1" applyBorder="1" applyAlignment="1" applyProtection="1">
      <protection locked="0"/>
    </xf>
    <xf numFmtId="41" fontId="11" fillId="0" borderId="74" xfId="1" applyNumberFormat="1" applyFont="1" applyBorder="1" applyAlignment="1" applyProtection="1">
      <alignment shrinkToFit="1"/>
      <protection locked="0"/>
    </xf>
    <xf numFmtId="41" fontId="11" fillId="0" borderId="25" xfId="0" applyNumberFormat="1" applyFont="1" applyBorder="1" applyAlignment="1" applyProtection="1">
      <alignment shrinkToFit="1"/>
      <protection locked="0"/>
    </xf>
    <xf numFmtId="41" fontId="11" fillId="0" borderId="21" xfId="0" applyNumberFormat="1" applyFont="1" applyBorder="1" applyAlignment="1" applyProtection="1">
      <alignment shrinkToFit="1"/>
      <protection locked="0"/>
    </xf>
    <xf numFmtId="41" fontId="11" fillId="0" borderId="38" xfId="0" applyNumberFormat="1" applyFont="1" applyBorder="1" applyAlignment="1" applyProtection="1">
      <alignment shrinkToFit="1"/>
      <protection locked="0"/>
    </xf>
    <xf numFmtId="41" fontId="11" fillId="0" borderId="13" xfId="0" applyNumberFormat="1" applyFont="1" applyBorder="1" applyAlignment="1" applyProtection="1">
      <alignment shrinkToFit="1"/>
      <protection locked="0"/>
    </xf>
    <xf numFmtId="41" fontId="12" fillId="0" borderId="61" xfId="0" applyNumberFormat="1" applyFont="1" applyBorder="1" applyAlignment="1" applyProtection="1"/>
    <xf numFmtId="41" fontId="11" fillId="0" borderId="1" xfId="0" applyNumberFormat="1" applyFont="1" applyBorder="1" applyAlignment="1" applyProtection="1">
      <alignment horizontal="right"/>
      <protection locked="0"/>
    </xf>
    <xf numFmtId="41" fontId="11" fillId="0" borderId="47" xfId="0" applyNumberFormat="1" applyFont="1" applyBorder="1" applyAlignment="1" applyProtection="1">
      <alignment shrinkToFit="1"/>
      <protection locked="0"/>
    </xf>
    <xf numFmtId="41" fontId="11" fillId="0" borderId="25" xfId="1" applyNumberFormat="1" applyFont="1" applyBorder="1" applyAlignment="1" applyProtection="1">
      <alignment shrinkToFit="1"/>
    </xf>
    <xf numFmtId="41" fontId="3" fillId="0" borderId="38" xfId="1" applyNumberFormat="1" applyFont="1" applyBorder="1" applyAlignment="1" applyProtection="1">
      <alignment horizontal="center"/>
    </xf>
    <xf numFmtId="41" fontId="12" fillId="0" borderId="25" xfId="0" applyNumberFormat="1" applyFont="1" applyBorder="1" applyAlignment="1" applyProtection="1">
      <protection locked="0"/>
    </xf>
    <xf numFmtId="41" fontId="12" fillId="0" borderId="21" xfId="0" applyNumberFormat="1" applyFont="1" applyBorder="1" applyAlignment="1" applyProtection="1">
      <protection locked="0"/>
    </xf>
    <xf numFmtId="41" fontId="12" fillId="0" borderId="38" xfId="0" applyNumberFormat="1" applyFont="1" applyBorder="1" applyAlignment="1" applyProtection="1">
      <protection locked="0"/>
    </xf>
    <xf numFmtId="41" fontId="12" fillId="0" borderId="59" xfId="0" applyNumberFormat="1" applyFont="1" applyBorder="1" applyAlignment="1" applyProtection="1">
      <protection locked="0"/>
    </xf>
    <xf numFmtId="41" fontId="12" fillId="0" borderId="40" xfId="0" applyNumberFormat="1" applyFont="1" applyBorder="1" applyAlignment="1" applyProtection="1">
      <alignment horizontal="right"/>
      <protection locked="0"/>
    </xf>
    <xf numFmtId="41" fontId="12" fillId="0" borderId="25" xfId="1" applyNumberFormat="1" applyFont="1" applyBorder="1" applyAlignment="1" applyProtection="1">
      <protection locked="0"/>
    </xf>
    <xf numFmtId="41" fontId="12" fillId="0" borderId="21" xfId="1" applyNumberFormat="1" applyFont="1" applyBorder="1" applyAlignment="1" applyProtection="1">
      <protection locked="0"/>
    </xf>
    <xf numFmtId="41" fontId="12" fillId="0" borderId="25" xfId="1" applyNumberFormat="1" applyFont="1" applyBorder="1" applyAlignment="1" applyProtection="1"/>
    <xf numFmtId="41" fontId="12" fillId="0" borderId="47" xfId="0" applyNumberFormat="1" applyFont="1" applyBorder="1" applyAlignment="1" applyProtection="1">
      <protection locked="0"/>
    </xf>
    <xf numFmtId="41" fontId="12" fillId="0" borderId="38" xfId="1" applyNumberFormat="1" applyFont="1" applyBorder="1" applyAlignment="1" applyProtection="1"/>
    <xf numFmtId="41" fontId="15" fillId="0" borderId="28" xfId="0" applyNumberFormat="1" applyFont="1" applyBorder="1" applyAlignment="1" applyProtection="1">
      <protection locked="0"/>
    </xf>
    <xf numFmtId="41" fontId="15" fillId="0" borderId="74" xfId="1" applyNumberFormat="1" applyFont="1" applyBorder="1" applyAlignment="1" applyProtection="1"/>
    <xf numFmtId="41" fontId="15" fillId="0" borderId="38" xfId="1" applyNumberFormat="1" applyFont="1" applyFill="1" applyBorder="1" applyAlignment="1" applyProtection="1"/>
    <xf numFmtId="41" fontId="15" fillId="0" borderId="38" xfId="1" applyNumberFormat="1" applyFont="1" applyBorder="1" applyAlignment="1" applyProtection="1"/>
    <xf numFmtId="41" fontId="15" fillId="0" borderId="25" xfId="0" applyNumberFormat="1" applyFont="1" applyFill="1" applyBorder="1" applyAlignment="1" applyProtection="1">
      <protection locked="0"/>
    </xf>
    <xf numFmtId="41" fontId="15" fillId="0" borderId="21" xfId="0" applyNumberFormat="1" applyFont="1" applyFill="1" applyBorder="1" applyAlignment="1" applyProtection="1">
      <protection locked="0"/>
    </xf>
    <xf numFmtId="41" fontId="15" fillId="0" borderId="47" xfId="0" applyNumberFormat="1" applyFont="1" applyFill="1" applyBorder="1" applyAlignment="1" applyProtection="1">
      <protection locked="0"/>
    </xf>
    <xf numFmtId="41" fontId="15" fillId="0" borderId="25" xfId="1" applyNumberFormat="1" applyFont="1" applyFill="1" applyBorder="1" applyAlignment="1" applyProtection="1"/>
    <xf numFmtId="41" fontId="11" fillId="0" borderId="47" xfId="0" applyNumberFormat="1" applyFont="1" applyFill="1" applyBorder="1" applyAlignment="1" applyProtection="1">
      <protection locked="0"/>
    </xf>
    <xf numFmtId="41" fontId="12" fillId="0" borderId="25" xfId="0" applyNumberFormat="1" applyFont="1" applyFill="1" applyBorder="1" applyAlignment="1" applyProtection="1"/>
    <xf numFmtId="41" fontId="15" fillId="0" borderId="38" xfId="0" applyNumberFormat="1" applyFont="1" applyFill="1" applyBorder="1" applyAlignment="1" applyProtection="1">
      <protection locked="0"/>
    </xf>
    <xf numFmtId="41" fontId="12" fillId="0" borderId="61" xfId="0" applyNumberFormat="1" applyFont="1" applyFill="1" applyBorder="1" applyAlignment="1" applyProtection="1"/>
    <xf numFmtId="41" fontId="15" fillId="0" borderId="59" xfId="0" applyNumberFormat="1" applyFont="1" applyFill="1" applyBorder="1" applyAlignment="1" applyProtection="1">
      <protection locked="0"/>
    </xf>
    <xf numFmtId="41" fontId="3" fillId="0" borderId="13" xfId="0" applyNumberFormat="1" applyFont="1" applyBorder="1" applyAlignment="1" applyProtection="1"/>
    <xf numFmtId="41" fontId="13" fillId="0" borderId="42" xfId="1" applyNumberFormat="1" applyFont="1" applyFill="1" applyBorder="1" applyAlignment="1">
      <alignment vertical="center" shrinkToFit="1"/>
    </xf>
    <xf numFmtId="41" fontId="11" fillId="0" borderId="79" xfId="1" applyNumberFormat="1" applyFont="1" applyFill="1" applyBorder="1" applyAlignment="1" applyProtection="1">
      <protection locked="0"/>
    </xf>
    <xf numFmtId="41" fontId="12" fillId="0" borderId="80" xfId="1" applyNumberFormat="1" applyFont="1" applyFill="1" applyBorder="1" applyAlignment="1" applyProtection="1"/>
    <xf numFmtId="41" fontId="11" fillId="0" borderId="79" xfId="1" applyNumberFormat="1" applyFont="1" applyBorder="1" applyAlignment="1" applyProtection="1">
      <protection locked="0"/>
    </xf>
    <xf numFmtId="41" fontId="12" fillId="0" borderId="80" xfId="1" applyNumberFormat="1" applyFont="1" applyBorder="1" applyAlignment="1" applyProtection="1"/>
    <xf numFmtId="41" fontId="14" fillId="0" borderId="80" xfId="1" applyNumberFormat="1" applyFont="1" applyBorder="1" applyAlignment="1" applyProtection="1"/>
    <xf numFmtId="41" fontId="12" fillId="0" borderId="81" xfId="1" applyNumberFormat="1" applyFont="1" applyBorder="1" applyAlignment="1" applyProtection="1"/>
    <xf numFmtId="41" fontId="11" fillId="0" borderId="13" xfId="1" applyNumberFormat="1" applyFont="1" applyFill="1" applyBorder="1" applyAlignment="1" applyProtection="1">
      <alignment shrinkToFit="1"/>
      <protection locked="0"/>
    </xf>
    <xf numFmtId="41" fontId="11" fillId="0" borderId="21" xfId="1" applyNumberFormat="1" applyFont="1" applyFill="1" applyBorder="1" applyAlignment="1" applyProtection="1">
      <alignment shrinkToFit="1"/>
      <protection locked="0"/>
    </xf>
    <xf numFmtId="41" fontId="11" fillId="0" borderId="25" xfId="1" applyNumberFormat="1" applyFont="1" applyFill="1" applyBorder="1" applyAlignment="1" applyProtection="1">
      <alignment shrinkToFit="1"/>
      <protection locked="0"/>
    </xf>
    <xf numFmtId="41" fontId="3" fillId="0" borderId="59" xfId="1" applyNumberFormat="1" applyFont="1" applyFill="1" applyBorder="1" applyAlignment="1">
      <alignment vertical="center" shrinkToFit="1"/>
    </xf>
    <xf numFmtId="41" fontId="3" fillId="0" borderId="47" xfId="1" applyNumberFormat="1" applyFont="1" applyFill="1" applyBorder="1" applyAlignment="1">
      <alignment vertical="center" shrinkToFit="1"/>
    </xf>
    <xf numFmtId="41" fontId="11" fillId="0" borderId="28" xfId="1" applyNumberFormat="1" applyFont="1" applyFill="1" applyBorder="1" applyAlignment="1" applyProtection="1">
      <alignment shrinkToFit="1"/>
      <protection locked="0"/>
    </xf>
    <xf numFmtId="41" fontId="3" fillId="0" borderId="21" xfId="1" applyNumberFormat="1" applyFont="1" applyFill="1" applyBorder="1" applyAlignment="1">
      <alignment vertical="center" shrinkToFit="1"/>
    </xf>
    <xf numFmtId="41" fontId="11" fillId="0" borderId="60" xfId="1" applyNumberFormat="1" applyFont="1" applyFill="1" applyBorder="1" applyAlignment="1" applyProtection="1">
      <alignment shrinkToFit="1"/>
      <protection locked="0"/>
    </xf>
    <xf numFmtId="41" fontId="11" fillId="0" borderId="47" xfId="1" applyNumberFormat="1" applyFont="1" applyFill="1" applyBorder="1" applyAlignment="1" applyProtection="1">
      <alignment shrinkToFit="1"/>
      <protection locked="0"/>
    </xf>
    <xf numFmtId="41" fontId="12" fillId="0" borderId="61" xfId="1" applyNumberFormat="1" applyFont="1" applyFill="1" applyBorder="1" applyAlignment="1" applyProtection="1"/>
    <xf numFmtId="41" fontId="11" fillId="0" borderId="16" xfId="1" applyNumberFormat="1" applyFont="1" applyFill="1" applyBorder="1" applyAlignment="1" applyProtection="1">
      <alignment shrinkToFit="1"/>
      <protection locked="0"/>
    </xf>
    <xf numFmtId="41" fontId="11" fillId="0" borderId="59" xfId="1" applyNumberFormat="1" applyFont="1" applyFill="1" applyBorder="1" applyAlignment="1" applyProtection="1">
      <alignment shrinkToFit="1"/>
      <protection locked="0"/>
    </xf>
    <xf numFmtId="41" fontId="13" fillId="0" borderId="47" xfId="1" applyNumberFormat="1" applyFont="1" applyFill="1" applyBorder="1" applyAlignment="1">
      <alignment vertical="center" shrinkToFit="1"/>
    </xf>
    <xf numFmtId="41" fontId="11" fillId="0" borderId="82" xfId="1" applyNumberFormat="1" applyFont="1" applyFill="1" applyBorder="1" applyAlignment="1" applyProtection="1">
      <alignment shrinkToFit="1"/>
      <protection locked="0"/>
    </xf>
    <xf numFmtId="41" fontId="3" fillId="0" borderId="16" xfId="1" applyNumberFormat="1" applyFont="1" applyFill="1" applyBorder="1" applyAlignment="1">
      <alignment vertical="center" shrinkToFit="1"/>
    </xf>
    <xf numFmtId="41" fontId="11" fillId="0" borderId="67" xfId="1" applyNumberFormat="1" applyFont="1" applyFill="1" applyBorder="1" applyAlignment="1" applyProtection="1">
      <alignment shrinkToFit="1"/>
    </xf>
    <xf numFmtId="41" fontId="12" fillId="0" borderId="11" xfId="1" applyNumberFormat="1" applyFont="1" applyFill="1" applyBorder="1" applyAlignment="1" applyProtection="1">
      <alignment shrinkToFit="1"/>
    </xf>
    <xf numFmtId="41" fontId="11" fillId="0" borderId="82" xfId="1" applyNumberFormat="1" applyFont="1" applyBorder="1" applyAlignment="1" applyProtection="1">
      <protection locked="0"/>
    </xf>
    <xf numFmtId="41" fontId="12" fillId="0" borderId="83" xfId="1" applyNumberFormat="1" applyFont="1" applyBorder="1" applyAlignment="1" applyProtection="1">
      <protection locked="0"/>
    </xf>
    <xf numFmtId="41" fontId="11" fillId="0" borderId="84" xfId="1" applyNumberFormat="1" applyFont="1" applyBorder="1" applyAlignment="1" applyProtection="1">
      <protection locked="0"/>
    </xf>
    <xf numFmtId="41" fontId="12" fillId="0" borderId="85" xfId="1" applyNumberFormat="1" applyFont="1" applyBorder="1" applyAlignment="1" applyProtection="1"/>
    <xf numFmtId="41" fontId="12" fillId="0" borderId="79" xfId="1" applyNumberFormat="1" applyFont="1" applyBorder="1" applyAlignment="1" applyProtection="1">
      <protection locked="0"/>
    </xf>
    <xf numFmtId="41" fontId="3" fillId="0" borderId="71" xfId="1" applyNumberFormat="1" applyFont="1" applyFill="1" applyBorder="1" applyAlignment="1" applyProtection="1"/>
    <xf numFmtId="41" fontId="12" fillId="0" borderId="86" xfId="1" applyNumberFormat="1" applyFont="1" applyFill="1" applyBorder="1" applyAlignment="1" applyProtection="1"/>
    <xf numFmtId="41" fontId="3" fillId="0" borderId="79" xfId="1" applyNumberFormat="1" applyFont="1" applyBorder="1" applyAlignment="1" applyProtection="1">
      <protection locked="0"/>
    </xf>
    <xf numFmtId="177" fontId="14" fillId="0" borderId="86" xfId="1" applyNumberFormat="1" applyFont="1" applyBorder="1" applyAlignment="1" applyProtection="1">
      <alignment shrinkToFit="1"/>
    </xf>
    <xf numFmtId="41" fontId="12" fillId="0" borderId="86" xfId="1" applyNumberFormat="1" applyFont="1" applyBorder="1" applyAlignment="1" applyProtection="1"/>
    <xf numFmtId="41" fontId="11" fillId="0" borderId="87" xfId="1" applyNumberFormat="1" applyFont="1" applyBorder="1" applyAlignment="1" applyProtection="1">
      <alignment shrinkToFit="1"/>
      <protection locked="0"/>
    </xf>
    <xf numFmtId="41" fontId="11" fillId="0" borderId="86" xfId="1" applyNumberFormat="1" applyFont="1" applyBorder="1" applyAlignment="1" applyProtection="1">
      <alignment shrinkToFit="1"/>
    </xf>
    <xf numFmtId="41" fontId="11" fillId="0" borderId="83" xfId="1" applyNumberFormat="1" applyFont="1" applyBorder="1" applyAlignment="1" applyProtection="1">
      <protection locked="0"/>
    </xf>
    <xf numFmtId="41" fontId="3" fillId="0" borderId="0" xfId="1" applyNumberFormat="1" applyFont="1" applyBorder="1" applyAlignment="1">
      <alignment vertical="center" shrinkToFit="1"/>
    </xf>
    <xf numFmtId="41" fontId="13" fillId="0" borderId="66" xfId="2" applyNumberFormat="1" applyFont="1" applyBorder="1" applyAlignment="1">
      <alignment vertical="center" shrinkToFit="1"/>
    </xf>
    <xf numFmtId="41" fontId="13" fillId="0" borderId="66" xfId="2" applyNumberFormat="1" applyFont="1" applyBorder="1">
      <alignment vertical="center"/>
    </xf>
    <xf numFmtId="41" fontId="13" fillId="0" borderId="34" xfId="1" applyNumberFormat="1" applyFont="1" applyBorder="1" applyAlignment="1">
      <alignment vertical="center" shrinkToFit="1"/>
    </xf>
    <xf numFmtId="41" fontId="13" fillId="0" borderId="88" xfId="2" applyNumberFormat="1" applyFont="1" applyBorder="1">
      <alignment vertical="center"/>
    </xf>
    <xf numFmtId="41" fontId="11" fillId="0" borderId="27" xfId="1" applyNumberFormat="1" applyFont="1" applyBorder="1" applyAlignment="1" applyProtection="1">
      <protection locked="0"/>
    </xf>
    <xf numFmtId="41" fontId="3" fillId="0" borderId="68" xfId="1" applyNumberFormat="1" applyFont="1" applyBorder="1" applyAlignment="1">
      <alignment vertical="center" shrinkToFit="1"/>
    </xf>
    <xf numFmtId="41" fontId="3" fillId="0" borderId="89" xfId="1" applyNumberFormat="1" applyFont="1" applyBorder="1" applyAlignment="1">
      <alignment vertical="center" shrinkToFit="1"/>
    </xf>
    <xf numFmtId="41" fontId="11" fillId="0" borderId="90" xfId="1" applyNumberFormat="1" applyFont="1" applyBorder="1" applyAlignment="1" applyProtection="1">
      <protection locked="0"/>
    </xf>
    <xf numFmtId="41" fontId="3" fillId="0" borderId="17" xfId="1" applyNumberFormat="1" applyFont="1" applyBorder="1" applyAlignment="1">
      <alignment vertical="center" shrinkToFit="1"/>
    </xf>
    <xf numFmtId="41" fontId="3" fillId="0" borderId="40" xfId="1" applyNumberFormat="1" applyFont="1" applyBorder="1" applyAlignment="1">
      <alignment vertical="center" shrinkToFit="1"/>
    </xf>
    <xf numFmtId="41" fontId="11" fillId="0" borderId="91" xfId="1" applyNumberFormat="1" applyFont="1" applyFill="1" applyBorder="1" applyAlignment="1" applyProtection="1">
      <alignment shrinkToFit="1"/>
      <protection locked="0"/>
    </xf>
    <xf numFmtId="41" fontId="11" fillId="0" borderId="92" xfId="1" applyNumberFormat="1" applyFont="1" applyFill="1" applyBorder="1" applyAlignment="1" applyProtection="1">
      <alignment shrinkToFit="1"/>
      <protection locked="0"/>
    </xf>
    <xf numFmtId="41" fontId="11" fillId="0" borderId="93" xfId="1" applyNumberFormat="1" applyFont="1" applyFill="1" applyBorder="1" applyAlignment="1" applyProtection="1">
      <alignment shrinkToFit="1"/>
      <protection locked="0"/>
    </xf>
    <xf numFmtId="41" fontId="3" fillId="0" borderId="94" xfId="1" applyNumberFormat="1" applyFont="1" applyFill="1" applyBorder="1" applyAlignment="1">
      <alignment vertical="center" shrinkToFit="1"/>
    </xf>
    <xf numFmtId="41" fontId="3" fillId="0" borderId="23" xfId="1" applyNumberFormat="1" applyFont="1" applyFill="1" applyBorder="1" applyAlignment="1">
      <alignment vertical="center" shrinkToFit="1"/>
    </xf>
    <xf numFmtId="41" fontId="3" fillId="0" borderId="55" xfId="1" applyNumberFormat="1" applyFont="1" applyFill="1" applyBorder="1" applyAlignment="1" applyProtection="1"/>
    <xf numFmtId="41" fontId="11" fillId="0" borderId="95" xfId="1" applyNumberFormat="1" applyFont="1" applyFill="1" applyBorder="1" applyAlignment="1" applyProtection="1">
      <alignment shrinkToFit="1"/>
      <protection locked="0"/>
    </xf>
    <xf numFmtId="41" fontId="3" fillId="0" borderId="92" xfId="1" applyNumberFormat="1" applyFont="1" applyFill="1" applyBorder="1" applyAlignment="1">
      <alignment vertical="center" shrinkToFit="1"/>
    </xf>
    <xf numFmtId="41" fontId="11" fillId="0" borderId="96" xfId="1" applyNumberFormat="1" applyFont="1" applyFill="1" applyBorder="1" applyAlignment="1" applyProtection="1">
      <alignment shrinkToFit="1"/>
      <protection locked="0"/>
    </xf>
    <xf numFmtId="41" fontId="3" fillId="0" borderId="97" xfId="1" applyNumberFormat="1" applyFont="1" applyFill="1" applyBorder="1" applyAlignment="1">
      <alignment vertical="center" shrinkToFit="1"/>
    </xf>
    <xf numFmtId="41" fontId="11" fillId="0" borderId="23" xfId="1" applyNumberFormat="1" applyFont="1" applyFill="1" applyBorder="1" applyAlignment="1" applyProtection="1">
      <alignment shrinkToFit="1"/>
      <protection locked="0"/>
    </xf>
    <xf numFmtId="41" fontId="11" fillId="0" borderId="74" xfId="1" applyNumberFormat="1" applyFont="1" applyBorder="1" applyAlignment="1" applyProtection="1">
      <protection locked="0"/>
    </xf>
    <xf numFmtId="41" fontId="11" fillId="0" borderId="59" xfId="1" applyNumberFormat="1" applyFont="1" applyFill="1" applyBorder="1" applyAlignment="1" applyProtection="1">
      <protection locked="0"/>
    </xf>
    <xf numFmtId="41" fontId="12" fillId="0" borderId="74" xfId="1" applyNumberFormat="1" applyFont="1" applyBorder="1" applyAlignment="1" applyProtection="1">
      <protection locked="0"/>
    </xf>
    <xf numFmtId="41" fontId="3" fillId="0" borderId="78" xfId="1" applyNumberFormat="1" applyFont="1" applyBorder="1" applyAlignment="1">
      <alignment vertical="center" shrinkToFit="1"/>
    </xf>
    <xf numFmtId="41" fontId="3" fillId="0" borderId="74" xfId="1" applyNumberFormat="1" applyFont="1" applyBorder="1" applyAlignment="1">
      <alignment vertical="center" shrinkToFit="1"/>
    </xf>
    <xf numFmtId="41" fontId="3" fillId="0" borderId="25" xfId="1" applyNumberFormat="1" applyFont="1" applyBorder="1" applyAlignment="1" applyProtection="1">
      <protection locked="0"/>
    </xf>
    <xf numFmtId="41" fontId="3" fillId="0" borderId="21" xfId="1" applyNumberFormat="1" applyFont="1" applyBorder="1" applyAlignment="1" applyProtection="1">
      <protection locked="0"/>
    </xf>
    <xf numFmtId="41" fontId="3" fillId="0" borderId="74" xfId="1" applyNumberFormat="1" applyFont="1" applyBorder="1" applyAlignment="1" applyProtection="1">
      <protection locked="0"/>
    </xf>
    <xf numFmtId="41" fontId="3" fillId="0" borderId="98" xfId="1" applyNumberFormat="1" applyFont="1" applyBorder="1" applyAlignment="1" applyProtection="1"/>
    <xf numFmtId="41" fontId="15" fillId="0" borderId="82" xfId="0" applyNumberFormat="1" applyFont="1" applyBorder="1" applyAlignment="1" applyProtection="1">
      <protection locked="0"/>
    </xf>
    <xf numFmtId="41" fontId="15" fillId="0" borderId="83" xfId="0" applyNumberFormat="1" applyFont="1" applyBorder="1" applyAlignment="1" applyProtection="1">
      <protection locked="0"/>
    </xf>
    <xf numFmtId="41" fontId="15" fillId="0" borderId="67" xfId="1" applyNumberFormat="1" applyFont="1" applyBorder="1" applyAlignment="1" applyProtection="1"/>
    <xf numFmtId="41" fontId="3" fillId="0" borderId="0" xfId="0" applyNumberFormat="1" applyFont="1" applyBorder="1" applyAlignment="1" applyProtection="1">
      <protection locked="0"/>
    </xf>
    <xf numFmtId="41" fontId="11" fillId="0" borderId="82" xfId="0" applyNumberFormat="1" applyFont="1" applyFill="1" applyBorder="1" applyAlignment="1" applyProtection="1">
      <protection locked="0"/>
    </xf>
    <xf numFmtId="41" fontId="11" fillId="0" borderId="99" xfId="0" applyNumberFormat="1" applyFont="1" applyBorder="1" applyAlignment="1" applyProtection="1">
      <protection locked="0"/>
    </xf>
    <xf numFmtId="41" fontId="11" fillId="0" borderId="83" xfId="0" applyNumberFormat="1" applyFont="1" applyBorder="1" applyAlignment="1" applyProtection="1">
      <protection locked="0"/>
    </xf>
    <xf numFmtId="41" fontId="11" fillId="0" borderId="82" xfId="0" applyNumberFormat="1" applyFont="1" applyBorder="1" applyAlignment="1" applyProtection="1">
      <alignment shrinkToFit="1"/>
      <protection locked="0"/>
    </xf>
    <xf numFmtId="41" fontId="15" fillId="0" borderId="83" xfId="0" applyNumberFormat="1" applyFont="1" applyFill="1" applyBorder="1" applyAlignment="1" applyProtection="1">
      <protection locked="0"/>
    </xf>
    <xf numFmtId="41" fontId="15" fillId="0" borderId="67" xfId="1" applyNumberFormat="1" applyFont="1" applyFill="1" applyBorder="1" applyAlignment="1" applyProtection="1"/>
    <xf numFmtId="41" fontId="3" fillId="0" borderId="100" xfId="1" applyNumberFormat="1" applyFont="1" applyFill="1" applyBorder="1" applyAlignment="1" applyProtection="1"/>
    <xf numFmtId="41" fontId="15" fillId="0" borderId="82" xfId="0" applyNumberFormat="1" applyFont="1" applyFill="1" applyBorder="1" applyAlignment="1" applyProtection="1">
      <protection locked="0"/>
    </xf>
    <xf numFmtId="41" fontId="3" fillId="0" borderId="100" xfId="1" applyNumberFormat="1" applyFont="1" applyBorder="1" applyAlignment="1" applyProtection="1"/>
    <xf numFmtId="41" fontId="15" fillId="0" borderId="26" xfId="1" applyNumberFormat="1" applyFont="1" applyBorder="1" applyAlignment="1" applyProtection="1"/>
    <xf numFmtId="41" fontId="15" fillId="0" borderId="54" xfId="1" applyNumberFormat="1" applyFont="1" applyBorder="1" applyAlignment="1" applyProtection="1"/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82" xfId="0" applyNumberFormat="1" applyFont="1" applyBorder="1" applyAlignment="1" applyProtection="1">
      <protection locked="0"/>
    </xf>
    <xf numFmtId="177" fontId="16" fillId="0" borderId="26" xfId="1" applyNumberFormat="1" applyFont="1" applyBorder="1" applyAlignment="1" applyProtection="1"/>
    <xf numFmtId="41" fontId="12" fillId="0" borderId="64" xfId="0" applyNumberFormat="1" applyFont="1" applyBorder="1" applyAlignment="1" applyProtection="1"/>
    <xf numFmtId="41" fontId="3" fillId="0" borderId="101" xfId="1" applyNumberFormat="1" applyFont="1" applyBorder="1" applyAlignment="1" applyProtection="1"/>
    <xf numFmtId="41" fontId="11" fillId="0" borderId="54" xfId="1" applyNumberFormat="1" applyFont="1" applyBorder="1" applyAlignment="1" applyProtection="1"/>
    <xf numFmtId="41" fontId="11" fillId="0" borderId="11" xfId="1" applyNumberFormat="1" applyFont="1" applyBorder="1" applyAlignment="1" applyProtection="1"/>
    <xf numFmtId="41" fontId="11" fillId="0" borderId="40" xfId="1" applyNumberFormat="1" applyFont="1" applyBorder="1" applyAlignment="1" applyProtection="1"/>
    <xf numFmtId="41" fontId="11" fillId="0" borderId="26" xfId="1" applyNumberFormat="1" applyFont="1" applyBorder="1" applyAlignment="1" applyProtection="1">
      <alignment shrinkToFit="1"/>
    </xf>
    <xf numFmtId="41" fontId="15" fillId="0" borderId="77" xfId="1" applyNumberFormat="1" applyFont="1" applyBorder="1" applyAlignment="1" applyProtection="1">
      <alignment shrinkToFit="1"/>
    </xf>
    <xf numFmtId="41" fontId="15" fillId="0" borderId="54" xfId="1" applyNumberFormat="1" applyFont="1" applyFill="1" applyBorder="1" applyAlignment="1" applyProtection="1"/>
    <xf numFmtId="41" fontId="12" fillId="0" borderId="82" xfId="0" applyNumberFormat="1" applyFont="1" applyBorder="1" applyAlignment="1" applyProtection="1">
      <protection locked="0"/>
    </xf>
    <xf numFmtId="41" fontId="12" fillId="0" borderId="26" xfId="1" applyNumberFormat="1" applyFont="1" applyBorder="1" applyAlignment="1" applyProtection="1"/>
    <xf numFmtId="41" fontId="12" fillId="0" borderId="64" xfId="0" applyNumberFormat="1" applyFont="1" applyFill="1" applyBorder="1" applyAlignment="1" applyProtection="1"/>
    <xf numFmtId="41" fontId="15" fillId="0" borderId="102" xfId="0" applyNumberFormat="1" applyFont="1" applyFill="1" applyBorder="1" applyAlignment="1" applyProtection="1">
      <protection locked="0"/>
    </xf>
    <xf numFmtId="41" fontId="15" fillId="0" borderId="26" xfId="1" applyNumberFormat="1" applyFont="1" applyFill="1" applyBorder="1" applyAlignment="1" applyProtection="1"/>
    <xf numFmtId="41" fontId="3" fillId="0" borderId="103" xfId="1" applyNumberFormat="1" applyFont="1" applyFill="1" applyBorder="1" applyAlignment="1" applyProtection="1"/>
    <xf numFmtId="41" fontId="3" fillId="0" borderId="104" xfId="1" applyNumberFormat="1" applyFont="1" applyBorder="1" applyAlignment="1" applyProtection="1"/>
    <xf numFmtId="179" fontId="3" fillId="0" borderId="0" xfId="1" applyNumberFormat="1" applyFont="1" applyAlignment="1" applyProtection="1"/>
    <xf numFmtId="41" fontId="3" fillId="0" borderId="105" xfId="1" applyNumberFormat="1" applyFont="1" applyBorder="1" applyAlignment="1" applyProtection="1"/>
    <xf numFmtId="41" fontId="3" fillId="0" borderId="106" xfId="1" applyNumberFormat="1" applyFont="1" applyFill="1" applyBorder="1" applyAlignment="1" applyProtection="1"/>
    <xf numFmtId="41" fontId="3" fillId="0" borderId="104" xfId="1" applyNumberFormat="1" applyFont="1" applyFill="1" applyBorder="1" applyAlignment="1" applyProtection="1"/>
    <xf numFmtId="0" fontId="8" fillId="0" borderId="0" xfId="0" applyFont="1" applyFill="1" applyAlignment="1"/>
    <xf numFmtId="176" fontId="3" fillId="0" borderId="104" xfId="1" applyNumberFormat="1" applyFont="1" applyBorder="1" applyAlignment="1" applyProtection="1"/>
    <xf numFmtId="176" fontId="3" fillId="0" borderId="105" xfId="1" applyNumberFormat="1" applyFont="1" applyFill="1" applyBorder="1" applyAlignment="1" applyProtection="1"/>
    <xf numFmtId="41" fontId="3" fillId="0" borderId="86" xfId="1" applyNumberFormat="1" applyFont="1" applyFill="1" applyBorder="1" applyAlignment="1" applyProtection="1"/>
    <xf numFmtId="41" fontId="3" fillId="0" borderId="79" xfId="1" applyNumberFormat="1" applyFont="1" applyFill="1" applyBorder="1" applyAlignment="1" applyProtection="1"/>
    <xf numFmtId="41" fontId="3" fillId="0" borderId="105" xfId="1" applyNumberFormat="1" applyFont="1" applyFill="1" applyBorder="1" applyAlignment="1" applyProtection="1"/>
    <xf numFmtId="180" fontId="3" fillId="0" borderId="0" xfId="1" applyNumberFormat="1" applyFont="1" applyAlignment="1" applyProtection="1"/>
    <xf numFmtId="176" fontId="3" fillId="0" borderId="104" xfId="1" applyNumberFormat="1" applyFont="1" applyFill="1" applyBorder="1" applyAlignment="1" applyProtection="1"/>
    <xf numFmtId="0" fontId="8" fillId="0" borderId="0" xfId="0" applyFont="1" applyBorder="1" applyAlignment="1"/>
    <xf numFmtId="180" fontId="3" fillId="0" borderId="0" xfId="1" applyNumberFormat="1" applyFont="1" applyFill="1" applyAlignment="1" applyProtection="1"/>
    <xf numFmtId="41" fontId="3" fillId="0" borderId="107" xfId="1" applyNumberFormat="1" applyFont="1" applyBorder="1" applyAlignment="1" applyProtection="1"/>
    <xf numFmtId="0" fontId="8" fillId="0" borderId="0" xfId="0" applyFont="1" applyAlignment="1">
      <alignment horizontal="right"/>
    </xf>
    <xf numFmtId="41" fontId="3" fillId="0" borderId="38" xfId="0" applyNumberFormat="1" applyFont="1" applyBorder="1" applyAlignment="1" applyProtection="1"/>
    <xf numFmtId="41" fontId="3" fillId="0" borderId="44" xfId="0" applyNumberFormat="1" applyFont="1" applyBorder="1" applyAlignment="1" applyProtection="1"/>
    <xf numFmtId="41" fontId="3" fillId="0" borderId="43" xfId="0" applyNumberFormat="1" applyFont="1" applyBorder="1" applyAlignment="1" applyProtection="1"/>
    <xf numFmtId="41" fontId="3" fillId="0" borderId="108" xfId="0" applyNumberFormat="1" applyFont="1" applyBorder="1" applyAlignment="1" applyProtection="1"/>
    <xf numFmtId="41" fontId="3" fillId="0" borderId="109" xfId="0" applyNumberFormat="1" applyFont="1" applyBorder="1" applyAlignment="1" applyProtection="1">
      <protection locked="0"/>
    </xf>
    <xf numFmtId="41" fontId="3" fillId="0" borderId="110" xfId="0" applyNumberFormat="1" applyFont="1" applyBorder="1" applyAlignment="1" applyProtection="1"/>
    <xf numFmtId="41" fontId="3" fillId="0" borderId="111" xfId="0" applyNumberFormat="1" applyFont="1" applyBorder="1" applyAlignment="1" applyProtection="1"/>
    <xf numFmtId="41" fontId="3" fillId="0" borderId="9" xfId="1" applyNumberFormat="1" applyFont="1" applyBorder="1" applyAlignment="1" applyProtection="1">
      <alignment horizontal="center" vertical="center"/>
    </xf>
    <xf numFmtId="41" fontId="3" fillId="0" borderId="16" xfId="1" applyNumberFormat="1" applyFont="1" applyBorder="1" applyAlignment="1" applyProtection="1">
      <alignment horizontal="center" vertical="center"/>
    </xf>
    <xf numFmtId="41" fontId="9" fillId="0" borderId="0" xfId="1" applyNumberFormat="1" applyFont="1" applyAlignment="1" applyProtection="1">
      <alignment horizontal="center"/>
      <protection locked="0"/>
    </xf>
    <xf numFmtId="41" fontId="7" fillId="0" borderId="9" xfId="1" applyNumberFormat="1" applyFont="1" applyBorder="1" applyAlignment="1" applyProtection="1">
      <alignment horizontal="center" vertical="center"/>
    </xf>
    <xf numFmtId="41" fontId="7" fillId="0" borderId="16" xfId="1" applyNumberFormat="1" applyFont="1" applyBorder="1" applyAlignment="1" applyProtection="1">
      <alignment horizontal="center" vertical="center"/>
    </xf>
    <xf numFmtId="41" fontId="3" fillId="0" borderId="29" xfId="1" applyNumberFormat="1" applyFont="1" applyBorder="1" applyAlignment="1" applyProtection="1">
      <alignment horizontal="center" vertical="center"/>
    </xf>
    <xf numFmtId="41" fontId="3" fillId="0" borderId="30" xfId="1" applyNumberFormat="1" applyFont="1" applyBorder="1" applyAlignment="1" applyProtection="1">
      <alignment horizontal="center" vertical="center"/>
    </xf>
    <xf numFmtId="41" fontId="3" fillId="0" borderId="2" xfId="1" applyNumberFormat="1" applyFont="1" applyBorder="1" applyAlignment="1" applyProtection="1">
      <alignment horizontal="center" vertical="center"/>
    </xf>
    <xf numFmtId="41" fontId="3" fillId="0" borderId="31" xfId="1" applyNumberFormat="1" applyFont="1" applyBorder="1" applyAlignment="1" applyProtection="1">
      <alignment horizontal="center" vertical="center"/>
    </xf>
    <xf numFmtId="41" fontId="7" fillId="0" borderId="29" xfId="1" applyNumberFormat="1" applyFont="1" applyBorder="1" applyAlignment="1" applyProtection="1">
      <alignment horizontal="center" vertical="center"/>
    </xf>
    <xf numFmtId="41" fontId="7" fillId="0" borderId="30" xfId="1" applyNumberFormat="1" applyFont="1" applyBorder="1" applyAlignment="1" applyProtection="1">
      <alignment horizontal="center" vertical="center"/>
    </xf>
    <xf numFmtId="41" fontId="7" fillId="0" borderId="2" xfId="1" applyNumberFormat="1" applyFont="1" applyBorder="1" applyAlignment="1" applyProtection="1">
      <alignment horizontal="center" vertical="center"/>
    </xf>
    <xf numFmtId="41" fontId="7" fillId="0" borderId="31" xfId="1" applyNumberFormat="1" applyFont="1" applyBorder="1" applyAlignment="1" applyProtection="1">
      <alignment horizontal="center" vertical="center"/>
    </xf>
    <xf numFmtId="41" fontId="15" fillId="0" borderId="93" xfId="0" applyNumberFormat="1" applyFont="1" applyBorder="1" applyAlignment="1" applyProtection="1">
      <protection locked="0"/>
    </xf>
    <xf numFmtId="41" fontId="15" fillId="0" borderId="92" xfId="0" applyNumberFormat="1" applyFont="1" applyBorder="1" applyAlignment="1" applyProtection="1">
      <protection locked="0"/>
    </xf>
    <xf numFmtId="41" fontId="3" fillId="0" borderId="90" xfId="1" applyNumberFormat="1" applyFont="1" applyBorder="1" applyAlignment="1" applyProtection="1"/>
    <xf numFmtId="41" fontId="15" fillId="0" borderId="112" xfId="0" applyNumberFormat="1" applyFont="1" applyBorder="1" applyAlignment="1" applyProtection="1">
      <protection locked="0"/>
    </xf>
    <xf numFmtId="41" fontId="15" fillId="0" borderId="93" xfId="0" applyNumberFormat="1" applyFont="1" applyFill="1" applyBorder="1" applyAlignment="1" applyProtection="1">
      <protection locked="0"/>
    </xf>
    <xf numFmtId="41" fontId="15" fillId="0" borderId="92" xfId="0" applyNumberFormat="1" applyFont="1" applyFill="1" applyBorder="1" applyAlignment="1" applyProtection="1">
      <protection locked="0"/>
    </xf>
    <xf numFmtId="41" fontId="15" fillId="0" borderId="36" xfId="0" applyNumberFormat="1" applyFont="1" applyFill="1" applyBorder="1" applyAlignment="1" applyProtection="1">
      <protection locked="0"/>
    </xf>
    <xf numFmtId="41" fontId="15" fillId="0" borderId="112" xfId="0" applyNumberFormat="1" applyFont="1" applyFill="1" applyBorder="1" applyAlignment="1" applyProtection="1">
      <protection locked="0"/>
    </xf>
    <xf numFmtId="41" fontId="15" fillId="0" borderId="36" xfId="0" applyNumberFormat="1" applyFont="1" applyBorder="1" applyAlignment="1" applyProtection="1">
      <protection locked="0"/>
    </xf>
    <xf numFmtId="41" fontId="12" fillId="0" borderId="93" xfId="0" applyNumberFormat="1" applyFont="1" applyFill="1" applyBorder="1" applyAlignment="1" applyProtection="1">
      <protection locked="0"/>
    </xf>
    <xf numFmtId="41" fontId="12" fillId="0" borderId="92" xfId="0" applyNumberFormat="1" applyFont="1" applyFill="1" applyBorder="1" applyAlignment="1" applyProtection="1">
      <protection locked="0"/>
    </xf>
    <xf numFmtId="41" fontId="12" fillId="0" borderId="36" xfId="0" applyNumberFormat="1" applyFont="1" applyFill="1" applyBorder="1" applyAlignment="1" applyProtection="1">
      <protection locked="0"/>
    </xf>
    <xf numFmtId="41" fontId="12" fillId="0" borderId="93" xfId="0" applyNumberFormat="1" applyFont="1" applyFill="1" applyBorder="1" applyAlignment="1" applyProtection="1"/>
    <xf numFmtId="41" fontId="11" fillId="0" borderId="93" xfId="0" applyNumberFormat="1" applyFont="1" applyBorder="1" applyAlignment="1" applyProtection="1">
      <alignment shrinkToFit="1"/>
      <protection locked="0"/>
    </xf>
    <xf numFmtId="41" fontId="11" fillId="0" borderId="92" xfId="0" applyNumberFormat="1" applyFont="1" applyBorder="1" applyAlignment="1" applyProtection="1">
      <alignment shrinkToFit="1"/>
      <protection locked="0"/>
    </xf>
    <xf numFmtId="41" fontId="11" fillId="0" borderId="113" xfId="0" applyNumberFormat="1" applyFont="1" applyBorder="1" applyAlignment="1" applyProtection="1">
      <alignment shrinkToFit="1"/>
      <protection locked="0"/>
    </xf>
    <xf numFmtId="41" fontId="11" fillId="0" borderId="93" xfId="0" applyNumberFormat="1" applyFont="1" applyBorder="1" applyAlignment="1" applyProtection="1">
      <protection locked="0"/>
    </xf>
    <xf numFmtId="41" fontId="11" fillId="0" borderId="92" xfId="0" applyNumberFormat="1" applyFont="1" applyBorder="1" applyAlignment="1" applyProtection="1">
      <protection locked="0"/>
    </xf>
    <xf numFmtId="41" fontId="11" fillId="0" borderId="112" xfId="0" applyNumberFormat="1" applyFont="1" applyBorder="1" applyAlignment="1" applyProtection="1">
      <protection locked="0"/>
    </xf>
    <xf numFmtId="41" fontId="11" fillId="0" borderId="93" xfId="0" applyNumberFormat="1" applyFont="1" applyFill="1" applyBorder="1" applyAlignment="1" applyProtection="1">
      <protection locked="0"/>
    </xf>
    <xf numFmtId="41" fontId="11" fillId="0" borderId="92" xfId="0" applyNumberFormat="1" applyFont="1" applyFill="1" applyBorder="1" applyAlignment="1" applyProtection="1">
      <protection locked="0"/>
    </xf>
    <xf numFmtId="41" fontId="11" fillId="0" borderId="36" xfId="0" applyNumberFormat="1" applyFont="1" applyFill="1" applyBorder="1" applyAlignment="1" applyProtection="1">
      <protection locked="0"/>
    </xf>
    <xf numFmtId="41" fontId="11" fillId="0" borderId="59" xfId="0" applyNumberFormat="1" applyFont="1" applyBorder="1" applyAlignment="1" applyProtection="1">
      <protection locked="0"/>
    </xf>
    <xf numFmtId="41" fontId="11" fillId="0" borderId="38" xfId="0" applyNumberFormat="1" applyFont="1" applyBorder="1" applyAlignment="1" applyProtection="1">
      <protection locked="0"/>
    </xf>
    <xf numFmtId="41" fontId="11" fillId="0" borderId="59" xfId="0" applyNumberFormat="1" applyFont="1" applyFill="1" applyBorder="1" applyAlignment="1" applyProtection="1">
      <protection locked="0"/>
    </xf>
    <xf numFmtId="41" fontId="11" fillId="0" borderId="74" xfId="0" applyNumberFormat="1" applyFont="1" applyFill="1" applyBorder="1" applyAlignment="1" applyProtection="1">
      <protection locked="0"/>
    </xf>
    <xf numFmtId="41" fontId="11" fillId="0" borderId="59" xfId="0" applyNumberFormat="1" applyFont="1" applyBorder="1" applyAlignment="1" applyProtection="1">
      <alignment shrinkToFit="1"/>
      <protection locked="0"/>
    </xf>
    <xf numFmtId="41" fontId="11" fillId="0" borderId="28" xfId="0" applyNumberFormat="1" applyFont="1" applyBorder="1" applyAlignment="1" applyProtection="1">
      <protection locked="0"/>
    </xf>
    <xf numFmtId="41" fontId="15" fillId="0" borderId="23" xfId="0" applyNumberFormat="1" applyFont="1" applyBorder="1" applyAlignment="1" applyProtection="1">
      <protection locked="0"/>
    </xf>
    <xf numFmtId="41" fontId="15" fillId="0" borderId="114" xfId="0" applyNumberFormat="1" applyFont="1" applyBorder="1" applyAlignment="1" applyProtection="1">
      <protection locked="0"/>
    </xf>
    <xf numFmtId="41" fontId="15" fillId="0" borderId="55" xfId="1" applyNumberFormat="1" applyFont="1" applyBorder="1" applyAlignment="1" applyProtection="1"/>
    <xf numFmtId="41" fontId="15" fillId="0" borderId="93" xfId="1" applyNumberFormat="1" applyFont="1" applyBorder="1" applyAlignment="1" applyProtection="1"/>
    <xf numFmtId="41" fontId="15" fillId="0" borderId="112" xfId="1" applyNumberFormat="1" applyFont="1" applyFill="1" applyBorder="1" applyAlignment="1" applyProtection="1"/>
    <xf numFmtId="41" fontId="15" fillId="0" borderId="23" xfId="0" applyNumberFormat="1" applyFont="1" applyFill="1" applyBorder="1" applyAlignment="1" applyProtection="1">
      <protection locked="0"/>
    </xf>
    <xf numFmtId="41" fontId="15" fillId="0" borderId="114" xfId="0" applyNumberFormat="1" applyFont="1" applyFill="1" applyBorder="1" applyAlignment="1" applyProtection="1">
      <protection locked="0"/>
    </xf>
    <xf numFmtId="41" fontId="15" fillId="0" borderId="55" xfId="1" applyNumberFormat="1" applyFont="1" applyFill="1" applyBorder="1" applyAlignment="1" applyProtection="1"/>
    <xf numFmtId="41" fontId="15" fillId="0" borderId="93" xfId="1" applyNumberFormat="1" applyFont="1" applyFill="1" applyBorder="1" applyAlignment="1" applyProtection="1"/>
    <xf numFmtId="41" fontId="15" fillId="0" borderId="36" xfId="1" applyNumberFormat="1" applyFont="1" applyFill="1" applyBorder="1" applyAlignment="1" applyProtection="1"/>
    <xf numFmtId="41" fontId="12" fillId="0" borderId="23" xfId="0" applyNumberFormat="1" applyFont="1" applyFill="1" applyBorder="1" applyAlignment="1" applyProtection="1">
      <protection locked="0"/>
    </xf>
    <xf numFmtId="41" fontId="12" fillId="0" borderId="114" xfId="0" applyNumberFormat="1" applyFont="1" applyFill="1" applyBorder="1" applyAlignment="1" applyProtection="1">
      <protection locked="0"/>
    </xf>
    <xf numFmtId="41" fontId="12" fillId="0" borderId="55" xfId="1" applyNumberFormat="1" applyFont="1" applyFill="1" applyBorder="1" applyAlignment="1" applyProtection="1"/>
    <xf numFmtId="41" fontId="12" fillId="0" borderId="93" xfId="1" applyNumberFormat="1" applyFont="1" applyFill="1" applyBorder="1" applyAlignment="1" applyProtection="1"/>
    <xf numFmtId="41" fontId="12" fillId="0" borderId="113" xfId="1" applyNumberFormat="1" applyFont="1" applyFill="1" applyBorder="1" applyAlignment="1" applyProtection="1"/>
    <xf numFmtId="41" fontId="11" fillId="0" borderId="23" xfId="0" applyNumberFormat="1" applyFont="1" applyBorder="1" applyAlignment="1" applyProtection="1">
      <alignment shrinkToFit="1"/>
      <protection locked="0"/>
    </xf>
    <xf numFmtId="41" fontId="11" fillId="0" borderId="114" xfId="0" applyNumberFormat="1" applyFont="1" applyBorder="1" applyAlignment="1" applyProtection="1">
      <alignment shrinkToFit="1"/>
      <protection locked="0"/>
    </xf>
    <xf numFmtId="41" fontId="11" fillId="0" borderId="55" xfId="1" applyNumberFormat="1" applyFont="1" applyBorder="1" applyAlignment="1" applyProtection="1">
      <alignment shrinkToFit="1"/>
    </xf>
    <xf numFmtId="41" fontId="11" fillId="0" borderId="93" xfId="1" applyNumberFormat="1" applyFont="1" applyBorder="1" applyAlignment="1" applyProtection="1">
      <alignment shrinkToFit="1"/>
    </xf>
    <xf numFmtId="41" fontId="15" fillId="0" borderId="113" xfId="1" applyNumberFormat="1" applyFont="1" applyFill="1" applyBorder="1" applyAlignment="1" applyProtection="1">
      <alignment shrinkToFit="1"/>
    </xf>
    <xf numFmtId="41" fontId="11" fillId="0" borderId="95" xfId="0" applyNumberFormat="1" applyFont="1" applyFill="1" applyBorder="1" applyAlignment="1" applyProtection="1">
      <protection locked="0"/>
    </xf>
    <xf numFmtId="41" fontId="11" fillId="0" borderId="23" xfId="0" applyNumberFormat="1" applyFont="1" applyFill="1" applyBorder="1" applyAlignment="1" applyProtection="1">
      <protection locked="0"/>
    </xf>
    <xf numFmtId="41" fontId="11" fillId="0" borderId="114" xfId="0" applyNumberFormat="1" applyFont="1" applyFill="1" applyBorder="1" applyAlignment="1" applyProtection="1">
      <protection locked="0"/>
    </xf>
    <xf numFmtId="177" fontId="16" fillId="0" borderId="55" xfId="1" applyNumberFormat="1" applyFont="1" applyFill="1" applyBorder="1" applyAlignment="1" applyProtection="1">
      <alignment shrinkToFit="1"/>
    </xf>
    <xf numFmtId="177" fontId="16" fillId="0" borderId="93" xfId="1" applyNumberFormat="1" applyFont="1" applyFill="1" applyBorder="1" applyAlignment="1" applyProtection="1">
      <alignment shrinkToFit="1"/>
    </xf>
    <xf numFmtId="178" fontId="16" fillId="0" borderId="36" xfId="1" applyNumberFormat="1" applyFont="1" applyFill="1" applyBorder="1" applyAlignment="1" applyProtection="1">
      <alignment shrinkToFit="1"/>
    </xf>
    <xf numFmtId="41" fontId="11" fillId="0" borderId="47" xfId="0" applyNumberFormat="1" applyFont="1" applyBorder="1" applyAlignment="1" applyProtection="1">
      <protection locked="0"/>
    </xf>
    <xf numFmtId="41" fontId="11" fillId="0" borderId="82" xfId="0" applyNumberFormat="1" applyFont="1" applyBorder="1" applyAlignment="1" applyProtection="1">
      <protection locked="0"/>
    </xf>
    <xf numFmtId="41" fontId="12" fillId="0" borderId="26" xfId="0" applyNumberFormat="1" applyFont="1" applyBorder="1" applyAlignment="1" applyProtection="1"/>
    <xf numFmtId="41" fontId="12" fillId="0" borderId="25" xfId="0" applyNumberFormat="1" applyFont="1" applyBorder="1" applyAlignment="1" applyProtection="1"/>
    <xf numFmtId="41" fontId="12" fillId="0" borderId="115" xfId="0" applyNumberFormat="1" applyFont="1" applyBorder="1" applyAlignment="1" applyProtection="1"/>
    <xf numFmtId="41" fontId="12" fillId="0" borderId="26" xfId="0" applyNumberFormat="1" applyFont="1" applyFill="1" applyBorder="1" applyAlignment="1" applyProtection="1"/>
    <xf numFmtId="41" fontId="12" fillId="0" borderId="115" xfId="0" applyNumberFormat="1" applyFont="1" applyFill="1" applyBorder="1" applyAlignment="1" applyProtection="1"/>
    <xf numFmtId="41" fontId="11" fillId="0" borderId="78" xfId="0" applyNumberFormat="1" applyFont="1" applyBorder="1" applyAlignment="1" applyProtection="1">
      <protection locked="0"/>
    </xf>
    <xf numFmtId="41" fontId="11" fillId="0" borderId="26" xfId="1" applyNumberFormat="1" applyFont="1" applyFill="1" applyBorder="1" applyAlignment="1" applyProtection="1">
      <alignment shrinkToFit="1"/>
    </xf>
    <xf numFmtId="41" fontId="11" fillId="0" borderId="25" xfId="1" applyNumberFormat="1" applyFont="1" applyFill="1" applyBorder="1" applyAlignment="1" applyProtection="1">
      <alignment shrinkToFit="1"/>
    </xf>
    <xf numFmtId="41" fontId="12" fillId="0" borderId="115" xfId="0" applyNumberFormat="1" applyFont="1" applyFill="1" applyBorder="1" applyAlignment="1" applyProtection="1">
      <alignment shrinkToFit="1"/>
    </xf>
    <xf numFmtId="41" fontId="3" fillId="0" borderId="78" xfId="0" applyNumberFormat="1" applyFont="1" applyBorder="1" applyAlignment="1" applyProtection="1">
      <protection locked="0"/>
    </xf>
    <xf numFmtId="177" fontId="14" fillId="0" borderId="26" xfId="0" applyNumberFormat="1" applyFont="1" applyBorder="1" applyAlignment="1" applyProtection="1"/>
    <xf numFmtId="178" fontId="14" fillId="0" borderId="115" xfId="0" applyNumberFormat="1" applyFont="1" applyBorder="1" applyAlignment="1" applyProtection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368;&#32066;&#12305;H25&#39770;&#31278;&#215;&#26376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㈱塩釜"/>
      <sheetName val="機船"/>
      <sheetName val="気仙沼漁協"/>
      <sheetName val="石巻第１"/>
      <sheetName val="石巻第２"/>
      <sheetName val="女川"/>
      <sheetName val="南三陸"/>
      <sheetName val="閖上"/>
      <sheetName val="亘理"/>
      <sheetName val="牡鹿"/>
      <sheetName val="七ヶ浜"/>
      <sheetName val="塩釜合計"/>
      <sheetName val="石巻合計"/>
    </sheetNames>
    <sheetDataSet>
      <sheetData sheetId="0"/>
      <sheetData sheetId="1">
        <row r="82">
          <cell r="D82">
            <v>1991.4124737700765</v>
          </cell>
        </row>
        <row r="96">
          <cell r="D96">
            <v>4.3260007033347421</v>
          </cell>
        </row>
        <row r="98">
          <cell r="D98">
            <v>9240.0036022687236</v>
          </cell>
        </row>
        <row r="104">
          <cell r="D104">
            <v>1028.5381672229562</v>
          </cell>
        </row>
        <row r="114">
          <cell r="D114">
            <v>84.220513692834857</v>
          </cell>
        </row>
      </sheetData>
      <sheetData sheetId="2">
        <row r="35">
          <cell r="D35">
            <v>0.34699999999999998</v>
          </cell>
        </row>
        <row r="45">
          <cell r="D45">
            <v>32.557000000000002</v>
          </cell>
        </row>
        <row r="82">
          <cell r="D82">
            <v>1017.796</v>
          </cell>
        </row>
        <row r="90">
          <cell r="D90">
            <v>29.126999999999999</v>
          </cell>
        </row>
        <row r="98">
          <cell r="D98">
            <v>430.863</v>
          </cell>
        </row>
        <row r="104">
          <cell r="D104">
            <v>142.91399999999999</v>
          </cell>
        </row>
        <row r="114">
          <cell r="D114">
            <v>23.141999999999999</v>
          </cell>
        </row>
      </sheetData>
      <sheetData sheetId="3">
        <row r="5">
          <cell r="D5">
            <v>187.26900000000001</v>
          </cell>
        </row>
        <row r="45">
          <cell r="D45">
            <v>8.7219999999999995</v>
          </cell>
        </row>
        <row r="80">
          <cell r="D80">
            <v>2943.837</v>
          </cell>
        </row>
        <row r="96">
          <cell r="D96">
            <v>5.98</v>
          </cell>
        </row>
        <row r="98">
          <cell r="D98">
            <v>4742.7449999999999</v>
          </cell>
        </row>
        <row r="104">
          <cell r="D104">
            <v>3385.7469999999998</v>
          </cell>
        </row>
        <row r="114">
          <cell r="D114">
            <v>236.65</v>
          </cell>
        </row>
      </sheetData>
      <sheetData sheetId="4">
        <row r="5">
          <cell r="D5">
            <v>45972.203000000001</v>
          </cell>
        </row>
        <row r="35">
          <cell r="D35">
            <v>14257.523999999999</v>
          </cell>
        </row>
        <row r="45">
          <cell r="D45">
            <v>127.84399999999999</v>
          </cell>
        </row>
        <row r="82">
          <cell r="D82">
            <v>19291.173999999999</v>
          </cell>
        </row>
        <row r="90">
          <cell r="D90">
            <v>18.774000000000001</v>
          </cell>
        </row>
        <row r="98">
          <cell r="D98">
            <v>18522.794000000002</v>
          </cell>
        </row>
        <row r="104">
          <cell r="D104">
            <v>8830.6309999999994</v>
          </cell>
        </row>
        <row r="114">
          <cell r="D114">
            <v>12237.552</v>
          </cell>
        </row>
      </sheetData>
      <sheetData sheetId="5"/>
      <sheetData sheetId="6">
        <row r="5">
          <cell r="D5">
            <v>52329.639000000003</v>
          </cell>
        </row>
        <row r="35">
          <cell r="D35">
            <v>278.90300000000002</v>
          </cell>
        </row>
        <row r="45">
          <cell r="D45">
            <v>14.004</v>
          </cell>
        </row>
        <row r="82">
          <cell r="D82">
            <v>1799.855</v>
          </cell>
        </row>
        <row r="90">
          <cell r="D90">
            <v>1.26</v>
          </cell>
        </row>
        <row r="98">
          <cell r="D98">
            <v>2711.6669999999999</v>
          </cell>
        </row>
        <row r="104">
          <cell r="D104">
            <v>876.88</v>
          </cell>
        </row>
        <row r="114">
          <cell r="D114">
            <v>1.103</v>
          </cell>
        </row>
      </sheetData>
      <sheetData sheetId="7">
        <row r="5">
          <cell r="D5">
            <v>930.71900000000005</v>
          </cell>
        </row>
        <row r="35">
          <cell r="D35">
            <v>20.79</v>
          </cell>
        </row>
        <row r="45">
          <cell r="D45">
            <v>0.73499999999999999</v>
          </cell>
        </row>
        <row r="82">
          <cell r="D82">
            <v>1882.8989999999999</v>
          </cell>
        </row>
        <row r="98">
          <cell r="D98">
            <v>3548.6019999999999</v>
          </cell>
        </row>
        <row r="104">
          <cell r="D104">
            <v>2824.8679999999999</v>
          </cell>
        </row>
        <row r="114">
          <cell r="D114">
            <v>10.343999999999999</v>
          </cell>
        </row>
      </sheetData>
      <sheetData sheetId="8">
        <row r="82">
          <cell r="D82">
            <v>5.5819999999999999</v>
          </cell>
        </row>
        <row r="98">
          <cell r="D98">
            <v>50.375</v>
          </cell>
        </row>
      </sheetData>
      <sheetData sheetId="9">
        <row r="35">
          <cell r="D35">
            <v>18.442</v>
          </cell>
        </row>
        <row r="82">
          <cell r="D82">
            <v>2496.1819999999998</v>
          </cell>
        </row>
        <row r="98">
          <cell r="D98">
            <v>100.11</v>
          </cell>
        </row>
        <row r="104">
          <cell r="D104">
            <v>63.451000000000001</v>
          </cell>
        </row>
      </sheetData>
      <sheetData sheetId="10">
        <row r="82">
          <cell r="D82">
            <v>406.91300000000001</v>
          </cell>
        </row>
        <row r="98">
          <cell r="D98">
            <v>657.37</v>
          </cell>
        </row>
        <row r="104">
          <cell r="D104">
            <v>592.14700000000005</v>
          </cell>
        </row>
      </sheetData>
      <sheetData sheetId="11">
        <row r="82">
          <cell r="D82">
            <v>2324.9760000000001</v>
          </cell>
        </row>
        <row r="98">
          <cell r="D98">
            <v>1828.41</v>
          </cell>
        </row>
        <row r="104">
          <cell r="D104">
            <v>13.59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8"/>
  <sheetViews>
    <sheetView topLeftCell="A112" zoomScale="50" zoomScaleNormal="50" workbookViewId="0">
      <selection activeCell="Q112" sqref="Q1:Q1048576"/>
    </sheetView>
  </sheetViews>
  <sheetFormatPr defaultColWidth="13.375" defaultRowHeight="18.75"/>
  <cols>
    <col min="1" max="1" width="5.875" style="59" customWidth="1"/>
    <col min="2" max="2" width="21.25" style="59" customWidth="1"/>
    <col min="3" max="3" width="11.25" style="59" customWidth="1"/>
    <col min="4" max="16" width="19.625" style="59" customWidth="1"/>
    <col min="17" max="17" width="23" style="2" customWidth="1"/>
    <col min="18" max="18" width="0.125" style="59" hidden="1" customWidth="1"/>
    <col min="19" max="37" width="17.375" style="59" customWidth="1"/>
    <col min="38" max="256" width="13.375" style="59"/>
    <col min="257" max="257" width="5.875" style="59" customWidth="1"/>
    <col min="258" max="258" width="21.25" style="59" customWidth="1"/>
    <col min="259" max="259" width="11.25" style="59" customWidth="1"/>
    <col min="260" max="273" width="19.625" style="59" customWidth="1"/>
    <col min="274" max="274" width="0" style="59" hidden="1" customWidth="1"/>
    <col min="275" max="293" width="17.375" style="59" customWidth="1"/>
    <col min="294" max="512" width="13.375" style="59"/>
    <col min="513" max="513" width="5.875" style="59" customWidth="1"/>
    <col min="514" max="514" width="21.25" style="59" customWidth="1"/>
    <col min="515" max="515" width="11.25" style="59" customWidth="1"/>
    <col min="516" max="529" width="19.625" style="59" customWidth="1"/>
    <col min="530" max="530" width="0" style="59" hidden="1" customWidth="1"/>
    <col min="531" max="549" width="17.375" style="59" customWidth="1"/>
    <col min="550" max="768" width="13.375" style="59"/>
    <col min="769" max="769" width="5.875" style="59" customWidth="1"/>
    <col min="770" max="770" width="21.25" style="59" customWidth="1"/>
    <col min="771" max="771" width="11.25" style="59" customWidth="1"/>
    <col min="772" max="785" width="19.625" style="59" customWidth="1"/>
    <col min="786" max="786" width="0" style="59" hidden="1" customWidth="1"/>
    <col min="787" max="805" width="17.375" style="59" customWidth="1"/>
    <col min="806" max="1024" width="13.375" style="59"/>
    <col min="1025" max="1025" width="5.875" style="59" customWidth="1"/>
    <col min="1026" max="1026" width="21.25" style="59" customWidth="1"/>
    <col min="1027" max="1027" width="11.25" style="59" customWidth="1"/>
    <col min="1028" max="1041" width="19.625" style="59" customWidth="1"/>
    <col min="1042" max="1042" width="0" style="59" hidden="1" customWidth="1"/>
    <col min="1043" max="1061" width="17.375" style="59" customWidth="1"/>
    <col min="1062" max="1280" width="13.375" style="59"/>
    <col min="1281" max="1281" width="5.875" style="59" customWidth="1"/>
    <col min="1282" max="1282" width="21.25" style="59" customWidth="1"/>
    <col min="1283" max="1283" width="11.25" style="59" customWidth="1"/>
    <col min="1284" max="1297" width="19.625" style="59" customWidth="1"/>
    <col min="1298" max="1298" width="0" style="59" hidden="1" customWidth="1"/>
    <col min="1299" max="1317" width="17.375" style="59" customWidth="1"/>
    <col min="1318" max="1536" width="13.375" style="59"/>
    <col min="1537" max="1537" width="5.875" style="59" customWidth="1"/>
    <col min="1538" max="1538" width="21.25" style="59" customWidth="1"/>
    <col min="1539" max="1539" width="11.25" style="59" customWidth="1"/>
    <col min="1540" max="1553" width="19.625" style="59" customWidth="1"/>
    <col min="1554" max="1554" width="0" style="59" hidden="1" customWidth="1"/>
    <col min="1555" max="1573" width="17.375" style="59" customWidth="1"/>
    <col min="1574" max="1792" width="13.375" style="59"/>
    <col min="1793" max="1793" width="5.875" style="59" customWidth="1"/>
    <col min="1794" max="1794" width="21.25" style="59" customWidth="1"/>
    <col min="1795" max="1795" width="11.25" style="59" customWidth="1"/>
    <col min="1796" max="1809" width="19.625" style="59" customWidth="1"/>
    <col min="1810" max="1810" width="0" style="59" hidden="1" customWidth="1"/>
    <col min="1811" max="1829" width="17.375" style="59" customWidth="1"/>
    <col min="1830" max="2048" width="13.375" style="59"/>
    <col min="2049" max="2049" width="5.875" style="59" customWidth="1"/>
    <col min="2050" max="2050" width="21.25" style="59" customWidth="1"/>
    <col min="2051" max="2051" width="11.25" style="59" customWidth="1"/>
    <col min="2052" max="2065" width="19.625" style="59" customWidth="1"/>
    <col min="2066" max="2066" width="0" style="59" hidden="1" customWidth="1"/>
    <col min="2067" max="2085" width="17.375" style="59" customWidth="1"/>
    <col min="2086" max="2304" width="13.375" style="59"/>
    <col min="2305" max="2305" width="5.875" style="59" customWidth="1"/>
    <col min="2306" max="2306" width="21.25" style="59" customWidth="1"/>
    <col min="2307" max="2307" width="11.25" style="59" customWidth="1"/>
    <col min="2308" max="2321" width="19.625" style="59" customWidth="1"/>
    <col min="2322" max="2322" width="0" style="59" hidden="1" customWidth="1"/>
    <col min="2323" max="2341" width="17.375" style="59" customWidth="1"/>
    <col min="2342" max="2560" width="13.375" style="59"/>
    <col min="2561" max="2561" width="5.875" style="59" customWidth="1"/>
    <col min="2562" max="2562" width="21.25" style="59" customWidth="1"/>
    <col min="2563" max="2563" width="11.25" style="59" customWidth="1"/>
    <col min="2564" max="2577" width="19.625" style="59" customWidth="1"/>
    <col min="2578" max="2578" width="0" style="59" hidden="1" customWidth="1"/>
    <col min="2579" max="2597" width="17.375" style="59" customWidth="1"/>
    <col min="2598" max="2816" width="13.375" style="59"/>
    <col min="2817" max="2817" width="5.875" style="59" customWidth="1"/>
    <col min="2818" max="2818" width="21.25" style="59" customWidth="1"/>
    <col min="2819" max="2819" width="11.25" style="59" customWidth="1"/>
    <col min="2820" max="2833" width="19.625" style="59" customWidth="1"/>
    <col min="2834" max="2834" width="0" style="59" hidden="1" customWidth="1"/>
    <col min="2835" max="2853" width="17.375" style="59" customWidth="1"/>
    <col min="2854" max="3072" width="13.375" style="59"/>
    <col min="3073" max="3073" width="5.875" style="59" customWidth="1"/>
    <col min="3074" max="3074" width="21.25" style="59" customWidth="1"/>
    <col min="3075" max="3075" width="11.25" style="59" customWidth="1"/>
    <col min="3076" max="3089" width="19.625" style="59" customWidth="1"/>
    <col min="3090" max="3090" width="0" style="59" hidden="1" customWidth="1"/>
    <col min="3091" max="3109" width="17.375" style="59" customWidth="1"/>
    <col min="3110" max="3328" width="13.375" style="59"/>
    <col min="3329" max="3329" width="5.875" style="59" customWidth="1"/>
    <col min="3330" max="3330" width="21.25" style="59" customWidth="1"/>
    <col min="3331" max="3331" width="11.25" style="59" customWidth="1"/>
    <col min="3332" max="3345" width="19.625" style="59" customWidth="1"/>
    <col min="3346" max="3346" width="0" style="59" hidden="1" customWidth="1"/>
    <col min="3347" max="3365" width="17.375" style="59" customWidth="1"/>
    <col min="3366" max="3584" width="13.375" style="59"/>
    <col min="3585" max="3585" width="5.875" style="59" customWidth="1"/>
    <col min="3586" max="3586" width="21.25" style="59" customWidth="1"/>
    <col min="3587" max="3587" width="11.25" style="59" customWidth="1"/>
    <col min="3588" max="3601" width="19.625" style="59" customWidth="1"/>
    <col min="3602" max="3602" width="0" style="59" hidden="1" customWidth="1"/>
    <col min="3603" max="3621" width="17.375" style="59" customWidth="1"/>
    <col min="3622" max="3840" width="13.375" style="59"/>
    <col min="3841" max="3841" width="5.875" style="59" customWidth="1"/>
    <col min="3842" max="3842" width="21.25" style="59" customWidth="1"/>
    <col min="3843" max="3843" width="11.25" style="59" customWidth="1"/>
    <col min="3844" max="3857" width="19.625" style="59" customWidth="1"/>
    <col min="3858" max="3858" width="0" style="59" hidden="1" customWidth="1"/>
    <col min="3859" max="3877" width="17.375" style="59" customWidth="1"/>
    <col min="3878" max="4096" width="13.375" style="59"/>
    <col min="4097" max="4097" width="5.875" style="59" customWidth="1"/>
    <col min="4098" max="4098" width="21.25" style="59" customWidth="1"/>
    <col min="4099" max="4099" width="11.25" style="59" customWidth="1"/>
    <col min="4100" max="4113" width="19.625" style="59" customWidth="1"/>
    <col min="4114" max="4114" width="0" style="59" hidden="1" customWidth="1"/>
    <col min="4115" max="4133" width="17.375" style="59" customWidth="1"/>
    <col min="4134" max="4352" width="13.375" style="59"/>
    <col min="4353" max="4353" width="5.875" style="59" customWidth="1"/>
    <col min="4354" max="4354" width="21.25" style="59" customWidth="1"/>
    <col min="4355" max="4355" width="11.25" style="59" customWidth="1"/>
    <col min="4356" max="4369" width="19.625" style="59" customWidth="1"/>
    <col min="4370" max="4370" width="0" style="59" hidden="1" customWidth="1"/>
    <col min="4371" max="4389" width="17.375" style="59" customWidth="1"/>
    <col min="4390" max="4608" width="13.375" style="59"/>
    <col min="4609" max="4609" width="5.875" style="59" customWidth="1"/>
    <col min="4610" max="4610" width="21.25" style="59" customWidth="1"/>
    <col min="4611" max="4611" width="11.25" style="59" customWidth="1"/>
    <col min="4612" max="4625" width="19.625" style="59" customWidth="1"/>
    <col min="4626" max="4626" width="0" style="59" hidden="1" customWidth="1"/>
    <col min="4627" max="4645" width="17.375" style="59" customWidth="1"/>
    <col min="4646" max="4864" width="13.375" style="59"/>
    <col min="4865" max="4865" width="5.875" style="59" customWidth="1"/>
    <col min="4866" max="4866" width="21.25" style="59" customWidth="1"/>
    <col min="4867" max="4867" width="11.25" style="59" customWidth="1"/>
    <col min="4868" max="4881" width="19.625" style="59" customWidth="1"/>
    <col min="4882" max="4882" width="0" style="59" hidden="1" customWidth="1"/>
    <col min="4883" max="4901" width="17.375" style="59" customWidth="1"/>
    <col min="4902" max="5120" width="13.375" style="59"/>
    <col min="5121" max="5121" width="5.875" style="59" customWidth="1"/>
    <col min="5122" max="5122" width="21.25" style="59" customWidth="1"/>
    <col min="5123" max="5123" width="11.25" style="59" customWidth="1"/>
    <col min="5124" max="5137" width="19.625" style="59" customWidth="1"/>
    <col min="5138" max="5138" width="0" style="59" hidden="1" customWidth="1"/>
    <col min="5139" max="5157" width="17.375" style="59" customWidth="1"/>
    <col min="5158" max="5376" width="13.375" style="59"/>
    <col min="5377" max="5377" width="5.875" style="59" customWidth="1"/>
    <col min="5378" max="5378" width="21.25" style="59" customWidth="1"/>
    <col min="5379" max="5379" width="11.25" style="59" customWidth="1"/>
    <col min="5380" max="5393" width="19.625" style="59" customWidth="1"/>
    <col min="5394" max="5394" width="0" style="59" hidden="1" customWidth="1"/>
    <col min="5395" max="5413" width="17.375" style="59" customWidth="1"/>
    <col min="5414" max="5632" width="13.375" style="59"/>
    <col min="5633" max="5633" width="5.875" style="59" customWidth="1"/>
    <col min="5634" max="5634" width="21.25" style="59" customWidth="1"/>
    <col min="5635" max="5635" width="11.25" style="59" customWidth="1"/>
    <col min="5636" max="5649" width="19.625" style="59" customWidth="1"/>
    <col min="5650" max="5650" width="0" style="59" hidden="1" customWidth="1"/>
    <col min="5651" max="5669" width="17.375" style="59" customWidth="1"/>
    <col min="5670" max="5888" width="13.375" style="59"/>
    <col min="5889" max="5889" width="5.875" style="59" customWidth="1"/>
    <col min="5890" max="5890" width="21.25" style="59" customWidth="1"/>
    <col min="5891" max="5891" width="11.25" style="59" customWidth="1"/>
    <col min="5892" max="5905" width="19.625" style="59" customWidth="1"/>
    <col min="5906" max="5906" width="0" style="59" hidden="1" customWidth="1"/>
    <col min="5907" max="5925" width="17.375" style="59" customWidth="1"/>
    <col min="5926" max="6144" width="13.375" style="59"/>
    <col min="6145" max="6145" width="5.875" style="59" customWidth="1"/>
    <col min="6146" max="6146" width="21.25" style="59" customWidth="1"/>
    <col min="6147" max="6147" width="11.25" style="59" customWidth="1"/>
    <col min="6148" max="6161" width="19.625" style="59" customWidth="1"/>
    <col min="6162" max="6162" width="0" style="59" hidden="1" customWidth="1"/>
    <col min="6163" max="6181" width="17.375" style="59" customWidth="1"/>
    <col min="6182" max="6400" width="13.375" style="59"/>
    <col min="6401" max="6401" width="5.875" style="59" customWidth="1"/>
    <col min="6402" max="6402" width="21.25" style="59" customWidth="1"/>
    <col min="6403" max="6403" width="11.25" style="59" customWidth="1"/>
    <col min="6404" max="6417" width="19.625" style="59" customWidth="1"/>
    <col min="6418" max="6418" width="0" style="59" hidden="1" customWidth="1"/>
    <col min="6419" max="6437" width="17.375" style="59" customWidth="1"/>
    <col min="6438" max="6656" width="13.375" style="59"/>
    <col min="6657" max="6657" width="5.875" style="59" customWidth="1"/>
    <col min="6658" max="6658" width="21.25" style="59" customWidth="1"/>
    <col min="6659" max="6659" width="11.25" style="59" customWidth="1"/>
    <col min="6660" max="6673" width="19.625" style="59" customWidth="1"/>
    <col min="6674" max="6674" width="0" style="59" hidden="1" customWidth="1"/>
    <col min="6675" max="6693" width="17.375" style="59" customWidth="1"/>
    <col min="6694" max="6912" width="13.375" style="59"/>
    <col min="6913" max="6913" width="5.875" style="59" customWidth="1"/>
    <col min="6914" max="6914" width="21.25" style="59" customWidth="1"/>
    <col min="6915" max="6915" width="11.25" style="59" customWidth="1"/>
    <col min="6916" max="6929" width="19.625" style="59" customWidth="1"/>
    <col min="6930" max="6930" width="0" style="59" hidden="1" customWidth="1"/>
    <col min="6931" max="6949" width="17.375" style="59" customWidth="1"/>
    <col min="6950" max="7168" width="13.375" style="59"/>
    <col min="7169" max="7169" width="5.875" style="59" customWidth="1"/>
    <col min="7170" max="7170" width="21.25" style="59" customWidth="1"/>
    <col min="7171" max="7171" width="11.25" style="59" customWidth="1"/>
    <col min="7172" max="7185" width="19.625" style="59" customWidth="1"/>
    <col min="7186" max="7186" width="0" style="59" hidden="1" customWidth="1"/>
    <col min="7187" max="7205" width="17.375" style="59" customWidth="1"/>
    <col min="7206" max="7424" width="13.375" style="59"/>
    <col min="7425" max="7425" width="5.875" style="59" customWidth="1"/>
    <col min="7426" max="7426" width="21.25" style="59" customWidth="1"/>
    <col min="7427" max="7427" width="11.25" style="59" customWidth="1"/>
    <col min="7428" max="7441" width="19.625" style="59" customWidth="1"/>
    <col min="7442" max="7442" width="0" style="59" hidden="1" customWidth="1"/>
    <col min="7443" max="7461" width="17.375" style="59" customWidth="1"/>
    <col min="7462" max="7680" width="13.375" style="59"/>
    <col min="7681" max="7681" width="5.875" style="59" customWidth="1"/>
    <col min="7682" max="7682" width="21.25" style="59" customWidth="1"/>
    <col min="7683" max="7683" width="11.25" style="59" customWidth="1"/>
    <col min="7684" max="7697" width="19.625" style="59" customWidth="1"/>
    <col min="7698" max="7698" width="0" style="59" hidden="1" customWidth="1"/>
    <col min="7699" max="7717" width="17.375" style="59" customWidth="1"/>
    <col min="7718" max="7936" width="13.375" style="59"/>
    <col min="7937" max="7937" width="5.875" style="59" customWidth="1"/>
    <col min="7938" max="7938" width="21.25" style="59" customWidth="1"/>
    <col min="7939" max="7939" width="11.25" style="59" customWidth="1"/>
    <col min="7940" max="7953" width="19.625" style="59" customWidth="1"/>
    <col min="7954" max="7954" width="0" style="59" hidden="1" customWidth="1"/>
    <col min="7955" max="7973" width="17.375" style="59" customWidth="1"/>
    <col min="7974" max="8192" width="13.375" style="59"/>
    <col min="8193" max="8193" width="5.875" style="59" customWidth="1"/>
    <col min="8194" max="8194" width="21.25" style="59" customWidth="1"/>
    <col min="8195" max="8195" width="11.25" style="59" customWidth="1"/>
    <col min="8196" max="8209" width="19.625" style="59" customWidth="1"/>
    <col min="8210" max="8210" width="0" style="59" hidden="1" customWidth="1"/>
    <col min="8211" max="8229" width="17.375" style="59" customWidth="1"/>
    <col min="8230" max="8448" width="13.375" style="59"/>
    <col min="8449" max="8449" width="5.875" style="59" customWidth="1"/>
    <col min="8450" max="8450" width="21.25" style="59" customWidth="1"/>
    <col min="8451" max="8451" width="11.25" style="59" customWidth="1"/>
    <col min="8452" max="8465" width="19.625" style="59" customWidth="1"/>
    <col min="8466" max="8466" width="0" style="59" hidden="1" customWidth="1"/>
    <col min="8467" max="8485" width="17.375" style="59" customWidth="1"/>
    <col min="8486" max="8704" width="13.375" style="59"/>
    <col min="8705" max="8705" width="5.875" style="59" customWidth="1"/>
    <col min="8706" max="8706" width="21.25" style="59" customWidth="1"/>
    <col min="8707" max="8707" width="11.25" style="59" customWidth="1"/>
    <col min="8708" max="8721" width="19.625" style="59" customWidth="1"/>
    <col min="8722" max="8722" width="0" style="59" hidden="1" customWidth="1"/>
    <col min="8723" max="8741" width="17.375" style="59" customWidth="1"/>
    <col min="8742" max="8960" width="13.375" style="59"/>
    <col min="8961" max="8961" width="5.875" style="59" customWidth="1"/>
    <col min="8962" max="8962" width="21.25" style="59" customWidth="1"/>
    <col min="8963" max="8963" width="11.25" style="59" customWidth="1"/>
    <col min="8964" max="8977" width="19.625" style="59" customWidth="1"/>
    <col min="8978" max="8978" width="0" style="59" hidden="1" customWidth="1"/>
    <col min="8979" max="8997" width="17.375" style="59" customWidth="1"/>
    <col min="8998" max="9216" width="13.375" style="59"/>
    <col min="9217" max="9217" width="5.875" style="59" customWidth="1"/>
    <col min="9218" max="9218" width="21.25" style="59" customWidth="1"/>
    <col min="9219" max="9219" width="11.25" style="59" customWidth="1"/>
    <col min="9220" max="9233" width="19.625" style="59" customWidth="1"/>
    <col min="9234" max="9234" width="0" style="59" hidden="1" customWidth="1"/>
    <col min="9235" max="9253" width="17.375" style="59" customWidth="1"/>
    <col min="9254" max="9472" width="13.375" style="59"/>
    <col min="9473" max="9473" width="5.875" style="59" customWidth="1"/>
    <col min="9474" max="9474" width="21.25" style="59" customWidth="1"/>
    <col min="9475" max="9475" width="11.25" style="59" customWidth="1"/>
    <col min="9476" max="9489" width="19.625" style="59" customWidth="1"/>
    <col min="9490" max="9490" width="0" style="59" hidden="1" customWidth="1"/>
    <col min="9491" max="9509" width="17.375" style="59" customWidth="1"/>
    <col min="9510" max="9728" width="13.375" style="59"/>
    <col min="9729" max="9729" width="5.875" style="59" customWidth="1"/>
    <col min="9730" max="9730" width="21.25" style="59" customWidth="1"/>
    <col min="9731" max="9731" width="11.25" style="59" customWidth="1"/>
    <col min="9732" max="9745" width="19.625" style="59" customWidth="1"/>
    <col min="9746" max="9746" width="0" style="59" hidden="1" customWidth="1"/>
    <col min="9747" max="9765" width="17.375" style="59" customWidth="1"/>
    <col min="9766" max="9984" width="13.375" style="59"/>
    <col min="9985" max="9985" width="5.875" style="59" customWidth="1"/>
    <col min="9986" max="9986" width="21.25" style="59" customWidth="1"/>
    <col min="9987" max="9987" width="11.25" style="59" customWidth="1"/>
    <col min="9988" max="10001" width="19.625" style="59" customWidth="1"/>
    <col min="10002" max="10002" width="0" style="59" hidden="1" customWidth="1"/>
    <col min="10003" max="10021" width="17.375" style="59" customWidth="1"/>
    <col min="10022" max="10240" width="13.375" style="59"/>
    <col min="10241" max="10241" width="5.875" style="59" customWidth="1"/>
    <col min="10242" max="10242" width="21.25" style="59" customWidth="1"/>
    <col min="10243" max="10243" width="11.25" style="59" customWidth="1"/>
    <col min="10244" max="10257" width="19.625" style="59" customWidth="1"/>
    <col min="10258" max="10258" width="0" style="59" hidden="1" customWidth="1"/>
    <col min="10259" max="10277" width="17.375" style="59" customWidth="1"/>
    <col min="10278" max="10496" width="13.375" style="59"/>
    <col min="10497" max="10497" width="5.875" style="59" customWidth="1"/>
    <col min="10498" max="10498" width="21.25" style="59" customWidth="1"/>
    <col min="10499" max="10499" width="11.25" style="59" customWidth="1"/>
    <col min="10500" max="10513" width="19.625" style="59" customWidth="1"/>
    <col min="10514" max="10514" width="0" style="59" hidden="1" customWidth="1"/>
    <col min="10515" max="10533" width="17.375" style="59" customWidth="1"/>
    <col min="10534" max="10752" width="13.375" style="59"/>
    <col min="10753" max="10753" width="5.875" style="59" customWidth="1"/>
    <col min="10754" max="10754" width="21.25" style="59" customWidth="1"/>
    <col min="10755" max="10755" width="11.25" style="59" customWidth="1"/>
    <col min="10756" max="10769" width="19.625" style="59" customWidth="1"/>
    <col min="10770" max="10770" width="0" style="59" hidden="1" customWidth="1"/>
    <col min="10771" max="10789" width="17.375" style="59" customWidth="1"/>
    <col min="10790" max="11008" width="13.375" style="59"/>
    <col min="11009" max="11009" width="5.875" style="59" customWidth="1"/>
    <col min="11010" max="11010" width="21.25" style="59" customWidth="1"/>
    <col min="11011" max="11011" width="11.25" style="59" customWidth="1"/>
    <col min="11012" max="11025" width="19.625" style="59" customWidth="1"/>
    <col min="11026" max="11026" width="0" style="59" hidden="1" customWidth="1"/>
    <col min="11027" max="11045" width="17.375" style="59" customWidth="1"/>
    <col min="11046" max="11264" width="13.375" style="59"/>
    <col min="11265" max="11265" width="5.875" style="59" customWidth="1"/>
    <col min="11266" max="11266" width="21.25" style="59" customWidth="1"/>
    <col min="11267" max="11267" width="11.25" style="59" customWidth="1"/>
    <col min="11268" max="11281" width="19.625" style="59" customWidth="1"/>
    <col min="11282" max="11282" width="0" style="59" hidden="1" customWidth="1"/>
    <col min="11283" max="11301" width="17.375" style="59" customWidth="1"/>
    <col min="11302" max="11520" width="13.375" style="59"/>
    <col min="11521" max="11521" width="5.875" style="59" customWidth="1"/>
    <col min="11522" max="11522" width="21.25" style="59" customWidth="1"/>
    <col min="11523" max="11523" width="11.25" style="59" customWidth="1"/>
    <col min="11524" max="11537" width="19.625" style="59" customWidth="1"/>
    <col min="11538" max="11538" width="0" style="59" hidden="1" customWidth="1"/>
    <col min="11539" max="11557" width="17.375" style="59" customWidth="1"/>
    <col min="11558" max="11776" width="13.375" style="59"/>
    <col min="11777" max="11777" width="5.875" style="59" customWidth="1"/>
    <col min="11778" max="11778" width="21.25" style="59" customWidth="1"/>
    <col min="11779" max="11779" width="11.25" style="59" customWidth="1"/>
    <col min="11780" max="11793" width="19.625" style="59" customWidth="1"/>
    <col min="11794" max="11794" width="0" style="59" hidden="1" customWidth="1"/>
    <col min="11795" max="11813" width="17.375" style="59" customWidth="1"/>
    <col min="11814" max="12032" width="13.375" style="59"/>
    <col min="12033" max="12033" width="5.875" style="59" customWidth="1"/>
    <col min="12034" max="12034" width="21.25" style="59" customWidth="1"/>
    <col min="12035" max="12035" width="11.25" style="59" customWidth="1"/>
    <col min="12036" max="12049" width="19.625" style="59" customWidth="1"/>
    <col min="12050" max="12050" width="0" style="59" hidden="1" customWidth="1"/>
    <col min="12051" max="12069" width="17.375" style="59" customWidth="1"/>
    <col min="12070" max="12288" width="13.375" style="59"/>
    <col min="12289" max="12289" width="5.875" style="59" customWidth="1"/>
    <col min="12290" max="12290" width="21.25" style="59" customWidth="1"/>
    <col min="12291" max="12291" width="11.25" style="59" customWidth="1"/>
    <col min="12292" max="12305" width="19.625" style="59" customWidth="1"/>
    <col min="12306" max="12306" width="0" style="59" hidden="1" customWidth="1"/>
    <col min="12307" max="12325" width="17.375" style="59" customWidth="1"/>
    <col min="12326" max="12544" width="13.375" style="59"/>
    <col min="12545" max="12545" width="5.875" style="59" customWidth="1"/>
    <col min="12546" max="12546" width="21.25" style="59" customWidth="1"/>
    <col min="12547" max="12547" width="11.25" style="59" customWidth="1"/>
    <col min="12548" max="12561" width="19.625" style="59" customWidth="1"/>
    <col min="12562" max="12562" width="0" style="59" hidden="1" customWidth="1"/>
    <col min="12563" max="12581" width="17.375" style="59" customWidth="1"/>
    <col min="12582" max="12800" width="13.375" style="59"/>
    <col min="12801" max="12801" width="5.875" style="59" customWidth="1"/>
    <col min="12802" max="12802" width="21.25" style="59" customWidth="1"/>
    <col min="12803" max="12803" width="11.25" style="59" customWidth="1"/>
    <col min="12804" max="12817" width="19.625" style="59" customWidth="1"/>
    <col min="12818" max="12818" width="0" style="59" hidden="1" customWidth="1"/>
    <col min="12819" max="12837" width="17.375" style="59" customWidth="1"/>
    <col min="12838" max="13056" width="13.375" style="59"/>
    <col min="13057" max="13057" width="5.875" style="59" customWidth="1"/>
    <col min="13058" max="13058" width="21.25" style="59" customWidth="1"/>
    <col min="13059" max="13059" width="11.25" style="59" customWidth="1"/>
    <col min="13060" max="13073" width="19.625" style="59" customWidth="1"/>
    <col min="13074" max="13074" width="0" style="59" hidden="1" customWidth="1"/>
    <col min="13075" max="13093" width="17.375" style="59" customWidth="1"/>
    <col min="13094" max="13312" width="13.375" style="59"/>
    <col min="13313" max="13313" width="5.875" style="59" customWidth="1"/>
    <col min="13314" max="13314" width="21.25" style="59" customWidth="1"/>
    <col min="13315" max="13315" width="11.25" style="59" customWidth="1"/>
    <col min="13316" max="13329" width="19.625" style="59" customWidth="1"/>
    <col min="13330" max="13330" width="0" style="59" hidden="1" customWidth="1"/>
    <col min="13331" max="13349" width="17.375" style="59" customWidth="1"/>
    <col min="13350" max="13568" width="13.375" style="59"/>
    <col min="13569" max="13569" width="5.875" style="59" customWidth="1"/>
    <col min="13570" max="13570" width="21.25" style="59" customWidth="1"/>
    <col min="13571" max="13571" width="11.25" style="59" customWidth="1"/>
    <col min="13572" max="13585" width="19.625" style="59" customWidth="1"/>
    <col min="13586" max="13586" width="0" style="59" hidden="1" customWidth="1"/>
    <col min="13587" max="13605" width="17.375" style="59" customWidth="1"/>
    <col min="13606" max="13824" width="13.375" style="59"/>
    <col min="13825" max="13825" width="5.875" style="59" customWidth="1"/>
    <col min="13826" max="13826" width="21.25" style="59" customWidth="1"/>
    <col min="13827" max="13827" width="11.25" style="59" customWidth="1"/>
    <col min="13828" max="13841" width="19.625" style="59" customWidth="1"/>
    <col min="13842" max="13842" width="0" style="59" hidden="1" customWidth="1"/>
    <col min="13843" max="13861" width="17.375" style="59" customWidth="1"/>
    <col min="13862" max="14080" width="13.375" style="59"/>
    <col min="14081" max="14081" width="5.875" style="59" customWidth="1"/>
    <col min="14082" max="14082" width="21.25" style="59" customWidth="1"/>
    <col min="14083" max="14083" width="11.25" style="59" customWidth="1"/>
    <col min="14084" max="14097" width="19.625" style="59" customWidth="1"/>
    <col min="14098" max="14098" width="0" style="59" hidden="1" customWidth="1"/>
    <col min="14099" max="14117" width="17.375" style="59" customWidth="1"/>
    <col min="14118" max="14336" width="13.375" style="59"/>
    <col min="14337" max="14337" width="5.875" style="59" customWidth="1"/>
    <col min="14338" max="14338" width="21.25" style="59" customWidth="1"/>
    <col min="14339" max="14339" width="11.25" style="59" customWidth="1"/>
    <col min="14340" max="14353" width="19.625" style="59" customWidth="1"/>
    <col min="14354" max="14354" width="0" style="59" hidden="1" customWidth="1"/>
    <col min="14355" max="14373" width="17.375" style="59" customWidth="1"/>
    <col min="14374" max="14592" width="13.375" style="59"/>
    <col min="14593" max="14593" width="5.875" style="59" customWidth="1"/>
    <col min="14594" max="14594" width="21.25" style="59" customWidth="1"/>
    <col min="14595" max="14595" width="11.25" style="59" customWidth="1"/>
    <col min="14596" max="14609" width="19.625" style="59" customWidth="1"/>
    <col min="14610" max="14610" width="0" style="59" hidden="1" customWidth="1"/>
    <col min="14611" max="14629" width="17.375" style="59" customWidth="1"/>
    <col min="14630" max="14848" width="13.375" style="59"/>
    <col min="14849" max="14849" width="5.875" style="59" customWidth="1"/>
    <col min="14850" max="14850" width="21.25" style="59" customWidth="1"/>
    <col min="14851" max="14851" width="11.25" style="59" customWidth="1"/>
    <col min="14852" max="14865" width="19.625" style="59" customWidth="1"/>
    <col min="14866" max="14866" width="0" style="59" hidden="1" customWidth="1"/>
    <col min="14867" max="14885" width="17.375" style="59" customWidth="1"/>
    <col min="14886" max="15104" width="13.375" style="59"/>
    <col min="15105" max="15105" width="5.875" style="59" customWidth="1"/>
    <col min="15106" max="15106" width="21.25" style="59" customWidth="1"/>
    <col min="15107" max="15107" width="11.25" style="59" customWidth="1"/>
    <col min="15108" max="15121" width="19.625" style="59" customWidth="1"/>
    <col min="15122" max="15122" width="0" style="59" hidden="1" customWidth="1"/>
    <col min="15123" max="15141" width="17.375" style="59" customWidth="1"/>
    <col min="15142" max="15360" width="13.375" style="59"/>
    <col min="15361" max="15361" width="5.875" style="59" customWidth="1"/>
    <col min="15362" max="15362" width="21.25" style="59" customWidth="1"/>
    <col min="15363" max="15363" width="11.25" style="59" customWidth="1"/>
    <col min="15364" max="15377" width="19.625" style="59" customWidth="1"/>
    <col min="15378" max="15378" width="0" style="59" hidden="1" customWidth="1"/>
    <col min="15379" max="15397" width="17.375" style="59" customWidth="1"/>
    <col min="15398" max="15616" width="13.375" style="59"/>
    <col min="15617" max="15617" width="5.875" style="59" customWidth="1"/>
    <col min="15618" max="15618" width="21.25" style="59" customWidth="1"/>
    <col min="15619" max="15619" width="11.25" style="59" customWidth="1"/>
    <col min="15620" max="15633" width="19.625" style="59" customWidth="1"/>
    <col min="15634" max="15634" width="0" style="59" hidden="1" customWidth="1"/>
    <col min="15635" max="15653" width="17.375" style="59" customWidth="1"/>
    <col min="15654" max="15872" width="13.375" style="59"/>
    <col min="15873" max="15873" width="5.875" style="59" customWidth="1"/>
    <col min="15874" max="15874" width="21.25" style="59" customWidth="1"/>
    <col min="15875" max="15875" width="11.25" style="59" customWidth="1"/>
    <col min="15876" max="15889" width="19.625" style="59" customWidth="1"/>
    <col min="15890" max="15890" width="0" style="59" hidden="1" customWidth="1"/>
    <col min="15891" max="15909" width="17.375" style="59" customWidth="1"/>
    <col min="15910" max="16128" width="13.375" style="59"/>
    <col min="16129" max="16129" width="5.875" style="59" customWidth="1"/>
    <col min="16130" max="16130" width="21.25" style="59" customWidth="1"/>
    <col min="16131" max="16131" width="11.25" style="59" customWidth="1"/>
    <col min="16132" max="16145" width="19.625" style="59" customWidth="1"/>
    <col min="16146" max="16146" width="0" style="59" hidden="1" customWidth="1"/>
    <col min="16147" max="16165" width="17.375" style="59" customWidth="1"/>
    <col min="16166" max="16384" width="13.375" style="59"/>
  </cols>
  <sheetData>
    <row r="1" spans="1:18" ht="32.25">
      <c r="A1" s="398" t="s">
        <v>95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60"/>
      <c r="B2" s="61" t="s">
        <v>96</v>
      </c>
      <c r="C2" s="62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 t="s">
        <v>97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7" t="s">
        <v>99</v>
      </c>
      <c r="H3" s="64" t="s">
        <v>3</v>
      </c>
      <c r="I3" s="63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65"/>
    </row>
    <row r="4" spans="1:18">
      <c r="A4" s="12" t="s">
        <v>0</v>
      </c>
      <c r="B4" s="396" t="s">
        <v>10</v>
      </c>
      <c r="C4" s="13" t="s">
        <v>11</v>
      </c>
      <c r="D4" s="15">
        <f>SUM('１月:１２月'!D4)</f>
        <v>0.40799999999999997</v>
      </c>
      <c r="E4" s="15">
        <f>SUM('１月:１２月'!E4)</f>
        <v>0</v>
      </c>
      <c r="F4" s="15">
        <f>SUM('１月:１２月'!F4)</f>
        <v>0.40799999999999997</v>
      </c>
      <c r="G4" s="15">
        <f>SUM('１月:１２月'!G4)</f>
        <v>245.08940000000001</v>
      </c>
      <c r="H4" s="15">
        <f>SUM('１月:１２月'!H4)</f>
        <v>9956.9797000000017</v>
      </c>
      <c r="I4" s="15">
        <f>SUM('１月:１２月'!I4)</f>
        <v>0</v>
      </c>
      <c r="J4" s="15">
        <f>SUM('１月:１２月'!J4)</f>
        <v>9956.9797000000017</v>
      </c>
      <c r="K4" s="15">
        <f>SUM('１月:１２月'!K4)</f>
        <v>3378.7024999999999</v>
      </c>
      <c r="L4" s="15">
        <f>SUM('１月:１２月'!L4)</f>
        <v>29.500499999999999</v>
      </c>
      <c r="M4" s="15">
        <f>SUM('１月:１２月'!M4)</f>
        <v>0</v>
      </c>
      <c r="N4" s="15">
        <f>SUM('１月:１２月'!N4)</f>
        <v>4.4999999999999998E-2</v>
      </c>
      <c r="O4" s="15">
        <f>SUM('１月:１２月'!O4)</f>
        <v>0</v>
      </c>
      <c r="P4" s="15">
        <f>SUM('１月:１２月'!P4)</f>
        <v>0</v>
      </c>
      <c r="Q4" s="16">
        <f>SUM(F4:G4,J4:P4)</f>
        <v>13610.725100000001</v>
      </c>
      <c r="R4" s="65"/>
    </row>
    <row r="5" spans="1:18">
      <c r="A5" s="17" t="s">
        <v>12</v>
      </c>
      <c r="B5" s="397"/>
      <c r="C5" s="18" t="s">
        <v>13</v>
      </c>
      <c r="D5" s="20">
        <f>SUM([1]㈱塩釜:七ヶ浜!D5)</f>
        <v>99419.83</v>
      </c>
      <c r="E5" s="20">
        <f>SUM('１月:１２月'!E5)</f>
        <v>0</v>
      </c>
      <c r="F5" s="20">
        <f>SUM('１月:１２月'!F5)</f>
        <v>139.86001957409422</v>
      </c>
      <c r="G5" s="20">
        <f>SUM('１月:１２月'!G5)</f>
        <v>16748.366999999998</v>
      </c>
      <c r="H5" s="20">
        <f>SUM('１月:１２月'!H5)</f>
        <v>617846.15300000005</v>
      </c>
      <c r="I5" s="20">
        <f>SUM('１月:１２月'!I5)</f>
        <v>0</v>
      </c>
      <c r="J5" s="20">
        <f>SUM('１月:１２月'!J5)</f>
        <v>617846.15300000005</v>
      </c>
      <c r="K5" s="20">
        <f>SUM('１月:１２月'!K5)</f>
        <v>176515.519</v>
      </c>
      <c r="L5" s="20">
        <f>SUM('１月:１２月'!L5)</f>
        <v>1212.3309999999999</v>
      </c>
      <c r="M5" s="20">
        <f>SUM('１月:１２月'!M5)</f>
        <v>0</v>
      </c>
      <c r="N5" s="20">
        <f>SUM('１月:１２月'!N5)</f>
        <v>22.05</v>
      </c>
      <c r="O5" s="20">
        <f>SUM('１月:１２月'!O5)</f>
        <v>0</v>
      </c>
      <c r="P5" s="20">
        <f>SUM('１月:１２月'!P5)</f>
        <v>0</v>
      </c>
      <c r="Q5" s="21">
        <f>SUM(F5:G5,J5:P5)</f>
        <v>812484.28001957422</v>
      </c>
      <c r="R5" s="65"/>
    </row>
    <row r="6" spans="1:18">
      <c r="A6" s="17" t="s">
        <v>14</v>
      </c>
      <c r="B6" s="22" t="s">
        <v>15</v>
      </c>
      <c r="C6" s="13" t="s">
        <v>11</v>
      </c>
      <c r="D6" s="15">
        <f>SUM('１月:１２月'!D6)</f>
        <v>0</v>
      </c>
      <c r="E6" s="15">
        <f>SUM('１月:１２月'!E6)</f>
        <v>3.8820000000000006</v>
      </c>
      <c r="F6" s="15">
        <f>SUM('１月:１２月'!F6)</f>
        <v>3.8820000000000006</v>
      </c>
      <c r="G6" s="15">
        <f>SUM('１月:１２月'!G6)</f>
        <v>5.9499999999999993</v>
      </c>
      <c r="H6" s="15">
        <f>SUM('１月:１２月'!H6)</f>
        <v>5036.1313999999993</v>
      </c>
      <c r="I6" s="15">
        <f>SUM('１月:１２月'!I6)</f>
        <v>0</v>
      </c>
      <c r="J6" s="15">
        <f>SUM('１月:１２月'!J6)</f>
        <v>5036.1313999999993</v>
      </c>
      <c r="K6" s="15">
        <f>SUM('１月:１２月'!K6)</f>
        <v>2378.4744000000001</v>
      </c>
      <c r="L6" s="15">
        <f>SUM('１月:１２月'!L6)</f>
        <v>19.093499999999995</v>
      </c>
      <c r="M6" s="15">
        <f>SUM('１月:１２月'!M6)</f>
        <v>0</v>
      </c>
      <c r="N6" s="15">
        <f>SUM('１月:１２月'!N6)</f>
        <v>0</v>
      </c>
      <c r="O6" s="15">
        <f>SUM('１月:１２月'!O6)</f>
        <v>0</v>
      </c>
      <c r="P6" s="15">
        <f>SUM('１月:１２月'!P6)</f>
        <v>0</v>
      </c>
      <c r="Q6" s="16">
        <f t="shared" ref="Q6:Q67" si="0">SUM(F6:G6,J6:P6)</f>
        <v>7443.5312999999996</v>
      </c>
      <c r="R6" s="65"/>
    </row>
    <row r="7" spans="1:18">
      <c r="A7" s="17" t="s">
        <v>16</v>
      </c>
      <c r="B7" s="18" t="s">
        <v>17</v>
      </c>
      <c r="C7" s="18" t="s">
        <v>13</v>
      </c>
      <c r="D7" s="20">
        <f>SUM('１月:１２月'!D7)</f>
        <v>0</v>
      </c>
      <c r="E7" s="20">
        <f>SUM('１月:１２月'!E7)</f>
        <v>1286.2050000000002</v>
      </c>
      <c r="F7" s="20">
        <f>SUM('１月:１２月'!F7)</f>
        <v>1286.2050000000002</v>
      </c>
      <c r="G7" s="20">
        <f>SUM('１月:１２月'!G7)</f>
        <v>28.349</v>
      </c>
      <c r="H7" s="20">
        <f>SUM('１月:１２月'!H7)</f>
        <v>248739.77199999997</v>
      </c>
      <c r="I7" s="20">
        <f>SUM('１月:１２月'!I7)</f>
        <v>0</v>
      </c>
      <c r="J7" s="20">
        <f>SUM('１月:１２月'!J7)</f>
        <v>248739.77199999997</v>
      </c>
      <c r="K7" s="20">
        <f>SUM('１月:１２月'!K7)</f>
        <v>115069.36599999999</v>
      </c>
      <c r="L7" s="20">
        <f>SUM('１月:１２月'!L7)</f>
        <v>371.911</v>
      </c>
      <c r="M7" s="20">
        <f>SUM('１月:１２月'!M7)</f>
        <v>0</v>
      </c>
      <c r="N7" s="20">
        <f>SUM('１月:１２月'!N7)</f>
        <v>0</v>
      </c>
      <c r="O7" s="20">
        <f>SUM('１月:１２月'!O7)</f>
        <v>0</v>
      </c>
      <c r="P7" s="20">
        <f>SUM('１月:１２月'!P7)</f>
        <v>0</v>
      </c>
      <c r="Q7" s="21">
        <f t="shared" si="0"/>
        <v>365495.603</v>
      </c>
      <c r="R7" s="65"/>
    </row>
    <row r="8" spans="1:18">
      <c r="A8" s="17" t="s">
        <v>18</v>
      </c>
      <c r="B8" s="399" t="s">
        <v>19</v>
      </c>
      <c r="C8" s="13" t="s">
        <v>11</v>
      </c>
      <c r="D8" s="15">
        <f>+D4+D6</f>
        <v>0.40799999999999997</v>
      </c>
      <c r="E8" s="15">
        <f>+E4+E6</f>
        <v>3.8820000000000006</v>
      </c>
      <c r="F8" s="15">
        <f t="shared" ref="F8:O9" si="1">+F4+F6</f>
        <v>4.2900000000000009</v>
      </c>
      <c r="G8" s="15">
        <f t="shared" si="1"/>
        <v>251.0394</v>
      </c>
      <c r="H8" s="15">
        <f t="shared" si="1"/>
        <v>14993.111100000002</v>
      </c>
      <c r="I8" s="15">
        <f t="shared" si="1"/>
        <v>0</v>
      </c>
      <c r="J8" s="15">
        <f t="shared" si="1"/>
        <v>14993.111100000002</v>
      </c>
      <c r="K8" s="15">
        <f t="shared" si="1"/>
        <v>5757.1769000000004</v>
      </c>
      <c r="L8" s="15">
        <f t="shared" si="1"/>
        <v>48.593999999999994</v>
      </c>
      <c r="M8" s="15">
        <f t="shared" si="1"/>
        <v>0</v>
      </c>
      <c r="N8" s="15">
        <f t="shared" si="1"/>
        <v>4.4999999999999998E-2</v>
      </c>
      <c r="O8" s="15">
        <f t="shared" si="1"/>
        <v>0</v>
      </c>
      <c r="P8" s="15">
        <f t="shared" ref="P8" si="2">+P4+P6</f>
        <v>0</v>
      </c>
      <c r="Q8" s="16">
        <f t="shared" si="0"/>
        <v>21054.256400000002</v>
      </c>
      <c r="R8" s="65"/>
    </row>
    <row r="9" spans="1:18">
      <c r="A9" s="24"/>
      <c r="B9" s="400"/>
      <c r="C9" s="18" t="s">
        <v>13</v>
      </c>
      <c r="D9" s="20">
        <f>+D5+D7</f>
        <v>99419.83</v>
      </c>
      <c r="E9" s="20">
        <f>+E5+E7</f>
        <v>1286.2050000000002</v>
      </c>
      <c r="F9" s="20">
        <f t="shared" si="1"/>
        <v>1426.0650195740943</v>
      </c>
      <c r="G9" s="20">
        <f t="shared" si="1"/>
        <v>16776.715999999997</v>
      </c>
      <c r="H9" s="20">
        <f t="shared" si="1"/>
        <v>866585.92500000005</v>
      </c>
      <c r="I9" s="20">
        <f t="shared" si="1"/>
        <v>0</v>
      </c>
      <c r="J9" s="20">
        <f t="shared" si="1"/>
        <v>866585.92500000005</v>
      </c>
      <c r="K9" s="20">
        <f t="shared" si="1"/>
        <v>291584.88500000001</v>
      </c>
      <c r="L9" s="20">
        <f t="shared" si="1"/>
        <v>1584.242</v>
      </c>
      <c r="M9" s="20">
        <f t="shared" si="1"/>
        <v>0</v>
      </c>
      <c r="N9" s="20">
        <f t="shared" si="1"/>
        <v>22.05</v>
      </c>
      <c r="O9" s="20">
        <f t="shared" si="1"/>
        <v>0</v>
      </c>
      <c r="P9" s="20">
        <f t="shared" ref="P9" si="3">+P5+P7</f>
        <v>0</v>
      </c>
      <c r="Q9" s="21">
        <f t="shared" si="0"/>
        <v>1177979.8830195742</v>
      </c>
      <c r="R9" s="65"/>
    </row>
    <row r="10" spans="1:18">
      <c r="A10" s="401" t="s">
        <v>20</v>
      </c>
      <c r="B10" s="402"/>
      <c r="C10" s="13" t="s">
        <v>11</v>
      </c>
      <c r="D10" s="15">
        <f>SUM('１月:１２月'!D10)</f>
        <v>579.37329999999997</v>
      </c>
      <c r="E10" s="15">
        <f>SUM('１月:１２月'!E10)</f>
        <v>100.03279999999998</v>
      </c>
      <c r="F10" s="15">
        <f>SUM('１月:１２月'!F10)</f>
        <v>679.40609999999992</v>
      </c>
      <c r="G10" s="15">
        <f>SUM('１月:１２月'!G10)</f>
        <v>22802.213099999997</v>
      </c>
      <c r="H10" s="15">
        <f>SUM('１月:１２月'!H10)</f>
        <v>9798.0470000000005</v>
      </c>
      <c r="I10" s="15">
        <f>SUM('１月:１２月'!I10)</f>
        <v>0</v>
      </c>
      <c r="J10" s="15">
        <f>SUM('１月:１２月'!J10)</f>
        <v>9798.0470000000005</v>
      </c>
      <c r="K10" s="15">
        <f>SUM('１月:１２月'!K10)</f>
        <v>5080.6808000000001</v>
      </c>
      <c r="L10" s="15">
        <f>SUM('１月:１２月'!L10)</f>
        <v>11.242199999999999</v>
      </c>
      <c r="M10" s="15">
        <f>SUM('１月:１２月'!M10)</f>
        <v>0</v>
      </c>
      <c r="N10" s="15">
        <f>SUM('１月:１２月'!N10)</f>
        <v>0</v>
      </c>
      <c r="O10" s="15">
        <f>SUM('１月:１２月'!O10)</f>
        <v>0</v>
      </c>
      <c r="P10" s="15">
        <f>SUM('１月:１２月'!P10)</f>
        <v>0</v>
      </c>
      <c r="Q10" s="16">
        <f t="shared" si="0"/>
        <v>38371.589200000002</v>
      </c>
      <c r="R10" s="65"/>
    </row>
    <row r="11" spans="1:18">
      <c r="A11" s="403"/>
      <c r="B11" s="404"/>
      <c r="C11" s="18" t="s">
        <v>13</v>
      </c>
      <c r="D11" s="20">
        <f>SUM('１月:１２月'!D11)</f>
        <v>157750.99736978611</v>
      </c>
      <c r="E11" s="20">
        <f>SUM('１月:１２月'!E11)</f>
        <v>25579.031999999999</v>
      </c>
      <c r="F11" s="20">
        <f>SUM('１月:１２月'!F11)</f>
        <v>183330.02936978612</v>
      </c>
      <c r="G11" s="20">
        <f>SUM('１月:１２月'!G11)</f>
        <v>7093968.8859999999</v>
      </c>
      <c r="H11" s="20">
        <f>SUM('１月:１２月'!H11)</f>
        <v>1883076.4</v>
      </c>
      <c r="I11" s="20">
        <f>SUM('１月:１２月'!I11)</f>
        <v>0</v>
      </c>
      <c r="J11" s="20">
        <f>SUM('１月:１２月'!J11)</f>
        <v>1883076.4</v>
      </c>
      <c r="K11" s="20">
        <f>SUM('１月:１２月'!K11)</f>
        <v>974016.07599999988</v>
      </c>
      <c r="L11" s="20">
        <f>SUM('１月:１２月'!L11)</f>
        <v>1808.095</v>
      </c>
      <c r="M11" s="20">
        <f>SUM('１月:１２月'!M11)</f>
        <v>0</v>
      </c>
      <c r="N11" s="20">
        <f>SUM('１月:１２月'!N11)</f>
        <v>0</v>
      </c>
      <c r="O11" s="20">
        <f>SUM('１月:１２月'!O11)</f>
        <v>0</v>
      </c>
      <c r="P11" s="20">
        <f>SUM('１月:１２月'!P11)</f>
        <v>0</v>
      </c>
      <c r="Q11" s="21">
        <f t="shared" si="0"/>
        <v>10136199.486369787</v>
      </c>
      <c r="R11" s="65"/>
    </row>
    <row r="12" spans="1:18">
      <c r="A12" s="25"/>
      <c r="B12" s="396" t="s">
        <v>21</v>
      </c>
      <c r="C12" s="13" t="s">
        <v>11</v>
      </c>
      <c r="D12" s="15">
        <f>SUM('１月:１２月'!D12)</f>
        <v>264.29430000000002</v>
      </c>
      <c r="E12" s="15">
        <f>SUM('１月:１２月'!E12)</f>
        <v>153.8313</v>
      </c>
      <c r="F12" s="15">
        <f>SUM('１月:１２月'!F12)</f>
        <v>418.12560000000002</v>
      </c>
      <c r="G12" s="15">
        <f>SUM('１月:１２月'!G12)</f>
        <v>15.198699999999999</v>
      </c>
      <c r="H12" s="15">
        <f>SUM('１月:１２月'!H12)</f>
        <v>30.865399999999998</v>
      </c>
      <c r="I12" s="15">
        <f>SUM('１月:１２月'!I12)</f>
        <v>0</v>
      </c>
      <c r="J12" s="15">
        <f>SUM('１月:１２月'!J12)</f>
        <v>30.865399999999998</v>
      </c>
      <c r="K12" s="15">
        <f>SUM('１月:１２月'!K12)</f>
        <v>7.1794000000000002</v>
      </c>
      <c r="L12" s="15">
        <f>SUM('１月:１２月'!L12)</f>
        <v>1.6516999999999999</v>
      </c>
      <c r="M12" s="15">
        <f>SUM('１月:１２月'!M12)</f>
        <v>0</v>
      </c>
      <c r="N12" s="15">
        <f>SUM('１月:１２月'!N12)</f>
        <v>0</v>
      </c>
      <c r="O12" s="15">
        <f>SUM('１月:１２月'!O12)</f>
        <v>0</v>
      </c>
      <c r="P12" s="15">
        <f>SUM('１月:１２月'!P12)</f>
        <v>0</v>
      </c>
      <c r="Q12" s="16">
        <f t="shared" si="0"/>
        <v>473.02080000000001</v>
      </c>
      <c r="R12" s="65"/>
    </row>
    <row r="13" spans="1:18">
      <c r="A13" s="12" t="s">
        <v>0</v>
      </c>
      <c r="B13" s="397"/>
      <c r="C13" s="18" t="s">
        <v>13</v>
      </c>
      <c r="D13" s="20">
        <f>SUM('１月:１２月'!D13)</f>
        <v>341598.73866033426</v>
      </c>
      <c r="E13" s="20">
        <f>SUM('１月:１２月'!E13)</f>
        <v>360467.924</v>
      </c>
      <c r="F13" s="20">
        <f>SUM('１月:１２月'!F13)</f>
        <v>702066.66266033426</v>
      </c>
      <c r="G13" s="20">
        <f>SUM('１月:１２月'!G13)</f>
        <v>26150.192000000003</v>
      </c>
      <c r="H13" s="20">
        <f>SUM('１月:１２月'!H13)</f>
        <v>55039.610000000008</v>
      </c>
      <c r="I13" s="20">
        <f>SUM('１月:１２月'!I13)</f>
        <v>0</v>
      </c>
      <c r="J13" s="20">
        <f>SUM('１月:１２月'!J13)</f>
        <v>55039.610000000008</v>
      </c>
      <c r="K13" s="20">
        <f>SUM('１月:１２月'!K13)</f>
        <v>16193.132</v>
      </c>
      <c r="L13" s="20">
        <f>SUM('１月:１２月'!L13)</f>
        <v>4881.2660000000005</v>
      </c>
      <c r="M13" s="20">
        <f>SUM('１月:１２月'!M13)</f>
        <v>0</v>
      </c>
      <c r="N13" s="20">
        <f>SUM('１月:１２月'!N13)</f>
        <v>0</v>
      </c>
      <c r="O13" s="20">
        <f>SUM('１月:１２月'!O13)</f>
        <v>0</v>
      </c>
      <c r="P13" s="20">
        <f>SUM('１月:１２月'!P13)</f>
        <v>0</v>
      </c>
      <c r="Q13" s="21">
        <f t="shared" si="0"/>
        <v>804330.86266033421</v>
      </c>
      <c r="R13" s="65"/>
    </row>
    <row r="14" spans="1:18">
      <c r="A14" s="17" t="s">
        <v>22</v>
      </c>
      <c r="B14" s="396" t="s">
        <v>23</v>
      </c>
      <c r="C14" s="13" t="s">
        <v>11</v>
      </c>
      <c r="D14" s="15">
        <f>SUM('１月:１２月'!D14)</f>
        <v>77.612099999999998</v>
      </c>
      <c r="E14" s="15">
        <f>SUM('１月:１２月'!E14)</f>
        <v>11.3896</v>
      </c>
      <c r="F14" s="15">
        <f>SUM('１月:１２月'!F14)</f>
        <v>89.001699999999985</v>
      </c>
      <c r="G14" s="15">
        <f>SUM('１月:１２月'!G14)</f>
        <v>21.119099999999996</v>
      </c>
      <c r="H14" s="15">
        <f>SUM('１月:１２月'!H14)</f>
        <v>51.47699999999999</v>
      </c>
      <c r="I14" s="15">
        <f>SUM('１月:１２月'!I14)</f>
        <v>0</v>
      </c>
      <c r="J14" s="15">
        <f>SUM('１月:１２月'!J14)</f>
        <v>51.47699999999999</v>
      </c>
      <c r="K14" s="15">
        <f>SUM('１月:１２月'!K14)</f>
        <v>21.306200000000004</v>
      </c>
      <c r="L14" s="15">
        <f>SUM('１月:１２月'!L14)</f>
        <v>0.47820000000000007</v>
      </c>
      <c r="M14" s="15">
        <f>SUM('１月:１２月'!M14)</f>
        <v>0</v>
      </c>
      <c r="N14" s="15">
        <f>SUM('１月:１２月'!N14)</f>
        <v>4.3799999999999999E-2</v>
      </c>
      <c r="O14" s="15">
        <f>SUM('１月:１２月'!O14)</f>
        <v>0</v>
      </c>
      <c r="P14" s="15">
        <f>SUM('１月:１２月'!P14)</f>
        <v>9.8400000000000001E-2</v>
      </c>
      <c r="Q14" s="16">
        <f t="shared" si="0"/>
        <v>183.52439999999993</v>
      </c>
      <c r="R14" s="65"/>
    </row>
    <row r="15" spans="1:18">
      <c r="A15" s="17" t="s">
        <v>0</v>
      </c>
      <c r="B15" s="397"/>
      <c r="C15" s="18" t="s">
        <v>13</v>
      </c>
      <c r="D15" s="20">
        <f>SUM('１月:１２月'!D15)</f>
        <v>41092.574666622269</v>
      </c>
      <c r="E15" s="20">
        <f>SUM('１月:１２月'!E15)</f>
        <v>11922.073</v>
      </c>
      <c r="F15" s="20">
        <f>SUM('１月:１２月'!F15)</f>
        <v>53014.647666622273</v>
      </c>
      <c r="G15" s="20">
        <f>SUM('１月:１２月'!G15)</f>
        <v>24040.487000000001</v>
      </c>
      <c r="H15" s="20">
        <f>SUM('１月:１２月'!H15)</f>
        <v>60143.320999999996</v>
      </c>
      <c r="I15" s="20">
        <f>SUM('１月:１２月'!I15)</f>
        <v>0</v>
      </c>
      <c r="J15" s="20">
        <f>SUM('１月:１２月'!J15)</f>
        <v>60143.320999999996</v>
      </c>
      <c r="K15" s="20">
        <f>SUM('１月:１２月'!K15)</f>
        <v>27470.978999999999</v>
      </c>
      <c r="L15" s="20">
        <f>SUM('１月:１２月'!L15)</f>
        <v>575.63400000000001</v>
      </c>
      <c r="M15" s="20">
        <f>SUM('１月:１２月'!M15)</f>
        <v>0</v>
      </c>
      <c r="N15" s="20">
        <f>SUM('１月:１２月'!N15)</f>
        <v>32.171999999999997</v>
      </c>
      <c r="O15" s="20">
        <f>SUM('１月:１２月'!O15)</f>
        <v>0</v>
      </c>
      <c r="P15" s="20">
        <f>SUM('１月:１２月'!P15)</f>
        <v>88.929000000000002</v>
      </c>
      <c r="Q15" s="21">
        <f t="shared" si="0"/>
        <v>165366.16966662224</v>
      </c>
      <c r="R15" s="65"/>
    </row>
    <row r="16" spans="1:18">
      <c r="A16" s="17" t="s">
        <v>24</v>
      </c>
      <c r="B16" s="396" t="s">
        <v>25</v>
      </c>
      <c r="C16" s="13" t="s">
        <v>11</v>
      </c>
      <c r="D16" s="15">
        <f>SUM('１月:１２月'!D16)</f>
        <v>1009.8937</v>
      </c>
      <c r="E16" s="15">
        <f>SUM('１月:１２月'!E16)</f>
        <v>879.44159999999999</v>
      </c>
      <c r="F16" s="15">
        <f>SUM('１月:１２月'!F16)</f>
        <v>1889.3353000000002</v>
      </c>
      <c r="G16" s="15">
        <f>SUM('１月:１２月'!G16)</f>
        <v>1137.4883</v>
      </c>
      <c r="H16" s="15">
        <f>SUM('１月:１２月'!H16)</f>
        <v>160.38299999999998</v>
      </c>
      <c r="I16" s="15">
        <f>SUM('１月:１２月'!I16)</f>
        <v>0</v>
      </c>
      <c r="J16" s="15">
        <f>SUM('１月:１２月'!J16)</f>
        <v>160.38299999999998</v>
      </c>
      <c r="K16" s="15">
        <f>SUM('１月:１２月'!K16)</f>
        <v>134.99599999999998</v>
      </c>
      <c r="L16" s="15">
        <f>SUM('１月:１２月'!L16)</f>
        <v>2.8507500000000006</v>
      </c>
      <c r="M16" s="15">
        <f>SUM('１月:１２月'!M16)</f>
        <v>0</v>
      </c>
      <c r="N16" s="15">
        <f>SUM('１月:１２月'!N16)</f>
        <v>0</v>
      </c>
      <c r="O16" s="15">
        <f>SUM('１月:１２月'!O16)</f>
        <v>0</v>
      </c>
      <c r="P16" s="15">
        <f>SUM('１月:１２月'!P16)</f>
        <v>0</v>
      </c>
      <c r="Q16" s="16">
        <f t="shared" si="0"/>
        <v>3325.0533500000001</v>
      </c>
      <c r="R16" s="65"/>
    </row>
    <row r="17" spans="1:18">
      <c r="A17" s="17"/>
      <c r="B17" s="397"/>
      <c r="C17" s="18" t="s">
        <v>13</v>
      </c>
      <c r="D17" s="20">
        <f>SUM('１月:１２月'!D17)</f>
        <v>1544667.4363884334</v>
      </c>
      <c r="E17" s="20">
        <f>SUM('１月:１２月'!E17)</f>
        <v>1289156.8160000001</v>
      </c>
      <c r="F17" s="20">
        <f>SUM('１月:１２月'!F17)</f>
        <v>2833824.2523884336</v>
      </c>
      <c r="G17" s="20">
        <f>SUM('１月:１２月'!G17)</f>
        <v>835689.12899999996</v>
      </c>
      <c r="H17" s="20">
        <f>SUM('１月:１２月'!H17)</f>
        <v>28523.644</v>
      </c>
      <c r="I17" s="20">
        <f>SUM('１月:１２月'!I17)</f>
        <v>0</v>
      </c>
      <c r="J17" s="20">
        <f>SUM('１月:１２月'!J17)</f>
        <v>28523.644</v>
      </c>
      <c r="K17" s="20">
        <f>SUM('１月:１２月'!K17)</f>
        <v>21040.042000000001</v>
      </c>
      <c r="L17" s="20">
        <f>SUM('１月:１２月'!L17)</f>
        <v>4668.4880000000003</v>
      </c>
      <c r="M17" s="20">
        <f>SUM('１月:１２月'!M17)</f>
        <v>0</v>
      </c>
      <c r="N17" s="20">
        <f>SUM('１月:１２月'!N17)</f>
        <v>0</v>
      </c>
      <c r="O17" s="20">
        <f>SUM('１月:１２月'!O17)</f>
        <v>0</v>
      </c>
      <c r="P17" s="20">
        <f>SUM('１月:１２月'!P17)</f>
        <v>0</v>
      </c>
      <c r="Q17" s="21">
        <f t="shared" si="0"/>
        <v>3723745.5553884329</v>
      </c>
      <c r="R17" s="65"/>
    </row>
    <row r="18" spans="1:18">
      <c r="A18" s="17" t="s">
        <v>26</v>
      </c>
      <c r="B18" s="22" t="s">
        <v>27</v>
      </c>
      <c r="C18" s="13" t="s">
        <v>11</v>
      </c>
      <c r="D18" s="15">
        <f>SUM('１月:１２月'!D18)</f>
        <v>282.89940000000001</v>
      </c>
      <c r="E18" s="15">
        <f>SUM('１月:１２月'!E18)</f>
        <v>350.56290000000007</v>
      </c>
      <c r="F18" s="15">
        <f>SUM('１月:１２月'!F18)</f>
        <v>633.46230000000003</v>
      </c>
      <c r="G18" s="15">
        <f>SUM('１月:１２月'!G18)</f>
        <v>404.10410000000002</v>
      </c>
      <c r="H18" s="15">
        <f>SUM('１月:１２月'!H18)</f>
        <v>219.56099999999998</v>
      </c>
      <c r="I18" s="15">
        <f>SUM('１月:１２月'!I18)</f>
        <v>0</v>
      </c>
      <c r="J18" s="15">
        <f>SUM('１月:１２月'!J18)</f>
        <v>219.56099999999998</v>
      </c>
      <c r="K18" s="15">
        <f>SUM('１月:１２月'!K18)</f>
        <v>70.028000000000006</v>
      </c>
      <c r="L18" s="15">
        <f>SUM('１月:１２月'!L18)</f>
        <v>0.12250000000000001</v>
      </c>
      <c r="M18" s="15">
        <f>SUM('１月:１２月'!M18)</f>
        <v>0</v>
      </c>
      <c r="N18" s="15">
        <f>SUM('１月:１２月'!N18)</f>
        <v>0</v>
      </c>
      <c r="O18" s="15">
        <f>SUM('１月:１２月'!O18)</f>
        <v>0</v>
      </c>
      <c r="P18" s="15">
        <f>SUM('１月:１２月'!P18)</f>
        <v>0</v>
      </c>
      <c r="Q18" s="16">
        <f t="shared" si="0"/>
        <v>1327.2779</v>
      </c>
      <c r="R18" s="65"/>
    </row>
    <row r="19" spans="1:18">
      <c r="A19" s="17"/>
      <c r="B19" s="18" t="s">
        <v>28</v>
      </c>
      <c r="C19" s="18" t="s">
        <v>13</v>
      </c>
      <c r="D19" s="20">
        <f>SUM('１月:１２月'!D19)</f>
        <v>197330.76436675532</v>
      </c>
      <c r="E19" s="20">
        <f>SUM('１月:１２月'!E19)</f>
        <v>233839.60499999998</v>
      </c>
      <c r="F19" s="20">
        <f>SUM('１月:１２月'!F19)</f>
        <v>431170.3693667553</v>
      </c>
      <c r="G19" s="20">
        <f>SUM('１月:１２月'!G19)</f>
        <v>216372.701</v>
      </c>
      <c r="H19" s="20">
        <f>SUM('１月:１２月'!H19)</f>
        <v>73374.887000000002</v>
      </c>
      <c r="I19" s="20">
        <f>SUM('１月:１２月'!I19)</f>
        <v>0</v>
      </c>
      <c r="J19" s="20">
        <f>SUM('１月:１２月'!J19)</f>
        <v>73374.887000000002</v>
      </c>
      <c r="K19" s="20">
        <f>SUM('１月:１２月'!K19)</f>
        <v>21522.522000000001</v>
      </c>
      <c r="L19" s="20">
        <f>SUM('１月:１２月'!L19)</f>
        <v>133.00299999999999</v>
      </c>
      <c r="M19" s="20">
        <f>SUM('１月:１２月'!M19)</f>
        <v>0</v>
      </c>
      <c r="N19" s="20">
        <f>SUM('１月:１２月'!N19)</f>
        <v>0</v>
      </c>
      <c r="O19" s="20">
        <f>SUM('１月:１２月'!O19)</f>
        <v>0</v>
      </c>
      <c r="P19" s="20">
        <f>SUM('１月:１２月'!P19)</f>
        <v>0</v>
      </c>
      <c r="Q19" s="21">
        <f t="shared" si="0"/>
        <v>742573.48236675537</v>
      </c>
      <c r="R19" s="65"/>
    </row>
    <row r="20" spans="1:18">
      <c r="A20" s="17" t="s">
        <v>18</v>
      </c>
      <c r="B20" s="396" t="s">
        <v>29</v>
      </c>
      <c r="C20" s="13" t="s">
        <v>11</v>
      </c>
      <c r="D20" s="15">
        <f>SUM('１月:１２月'!D20)</f>
        <v>1798.9502</v>
      </c>
      <c r="E20" s="15">
        <f>SUM('１月:１２月'!E20)</f>
        <v>1160.1259</v>
      </c>
      <c r="F20" s="15">
        <f>SUM('１月:１２月'!F20)</f>
        <v>2959.0761000000007</v>
      </c>
      <c r="G20" s="15">
        <f>SUM('１月:１２月'!G20)</f>
        <v>4934.9935999999989</v>
      </c>
      <c r="H20" s="15">
        <f>SUM('１月:１２月'!H20)</f>
        <v>556.35699999999997</v>
      </c>
      <c r="I20" s="15">
        <f>SUM('１月:１２月'!I20)</f>
        <v>0</v>
      </c>
      <c r="J20" s="15">
        <f>SUM('１月:１２月'!J20)</f>
        <v>556.35699999999997</v>
      </c>
      <c r="K20" s="15">
        <f>SUM('１月:１２月'!K20)</f>
        <v>517.52599999999995</v>
      </c>
      <c r="L20" s="15">
        <f>SUM('１月:１２月'!L20)</f>
        <v>9.4399999999999998E-2</v>
      </c>
      <c r="M20" s="15">
        <f>SUM('１月:１２月'!M20)</f>
        <v>0</v>
      </c>
      <c r="N20" s="15">
        <f>SUM('１月:１２月'!N20)</f>
        <v>0</v>
      </c>
      <c r="O20" s="15">
        <f>SUM('１月:１２月'!O20)</f>
        <v>0</v>
      </c>
      <c r="P20" s="15">
        <f>SUM('１月:１２月'!P20)</f>
        <v>0</v>
      </c>
      <c r="Q20" s="16">
        <f t="shared" si="0"/>
        <v>8968.0470999999998</v>
      </c>
      <c r="R20" s="65"/>
    </row>
    <row r="21" spans="1:18">
      <c r="A21" s="25"/>
      <c r="B21" s="397"/>
      <c r="C21" s="18" t="s">
        <v>13</v>
      </c>
      <c r="D21" s="20">
        <f>SUM('１月:１２月'!D21)</f>
        <v>584260.93674943747</v>
      </c>
      <c r="E21" s="20">
        <f>SUM('１月:１２月'!E21)</f>
        <v>462033.33799999993</v>
      </c>
      <c r="F21" s="20">
        <f>SUM('１月:１２月'!F21)</f>
        <v>1046294.2747494373</v>
      </c>
      <c r="G21" s="20">
        <f>SUM('１月:１２月'!G21)</f>
        <v>920571.45800000022</v>
      </c>
      <c r="H21" s="20">
        <f>SUM('１月:１２月'!H21)</f>
        <v>99326.45</v>
      </c>
      <c r="I21" s="20">
        <f>SUM('１月:１２月'!I21)</f>
        <v>0</v>
      </c>
      <c r="J21" s="20">
        <f>SUM('１月:１２月'!J21)</f>
        <v>99326.45</v>
      </c>
      <c r="K21" s="20">
        <f>SUM('１月:１２月'!K21)</f>
        <v>98064.183999999994</v>
      </c>
      <c r="L21" s="20">
        <f>SUM('１月:１２月'!L21)</f>
        <v>73.758999999999986</v>
      </c>
      <c r="M21" s="20">
        <f>SUM('１月:１２月'!M21)</f>
        <v>0</v>
      </c>
      <c r="N21" s="20">
        <f>SUM('１月:１２月'!N21)</f>
        <v>0</v>
      </c>
      <c r="O21" s="20">
        <f>SUM('１月:１２月'!O21)</f>
        <v>0</v>
      </c>
      <c r="P21" s="20">
        <f>SUM('１月:１２月'!P21)</f>
        <v>0</v>
      </c>
      <c r="Q21" s="21">
        <f t="shared" si="0"/>
        <v>2164330.1257494376</v>
      </c>
      <c r="R21" s="65"/>
    </row>
    <row r="22" spans="1:18">
      <c r="A22" s="25"/>
      <c r="B22" s="399" t="s">
        <v>19</v>
      </c>
      <c r="C22" s="13" t="s">
        <v>11</v>
      </c>
      <c r="D22" s="15">
        <f>+D12+D14+D16+D18+D20</f>
        <v>3433.6496999999999</v>
      </c>
      <c r="E22" s="15">
        <f>+E12+E14+E16+E18+E20</f>
        <v>2555.3513000000003</v>
      </c>
      <c r="F22" s="15">
        <f t="shared" ref="F22:O23" si="4">+F12+F14+F16+F18+F20</f>
        <v>5989.0010000000011</v>
      </c>
      <c r="G22" s="15">
        <f t="shared" si="4"/>
        <v>6512.9037999999991</v>
      </c>
      <c r="H22" s="15">
        <f t="shared" si="4"/>
        <v>1018.6433999999999</v>
      </c>
      <c r="I22" s="15">
        <f t="shared" si="4"/>
        <v>0</v>
      </c>
      <c r="J22" s="15">
        <f t="shared" si="4"/>
        <v>1018.6433999999999</v>
      </c>
      <c r="K22" s="15">
        <f t="shared" si="4"/>
        <v>751.03559999999993</v>
      </c>
      <c r="L22" s="15">
        <f t="shared" si="4"/>
        <v>5.1975500000000006</v>
      </c>
      <c r="M22" s="15">
        <f t="shared" si="4"/>
        <v>0</v>
      </c>
      <c r="N22" s="15">
        <f t="shared" si="4"/>
        <v>4.3799999999999999E-2</v>
      </c>
      <c r="O22" s="15">
        <f t="shared" si="4"/>
        <v>0</v>
      </c>
      <c r="P22" s="15">
        <f t="shared" ref="P22" si="5">+P12+P14+P16+P18+P20</f>
        <v>9.8400000000000001E-2</v>
      </c>
      <c r="Q22" s="16">
        <f t="shared" si="0"/>
        <v>14276.923550000001</v>
      </c>
      <c r="R22" s="65"/>
    </row>
    <row r="23" spans="1:18">
      <c r="A23" s="24"/>
      <c r="B23" s="400"/>
      <c r="C23" s="18" t="s">
        <v>13</v>
      </c>
      <c r="D23" s="20">
        <f>+D13+D15+D17+D19+D21</f>
        <v>2708950.4508315828</v>
      </c>
      <c r="E23" s="20">
        <f>+E13+E15+E17+E19+E21</f>
        <v>2357419.7560000001</v>
      </c>
      <c r="F23" s="20">
        <f t="shared" si="4"/>
        <v>5066370.2068315828</v>
      </c>
      <c r="G23" s="20">
        <f t="shared" si="4"/>
        <v>2022823.9670000002</v>
      </c>
      <c r="H23" s="20">
        <f t="shared" si="4"/>
        <v>316407.91200000001</v>
      </c>
      <c r="I23" s="20">
        <f t="shared" si="4"/>
        <v>0</v>
      </c>
      <c r="J23" s="20">
        <f t="shared" si="4"/>
        <v>316407.91200000001</v>
      </c>
      <c r="K23" s="20">
        <f t="shared" si="4"/>
        <v>184290.859</v>
      </c>
      <c r="L23" s="20">
        <f t="shared" si="4"/>
        <v>10332.150000000001</v>
      </c>
      <c r="M23" s="20">
        <f t="shared" si="4"/>
        <v>0</v>
      </c>
      <c r="N23" s="20">
        <f t="shared" si="4"/>
        <v>32.171999999999997</v>
      </c>
      <c r="O23" s="20">
        <f t="shared" si="4"/>
        <v>0</v>
      </c>
      <c r="P23" s="20">
        <f t="shared" ref="P23" si="6">+P13+P15+P17+P19+P21</f>
        <v>88.929000000000002</v>
      </c>
      <c r="Q23" s="21">
        <f t="shared" si="0"/>
        <v>7600346.1958315829</v>
      </c>
      <c r="R23" s="65"/>
    </row>
    <row r="24" spans="1:18">
      <c r="A24" s="12" t="s">
        <v>0</v>
      </c>
      <c r="B24" s="396" t="s">
        <v>30</v>
      </c>
      <c r="C24" s="13" t="s">
        <v>11</v>
      </c>
      <c r="D24" s="15">
        <f>SUM('１月:１２月'!D24)</f>
        <v>84.204599999999999</v>
      </c>
      <c r="E24" s="15">
        <f>SUM('１月:１２月'!E24)</f>
        <v>41.982700000000001</v>
      </c>
      <c r="F24" s="15">
        <f>SUM('１月:１２月'!F24)</f>
        <v>126.18729999999999</v>
      </c>
      <c r="G24" s="15">
        <f>SUM('１月:１２月'!G24)</f>
        <v>2344.5993000000003</v>
      </c>
      <c r="H24" s="15">
        <f>SUM('１月:１２月'!H24)</f>
        <v>0.45740000000000003</v>
      </c>
      <c r="I24" s="15">
        <f>SUM('１月:１２月'!I24)</f>
        <v>0</v>
      </c>
      <c r="J24" s="15">
        <f>SUM('１月:１２月'!J24)</f>
        <v>0.45740000000000003</v>
      </c>
      <c r="K24" s="15">
        <f>SUM('１月:１２月'!K24)</f>
        <v>0.29600000000000004</v>
      </c>
      <c r="L24" s="15">
        <f>SUM('１月:１２月'!L24)</f>
        <v>0.85510000000000008</v>
      </c>
      <c r="M24" s="15">
        <f>SUM('１月:１２月'!M24)</f>
        <v>0</v>
      </c>
      <c r="N24" s="15">
        <f>SUM('１月:１２月'!N24)</f>
        <v>0</v>
      </c>
      <c r="O24" s="15">
        <f>SUM('１月:１２月'!O24)</f>
        <v>0</v>
      </c>
      <c r="P24" s="15">
        <f>SUM('１月:１２月'!P24)</f>
        <v>0</v>
      </c>
      <c r="Q24" s="16">
        <f t="shared" si="0"/>
        <v>2472.3951000000002</v>
      </c>
      <c r="R24" s="65"/>
    </row>
    <row r="25" spans="1:18">
      <c r="A25" s="17" t="s">
        <v>31</v>
      </c>
      <c r="B25" s="397"/>
      <c r="C25" s="18" t="s">
        <v>13</v>
      </c>
      <c r="D25" s="20">
        <f>SUM('１月:１２月'!D25)</f>
        <v>63260.963607628015</v>
      </c>
      <c r="E25" s="20">
        <f>SUM('１月:１２月'!E25)</f>
        <v>28260.216999999997</v>
      </c>
      <c r="F25" s="20">
        <f>SUM('１月:１２月'!F25)</f>
        <v>91521.180607628019</v>
      </c>
      <c r="G25" s="20">
        <f>SUM('１月:１２月'!G25)</f>
        <v>2115485.3000000003</v>
      </c>
      <c r="H25" s="20">
        <f>SUM('１月:１２月'!H25)</f>
        <v>337.80600000000004</v>
      </c>
      <c r="I25" s="20">
        <f>SUM('１月:１２月'!I25)</f>
        <v>0</v>
      </c>
      <c r="J25" s="20">
        <f>SUM('１月:１２月'!J25)</f>
        <v>337.80600000000004</v>
      </c>
      <c r="K25" s="20">
        <f>SUM('１月:１２月'!K25)</f>
        <v>263.78199999999998</v>
      </c>
      <c r="L25" s="20">
        <f>SUM('１月:１２月'!L25)</f>
        <v>940.64599999999996</v>
      </c>
      <c r="M25" s="20">
        <f>SUM('１月:１２月'!M25)</f>
        <v>0</v>
      </c>
      <c r="N25" s="20">
        <f>SUM('１月:１２月'!N25)</f>
        <v>0</v>
      </c>
      <c r="O25" s="20">
        <f>SUM('１月:１２月'!O25)</f>
        <v>0</v>
      </c>
      <c r="P25" s="20">
        <f>SUM('１月:１２月'!P25)</f>
        <v>0</v>
      </c>
      <c r="Q25" s="21">
        <f t="shared" si="0"/>
        <v>2208548.7146076285</v>
      </c>
      <c r="R25" s="65"/>
    </row>
    <row r="26" spans="1:18">
      <c r="A26" s="17" t="s">
        <v>32</v>
      </c>
      <c r="B26" s="22" t="s">
        <v>15</v>
      </c>
      <c r="C26" s="13" t="s">
        <v>11</v>
      </c>
      <c r="D26" s="15">
        <f>SUM('１月:１２月'!D26)</f>
        <v>138.73059999999998</v>
      </c>
      <c r="E26" s="15">
        <f>SUM('１月:１２月'!E26)</f>
        <v>140.82</v>
      </c>
      <c r="F26" s="15">
        <f>SUM('１月:１２月'!F26)</f>
        <v>279.55060000000003</v>
      </c>
      <c r="G26" s="15">
        <f>SUM('１月:１２月'!G26)</f>
        <v>543.85419999999999</v>
      </c>
      <c r="H26" s="15">
        <f>SUM('１月:１２月'!H26)</f>
        <v>6.6120000000000001</v>
      </c>
      <c r="I26" s="15">
        <f>SUM('１月:１２月'!I26)</f>
        <v>0</v>
      </c>
      <c r="J26" s="15">
        <f>SUM('１月:１２月'!J26)</f>
        <v>6.6120000000000001</v>
      </c>
      <c r="K26" s="15">
        <f>SUM('１月:１２月'!K26)</f>
        <v>1.597</v>
      </c>
      <c r="L26" s="15">
        <f>SUM('１月:１２月'!L26)</f>
        <v>0</v>
      </c>
      <c r="M26" s="15">
        <f>SUM('１月:１２月'!M26)</f>
        <v>0</v>
      </c>
      <c r="N26" s="15">
        <f>SUM('１月:１２月'!N26)</f>
        <v>0</v>
      </c>
      <c r="O26" s="15">
        <f>SUM('１月:１２月'!O26)</f>
        <v>0</v>
      </c>
      <c r="P26" s="15">
        <f>SUM('１月:１２月'!P26)</f>
        <v>0</v>
      </c>
      <c r="Q26" s="16">
        <f t="shared" si="0"/>
        <v>831.61379999999997</v>
      </c>
      <c r="R26" s="65"/>
    </row>
    <row r="27" spans="1:18">
      <c r="A27" s="17" t="s">
        <v>33</v>
      </c>
      <c r="B27" s="18" t="s">
        <v>34</v>
      </c>
      <c r="C27" s="18" t="s">
        <v>13</v>
      </c>
      <c r="D27" s="20">
        <f>SUM('１月:１２月'!D27)</f>
        <v>56556.13357947451</v>
      </c>
      <c r="E27" s="20">
        <f>SUM('１月:１２月'!E27)</f>
        <v>49372.398000000001</v>
      </c>
      <c r="F27" s="20">
        <f>SUM('１月:１２月'!F27)</f>
        <v>105928.53157947451</v>
      </c>
      <c r="G27" s="20">
        <f>SUM('１月:１２月'!G27)</f>
        <v>192920.50099999999</v>
      </c>
      <c r="H27" s="20">
        <f>SUM('１月:１２月'!H27)</f>
        <v>709.76800000000003</v>
      </c>
      <c r="I27" s="20">
        <f>SUM('１月:１２月'!I27)</f>
        <v>0</v>
      </c>
      <c r="J27" s="20">
        <f>SUM('１月:１２月'!J27)</f>
        <v>709.76800000000003</v>
      </c>
      <c r="K27" s="20">
        <f>SUM('１月:１２月'!K27)</f>
        <v>182.54500000000002</v>
      </c>
      <c r="L27" s="20">
        <f>SUM('１月:１２月'!L27)</f>
        <v>0</v>
      </c>
      <c r="M27" s="20">
        <f>SUM('１月:１２月'!M27)</f>
        <v>0</v>
      </c>
      <c r="N27" s="20">
        <f>SUM('１月:１２月'!N27)</f>
        <v>0</v>
      </c>
      <c r="O27" s="20">
        <f>SUM('１月:１２月'!O27)</f>
        <v>0</v>
      </c>
      <c r="P27" s="20">
        <f>SUM('１月:１２月'!P27)</f>
        <v>0</v>
      </c>
      <c r="Q27" s="21">
        <f t="shared" si="0"/>
        <v>299741.34557947447</v>
      </c>
      <c r="R27" s="65"/>
    </row>
    <row r="28" spans="1:18">
      <c r="A28" s="17" t="s">
        <v>18</v>
      </c>
      <c r="B28" s="399" t="s">
        <v>19</v>
      </c>
      <c r="C28" s="13" t="s">
        <v>11</v>
      </c>
      <c r="D28" s="15">
        <f>+D24+D26</f>
        <v>222.93519999999998</v>
      </c>
      <c r="E28" s="15">
        <f>+E24+E26</f>
        <v>182.80269999999999</v>
      </c>
      <c r="F28" s="15">
        <f t="shared" ref="F28:O29" si="7">+F24+F26</f>
        <v>405.73790000000002</v>
      </c>
      <c r="G28" s="15">
        <f t="shared" si="7"/>
        <v>2888.4535000000005</v>
      </c>
      <c r="H28" s="15">
        <f t="shared" si="7"/>
        <v>7.0693999999999999</v>
      </c>
      <c r="I28" s="15">
        <f t="shared" si="7"/>
        <v>0</v>
      </c>
      <c r="J28" s="15">
        <f t="shared" si="7"/>
        <v>7.0693999999999999</v>
      </c>
      <c r="K28" s="15">
        <f t="shared" si="7"/>
        <v>1.893</v>
      </c>
      <c r="L28" s="15">
        <f t="shared" si="7"/>
        <v>0.85510000000000008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ref="P28" si="8">+P24+P26</f>
        <v>0</v>
      </c>
      <c r="Q28" s="16">
        <f t="shared" si="0"/>
        <v>3304.0089000000007</v>
      </c>
      <c r="R28" s="65"/>
    </row>
    <row r="29" spans="1:18">
      <c r="A29" s="24"/>
      <c r="B29" s="400"/>
      <c r="C29" s="18" t="s">
        <v>13</v>
      </c>
      <c r="D29" s="20">
        <f>+D25+D27</f>
        <v>119817.09718710252</v>
      </c>
      <c r="E29" s="20">
        <f>+E25+E27</f>
        <v>77632.614999999991</v>
      </c>
      <c r="F29" s="20">
        <f t="shared" si="7"/>
        <v>197449.71218710253</v>
      </c>
      <c r="G29" s="20">
        <f t="shared" si="7"/>
        <v>2308405.8010000004</v>
      </c>
      <c r="H29" s="20">
        <f t="shared" si="7"/>
        <v>1047.5740000000001</v>
      </c>
      <c r="I29" s="20">
        <f t="shared" si="7"/>
        <v>0</v>
      </c>
      <c r="J29" s="20">
        <f t="shared" si="7"/>
        <v>1047.5740000000001</v>
      </c>
      <c r="K29" s="20">
        <f t="shared" si="7"/>
        <v>446.327</v>
      </c>
      <c r="L29" s="20">
        <f t="shared" si="7"/>
        <v>940.64599999999996</v>
      </c>
      <c r="M29" s="20">
        <f t="shared" si="7"/>
        <v>0</v>
      </c>
      <c r="N29" s="20">
        <f t="shared" si="7"/>
        <v>0</v>
      </c>
      <c r="O29" s="20">
        <f t="shared" si="7"/>
        <v>0</v>
      </c>
      <c r="P29" s="20">
        <f t="shared" ref="P29" si="9">+P25+P27</f>
        <v>0</v>
      </c>
      <c r="Q29" s="21">
        <f t="shared" si="0"/>
        <v>2508290.0601871032</v>
      </c>
      <c r="R29" s="65"/>
    </row>
    <row r="30" spans="1:18">
      <c r="A30" s="12" t="s">
        <v>0</v>
      </c>
      <c r="B30" s="396" t="s">
        <v>35</v>
      </c>
      <c r="C30" s="13" t="s">
        <v>11</v>
      </c>
      <c r="D30" s="15">
        <f>SUM('１月:１２月'!D30)</f>
        <v>7.3131000000000004</v>
      </c>
      <c r="E30" s="15">
        <f>SUM('１月:１２月'!E30)</f>
        <v>22.2927</v>
      </c>
      <c r="F30" s="15">
        <f>SUM('１月:１２月'!F30)</f>
        <v>29.605800000000006</v>
      </c>
      <c r="G30" s="15">
        <f>SUM('１月:１２月'!G30)</f>
        <v>85.494099999999989</v>
      </c>
      <c r="H30" s="15">
        <f>SUM('１月:１２月'!H30)</f>
        <v>4428.9835000000003</v>
      </c>
      <c r="I30" s="15">
        <f>SUM('１月:１２月'!I30)</f>
        <v>0</v>
      </c>
      <c r="J30" s="15">
        <f>SUM('１月:１２月'!J30)</f>
        <v>4428.9835000000003</v>
      </c>
      <c r="K30" s="15">
        <f>SUM('１月:１２月'!K30)</f>
        <v>1168.4837</v>
      </c>
      <c r="L30" s="15">
        <f>SUM('１月:１２月'!L30)</f>
        <v>107.74830000000003</v>
      </c>
      <c r="M30" s="15">
        <f>SUM('１月:１２月'!M30)</f>
        <v>0</v>
      </c>
      <c r="N30" s="15">
        <f>SUM('１月:１２月'!N30)</f>
        <v>10.7186</v>
      </c>
      <c r="O30" s="15">
        <f>SUM('１月:１２月'!O30)</f>
        <v>4.3334000000000001</v>
      </c>
      <c r="P30" s="15">
        <f>SUM('１月:１２月'!P30)</f>
        <v>37.966999999999999</v>
      </c>
      <c r="Q30" s="16">
        <f t="shared" si="0"/>
        <v>5873.3344000000006</v>
      </c>
      <c r="R30" s="65"/>
    </row>
    <row r="31" spans="1:18">
      <c r="A31" s="17" t="s">
        <v>36</v>
      </c>
      <c r="B31" s="397"/>
      <c r="C31" s="18" t="s">
        <v>13</v>
      </c>
      <c r="D31" s="20">
        <f>SUM('１月:１２月'!D31)</f>
        <v>1268.2206867076711</v>
      </c>
      <c r="E31" s="20">
        <f>SUM('１月:１２月'!E31)</f>
        <v>5252.3429999999998</v>
      </c>
      <c r="F31" s="20">
        <f>SUM('１月:１２月'!F31)</f>
        <v>6520.563686707671</v>
      </c>
      <c r="G31" s="20">
        <f>SUM('１月:１２月'!G31)</f>
        <v>16391.951999999997</v>
      </c>
      <c r="H31" s="20">
        <f>SUM('１月:１２月'!H31)</f>
        <v>698727.41500000004</v>
      </c>
      <c r="I31" s="20">
        <f>SUM('１月:１２月'!I31)</f>
        <v>0</v>
      </c>
      <c r="J31" s="20">
        <f>SUM('１月:１２月'!J31)</f>
        <v>698727.41500000004</v>
      </c>
      <c r="K31" s="20">
        <f>SUM('１月:１２月'!K31)</f>
        <v>92984.392999999996</v>
      </c>
      <c r="L31" s="20">
        <f>SUM('１月:１２月'!L31)</f>
        <v>26886.437000000005</v>
      </c>
      <c r="M31" s="20">
        <f>SUM('１月:１２月'!M31)</f>
        <v>0</v>
      </c>
      <c r="N31" s="20">
        <f>SUM('１月:１２月'!N31)</f>
        <v>863.79300000000001</v>
      </c>
      <c r="O31" s="20">
        <f>SUM('１月:１２月'!O31)</f>
        <v>525.52</v>
      </c>
      <c r="P31" s="20">
        <f>SUM('１月:１２月'!P31)</f>
        <v>2564.9440000000004</v>
      </c>
      <c r="Q31" s="21">
        <f t="shared" si="0"/>
        <v>845465.01768670778</v>
      </c>
      <c r="R31" s="65"/>
    </row>
    <row r="32" spans="1:18">
      <c r="A32" s="17" t="s">
        <v>0</v>
      </c>
      <c r="B32" s="396" t="s">
        <v>37</v>
      </c>
      <c r="C32" s="13" t="s">
        <v>11</v>
      </c>
      <c r="D32" s="15">
        <f>SUM('１月:１２月'!D32)</f>
        <v>3.0379999999999998</v>
      </c>
      <c r="E32" s="15">
        <f>SUM('１月:１２月'!E32)</f>
        <v>7.6576000000000004</v>
      </c>
      <c r="F32" s="15">
        <f>SUM('１月:１２月'!F32)</f>
        <v>10.695599999999999</v>
      </c>
      <c r="G32" s="15">
        <f>SUM('１月:１２月'!G32)</f>
        <v>1.5910000000000002</v>
      </c>
      <c r="H32" s="15">
        <f>SUM('１月:１２月'!H32)</f>
        <v>4210.4910000000009</v>
      </c>
      <c r="I32" s="15">
        <f>SUM('１月:１２月'!I32)</f>
        <v>0</v>
      </c>
      <c r="J32" s="15">
        <f>SUM('１月:１２月'!J32)</f>
        <v>4210.4910000000009</v>
      </c>
      <c r="K32" s="15">
        <f>SUM('１月:１２月'!K32)</f>
        <v>1157.2380000000001</v>
      </c>
      <c r="L32" s="15">
        <f>SUM('１月:１２月'!L32)</f>
        <v>14.1158</v>
      </c>
      <c r="M32" s="15">
        <f>SUM('１月:１２月'!M32)</f>
        <v>0</v>
      </c>
      <c r="N32" s="15">
        <f>SUM('１月:１２月'!N32)</f>
        <v>8.2000000000000007E-3</v>
      </c>
      <c r="O32" s="15">
        <f>SUM('１月:１２月'!O32)</f>
        <v>0</v>
      </c>
      <c r="P32" s="15">
        <f>SUM('１月:１２月'!P32)</f>
        <v>0</v>
      </c>
      <c r="Q32" s="16">
        <f t="shared" si="0"/>
        <v>5394.1396000000013</v>
      </c>
      <c r="R32" s="65"/>
    </row>
    <row r="33" spans="1:18">
      <c r="A33" s="17" t="s">
        <v>38</v>
      </c>
      <c r="B33" s="397"/>
      <c r="C33" s="18" t="s">
        <v>13</v>
      </c>
      <c r="D33" s="20">
        <f>SUM('１月:１２月'!D33)</f>
        <v>345.31776670658746</v>
      </c>
      <c r="E33" s="20">
        <f>SUM('１月:１２月'!E33)</f>
        <v>866.84299999999996</v>
      </c>
      <c r="F33" s="20">
        <f>SUM('１月:１２月'!F33)</f>
        <v>1212.1607667065873</v>
      </c>
      <c r="G33" s="20">
        <f>SUM('１月:１２月'!G33)</f>
        <v>590.22199999999998</v>
      </c>
      <c r="H33" s="20">
        <f>SUM('１月:１２月'!H33)</f>
        <v>197680.19699999999</v>
      </c>
      <c r="I33" s="20">
        <f>SUM('１月:１２月'!I33)</f>
        <v>0</v>
      </c>
      <c r="J33" s="20">
        <f>SUM('１月:１２月'!J33)</f>
        <v>197680.19699999999</v>
      </c>
      <c r="K33" s="20">
        <f>SUM('１月:１２月'!K33)</f>
        <v>52804.042000000009</v>
      </c>
      <c r="L33" s="20">
        <f>SUM('１月:１２月'!L33)</f>
        <v>3078.2599999999998</v>
      </c>
      <c r="M33" s="20">
        <f>SUM('１月:１２月'!M33)</f>
        <v>0</v>
      </c>
      <c r="N33" s="20">
        <f>SUM('１月:１２月'!N33)</f>
        <v>2.0060000000000002</v>
      </c>
      <c r="O33" s="20">
        <f>SUM('１月:１２月'!O33)</f>
        <v>0</v>
      </c>
      <c r="P33" s="20">
        <f>SUM('１月:１２月'!P33)</f>
        <v>0</v>
      </c>
      <c r="Q33" s="21">
        <f t="shared" si="0"/>
        <v>255366.88776670658</v>
      </c>
      <c r="R33" s="65"/>
    </row>
    <row r="34" spans="1:18">
      <c r="A34" s="17"/>
      <c r="B34" s="22" t="s">
        <v>15</v>
      </c>
      <c r="C34" s="13" t="s">
        <v>11</v>
      </c>
      <c r="D34" s="15">
        <f>SUM('１月:１２月'!D34)</f>
        <v>0</v>
      </c>
      <c r="E34" s="15">
        <f>SUM('１月:１２月'!E34)</f>
        <v>0.157</v>
      </c>
      <c r="F34" s="15">
        <f>SUM('１月:１２月'!F34)</f>
        <v>0.157</v>
      </c>
      <c r="G34" s="15">
        <f>SUM('１月:１２月'!G34)</f>
        <v>0</v>
      </c>
      <c r="H34" s="15">
        <f>SUM('１月:１２月'!H34)</f>
        <v>8905.4874</v>
      </c>
      <c r="I34" s="15">
        <f>SUM('１月:１２月'!I34)</f>
        <v>0</v>
      </c>
      <c r="J34" s="15">
        <f>SUM('１月:１２月'!J34)</f>
        <v>8905.4874</v>
      </c>
      <c r="K34" s="15">
        <f>SUM('１月:１２月'!K34)</f>
        <v>187.66900000000001</v>
      </c>
      <c r="L34" s="15">
        <f>SUM('１月:１２月'!L34)</f>
        <v>0.32600000000000001</v>
      </c>
      <c r="M34" s="15">
        <f>SUM('１月:１２月'!M34)</f>
        <v>0</v>
      </c>
      <c r="N34" s="15">
        <f>SUM('１月:１２月'!N34)</f>
        <v>1.4117000000000002</v>
      </c>
      <c r="O34" s="15">
        <f>SUM('１月:１２月'!O34)</f>
        <v>0</v>
      </c>
      <c r="P34" s="15">
        <f>SUM('１月:１２月'!P34)</f>
        <v>0</v>
      </c>
      <c r="Q34" s="16">
        <f t="shared" si="0"/>
        <v>9095.0510999999988</v>
      </c>
      <c r="R34" s="65"/>
    </row>
    <row r="35" spans="1:18">
      <c r="A35" s="17" t="s">
        <v>18</v>
      </c>
      <c r="B35" s="18" t="s">
        <v>39</v>
      </c>
      <c r="C35" s="18" t="s">
        <v>13</v>
      </c>
      <c r="D35" s="20">
        <f>SUM([1]㈱塩釜:七ヶ浜!D35)</f>
        <v>14576.005999999999</v>
      </c>
      <c r="E35" s="20">
        <f>SUM('１月:１２月'!E35)</f>
        <v>3.4660000000000002</v>
      </c>
      <c r="F35" s="20">
        <f>SUM('１月:１２月'!F35)</f>
        <v>3.4660000000000002</v>
      </c>
      <c r="G35" s="20">
        <f>SUM('１月:１２月'!G35)</f>
        <v>0</v>
      </c>
      <c r="H35" s="20">
        <f>SUM('１月:１２月'!H35)</f>
        <v>679070.43299999996</v>
      </c>
      <c r="I35" s="20">
        <f>SUM('１月:１２月'!I35)</f>
        <v>0</v>
      </c>
      <c r="J35" s="20">
        <f>SUM('１月:１２月'!J35)</f>
        <v>679070.43299999996</v>
      </c>
      <c r="K35" s="20">
        <f>SUM('１月:１２月'!K35)</f>
        <v>7763.4049999999988</v>
      </c>
      <c r="L35" s="20">
        <f>SUM('１月:１２月'!L35)</f>
        <v>67.137</v>
      </c>
      <c r="M35" s="20">
        <f>SUM('１月:１２月'!M35)</f>
        <v>0</v>
      </c>
      <c r="N35" s="20">
        <f>SUM('１月:１２月'!N35)</f>
        <v>207.149</v>
      </c>
      <c r="O35" s="20">
        <f>SUM('１月:１２月'!O35)</f>
        <v>0</v>
      </c>
      <c r="P35" s="20">
        <f>SUM('１月:１２月'!P35)</f>
        <v>0</v>
      </c>
      <c r="Q35" s="21">
        <f t="shared" si="0"/>
        <v>687111.59</v>
      </c>
      <c r="R35" s="65"/>
    </row>
    <row r="36" spans="1:18">
      <c r="A36" s="25"/>
      <c r="B36" s="399" t="s">
        <v>19</v>
      </c>
      <c r="C36" s="13" t="s">
        <v>11</v>
      </c>
      <c r="D36" s="15">
        <f>+D30+D32+D34</f>
        <v>10.351100000000001</v>
      </c>
      <c r="E36" s="15">
        <f>+E30+E32+E34</f>
        <v>30.107299999999999</v>
      </c>
      <c r="F36" s="15">
        <f t="shared" ref="F36:O37" si="10">+F30+F32+F34</f>
        <v>40.458399999999997</v>
      </c>
      <c r="G36" s="15">
        <f t="shared" si="10"/>
        <v>87.085099999999983</v>
      </c>
      <c r="H36" s="15">
        <f t="shared" si="10"/>
        <v>17544.961900000002</v>
      </c>
      <c r="I36" s="15">
        <f t="shared" si="10"/>
        <v>0</v>
      </c>
      <c r="J36" s="15">
        <f t="shared" si="10"/>
        <v>17544.961900000002</v>
      </c>
      <c r="K36" s="15">
        <f t="shared" si="10"/>
        <v>2513.3906999999999</v>
      </c>
      <c r="L36" s="15">
        <f t="shared" si="10"/>
        <v>122.19010000000003</v>
      </c>
      <c r="M36" s="15">
        <f t="shared" si="10"/>
        <v>0</v>
      </c>
      <c r="N36" s="15">
        <f t="shared" si="10"/>
        <v>12.138500000000001</v>
      </c>
      <c r="O36" s="15">
        <f t="shared" si="10"/>
        <v>4.3334000000000001</v>
      </c>
      <c r="P36" s="15">
        <f t="shared" ref="P36" si="11">+P30+P32+P34</f>
        <v>37.966999999999999</v>
      </c>
      <c r="Q36" s="16">
        <f t="shared" si="0"/>
        <v>20362.525100000003</v>
      </c>
      <c r="R36" s="65"/>
    </row>
    <row r="37" spans="1:18">
      <c r="A37" s="24"/>
      <c r="B37" s="400"/>
      <c r="C37" s="18" t="s">
        <v>13</v>
      </c>
      <c r="D37" s="20">
        <f>+D31+D33+D35</f>
        <v>16189.544453414259</v>
      </c>
      <c r="E37" s="20">
        <f>+E31+E33+E35</f>
        <v>6122.652</v>
      </c>
      <c r="F37" s="20">
        <f t="shared" si="10"/>
        <v>7736.1904534142586</v>
      </c>
      <c r="G37" s="20">
        <f t="shared" si="10"/>
        <v>16982.173999999999</v>
      </c>
      <c r="H37" s="20">
        <f t="shared" si="10"/>
        <v>1575478.0449999999</v>
      </c>
      <c r="I37" s="20">
        <f t="shared" si="10"/>
        <v>0</v>
      </c>
      <c r="J37" s="20">
        <f t="shared" si="10"/>
        <v>1575478.0449999999</v>
      </c>
      <c r="K37" s="20">
        <f t="shared" si="10"/>
        <v>153551.84</v>
      </c>
      <c r="L37" s="20">
        <f t="shared" si="10"/>
        <v>30031.834000000003</v>
      </c>
      <c r="M37" s="20">
        <f t="shared" si="10"/>
        <v>0</v>
      </c>
      <c r="N37" s="20">
        <f t="shared" si="10"/>
        <v>1072.9479999999999</v>
      </c>
      <c r="O37" s="20">
        <f t="shared" si="10"/>
        <v>525.52</v>
      </c>
      <c r="P37" s="20">
        <f t="shared" ref="P37" si="12">+P31+P33+P35</f>
        <v>2564.9440000000004</v>
      </c>
      <c r="Q37" s="21">
        <f t="shared" si="0"/>
        <v>1787943.4954534143</v>
      </c>
      <c r="R37" s="65"/>
    </row>
    <row r="38" spans="1:18">
      <c r="A38" s="401" t="s">
        <v>40</v>
      </c>
      <c r="B38" s="402"/>
      <c r="C38" s="13" t="s">
        <v>11</v>
      </c>
      <c r="D38" s="15">
        <f>SUM('１月:１２月'!D38)</f>
        <v>0.74799999999999989</v>
      </c>
      <c r="E38" s="15">
        <f>SUM('１月:１２月'!E38)</f>
        <v>3.1844000000000006</v>
      </c>
      <c r="F38" s="15">
        <f>SUM('１月:１２月'!F38)</f>
        <v>3.9323999999999999</v>
      </c>
      <c r="G38" s="15">
        <f>SUM('１月:１２月'!G38)</f>
        <v>5.9782999999999999</v>
      </c>
      <c r="H38" s="15">
        <f>SUM('１月:１２月'!H38)</f>
        <v>819.1708000000001</v>
      </c>
      <c r="I38" s="15">
        <f>SUM('１月:１２月'!I38)</f>
        <v>0</v>
      </c>
      <c r="J38" s="15">
        <f>SUM('１月:１２月'!J38)</f>
        <v>819.1708000000001</v>
      </c>
      <c r="K38" s="15">
        <f>SUM('１月:１２月'!K38)</f>
        <v>537.55029999999999</v>
      </c>
      <c r="L38" s="15">
        <f>SUM('１月:１２月'!L38)</f>
        <v>3.2018</v>
      </c>
      <c r="M38" s="15">
        <f>SUM('１月:１２月'!M38)</f>
        <v>0</v>
      </c>
      <c r="N38" s="15">
        <f>SUM('１月:１２月'!N38)</f>
        <v>1.2325999999999999</v>
      </c>
      <c r="O38" s="15">
        <f>SUM('１月:１２月'!O38)</f>
        <v>4.5000000000000005E-3</v>
      </c>
      <c r="P38" s="15">
        <f>SUM('１月:１２月'!P38)</f>
        <v>0.74829999999999997</v>
      </c>
      <c r="Q38" s="16">
        <f t="shared" si="0"/>
        <v>1371.8190000000002</v>
      </c>
      <c r="R38" s="65"/>
    </row>
    <row r="39" spans="1:18">
      <c r="A39" s="403"/>
      <c r="B39" s="404"/>
      <c r="C39" s="18" t="s">
        <v>13</v>
      </c>
      <c r="D39" s="20">
        <f>SUM('１月:１２月'!D39)</f>
        <v>468.69381179715208</v>
      </c>
      <c r="E39" s="20">
        <f>SUM('１月:１２月'!E39)</f>
        <v>1020.2919999999999</v>
      </c>
      <c r="F39" s="20">
        <f>SUM('１月:１２月'!F39)</f>
        <v>1488.9858117971521</v>
      </c>
      <c r="G39" s="20">
        <f>SUM('１月:１２月'!G39)</f>
        <v>824.17900000000009</v>
      </c>
      <c r="H39" s="20">
        <f>SUM('１月:１２月'!H39)</f>
        <v>243449.64799999996</v>
      </c>
      <c r="I39" s="20">
        <f>SUM('１月:１２月'!I39)</f>
        <v>0</v>
      </c>
      <c r="J39" s="20">
        <f>SUM('１月:１２月'!J39)</f>
        <v>243449.64799999996</v>
      </c>
      <c r="K39" s="20">
        <f>SUM('１月:１２月'!K39)</f>
        <v>167892.20699999999</v>
      </c>
      <c r="L39" s="20">
        <f>SUM('１月:１２月'!L39)</f>
        <v>592.46100000000001</v>
      </c>
      <c r="M39" s="20">
        <f>SUM('１月:１２月'!M39)</f>
        <v>0</v>
      </c>
      <c r="N39" s="20">
        <f>SUM('１月:１２月'!N39)</f>
        <v>304.41899999999998</v>
      </c>
      <c r="O39" s="20">
        <f>SUM('１月:１２月'!O39)</f>
        <v>0.23599999999999999</v>
      </c>
      <c r="P39" s="20">
        <f>SUM('１月:１２月'!P39)</f>
        <v>234.3</v>
      </c>
      <c r="Q39" s="21">
        <f t="shared" si="0"/>
        <v>414786.43581179704</v>
      </c>
      <c r="R39" s="65"/>
    </row>
    <row r="40" spans="1:18">
      <c r="A40" s="401" t="s">
        <v>41</v>
      </c>
      <c r="B40" s="402"/>
      <c r="C40" s="13" t="s">
        <v>11</v>
      </c>
      <c r="D40" s="15">
        <f>SUM('１月:１２月'!D40)</f>
        <v>7.6959999999999997</v>
      </c>
      <c r="E40" s="15">
        <f>SUM('１月:１２月'!E40)</f>
        <v>3.1252</v>
      </c>
      <c r="F40" s="15">
        <f>SUM('１月:１２月'!F40)</f>
        <v>10.821199999999999</v>
      </c>
      <c r="G40" s="15">
        <f>SUM('１月:１２月'!G40)</f>
        <v>293.00659999999999</v>
      </c>
      <c r="H40" s="15">
        <f>SUM('１月:１２月'!H40)</f>
        <v>2201.0385999999999</v>
      </c>
      <c r="I40" s="15">
        <f>SUM('１月:１２月'!I40)</f>
        <v>0</v>
      </c>
      <c r="J40" s="15">
        <f>SUM('１月:１２月'!J40)</f>
        <v>2201.0385999999999</v>
      </c>
      <c r="K40" s="15">
        <f>SUM('１月:１２月'!K40)</f>
        <v>938.52260000000001</v>
      </c>
      <c r="L40" s="15">
        <f>SUM('１月:１２月'!L40)</f>
        <v>91.0107</v>
      </c>
      <c r="M40" s="15">
        <f>SUM('１月:１２月'!M40)</f>
        <v>0</v>
      </c>
      <c r="N40" s="15">
        <f>SUM('１月:１２月'!N40)</f>
        <v>6.7431000000000001</v>
      </c>
      <c r="O40" s="15">
        <f>SUM('１月:１２月'!O40)</f>
        <v>0.13249999999999998</v>
      </c>
      <c r="P40" s="15">
        <f>SUM('１月:１２月'!P40)</f>
        <v>0.67859999999999998</v>
      </c>
      <c r="Q40" s="16">
        <f t="shared" si="0"/>
        <v>3541.9539000000004</v>
      </c>
      <c r="R40" s="65"/>
    </row>
    <row r="41" spans="1:18">
      <c r="A41" s="403"/>
      <c r="B41" s="404"/>
      <c r="C41" s="18" t="s">
        <v>13</v>
      </c>
      <c r="D41" s="20">
        <f>SUM('１月:１２月'!D41)</f>
        <v>4604.1361614502366</v>
      </c>
      <c r="E41" s="20">
        <f>SUM('１月:１２月'!E41)</f>
        <v>980.14800000000014</v>
      </c>
      <c r="F41" s="20">
        <f>SUM('１月:１２月'!F41)</f>
        <v>5584.2841614502377</v>
      </c>
      <c r="G41" s="20">
        <f>SUM('１月:１２月'!G41)</f>
        <v>43310.373</v>
      </c>
      <c r="H41" s="20">
        <f>SUM('１月:１２月'!H41)</f>
        <v>363081.348</v>
      </c>
      <c r="I41" s="20">
        <f>SUM('１月:１２月'!I41)</f>
        <v>0</v>
      </c>
      <c r="J41" s="20">
        <f>SUM('１月:１２月'!J41)</f>
        <v>363081.348</v>
      </c>
      <c r="K41" s="20">
        <f>SUM('１月:１２月'!K41)</f>
        <v>139353.791</v>
      </c>
      <c r="L41" s="20">
        <f>SUM('１月:１２月'!L41)</f>
        <v>5565.5900000000011</v>
      </c>
      <c r="M41" s="20">
        <f>SUM('１月:１２月'!M41)</f>
        <v>0</v>
      </c>
      <c r="N41" s="20">
        <f>SUM('１月:１２月'!N41)</f>
        <v>809.50699999999983</v>
      </c>
      <c r="O41" s="20">
        <f>SUM('１月:１２月'!O41)</f>
        <v>19.651</v>
      </c>
      <c r="P41" s="20">
        <f>SUM('１月:１２月'!P41)</f>
        <v>51.558999999999997</v>
      </c>
      <c r="Q41" s="21">
        <f t="shared" si="0"/>
        <v>557776.10316145013</v>
      </c>
      <c r="R41" s="65"/>
    </row>
    <row r="42" spans="1:18">
      <c r="A42" s="401" t="s">
        <v>42</v>
      </c>
      <c r="B42" s="402"/>
      <c r="C42" s="13" t="s">
        <v>11</v>
      </c>
      <c r="D42" s="15">
        <f>SUM('１月:１２月'!D42)</f>
        <v>0</v>
      </c>
      <c r="E42" s="15">
        <f>SUM('１月:１２月'!E42)</f>
        <v>0</v>
      </c>
      <c r="F42" s="15">
        <f>SUM('１月:１２月'!F42)</f>
        <v>0</v>
      </c>
      <c r="G42" s="15">
        <f>SUM('１月:１２月'!G42)</f>
        <v>0</v>
      </c>
      <c r="H42" s="15">
        <f>SUM('１月:１２月'!H42)</f>
        <v>1.6400000000000001E-2</v>
      </c>
      <c r="I42" s="15">
        <f>SUM('１月:１２月'!I42)</f>
        <v>0</v>
      </c>
      <c r="J42" s="15">
        <f>SUM('１月:１２月'!J42)</f>
        <v>1.6400000000000001E-2</v>
      </c>
      <c r="K42" s="15">
        <f>SUM('１月:１２月'!K42)</f>
        <v>0</v>
      </c>
      <c r="L42" s="15">
        <f>SUM('１月:１２月'!L42)</f>
        <v>0</v>
      </c>
      <c r="M42" s="15">
        <f>SUM('１月:１２月'!M42)</f>
        <v>0</v>
      </c>
      <c r="N42" s="15">
        <f>SUM('１月:１２月'!N42)</f>
        <v>0</v>
      </c>
      <c r="O42" s="15">
        <f>SUM('１月:１２月'!O42)</f>
        <v>0</v>
      </c>
      <c r="P42" s="15">
        <f>SUM('１月:１２月'!P42)</f>
        <v>0</v>
      </c>
      <c r="Q42" s="16">
        <f t="shared" si="0"/>
        <v>1.6400000000000001E-2</v>
      </c>
      <c r="R42" s="65"/>
    </row>
    <row r="43" spans="1:18">
      <c r="A43" s="403"/>
      <c r="B43" s="404"/>
      <c r="C43" s="18" t="s">
        <v>13</v>
      </c>
      <c r="D43" s="20">
        <f>SUM([1]㈱塩釜:七ヶ浜!D43)</f>
        <v>0</v>
      </c>
      <c r="E43" s="20">
        <f>SUM('１月:１２月'!E43)</f>
        <v>0</v>
      </c>
      <c r="F43" s="20">
        <f>SUM('１月:１２月'!F43)</f>
        <v>0</v>
      </c>
      <c r="G43" s="20">
        <f>SUM('１月:１２月'!G43)</f>
        <v>0</v>
      </c>
      <c r="H43" s="20">
        <f>SUM('１月:１２月'!H43)</f>
        <v>40.319999999999993</v>
      </c>
      <c r="I43" s="20">
        <f>SUM('１月:１２月'!I43)</f>
        <v>0</v>
      </c>
      <c r="J43" s="20">
        <f>SUM('１月:１２月'!J43)</f>
        <v>40.319999999999993</v>
      </c>
      <c r="K43" s="20">
        <f>SUM('１月:１２月'!K43)</f>
        <v>0</v>
      </c>
      <c r="L43" s="20">
        <f>SUM('１月:１２月'!L43)</f>
        <v>0</v>
      </c>
      <c r="M43" s="20">
        <f>SUM('１月:１２月'!M43)</f>
        <v>0</v>
      </c>
      <c r="N43" s="20">
        <f>SUM('１月:１２月'!N43)</f>
        <v>0</v>
      </c>
      <c r="O43" s="20">
        <f>SUM('１月:１２月'!O43)</f>
        <v>0</v>
      </c>
      <c r="P43" s="20">
        <f>SUM('１月:１２月'!P43)</f>
        <v>0</v>
      </c>
      <c r="Q43" s="21">
        <f t="shared" si="0"/>
        <v>40.319999999999993</v>
      </c>
      <c r="R43" s="65"/>
    </row>
    <row r="44" spans="1:18">
      <c r="A44" s="401" t="s">
        <v>43</v>
      </c>
      <c r="B44" s="402"/>
      <c r="C44" s="13" t="s">
        <v>11</v>
      </c>
      <c r="D44" s="15">
        <f>SUM('１月:１２月'!D44)</f>
        <v>3.7000000000000002E-3</v>
      </c>
      <c r="E44" s="15">
        <f>SUM('１月:１２月'!E44)</f>
        <v>6.430000000000001E-2</v>
      </c>
      <c r="F44" s="15">
        <f>SUM('１月:１２月'!F44)</f>
        <v>6.8000000000000005E-2</v>
      </c>
      <c r="G44" s="15">
        <f>SUM('１月:１２月'!G44)</f>
        <v>0.37270000000000003</v>
      </c>
      <c r="H44" s="15">
        <f>SUM('１月:１２月'!H44)</f>
        <v>1.6923999999999999</v>
      </c>
      <c r="I44" s="15">
        <f>SUM('１月:１２月'!I44)</f>
        <v>0</v>
      </c>
      <c r="J44" s="15">
        <f>SUM('１月:１２月'!J44)</f>
        <v>1.6923999999999999</v>
      </c>
      <c r="K44" s="15">
        <f>SUM('１月:１２月'!K44)</f>
        <v>8.6499999999999994E-2</v>
      </c>
      <c r="L44" s="15">
        <f>SUM('１月:１２月'!L44)</f>
        <v>6.9500000000000006E-2</v>
      </c>
      <c r="M44" s="15">
        <f>SUM('１月:１２月'!M44)</f>
        <v>0</v>
      </c>
      <c r="N44" s="15">
        <f>SUM('１月:１２月'!N44)</f>
        <v>0</v>
      </c>
      <c r="O44" s="15">
        <f>SUM('１月:１２月'!O44)</f>
        <v>1.78E-2</v>
      </c>
      <c r="P44" s="15">
        <f>SUM('１月:１２月'!P44)</f>
        <v>0</v>
      </c>
      <c r="Q44" s="16">
        <f t="shared" si="0"/>
        <v>2.3068999999999997</v>
      </c>
      <c r="R44" s="65"/>
    </row>
    <row r="45" spans="1:18">
      <c r="A45" s="403"/>
      <c r="B45" s="404"/>
      <c r="C45" s="18" t="s">
        <v>13</v>
      </c>
      <c r="D45" s="20">
        <f>SUM([1]㈱塩釜:七ヶ浜!D45)</f>
        <v>183.86199999999999</v>
      </c>
      <c r="E45" s="20">
        <f>SUM('１月:１２月'!E45)</f>
        <v>42.196000000000005</v>
      </c>
      <c r="F45" s="20">
        <f>SUM('１月:１２月'!F45)</f>
        <v>44.663500505562475</v>
      </c>
      <c r="G45" s="20">
        <f>SUM('１月:１２月'!G45)</f>
        <v>248.45</v>
      </c>
      <c r="H45" s="20">
        <f>SUM('１月:１２月'!H45)</f>
        <v>637.39199999999983</v>
      </c>
      <c r="I45" s="20">
        <f>SUM('１月:１２月'!I45)</f>
        <v>0</v>
      </c>
      <c r="J45" s="20">
        <f>SUM('１月:１２月'!J45)</f>
        <v>637.39199999999983</v>
      </c>
      <c r="K45" s="20">
        <f>SUM('１月:１２月'!K45)</f>
        <v>49.602000000000011</v>
      </c>
      <c r="L45" s="20">
        <f>SUM('１月:１２月'!L45)</f>
        <v>167.25500000000002</v>
      </c>
      <c r="M45" s="20">
        <f>SUM('１月:１２月'!M45)</f>
        <v>0</v>
      </c>
      <c r="N45" s="20">
        <f>SUM('１月:１２月'!N45)</f>
        <v>0</v>
      </c>
      <c r="O45" s="20">
        <f>SUM('１月:１２月'!O45)</f>
        <v>11.467000000000001</v>
      </c>
      <c r="P45" s="20">
        <f>SUM('１月:１２月'!P45)</f>
        <v>0</v>
      </c>
      <c r="Q45" s="21">
        <f t="shared" si="0"/>
        <v>1158.8295005055625</v>
      </c>
      <c r="R45" s="65"/>
    </row>
    <row r="46" spans="1:18">
      <c r="A46" s="401" t="s">
        <v>44</v>
      </c>
      <c r="B46" s="402"/>
      <c r="C46" s="13" t="s">
        <v>11</v>
      </c>
      <c r="D46" s="15">
        <f>SUM('１月:１２月'!D46)</f>
        <v>8.5599999999999996E-2</v>
      </c>
      <c r="E46" s="15">
        <f>SUM('１月:１２月'!E46)</f>
        <v>0.41439999999999999</v>
      </c>
      <c r="F46" s="15">
        <f>SUM('１月:１２月'!F46)</f>
        <v>0.5</v>
      </c>
      <c r="G46" s="15">
        <f>SUM('１月:１２月'!G46)</f>
        <v>0.22620000000000001</v>
      </c>
      <c r="H46" s="15">
        <f>SUM('１月:１２月'!H46)</f>
        <v>1.2151999999999998</v>
      </c>
      <c r="I46" s="15">
        <f>SUM('１月:１２月'!I46)</f>
        <v>0</v>
      </c>
      <c r="J46" s="15">
        <f>SUM('１月:１２月'!J46)</f>
        <v>1.2151999999999998</v>
      </c>
      <c r="K46" s="15">
        <f>SUM('１月:１２月'!K46)</f>
        <v>0.14950000000000002</v>
      </c>
      <c r="L46" s="15">
        <f>SUM('１月:１２月'!L46)</f>
        <v>1.43E-2</v>
      </c>
      <c r="M46" s="15">
        <f>SUM('１月:１２月'!M46)</f>
        <v>0</v>
      </c>
      <c r="N46" s="15">
        <f>SUM('１月:１２月'!N46)</f>
        <v>0</v>
      </c>
      <c r="O46" s="15">
        <f>SUM('１月:１２月'!O46)</f>
        <v>0</v>
      </c>
      <c r="P46" s="15">
        <f>SUM('１月:１２月'!P46)</f>
        <v>3.3E-3</v>
      </c>
      <c r="Q46" s="16">
        <f t="shared" si="0"/>
        <v>2.1084999999999998</v>
      </c>
      <c r="R46" s="65"/>
    </row>
    <row r="47" spans="1:18">
      <c r="A47" s="403"/>
      <c r="B47" s="404"/>
      <c r="C47" s="18" t="s">
        <v>13</v>
      </c>
      <c r="D47" s="20">
        <f>SUM('１月:１２月'!D47)</f>
        <v>43.874258147065738</v>
      </c>
      <c r="E47" s="20">
        <f>SUM('１月:１２月'!E47)</f>
        <v>262.23</v>
      </c>
      <c r="F47" s="20">
        <f>SUM('１月:１２月'!F47)</f>
        <v>306.10425814706565</v>
      </c>
      <c r="G47" s="20">
        <f>SUM('１月:１２月'!G47)</f>
        <v>228.20699999999999</v>
      </c>
      <c r="H47" s="20">
        <f>SUM('１月:１２月'!H47)</f>
        <v>819.62000000000012</v>
      </c>
      <c r="I47" s="20">
        <f>SUM('１月:１２月'!I47)</f>
        <v>0</v>
      </c>
      <c r="J47" s="20">
        <f>SUM('１月:１２月'!J47)</f>
        <v>819.62000000000012</v>
      </c>
      <c r="K47" s="20">
        <f>SUM('１月:１２月'!K47)</f>
        <v>126.79300000000002</v>
      </c>
      <c r="L47" s="20">
        <f>SUM('１月:１２月'!L47)</f>
        <v>16.57</v>
      </c>
      <c r="M47" s="20">
        <f>SUM('１月:１２月'!M47)</f>
        <v>0</v>
      </c>
      <c r="N47" s="20">
        <f>SUM('１月:１２月'!N47)</f>
        <v>0</v>
      </c>
      <c r="O47" s="20">
        <f>SUM('１月:１２月'!O47)</f>
        <v>0</v>
      </c>
      <c r="P47" s="20">
        <f>SUM('１月:１２月'!P47)</f>
        <v>4.29</v>
      </c>
      <c r="Q47" s="21">
        <f t="shared" si="0"/>
        <v>1501.5842581470658</v>
      </c>
      <c r="R47" s="65"/>
    </row>
    <row r="48" spans="1:18">
      <c r="A48" s="401" t="s">
        <v>45</v>
      </c>
      <c r="B48" s="402"/>
      <c r="C48" s="13" t="s">
        <v>11</v>
      </c>
      <c r="D48" s="15">
        <f>SUM('１月:１２月'!D48)</f>
        <v>120.0544</v>
      </c>
      <c r="E48" s="15">
        <f>SUM('１月:１２月'!E48)</f>
        <v>724.38189999999997</v>
      </c>
      <c r="F48" s="15">
        <f>SUM('１月:１２月'!F48)</f>
        <v>844.43629999999996</v>
      </c>
      <c r="G48" s="15">
        <f>SUM('１月:１２月'!G48)</f>
        <v>2186.4036000000001</v>
      </c>
      <c r="H48" s="15">
        <f>SUM('１月:１２月'!H48)</f>
        <v>20881.329399999999</v>
      </c>
      <c r="I48" s="15">
        <f>SUM('１月:１２月'!I48)</f>
        <v>0</v>
      </c>
      <c r="J48" s="15">
        <f>SUM('１月:１２月'!J48)</f>
        <v>20881.329399999999</v>
      </c>
      <c r="K48" s="15">
        <f>SUM('１月:１２月'!K48)</f>
        <v>2951.7628999999997</v>
      </c>
      <c r="L48" s="15">
        <f>SUM('１月:１２月'!L48)</f>
        <v>89.999100000000013</v>
      </c>
      <c r="M48" s="15">
        <f>SUM('１月:１２月'!M48)</f>
        <v>0</v>
      </c>
      <c r="N48" s="15">
        <f>SUM('１月:１２月'!N48)</f>
        <v>9.6900000000000014E-2</v>
      </c>
      <c r="O48" s="15">
        <f>SUM('１月:１２月'!O48)</f>
        <v>8.6E-3</v>
      </c>
      <c r="P48" s="15">
        <f>SUM('１月:１２月'!P48)</f>
        <v>23.01249</v>
      </c>
      <c r="Q48" s="16">
        <f t="shared" si="0"/>
        <v>26977.049289999999</v>
      </c>
      <c r="R48" s="65"/>
    </row>
    <row r="49" spans="1:18">
      <c r="A49" s="403"/>
      <c r="B49" s="404"/>
      <c r="C49" s="18" t="s">
        <v>13</v>
      </c>
      <c r="D49" s="20">
        <f>SUM('１月:１２月'!D49)</f>
        <v>13788.038087436807</v>
      </c>
      <c r="E49" s="20">
        <f>SUM('１月:１２月'!E49)</f>
        <v>42599.442999999992</v>
      </c>
      <c r="F49" s="20">
        <f>SUM('１月:１２月'!F49)</f>
        <v>56387.481087436812</v>
      </c>
      <c r="G49" s="20">
        <f>SUM('１月:１２月'!G49)</f>
        <v>346650.65399999998</v>
      </c>
      <c r="H49" s="20">
        <f>SUM('１月:１２月'!H49)</f>
        <v>2975834.5250000004</v>
      </c>
      <c r="I49" s="20">
        <f>SUM('１月:１２月'!I49)</f>
        <v>0</v>
      </c>
      <c r="J49" s="20">
        <f>SUM('１月:１２月'!J49)</f>
        <v>2975834.5250000004</v>
      </c>
      <c r="K49" s="20">
        <f>SUM('１月:１２月'!K49)</f>
        <v>272196.27799999999</v>
      </c>
      <c r="L49" s="20">
        <f>SUM('１月:１２月'!L49)</f>
        <v>11456.86</v>
      </c>
      <c r="M49" s="20">
        <f>SUM('１月:１２月'!M49)</f>
        <v>0</v>
      </c>
      <c r="N49" s="20">
        <f>SUM('１月:１２月'!N49)</f>
        <v>7.8879999999999999</v>
      </c>
      <c r="O49" s="20">
        <f>SUM('１月:１２月'!O49)</f>
        <v>0.83</v>
      </c>
      <c r="P49" s="20">
        <f>SUM('１月:１２月'!P49)</f>
        <v>10745.67</v>
      </c>
      <c r="Q49" s="21">
        <f t="shared" si="0"/>
        <v>3673280.186087437</v>
      </c>
      <c r="R49" s="65"/>
    </row>
    <row r="50" spans="1:18">
      <c r="A50" s="401" t="s">
        <v>46</v>
      </c>
      <c r="B50" s="402"/>
      <c r="C50" s="13" t="s">
        <v>11</v>
      </c>
      <c r="D50" s="15">
        <f>SUM('１月:１２月'!D50)</f>
        <v>16.242000000000001</v>
      </c>
      <c r="E50" s="15">
        <f>SUM('１月:１２月'!E50)</f>
        <v>22.0366</v>
      </c>
      <c r="F50" s="15">
        <f>SUM('１月:１２月'!F50)</f>
        <v>38.278600000000004</v>
      </c>
      <c r="G50" s="15">
        <f>SUM('１月:１２月'!G50)</f>
        <v>10942.836300000001</v>
      </c>
      <c r="H50" s="15">
        <f>SUM('１月:１２月'!H50)</f>
        <v>197.33710000000002</v>
      </c>
      <c r="I50" s="15">
        <f>SUM('１月:１２月'!I50)</f>
        <v>0</v>
      </c>
      <c r="J50" s="15">
        <f>SUM('１月:１２月'!J50)</f>
        <v>197.33710000000002</v>
      </c>
      <c r="K50" s="15">
        <f>SUM('１月:１２月'!K50)</f>
        <v>14328.207199999999</v>
      </c>
      <c r="L50" s="15">
        <f>SUM('１月:１２月'!L50)</f>
        <v>0.89950000000000019</v>
      </c>
      <c r="M50" s="15">
        <f>SUM('１月:１２月'!M50)</f>
        <v>0</v>
      </c>
      <c r="N50" s="15">
        <f>SUM('１月:１２月'!N50)</f>
        <v>0</v>
      </c>
      <c r="O50" s="15">
        <f>SUM('１月:１２月'!O50)</f>
        <v>0</v>
      </c>
      <c r="P50" s="15">
        <f>SUM('１月:１２月'!P50)</f>
        <v>0</v>
      </c>
      <c r="Q50" s="16">
        <f t="shared" si="0"/>
        <v>25507.558700000001</v>
      </c>
      <c r="R50" s="65"/>
    </row>
    <row r="51" spans="1:18">
      <c r="A51" s="403"/>
      <c r="B51" s="404"/>
      <c r="C51" s="18" t="s">
        <v>13</v>
      </c>
      <c r="D51" s="20">
        <f>SUM('１月:１２月'!D51)</f>
        <v>14246.758363006607</v>
      </c>
      <c r="E51" s="20">
        <f>SUM('１月:１２月'!E51)</f>
        <v>13954.383</v>
      </c>
      <c r="F51" s="20">
        <f>SUM('１月:１２月'!F51)</f>
        <v>28201.141363006609</v>
      </c>
      <c r="G51" s="20">
        <f>SUM('１月:１２月'!G51)</f>
        <v>1695684.246</v>
      </c>
      <c r="H51" s="20">
        <f>SUM('１月:１２月'!H51)</f>
        <v>29671.046000000002</v>
      </c>
      <c r="I51" s="20">
        <f>SUM('１月:１２月'!I51)</f>
        <v>0</v>
      </c>
      <c r="J51" s="20">
        <f>SUM('１月:１２月'!J51)</f>
        <v>29671.046000000002</v>
      </c>
      <c r="K51" s="20">
        <f>SUM('１月:１２月'!K51)</f>
        <v>2058156.7930000001</v>
      </c>
      <c r="L51" s="20">
        <f>SUM('１月:１２月'!L51)</f>
        <v>284.78299999999996</v>
      </c>
      <c r="M51" s="20">
        <f>SUM('１月:１２月'!M51)</f>
        <v>0</v>
      </c>
      <c r="N51" s="20">
        <f>SUM('１月:１２月'!N51)</f>
        <v>0</v>
      </c>
      <c r="O51" s="20">
        <f>SUM('１月:１２月'!O51)</f>
        <v>0</v>
      </c>
      <c r="P51" s="20">
        <f>SUM('１月:１２月'!P51)</f>
        <v>0</v>
      </c>
      <c r="Q51" s="21">
        <f t="shared" si="0"/>
        <v>3811998.0093630068</v>
      </c>
      <c r="R51" s="65"/>
    </row>
    <row r="52" spans="1:18">
      <c r="A52" s="401" t="s">
        <v>47</v>
      </c>
      <c r="B52" s="402"/>
      <c r="C52" s="13" t="s">
        <v>11</v>
      </c>
      <c r="D52" s="15">
        <f>SUM('１月:１２月'!D52)</f>
        <v>0.23590000000000005</v>
      </c>
      <c r="E52" s="15">
        <f>SUM('１月:１２月'!E52)</f>
        <v>17.407959999999999</v>
      </c>
      <c r="F52" s="15">
        <f>SUM('１月:１２月'!F52)</f>
        <v>17.64386</v>
      </c>
      <c r="G52" s="15">
        <f>SUM('１月:１２月'!G52)</f>
        <v>1481.6934000000001</v>
      </c>
      <c r="H52" s="15">
        <f>SUM('１月:１２月'!H52)</f>
        <v>1683.6206999999999</v>
      </c>
      <c r="I52" s="15">
        <f>SUM('１月:１２月'!I52)</f>
        <v>0</v>
      </c>
      <c r="J52" s="15">
        <f>SUM('１月:１２月'!J52)</f>
        <v>1683.6206999999999</v>
      </c>
      <c r="K52" s="15">
        <f>SUM('１月:１２月'!K52)</f>
        <v>6144.8215</v>
      </c>
      <c r="L52" s="15">
        <f>SUM('１月:１２月'!L52)</f>
        <v>3192.3084000000003</v>
      </c>
      <c r="M52" s="15">
        <f>SUM('１月:１２月'!M52)</f>
        <v>11.608000000000001</v>
      </c>
      <c r="N52" s="15">
        <f>SUM('１月:１２月'!N52)</f>
        <v>174.44050000000001</v>
      </c>
      <c r="O52" s="15">
        <f>SUM('１月:１２月'!O52)</f>
        <v>0.19119999999999998</v>
      </c>
      <c r="P52" s="15">
        <f>SUM('１月:１２月'!P52)</f>
        <v>1.2500000000000001E-2</v>
      </c>
      <c r="Q52" s="16">
        <f t="shared" si="0"/>
        <v>12706.34006</v>
      </c>
      <c r="R52" s="65"/>
    </row>
    <row r="53" spans="1:18">
      <c r="A53" s="403"/>
      <c r="B53" s="404"/>
      <c r="C53" s="18" t="s">
        <v>13</v>
      </c>
      <c r="D53" s="20">
        <f>SUM('１月:１２月'!D53)</f>
        <v>104.94227417414754</v>
      </c>
      <c r="E53" s="20">
        <f>SUM('１月:１２月'!E53)</f>
        <v>6777.4489999999996</v>
      </c>
      <c r="F53" s="20">
        <f>SUM('１月:１２月'!F53)</f>
        <v>6882.3912741741478</v>
      </c>
      <c r="G53" s="20">
        <f>SUM('１月:１２月'!G53)</f>
        <v>485632.571</v>
      </c>
      <c r="H53" s="20">
        <f>SUM('１月:１２月'!H53)</f>
        <v>598482.48300000001</v>
      </c>
      <c r="I53" s="20">
        <f>SUM('１月:１２月'!I53)</f>
        <v>0</v>
      </c>
      <c r="J53" s="20">
        <f>SUM('１月:１２月'!J53)</f>
        <v>598482.48300000001</v>
      </c>
      <c r="K53" s="20">
        <f>SUM('１月:１２月'!K53)</f>
        <v>2371929.9909999999</v>
      </c>
      <c r="L53" s="20">
        <f>SUM('１月:１２月'!L53)</f>
        <v>1162308.558</v>
      </c>
      <c r="M53" s="20">
        <f>SUM('１月:１２月'!M53)</f>
        <v>3808.2489999999998</v>
      </c>
      <c r="N53" s="20">
        <f>SUM('１月:１２月'!N53)</f>
        <v>57420.938999999998</v>
      </c>
      <c r="O53" s="20">
        <f>SUM('１月:１２月'!O53)</f>
        <v>58.275000000000006</v>
      </c>
      <c r="P53" s="20">
        <f>SUM('１月:１２月'!P53)</f>
        <v>12.71</v>
      </c>
      <c r="Q53" s="21">
        <f t="shared" si="0"/>
        <v>4686536.1672741743</v>
      </c>
      <c r="R53" s="65"/>
    </row>
    <row r="54" spans="1:18">
      <c r="A54" s="12" t="s">
        <v>0</v>
      </c>
      <c r="B54" s="396" t="s">
        <v>48</v>
      </c>
      <c r="C54" s="13" t="s">
        <v>11</v>
      </c>
      <c r="D54" s="15">
        <f>SUM('１月:１２月'!D54)</f>
        <v>6.7222</v>
      </c>
      <c r="E54" s="15">
        <f>SUM('１月:１２月'!E54)</f>
        <v>0</v>
      </c>
      <c r="F54" s="15">
        <f>SUM('１月:１２月'!F54)</f>
        <v>6.7222</v>
      </c>
      <c r="G54" s="15">
        <f>SUM('１月:１２月'!G54)</f>
        <v>0.31850000000000001</v>
      </c>
      <c r="H54" s="15">
        <f>SUM('１月:１２月'!H54)</f>
        <v>284.77229999999997</v>
      </c>
      <c r="I54" s="15">
        <f>SUM('１月:１２月'!I54)</f>
        <v>0</v>
      </c>
      <c r="J54" s="15">
        <f>SUM('１月:１２月'!J54)</f>
        <v>284.77229999999997</v>
      </c>
      <c r="K54" s="15">
        <f>SUM('１月:１２月'!K54)</f>
        <v>124.71010000000001</v>
      </c>
      <c r="L54" s="15">
        <f>SUM('１月:１２月'!L54)</f>
        <v>0.22470000000000001</v>
      </c>
      <c r="M54" s="15">
        <f>SUM('１月:１２月'!M54)</f>
        <v>0</v>
      </c>
      <c r="N54" s="15">
        <f>SUM('１月:１２月'!N54)</f>
        <v>0.85599999999999998</v>
      </c>
      <c r="O54" s="15">
        <f>SUM('１月:１２月'!O54)</f>
        <v>0.15250000000000002</v>
      </c>
      <c r="P54" s="15">
        <f>SUM('１月:１２月'!P54)</f>
        <v>0.67359999999999987</v>
      </c>
      <c r="Q54" s="16">
        <f t="shared" si="0"/>
        <v>418.42989999999998</v>
      </c>
      <c r="R54" s="65"/>
    </row>
    <row r="55" spans="1:18">
      <c r="A55" s="17" t="s">
        <v>36</v>
      </c>
      <c r="B55" s="397"/>
      <c r="C55" s="18" t="s">
        <v>13</v>
      </c>
      <c r="D55" s="20">
        <f>SUM('１月:１２月'!D55)</f>
        <v>6376.8505435699926</v>
      </c>
      <c r="E55" s="20">
        <f>SUM('１月:１２月'!E55)</f>
        <v>0</v>
      </c>
      <c r="F55" s="20">
        <f>SUM('１月:１２月'!F55)</f>
        <v>6376.8505435699926</v>
      </c>
      <c r="G55" s="20">
        <f>SUM('１月:１２月'!G55)</f>
        <v>589.86300000000006</v>
      </c>
      <c r="H55" s="20">
        <f>SUM('１月:１２月'!H55)</f>
        <v>94906.478000000003</v>
      </c>
      <c r="I55" s="20">
        <f>SUM('１月:１２月'!I55)</f>
        <v>0</v>
      </c>
      <c r="J55" s="20">
        <f>SUM('１月:１２月'!J55)</f>
        <v>94906.478000000003</v>
      </c>
      <c r="K55" s="20">
        <f>SUM('１月:１２月'!K55)</f>
        <v>38380.493999999999</v>
      </c>
      <c r="L55" s="20">
        <f>SUM('１月:１２月'!L55)</f>
        <v>265.755</v>
      </c>
      <c r="M55" s="20">
        <f>SUM('１月:１２月'!M55)</f>
        <v>0</v>
      </c>
      <c r="N55" s="20">
        <f>SUM('１月:１２月'!N55)</f>
        <v>665.80700000000002</v>
      </c>
      <c r="O55" s="20">
        <f>SUM('１月:１２月'!O55)</f>
        <v>130.36500000000004</v>
      </c>
      <c r="P55" s="20">
        <f>SUM('１月:１２月'!P55)</f>
        <v>669.46100000000013</v>
      </c>
      <c r="Q55" s="21">
        <f t="shared" si="0"/>
        <v>141985.07354357</v>
      </c>
      <c r="R55" s="65"/>
    </row>
    <row r="56" spans="1:18">
      <c r="A56" s="17" t="s">
        <v>12</v>
      </c>
      <c r="B56" s="22" t="s">
        <v>15</v>
      </c>
      <c r="C56" s="13" t="s">
        <v>11</v>
      </c>
      <c r="D56" s="15">
        <f>SUM('１月:１２月'!D56)</f>
        <v>24.948399999999999</v>
      </c>
      <c r="E56" s="15">
        <f>SUM('１月:１２月'!E56)</f>
        <v>2.9781999999999993</v>
      </c>
      <c r="F56" s="15">
        <f>SUM('１月:１２月'!F56)</f>
        <v>27.926599999999997</v>
      </c>
      <c r="G56" s="15">
        <f>SUM('１月:１２月'!G56)</f>
        <v>1.0806</v>
      </c>
      <c r="H56" s="15">
        <f>SUM('１月:１２月'!H56)</f>
        <v>0.89040000000000008</v>
      </c>
      <c r="I56" s="15">
        <f>SUM('１月:１２月'!I56)</f>
        <v>0</v>
      </c>
      <c r="J56" s="15">
        <f>SUM('１月:１２月'!J56)</f>
        <v>0.89040000000000008</v>
      </c>
      <c r="K56" s="15">
        <f>SUM('１月:１２月'!K56)</f>
        <v>19.700500000000002</v>
      </c>
      <c r="L56" s="15">
        <f>SUM('１月:１２月'!L56)</f>
        <v>2.8199000000000001</v>
      </c>
      <c r="M56" s="15">
        <f>SUM('１月:１２月'!M56)</f>
        <v>0</v>
      </c>
      <c r="N56" s="15">
        <f>SUM('１月:１２月'!N56)</f>
        <v>5.5799999999999995E-2</v>
      </c>
      <c r="O56" s="15">
        <f>SUM('１月:１２月'!O56)</f>
        <v>1.3400000000000002E-2</v>
      </c>
      <c r="P56" s="15">
        <f>SUM('１月:１２月'!P56)</f>
        <v>1.4323999999999999</v>
      </c>
      <c r="Q56" s="16">
        <f t="shared" si="0"/>
        <v>53.919599999999996</v>
      </c>
      <c r="R56" s="65"/>
    </row>
    <row r="57" spans="1:18">
      <c r="A57" s="17" t="s">
        <v>18</v>
      </c>
      <c r="B57" s="18" t="s">
        <v>49</v>
      </c>
      <c r="C57" s="18" t="s">
        <v>13</v>
      </c>
      <c r="D57" s="20">
        <f>SUM('１月:１２月'!D57)</f>
        <v>1790.0496506932586</v>
      </c>
      <c r="E57" s="20">
        <f>SUM('１月:１２月'!E57)</f>
        <v>1182.4050000000002</v>
      </c>
      <c r="F57" s="20">
        <f>SUM('１月:１２月'!F57)</f>
        <v>2972.4546506932584</v>
      </c>
      <c r="G57" s="20">
        <f>SUM('１月:１２月'!G57)</f>
        <v>587.21299999999997</v>
      </c>
      <c r="H57" s="20">
        <f>SUM('１月:１２月'!H57)</f>
        <v>1136.8519999999999</v>
      </c>
      <c r="I57" s="20">
        <f>SUM('１月:１２月'!I57)</f>
        <v>0</v>
      </c>
      <c r="J57" s="20">
        <f>SUM('１月:１２月'!J57)</f>
        <v>1136.8519999999999</v>
      </c>
      <c r="K57" s="20">
        <f>SUM('１月:１２月'!K57)</f>
        <v>3285.1229999999996</v>
      </c>
      <c r="L57" s="20">
        <f>SUM('１月:１２月'!L57)</f>
        <v>539.01200000000006</v>
      </c>
      <c r="M57" s="20">
        <f>SUM('１月:１２月'!M57)</f>
        <v>0</v>
      </c>
      <c r="N57" s="20">
        <f>SUM('１月:１２月'!N57)</f>
        <v>37.561999999999998</v>
      </c>
      <c r="O57" s="20">
        <f>SUM('１月:１２月'!O57)</f>
        <v>23.122</v>
      </c>
      <c r="P57" s="20">
        <f>SUM('１月:１２月'!P57)</f>
        <v>478.72499999999997</v>
      </c>
      <c r="Q57" s="21">
        <f t="shared" si="0"/>
        <v>9060.0636506932569</v>
      </c>
      <c r="R57" s="65"/>
    </row>
    <row r="58" spans="1:18">
      <c r="A58" s="25"/>
      <c r="B58" s="399" t="s">
        <v>19</v>
      </c>
      <c r="C58" s="13" t="s">
        <v>11</v>
      </c>
      <c r="D58" s="15">
        <f>+D54+D56</f>
        <v>31.6706</v>
      </c>
      <c r="E58" s="15">
        <f>+E54+E56</f>
        <v>2.9781999999999993</v>
      </c>
      <c r="F58" s="15">
        <f t="shared" ref="F58:O59" si="13">+F54+F56</f>
        <v>34.648799999999994</v>
      </c>
      <c r="G58" s="15">
        <f t="shared" si="13"/>
        <v>1.3991</v>
      </c>
      <c r="H58" s="15">
        <f t="shared" si="13"/>
        <v>285.66269999999997</v>
      </c>
      <c r="I58" s="15">
        <f t="shared" si="13"/>
        <v>0</v>
      </c>
      <c r="J58" s="15">
        <f t="shared" si="13"/>
        <v>285.66269999999997</v>
      </c>
      <c r="K58" s="15">
        <f t="shared" si="13"/>
        <v>144.41060000000002</v>
      </c>
      <c r="L58" s="15">
        <f t="shared" si="13"/>
        <v>3.0446</v>
      </c>
      <c r="M58" s="15">
        <f t="shared" si="13"/>
        <v>0</v>
      </c>
      <c r="N58" s="15">
        <f t="shared" si="13"/>
        <v>0.91179999999999994</v>
      </c>
      <c r="O58" s="15">
        <f t="shared" si="13"/>
        <v>0.16590000000000002</v>
      </c>
      <c r="P58" s="15">
        <f t="shared" ref="P58" si="14">+P54+P56</f>
        <v>2.1059999999999999</v>
      </c>
      <c r="Q58" s="16">
        <f t="shared" si="0"/>
        <v>472.34949999999998</v>
      </c>
      <c r="R58" s="65"/>
    </row>
    <row r="59" spans="1:18">
      <c r="A59" s="24"/>
      <c r="B59" s="400"/>
      <c r="C59" s="18" t="s">
        <v>13</v>
      </c>
      <c r="D59" s="20">
        <f>+D55+D57</f>
        <v>8166.9001942632513</v>
      </c>
      <c r="E59" s="20">
        <f>+E55+E57</f>
        <v>1182.4050000000002</v>
      </c>
      <c r="F59" s="20">
        <f t="shared" si="13"/>
        <v>9349.3051942632519</v>
      </c>
      <c r="G59" s="20">
        <f t="shared" si="13"/>
        <v>1177.076</v>
      </c>
      <c r="H59" s="20">
        <f t="shared" si="13"/>
        <v>96043.33</v>
      </c>
      <c r="I59" s="20">
        <f t="shared" si="13"/>
        <v>0</v>
      </c>
      <c r="J59" s="20">
        <f t="shared" si="13"/>
        <v>96043.33</v>
      </c>
      <c r="K59" s="20">
        <f t="shared" si="13"/>
        <v>41665.616999999998</v>
      </c>
      <c r="L59" s="20">
        <f t="shared" si="13"/>
        <v>804.76700000000005</v>
      </c>
      <c r="M59" s="20">
        <f t="shared" si="13"/>
        <v>0</v>
      </c>
      <c r="N59" s="20">
        <f t="shared" si="13"/>
        <v>703.36900000000003</v>
      </c>
      <c r="O59" s="20">
        <f t="shared" si="13"/>
        <v>153.48700000000002</v>
      </c>
      <c r="P59" s="20">
        <f t="shared" ref="P59" si="15">+P55+P57</f>
        <v>1148.1860000000001</v>
      </c>
      <c r="Q59" s="21">
        <f t="shared" si="0"/>
        <v>151045.13719426322</v>
      </c>
      <c r="R59" s="65"/>
    </row>
    <row r="60" spans="1:18">
      <c r="A60" s="12" t="s">
        <v>0</v>
      </c>
      <c r="B60" s="396" t="s">
        <v>50</v>
      </c>
      <c r="C60" s="13" t="s">
        <v>11</v>
      </c>
      <c r="D60" s="15">
        <f>SUM('１月:１２月'!D60)</f>
        <v>28.436999999999998</v>
      </c>
      <c r="E60" s="15">
        <f>SUM('１月:１２月'!E60)</f>
        <v>21.03</v>
      </c>
      <c r="F60" s="15">
        <f>SUM('１月:１２月'!F60)</f>
        <v>49.466999999999999</v>
      </c>
      <c r="G60" s="15">
        <f>SUM('１月:１２月'!G60)</f>
        <v>3.3350999999999997</v>
      </c>
      <c r="H60" s="15">
        <f>SUM('１月:１２月'!H60)</f>
        <v>35.7014</v>
      </c>
      <c r="I60" s="15">
        <f>SUM('１月:１２月'!I60)</f>
        <v>0</v>
      </c>
      <c r="J60" s="15">
        <f>SUM('１月:１２月'!J60)</f>
        <v>35.7014</v>
      </c>
      <c r="K60" s="15">
        <f>SUM('１月:１２月'!K60)</f>
        <v>0</v>
      </c>
      <c r="L60" s="15">
        <f>SUM('１月:１２月'!L60)</f>
        <v>13.0528</v>
      </c>
      <c r="M60" s="15">
        <f>SUM('１月:１２月'!M60)</f>
        <v>0</v>
      </c>
      <c r="N60" s="15">
        <f>SUM('１月:１２月'!N60)</f>
        <v>0</v>
      </c>
      <c r="O60" s="15">
        <f>SUM('１月:１２月'!O60)</f>
        <v>0</v>
      </c>
      <c r="P60" s="15">
        <f>SUM('１月:１２月'!P60)</f>
        <v>0</v>
      </c>
      <c r="Q60" s="16">
        <f t="shared" si="0"/>
        <v>101.55630000000001</v>
      </c>
      <c r="R60" s="65"/>
    </row>
    <row r="61" spans="1:18">
      <c r="A61" s="17" t="s">
        <v>51</v>
      </c>
      <c r="B61" s="397"/>
      <c r="C61" s="18" t="s">
        <v>13</v>
      </c>
      <c r="D61" s="20">
        <f>SUM('１月:１２月'!D61)</f>
        <v>2011.1660105380342</v>
      </c>
      <c r="E61" s="20">
        <f>SUM('１月:１２月'!E61)</f>
        <v>897.31299999999999</v>
      </c>
      <c r="F61" s="20">
        <f>SUM('１月:１２月'!F61)</f>
        <v>2908.4790105380343</v>
      </c>
      <c r="G61" s="20">
        <f>SUM('１月:１２月'!G61)</f>
        <v>97.768000000000001</v>
      </c>
      <c r="H61" s="20">
        <f>SUM('１月:１２月'!H61)</f>
        <v>1895.2530000000002</v>
      </c>
      <c r="I61" s="20">
        <f>SUM('１月:１２月'!I61)</f>
        <v>0</v>
      </c>
      <c r="J61" s="20">
        <f>SUM('１月:１２月'!J61)</f>
        <v>1895.2530000000002</v>
      </c>
      <c r="K61" s="20">
        <f>SUM('１月:１２月'!K61)</f>
        <v>0</v>
      </c>
      <c r="L61" s="20">
        <f>SUM('１月:１２月'!L61)</f>
        <v>385.87599999999998</v>
      </c>
      <c r="M61" s="20">
        <f>SUM('１月:１２月'!M61)</f>
        <v>0</v>
      </c>
      <c r="N61" s="20">
        <f>SUM('１月:１２月'!N61)</f>
        <v>0</v>
      </c>
      <c r="O61" s="20">
        <f>SUM('１月:１２月'!O61)</f>
        <v>0</v>
      </c>
      <c r="P61" s="20">
        <f>SUM('１月:１２月'!P61)</f>
        <v>0</v>
      </c>
      <c r="Q61" s="21">
        <f t="shared" si="0"/>
        <v>5287.3760105380352</v>
      </c>
      <c r="R61" s="65"/>
    </row>
    <row r="62" spans="1:18">
      <c r="A62" s="17" t="s">
        <v>0</v>
      </c>
      <c r="B62" s="22" t="s">
        <v>52</v>
      </c>
      <c r="C62" s="13" t="s">
        <v>11</v>
      </c>
      <c r="D62" s="15">
        <f>SUM('１月:１２月'!D62)</f>
        <v>136.01400000000001</v>
      </c>
      <c r="E62" s="15">
        <f>SUM('１月:１２月'!E62)</f>
        <v>263.21299999999997</v>
      </c>
      <c r="F62" s="15">
        <f>SUM('１月:１２月'!F62)</f>
        <v>399.22699999999998</v>
      </c>
      <c r="G62" s="15">
        <f>SUM('１月:１２月'!G62)</f>
        <v>5436.1549999999997</v>
      </c>
      <c r="H62" s="15">
        <f>SUM('１月:１２月'!H62)</f>
        <v>0</v>
      </c>
      <c r="I62" s="15">
        <f>SUM('１月:１２月'!I62)</f>
        <v>0</v>
      </c>
      <c r="J62" s="15">
        <f>SUM('１月:１２月'!J62)</f>
        <v>0</v>
      </c>
      <c r="K62" s="15">
        <f>SUM('１月:１２月'!K62)</f>
        <v>0</v>
      </c>
      <c r="L62" s="15">
        <f>SUM('１月:１２月'!L62)</f>
        <v>0</v>
      </c>
      <c r="M62" s="15">
        <f>SUM('１月:１２月'!M62)</f>
        <v>0</v>
      </c>
      <c r="N62" s="15">
        <f>SUM('１月:１２月'!N62)</f>
        <v>0</v>
      </c>
      <c r="O62" s="15">
        <f>SUM('１月:１２月'!O62)</f>
        <v>0</v>
      </c>
      <c r="P62" s="15">
        <f>SUM('１月:１２月'!P62)</f>
        <v>0</v>
      </c>
      <c r="Q62" s="16">
        <f t="shared" si="0"/>
        <v>5835.3819999999996</v>
      </c>
      <c r="R62" s="65"/>
    </row>
    <row r="63" spans="1:18">
      <c r="A63" s="17" t="s">
        <v>53</v>
      </c>
      <c r="B63" s="18" t="s">
        <v>54</v>
      </c>
      <c r="C63" s="18" t="s">
        <v>13</v>
      </c>
      <c r="D63" s="20">
        <f>SUM('１月:１２月'!D63)</f>
        <v>11370.67156474816</v>
      </c>
      <c r="E63" s="20">
        <f>SUM('１月:１２月'!E63)</f>
        <v>21635.561999999998</v>
      </c>
      <c r="F63" s="20">
        <f>SUM('１月:１２月'!F63)</f>
        <v>33006.233564748152</v>
      </c>
      <c r="G63" s="20">
        <f>SUM('１月:１２月'!G63)</f>
        <v>591919.24199999997</v>
      </c>
      <c r="H63" s="20">
        <f>SUM('１月:１２月'!H63)</f>
        <v>0</v>
      </c>
      <c r="I63" s="20">
        <f>SUM('１月:１２月'!I63)</f>
        <v>0</v>
      </c>
      <c r="J63" s="20">
        <f>SUM('１月:１２月'!J63)</f>
        <v>0</v>
      </c>
      <c r="K63" s="20">
        <f>SUM('１月:１２月'!K63)</f>
        <v>0</v>
      </c>
      <c r="L63" s="20">
        <f>SUM('１月:１２月'!L63)</f>
        <v>0</v>
      </c>
      <c r="M63" s="20">
        <f>SUM('１月:１２月'!M63)</f>
        <v>0</v>
      </c>
      <c r="N63" s="20">
        <f>SUM('１月:１２月'!N63)</f>
        <v>0</v>
      </c>
      <c r="O63" s="20">
        <f>SUM('１月:１２月'!O63)</f>
        <v>0</v>
      </c>
      <c r="P63" s="20">
        <f>SUM('１月:１２月'!P63)</f>
        <v>0</v>
      </c>
      <c r="Q63" s="21">
        <f t="shared" si="0"/>
        <v>624925.47556474817</v>
      </c>
      <c r="R63" s="65"/>
    </row>
    <row r="64" spans="1:18">
      <c r="A64" s="17" t="s">
        <v>0</v>
      </c>
      <c r="B64" s="396" t="s">
        <v>55</v>
      </c>
      <c r="C64" s="13" t="s">
        <v>11</v>
      </c>
      <c r="D64" s="15">
        <f>SUM('１月:１２月'!D64)</f>
        <v>2.6270000000000002</v>
      </c>
      <c r="E64" s="15">
        <f>SUM('１月:１２月'!E64)</f>
        <v>2.1000000000000001E-2</v>
      </c>
      <c r="F64" s="15">
        <f>SUM('１月:１２月'!F64)</f>
        <v>2.6480000000000001</v>
      </c>
      <c r="G64" s="15">
        <f>SUM('１月:１２月'!G64)</f>
        <v>3296.8867</v>
      </c>
      <c r="H64" s="15">
        <f>SUM('１月:１２月'!H64)</f>
        <v>8.3000000000000004E-2</v>
      </c>
      <c r="I64" s="15">
        <f>SUM('１月:１２月'!I64)</f>
        <v>0</v>
      </c>
      <c r="J64" s="15">
        <f>SUM('１月:１２月'!J64)</f>
        <v>8.3000000000000004E-2</v>
      </c>
      <c r="K64" s="15">
        <f>SUM('１月:１２月'!K64)</f>
        <v>4.1000000000000002E-2</v>
      </c>
      <c r="L64" s="15">
        <f>SUM('１月:１２月'!L64)</f>
        <v>1.0999999999999999E-2</v>
      </c>
      <c r="M64" s="15">
        <f>SUM('１月:１２月'!M64)</f>
        <v>0</v>
      </c>
      <c r="N64" s="15">
        <f>SUM('１月:１２月'!N64)</f>
        <v>0</v>
      </c>
      <c r="O64" s="15">
        <f>SUM('１月:１２月'!O64)</f>
        <v>0</v>
      </c>
      <c r="P64" s="15">
        <f>SUM('１月:１２月'!P64)</f>
        <v>0</v>
      </c>
      <c r="Q64" s="16">
        <f t="shared" si="0"/>
        <v>3299.6697000000004</v>
      </c>
      <c r="R64" s="65"/>
    </row>
    <row r="65" spans="1:18">
      <c r="A65" s="17" t="s">
        <v>18</v>
      </c>
      <c r="B65" s="397"/>
      <c r="C65" s="18" t="s">
        <v>13</v>
      </c>
      <c r="D65" s="20">
        <f>SUM('１月:１２月'!D65)</f>
        <v>401.36254169514444</v>
      </c>
      <c r="E65" s="20">
        <f>SUM('１月:１２月'!E65)</f>
        <v>0.66200000000000003</v>
      </c>
      <c r="F65" s="20">
        <f>SUM('１月:１２月'!F65)</f>
        <v>402.02454169514442</v>
      </c>
      <c r="G65" s="20">
        <f>SUM('１月:１２月'!G65)</f>
        <v>377148.25900000002</v>
      </c>
      <c r="H65" s="20">
        <f>SUM('１月:１２月'!H65)</f>
        <v>38.325000000000003</v>
      </c>
      <c r="I65" s="20">
        <f>SUM('１月:１２月'!I65)</f>
        <v>0</v>
      </c>
      <c r="J65" s="20">
        <f>SUM('１月:１２月'!J65)</f>
        <v>38.325000000000003</v>
      </c>
      <c r="K65" s="20">
        <f>SUM('１月:１２月'!K65)</f>
        <v>2.3730000000000002</v>
      </c>
      <c r="L65" s="20">
        <f>SUM('１月:１２月'!L65)</f>
        <v>5.1770000000000005</v>
      </c>
      <c r="M65" s="20">
        <f>SUM('１月:１２月'!M65)</f>
        <v>0</v>
      </c>
      <c r="N65" s="20">
        <f>SUM('１月:１２月'!N65)</f>
        <v>0</v>
      </c>
      <c r="O65" s="20">
        <f>SUM('１月:１２月'!O65)</f>
        <v>0</v>
      </c>
      <c r="P65" s="20">
        <f>SUM('１月:１２月'!P65)</f>
        <v>0</v>
      </c>
      <c r="Q65" s="21">
        <f t="shared" si="0"/>
        <v>377596.15854169521</v>
      </c>
      <c r="R65" s="65"/>
    </row>
    <row r="66" spans="1:18">
      <c r="A66" s="25"/>
      <c r="B66" s="22" t="s">
        <v>15</v>
      </c>
      <c r="C66" s="13" t="s">
        <v>11</v>
      </c>
      <c r="D66" s="15">
        <f>SUM('１月:１２月'!D66)</f>
        <v>9.2590000000000003</v>
      </c>
      <c r="E66" s="15">
        <f>SUM('１月:１２月'!E66)</f>
        <v>9.7256999999999998</v>
      </c>
      <c r="F66" s="15">
        <f>SUM('１月:１２月'!F66)</f>
        <v>18.9847</v>
      </c>
      <c r="G66" s="15">
        <f>SUM('１月:１２月'!G66)</f>
        <v>749.02370000000008</v>
      </c>
      <c r="H66" s="15">
        <f>SUM('１月:１２月'!H66)</f>
        <v>0</v>
      </c>
      <c r="I66" s="15">
        <f>SUM('１月:１２月'!I66)</f>
        <v>0</v>
      </c>
      <c r="J66" s="15">
        <f>SUM('１月:１２月'!J66)</f>
        <v>0</v>
      </c>
      <c r="K66" s="15">
        <f>SUM('１月:１２月'!K66)</f>
        <v>2.7606999999999999</v>
      </c>
      <c r="L66" s="15">
        <f>SUM('１月:１２月'!L66)</f>
        <v>0.14350000000000002</v>
      </c>
      <c r="M66" s="15">
        <f>SUM('１月:１２月'!M66)</f>
        <v>0</v>
      </c>
      <c r="N66" s="15">
        <f>SUM('１月:１２月'!N66)</f>
        <v>0</v>
      </c>
      <c r="O66" s="15">
        <f>SUM('１月:１２月'!O66)</f>
        <v>0</v>
      </c>
      <c r="P66" s="15">
        <f>SUM('１月:１２月'!P66)</f>
        <v>0</v>
      </c>
      <c r="Q66" s="16">
        <f t="shared" si="0"/>
        <v>770.91260000000011</v>
      </c>
      <c r="R66" s="65"/>
    </row>
    <row r="67" spans="1:18" ht="19.5" thickBot="1">
      <c r="A67" s="26" t="s">
        <v>0</v>
      </c>
      <c r="B67" s="27" t="s">
        <v>54</v>
      </c>
      <c r="C67" s="27" t="s">
        <v>13</v>
      </c>
      <c r="D67" s="28">
        <f>SUM('１月:１２月'!D67)</f>
        <v>702.47108416735716</v>
      </c>
      <c r="E67" s="28">
        <f>SUM('１月:１２月'!E67)</f>
        <v>501.529</v>
      </c>
      <c r="F67" s="28">
        <f>SUM('１月:１２月'!F67)</f>
        <v>1204.000084167357</v>
      </c>
      <c r="G67" s="28">
        <f>SUM('１月:１２月'!G67)</f>
        <v>90561.986000000004</v>
      </c>
      <c r="H67" s="28">
        <f>SUM('１月:１２月'!H67)</f>
        <v>0</v>
      </c>
      <c r="I67" s="28">
        <f>SUM('１月:１２月'!I67)</f>
        <v>0</v>
      </c>
      <c r="J67" s="28">
        <f>SUM('１月:１２月'!J67)</f>
        <v>0</v>
      </c>
      <c r="K67" s="28">
        <f>SUM('１月:１２月'!K67)</f>
        <v>133.66000000000003</v>
      </c>
      <c r="L67" s="28">
        <f>SUM('１月:１２月'!L67)</f>
        <v>103.85900000000001</v>
      </c>
      <c r="M67" s="28">
        <f>SUM('１月:１２月'!M67)</f>
        <v>0</v>
      </c>
      <c r="N67" s="28">
        <f>SUM('１月:１２月'!N67)</f>
        <v>0</v>
      </c>
      <c r="O67" s="28">
        <f>SUM('１月:１２月'!O67)</f>
        <v>0</v>
      </c>
      <c r="P67" s="28">
        <f>SUM('１月:１２月'!P67)</f>
        <v>0</v>
      </c>
      <c r="Q67" s="29">
        <f t="shared" si="0"/>
        <v>92003.505084167366</v>
      </c>
      <c r="R67" s="65"/>
    </row>
    <row r="68" spans="1:18">
      <c r="D68" s="1"/>
      <c r="E68" s="1"/>
      <c r="F68" s="1"/>
      <c r="G68" s="1"/>
      <c r="H68" s="1"/>
      <c r="I68" s="165"/>
      <c r="J68" s="1"/>
      <c r="K68" s="1"/>
      <c r="L68" s="1"/>
      <c r="M68" s="1"/>
      <c r="N68" s="1"/>
      <c r="O68" s="1"/>
      <c r="P68" s="1"/>
      <c r="Q68" s="1"/>
    </row>
    <row r="69" spans="1:18">
      <c r="D69" s="1"/>
      <c r="E69" s="1"/>
      <c r="F69" s="1"/>
      <c r="G69" s="1"/>
      <c r="H69" s="1"/>
      <c r="I69" s="165"/>
      <c r="J69" s="1"/>
      <c r="K69" s="1"/>
      <c r="L69" s="1"/>
      <c r="M69" s="1"/>
      <c r="N69" s="1"/>
      <c r="O69" s="1"/>
      <c r="P69" s="1"/>
      <c r="Q69" s="1"/>
    </row>
    <row r="70" spans="1:18">
      <c r="D70" s="1"/>
      <c r="E70" s="1"/>
      <c r="F70" s="1"/>
      <c r="G70" s="1"/>
      <c r="H70" s="1"/>
      <c r="I70" s="165"/>
      <c r="J70" s="1"/>
      <c r="K70" s="1"/>
      <c r="L70" s="1"/>
      <c r="M70" s="1"/>
      <c r="N70" s="1"/>
      <c r="O70" s="1"/>
      <c r="P70" s="1"/>
      <c r="Q70" s="1"/>
    </row>
    <row r="71" spans="1:18" ht="19.5" thickBot="1">
      <c r="A71" s="3"/>
      <c r="B71" s="61" t="s">
        <v>102</v>
      </c>
      <c r="C71" s="3"/>
      <c r="D71" s="3"/>
      <c r="E71" s="3"/>
      <c r="F71" s="3"/>
      <c r="G71" s="3"/>
      <c r="H71" s="3"/>
      <c r="I71" s="166"/>
      <c r="J71" s="3"/>
      <c r="K71" s="3"/>
      <c r="L71" s="3"/>
      <c r="M71" s="3"/>
      <c r="N71" s="3"/>
      <c r="O71" s="3"/>
      <c r="P71" s="3"/>
      <c r="Q71" s="3"/>
    </row>
    <row r="72" spans="1:18">
      <c r="A72" s="24"/>
      <c r="B72" s="32"/>
      <c r="C72" s="32"/>
      <c r="D72" s="63" t="s">
        <v>1</v>
      </c>
      <c r="E72" s="7" t="s">
        <v>98</v>
      </c>
      <c r="F72" s="8" t="s">
        <v>2</v>
      </c>
      <c r="G72" s="7" t="s">
        <v>99</v>
      </c>
      <c r="H72" s="64" t="s">
        <v>3</v>
      </c>
      <c r="I72" s="63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9</v>
      </c>
      <c r="Q72" s="10" t="s">
        <v>93</v>
      </c>
      <c r="R72" s="65"/>
    </row>
    <row r="73" spans="1:18">
      <c r="A73" s="17" t="s">
        <v>51</v>
      </c>
      <c r="B73" s="399" t="s">
        <v>19</v>
      </c>
      <c r="C73" s="13" t="s">
        <v>11</v>
      </c>
      <c r="D73" s="15">
        <f t="shared" ref="D73:O73" si="16">+D60+D62+D64+D66</f>
        <v>176.33700000000005</v>
      </c>
      <c r="E73" s="15">
        <f t="shared" si="16"/>
        <v>293.98969999999997</v>
      </c>
      <c r="F73" s="15">
        <f t="shared" si="16"/>
        <v>470.32669999999996</v>
      </c>
      <c r="G73" s="15">
        <f t="shared" si="16"/>
        <v>9485.4004999999997</v>
      </c>
      <c r="H73" s="15">
        <f t="shared" si="16"/>
        <v>35.784399999999998</v>
      </c>
      <c r="I73" s="15">
        <f t="shared" si="16"/>
        <v>0</v>
      </c>
      <c r="J73" s="15">
        <f t="shared" si="16"/>
        <v>35.784399999999998</v>
      </c>
      <c r="K73" s="15">
        <f t="shared" si="16"/>
        <v>2.8016999999999999</v>
      </c>
      <c r="L73" s="15">
        <f t="shared" si="16"/>
        <v>13.207299999999998</v>
      </c>
      <c r="M73" s="15">
        <f t="shared" si="16"/>
        <v>0</v>
      </c>
      <c r="N73" s="15">
        <f t="shared" si="16"/>
        <v>0</v>
      </c>
      <c r="O73" s="15">
        <f t="shared" si="16"/>
        <v>0</v>
      </c>
      <c r="P73" s="15">
        <f t="shared" ref="P73" si="17">+P60+P62+P64+P66</f>
        <v>0</v>
      </c>
      <c r="Q73" s="16">
        <f t="shared" ref="Q73:Q137" si="18">SUM(F73:G73,J73:P73)</f>
        <v>10007.5206</v>
      </c>
      <c r="R73" s="67"/>
    </row>
    <row r="74" spans="1:18">
      <c r="A74" s="5" t="s">
        <v>53</v>
      </c>
      <c r="B74" s="400"/>
      <c r="C74" s="18" t="s">
        <v>13</v>
      </c>
      <c r="D74" s="20">
        <f t="shared" ref="D74:O74" si="19">+D61+D63+D65+D67</f>
        <v>14485.671201148694</v>
      </c>
      <c r="E74" s="20">
        <f t="shared" si="19"/>
        <v>23035.065999999995</v>
      </c>
      <c r="F74" s="20">
        <f t="shared" si="19"/>
        <v>37520.737201148688</v>
      </c>
      <c r="G74" s="20">
        <f t="shared" si="19"/>
        <v>1059727.2550000001</v>
      </c>
      <c r="H74" s="20">
        <f t="shared" si="19"/>
        <v>1933.5780000000002</v>
      </c>
      <c r="I74" s="20">
        <f t="shared" si="19"/>
        <v>0</v>
      </c>
      <c r="J74" s="20">
        <f t="shared" si="19"/>
        <v>1933.5780000000002</v>
      </c>
      <c r="K74" s="20">
        <f t="shared" si="19"/>
        <v>136.03300000000002</v>
      </c>
      <c r="L74" s="20">
        <f t="shared" si="19"/>
        <v>494.91200000000003</v>
      </c>
      <c r="M74" s="20">
        <f t="shared" si="19"/>
        <v>0</v>
      </c>
      <c r="N74" s="20">
        <f t="shared" si="19"/>
        <v>0</v>
      </c>
      <c r="O74" s="20">
        <f t="shared" si="19"/>
        <v>0</v>
      </c>
      <c r="P74" s="20">
        <f t="shared" ref="P74" si="20">+P61+P63+P65+P67</f>
        <v>0</v>
      </c>
      <c r="Q74" s="21">
        <f t="shared" si="18"/>
        <v>1099812.5152011488</v>
      </c>
      <c r="R74" s="67"/>
    </row>
    <row r="75" spans="1:18">
      <c r="A75" s="17" t="s">
        <v>0</v>
      </c>
      <c r="B75" s="396" t="s">
        <v>57</v>
      </c>
      <c r="C75" s="13" t="s">
        <v>11</v>
      </c>
      <c r="D75" s="15">
        <f>SUM('１月:１２月'!D75)</f>
        <v>55.154300000000013</v>
      </c>
      <c r="E75" s="15">
        <f>SUM('１月:１２月'!E75)</f>
        <v>50.494100000000003</v>
      </c>
      <c r="F75" s="15">
        <f>SUM('１月:１２月'!F75)</f>
        <v>105.6484</v>
      </c>
      <c r="G75" s="15">
        <f>SUM('１月:１２月'!G75)</f>
        <v>13.456999999999999</v>
      </c>
      <c r="H75" s="15">
        <f>SUM('１月:１２月'!H75)</f>
        <v>647.02930000000003</v>
      </c>
      <c r="I75" s="15">
        <f>SUM('１月:１２月'!I75)</f>
        <v>0</v>
      </c>
      <c r="J75" s="15">
        <f>SUM('１月:１２月'!J75)</f>
        <v>647.02930000000003</v>
      </c>
      <c r="K75" s="15">
        <f>SUM('１月:１２月'!K75)</f>
        <v>32.527500000000003</v>
      </c>
      <c r="L75" s="15">
        <f>SUM('１月:１２月'!L75)</f>
        <v>12.21499</v>
      </c>
      <c r="M75" s="15">
        <f>SUM('１月:１２月'!M75)</f>
        <v>0.53339999999999999</v>
      </c>
      <c r="N75" s="15">
        <f>SUM('１月:１２月'!N75)</f>
        <v>84.371479999999991</v>
      </c>
      <c r="O75" s="15">
        <f>SUM('１月:１２月'!O75)</f>
        <v>101.75380000000001</v>
      </c>
      <c r="P75" s="15">
        <f>SUM('１月:１２月'!P75)</f>
        <v>50.438919999999996</v>
      </c>
      <c r="Q75" s="16">
        <f t="shared" si="18"/>
        <v>1047.9747900000002</v>
      </c>
      <c r="R75" s="67"/>
    </row>
    <row r="76" spans="1:18">
      <c r="A76" s="17" t="s">
        <v>31</v>
      </c>
      <c r="B76" s="397"/>
      <c r="C76" s="18" t="s">
        <v>13</v>
      </c>
      <c r="D76" s="20">
        <f>SUM('１月:１２月'!D76)</f>
        <v>57585.907986213009</v>
      </c>
      <c r="E76" s="20">
        <f>SUM('１月:１２月'!E76)</f>
        <v>57193.158000000003</v>
      </c>
      <c r="F76" s="20">
        <f>SUM('１月:１２月'!F76)</f>
        <v>114779.065986213</v>
      </c>
      <c r="G76" s="20">
        <f>SUM('１月:１２月'!G76)</f>
        <v>21087.288</v>
      </c>
      <c r="H76" s="20">
        <f>SUM('１月:１２月'!H76)</f>
        <v>265569.45400000003</v>
      </c>
      <c r="I76" s="20">
        <f>SUM('１月:１２月'!I76)</f>
        <v>0</v>
      </c>
      <c r="J76" s="20">
        <f>SUM('１月:１２月'!J76)</f>
        <v>265569.45400000003</v>
      </c>
      <c r="K76" s="20">
        <f>SUM('１月:１２月'!K76)</f>
        <v>21189.002</v>
      </c>
      <c r="L76" s="20">
        <f>SUM('１月:１２月'!L76)</f>
        <v>14382.895</v>
      </c>
      <c r="M76" s="20">
        <f>SUM('１月:１２月'!M76)</f>
        <v>327.93699999999995</v>
      </c>
      <c r="N76" s="20">
        <f>SUM('１月:１２月'!N76)</f>
        <v>69435.16</v>
      </c>
      <c r="O76" s="20">
        <f>SUM('１月:１２月'!O76)</f>
        <v>44215.131000000008</v>
      </c>
      <c r="P76" s="20">
        <f>SUM('１月:１２月'!P76)</f>
        <v>45675.621000000006</v>
      </c>
      <c r="Q76" s="21">
        <f t="shared" si="18"/>
        <v>596661.55398621305</v>
      </c>
      <c r="R76" s="67"/>
    </row>
    <row r="77" spans="1:18">
      <c r="A77" s="17" t="s">
        <v>0</v>
      </c>
      <c r="B77" s="396" t="s">
        <v>58</v>
      </c>
      <c r="C77" s="13" t="s">
        <v>11</v>
      </c>
      <c r="D77" s="15">
        <f>SUM('１月:１２月'!D77)</f>
        <v>0</v>
      </c>
      <c r="E77" s="15">
        <f>SUM('１月:１２月'!E77)</f>
        <v>0.70399999999999996</v>
      </c>
      <c r="F77" s="15">
        <f>SUM('１月:１２月'!F77)</f>
        <v>0.70399999999999996</v>
      </c>
      <c r="G77" s="15">
        <f>SUM('１月:１２月'!G77)</f>
        <v>0.1968</v>
      </c>
      <c r="H77" s="15">
        <f>SUM('１月:１２月'!H77)</f>
        <v>23.786199999999997</v>
      </c>
      <c r="I77" s="15">
        <f>SUM('１月:１２月'!I77)</f>
        <v>0</v>
      </c>
      <c r="J77" s="15">
        <f>SUM('１月:１２月'!J77)</f>
        <v>23.786199999999997</v>
      </c>
      <c r="K77" s="15">
        <f>SUM('１月:１２月'!K77)</f>
        <v>0.2455</v>
      </c>
      <c r="L77" s="15">
        <f>SUM('１月:１２月'!L77)</f>
        <v>0</v>
      </c>
      <c r="M77" s="15">
        <f>SUM('１月:１２月'!M77)</f>
        <v>0</v>
      </c>
      <c r="N77" s="15">
        <f>SUM('１月:１２月'!N77)</f>
        <v>0</v>
      </c>
      <c r="O77" s="15">
        <f>SUM('１月:１２月'!O77)</f>
        <v>0</v>
      </c>
      <c r="P77" s="15">
        <f>SUM('１月:１２月'!P77)</f>
        <v>0</v>
      </c>
      <c r="Q77" s="16">
        <f t="shared" si="18"/>
        <v>24.932499999999997</v>
      </c>
      <c r="R77" s="67"/>
    </row>
    <row r="78" spans="1:18">
      <c r="A78" s="17" t="s">
        <v>0</v>
      </c>
      <c r="B78" s="397"/>
      <c r="C78" s="18" t="s">
        <v>13</v>
      </c>
      <c r="D78" s="20">
        <f>SUM([1]㈱塩釜:七ヶ浜!D78)</f>
        <v>0</v>
      </c>
      <c r="E78" s="20">
        <f>SUM('１月:１２月'!E78)</f>
        <v>62.942999999999998</v>
      </c>
      <c r="F78" s="20">
        <f>SUM('１月:１２月'!F78)</f>
        <v>62.942999999999998</v>
      </c>
      <c r="G78" s="20">
        <f>SUM('１月:１２月'!G78)</f>
        <v>46.31</v>
      </c>
      <c r="H78" s="20">
        <f>SUM('１月:１２月'!H78)</f>
        <v>2763.5799999999995</v>
      </c>
      <c r="I78" s="20">
        <f>SUM('１月:１２月'!I78)</f>
        <v>0</v>
      </c>
      <c r="J78" s="20">
        <f>SUM('１月:１２月'!J78)</f>
        <v>2763.5799999999995</v>
      </c>
      <c r="K78" s="20">
        <f>SUM('１月:１２月'!K78)</f>
        <v>33.991</v>
      </c>
      <c r="L78" s="20">
        <f>SUM('１月:１２月'!L78)</f>
        <v>0</v>
      </c>
      <c r="M78" s="20">
        <f>SUM('１月:１２月'!M78)</f>
        <v>0</v>
      </c>
      <c r="N78" s="20">
        <f>SUM('１月:１２月'!N78)</f>
        <v>0</v>
      </c>
      <c r="O78" s="20">
        <f>SUM('１月:１２月'!O78)</f>
        <v>0</v>
      </c>
      <c r="P78" s="20">
        <f>SUM('１月:１２月'!P78)</f>
        <v>0</v>
      </c>
      <c r="Q78" s="21">
        <f t="shared" si="18"/>
        <v>2906.8239999999996</v>
      </c>
      <c r="R78" s="67"/>
    </row>
    <row r="79" spans="1:18">
      <c r="A79" s="17" t="s">
        <v>59</v>
      </c>
      <c r="B79" s="22" t="s">
        <v>60</v>
      </c>
      <c r="C79" s="13" t="s">
        <v>11</v>
      </c>
      <c r="D79" s="15">
        <f>SUM('１月:１２月'!D79)</f>
        <v>0</v>
      </c>
      <c r="E79" s="15">
        <f>SUM('１月:１２月'!E79)</f>
        <v>0</v>
      </c>
      <c r="F79" s="15">
        <f>SUM('１月:１２月'!F79)</f>
        <v>0</v>
      </c>
      <c r="G79" s="15">
        <f>SUM('１月:１２月'!G79)</f>
        <v>0</v>
      </c>
      <c r="H79" s="15">
        <f>SUM('１月:１２月'!H79)</f>
        <v>0</v>
      </c>
      <c r="I79" s="15">
        <f>SUM('１月:１２月'!I79)</f>
        <v>0</v>
      </c>
      <c r="J79" s="15">
        <f>SUM('１月:１２月'!J79)</f>
        <v>0</v>
      </c>
      <c r="K79" s="15">
        <f>SUM('１月:１２月'!K79)</f>
        <v>21.446999999999999</v>
      </c>
      <c r="L79" s="15">
        <f>SUM('１月:１２月'!L79)</f>
        <v>0</v>
      </c>
      <c r="M79" s="15">
        <f>SUM('１月:１２月'!M79)</f>
        <v>0</v>
      </c>
      <c r="N79" s="15">
        <f>SUM('１月:１２月'!N79)</f>
        <v>0</v>
      </c>
      <c r="O79" s="15">
        <f>SUM('１月:１２月'!O79)</f>
        <v>0</v>
      </c>
      <c r="P79" s="15">
        <f>SUM('１月:１２月'!P79)</f>
        <v>0</v>
      </c>
      <c r="Q79" s="16">
        <f t="shared" si="18"/>
        <v>21.446999999999999</v>
      </c>
      <c r="R79" s="67"/>
    </row>
    <row r="80" spans="1:18">
      <c r="A80" s="17"/>
      <c r="B80" s="18" t="s">
        <v>61</v>
      </c>
      <c r="C80" s="18" t="s">
        <v>13</v>
      </c>
      <c r="D80" s="20">
        <f>SUM([1]㈱塩釜:七ヶ浜!D80)</f>
        <v>2943.837</v>
      </c>
      <c r="E80" s="20">
        <f>SUM('１月:１２月'!E80)</f>
        <v>0</v>
      </c>
      <c r="F80" s="20">
        <f>SUM('１月:１２月'!F80)</f>
        <v>0</v>
      </c>
      <c r="G80" s="20">
        <f>SUM('１月:１２月'!G80)</f>
        <v>0</v>
      </c>
      <c r="H80" s="20">
        <f>SUM('１月:１２月'!H80)</f>
        <v>0</v>
      </c>
      <c r="I80" s="20">
        <f>SUM('１月:１２月'!I80)</f>
        <v>0</v>
      </c>
      <c r="J80" s="20">
        <f>SUM('１月:１２月'!J80)</f>
        <v>0</v>
      </c>
      <c r="K80" s="20">
        <f>SUM('１月:１２月'!K80)</f>
        <v>14798.550999999999</v>
      </c>
      <c r="L80" s="20">
        <f>SUM('１月:１２月'!L80)</f>
        <v>0</v>
      </c>
      <c r="M80" s="20">
        <f>SUM('１月:１２月'!M80)</f>
        <v>0</v>
      </c>
      <c r="N80" s="20">
        <f>SUM('１月:１２月'!N80)</f>
        <v>0</v>
      </c>
      <c r="O80" s="20">
        <f>SUM('１月:１２月'!O80)</f>
        <v>0</v>
      </c>
      <c r="P80" s="20">
        <f>SUM('１月:１２月'!P80)</f>
        <v>0</v>
      </c>
      <c r="Q80" s="21">
        <f t="shared" si="18"/>
        <v>14798.550999999999</v>
      </c>
      <c r="R80" s="67"/>
    </row>
    <row r="81" spans="1:18">
      <c r="A81" s="17"/>
      <c r="B81" s="396" t="s">
        <v>62</v>
      </c>
      <c r="C81" s="13" t="s">
        <v>11</v>
      </c>
      <c r="D81" s="15">
        <f>SUM('１月:１２月'!D81)</f>
        <v>0</v>
      </c>
      <c r="E81" s="15">
        <f>SUM('１月:１２月'!E81)</f>
        <v>0</v>
      </c>
      <c r="F81" s="15">
        <f>SUM('１月:１２月'!F81)</f>
        <v>0</v>
      </c>
      <c r="G81" s="15">
        <f>SUM('１月:１２月'!G81)</f>
        <v>6.4903000000000004</v>
      </c>
      <c r="H81" s="15">
        <f>SUM('１月:１２月'!H81)</f>
        <v>1.4E-2</v>
      </c>
      <c r="I81" s="15">
        <f>SUM('１月:１２月'!I81)</f>
        <v>0</v>
      </c>
      <c r="J81" s="15">
        <f>SUM('１月:１２月'!J81)</f>
        <v>1.4E-2</v>
      </c>
      <c r="K81" s="15">
        <f>SUM('１月:１２月'!K81)</f>
        <v>0</v>
      </c>
      <c r="L81" s="15">
        <f>SUM('１月:１２月'!L81)</f>
        <v>0</v>
      </c>
      <c r="M81" s="15">
        <f>SUM('１月:１２月'!M81)</f>
        <v>0</v>
      </c>
      <c r="N81" s="15">
        <f>SUM('１月:１２月'!N81)</f>
        <v>0</v>
      </c>
      <c r="O81" s="15">
        <f>SUM('１月:１２月'!O81)</f>
        <v>0</v>
      </c>
      <c r="P81" s="15">
        <f>SUM('１月:１２月'!P81)</f>
        <v>0</v>
      </c>
      <c r="Q81" s="16">
        <f t="shared" si="18"/>
        <v>6.5043000000000006</v>
      </c>
      <c r="R81" s="67"/>
    </row>
    <row r="82" spans="1:18">
      <c r="A82" s="17" t="s">
        <v>12</v>
      </c>
      <c r="B82" s="397"/>
      <c r="C82" s="18" t="s">
        <v>13</v>
      </c>
      <c r="D82" s="20">
        <f>SUM([1]㈱塩釜:七ヶ浜!D82)</f>
        <v>31216.789473770074</v>
      </c>
      <c r="E82" s="20">
        <f>SUM('１月:１２月'!E82)</f>
        <v>0</v>
      </c>
      <c r="F82" s="20">
        <f>SUM('１月:１２月'!F82)</f>
        <v>0</v>
      </c>
      <c r="G82" s="20">
        <f>SUM('１月:１２月'!G82)</f>
        <v>2943.837</v>
      </c>
      <c r="H82" s="20">
        <f>SUM('１月:１２月'!H82)</f>
        <v>1.47</v>
      </c>
      <c r="I82" s="20">
        <f>SUM('１月:１２月'!I82)</f>
        <v>0</v>
      </c>
      <c r="J82" s="20">
        <f>SUM('１月:１２月'!J82)</f>
        <v>1.47</v>
      </c>
      <c r="K82" s="20">
        <f>SUM('１月:１２月'!K82)</f>
        <v>0</v>
      </c>
      <c r="L82" s="20">
        <f>SUM('１月:１２月'!L82)</f>
        <v>0</v>
      </c>
      <c r="M82" s="20">
        <f>SUM('１月:１２月'!M82)</f>
        <v>0</v>
      </c>
      <c r="N82" s="20">
        <f>SUM('１月:１２月'!N82)</f>
        <v>0</v>
      </c>
      <c r="O82" s="20">
        <f>SUM('１月:１２月'!O82)</f>
        <v>0</v>
      </c>
      <c r="P82" s="20">
        <f>SUM('１月:１２月'!P82)</f>
        <v>0</v>
      </c>
      <c r="Q82" s="21">
        <f t="shared" si="18"/>
        <v>2945.3069999999998</v>
      </c>
      <c r="R82" s="67"/>
    </row>
    <row r="83" spans="1:18">
      <c r="A83" s="17"/>
      <c r="B83" s="22" t="s">
        <v>15</v>
      </c>
      <c r="C83" s="13" t="s">
        <v>11</v>
      </c>
      <c r="D83" s="15">
        <f>SUM('１月:１２月'!D83)</f>
        <v>57.419800000000009</v>
      </c>
      <c r="E83" s="15">
        <f>SUM('１月:１２月'!E83)</f>
        <v>75.491700000000009</v>
      </c>
      <c r="F83" s="15">
        <f>SUM('１月:１２月'!F83)</f>
        <v>132.91149999999999</v>
      </c>
      <c r="G83" s="15">
        <f>SUM('１月:１２月'!G83)</f>
        <v>27.814200000000003</v>
      </c>
      <c r="H83" s="15">
        <f>SUM('１月:１２月'!H83)</f>
        <v>942.9932</v>
      </c>
      <c r="I83" s="15">
        <f>SUM('１月:１２月'!I83)</f>
        <v>0</v>
      </c>
      <c r="J83" s="15">
        <f>SUM('１月:１２月'!J83)</f>
        <v>942.9932</v>
      </c>
      <c r="K83" s="15">
        <f>SUM('１月:１２月'!K83)</f>
        <v>26.029600000000002</v>
      </c>
      <c r="L83" s="15">
        <f>SUM('１月:１２月'!L83)</f>
        <v>33.789079999999998</v>
      </c>
      <c r="M83" s="15">
        <f>SUM('１月:１２月'!M83)</f>
        <v>0.24490000000000001</v>
      </c>
      <c r="N83" s="15">
        <f>SUM('１月:１２月'!N83)</f>
        <v>78.920380000000009</v>
      </c>
      <c r="O83" s="15">
        <f>SUM('１月:１２月'!O83)</f>
        <v>16.325700000000001</v>
      </c>
      <c r="P83" s="15">
        <f>SUM('１月:１２月'!P83)</f>
        <v>90.855920000000012</v>
      </c>
      <c r="Q83" s="16">
        <f t="shared" si="18"/>
        <v>1349.8844800000002</v>
      </c>
      <c r="R83" s="67"/>
    </row>
    <row r="84" spans="1:18">
      <c r="A84" s="17"/>
      <c r="B84" s="18" t="s">
        <v>63</v>
      </c>
      <c r="C84" s="18" t="s">
        <v>13</v>
      </c>
      <c r="D84" s="20">
        <f>SUM('１月:１２月'!D84)</f>
        <v>47966.069102250389</v>
      </c>
      <c r="E84" s="20">
        <f>SUM('１月:１２月'!E84)</f>
        <v>50764.317999999999</v>
      </c>
      <c r="F84" s="20">
        <f>SUM('１月:１２月'!F84)</f>
        <v>98730.387102250388</v>
      </c>
      <c r="G84" s="20">
        <f>SUM('１月:１２月'!G84)</f>
        <v>21956.053</v>
      </c>
      <c r="H84" s="20">
        <f>SUM('１月:１２月'!H84)</f>
        <v>324929.51900000003</v>
      </c>
      <c r="I84" s="20">
        <f>SUM('１月:１２月'!I84)</f>
        <v>0</v>
      </c>
      <c r="J84" s="20">
        <f>SUM('１月:１２月'!J84)</f>
        <v>324929.51900000003</v>
      </c>
      <c r="K84" s="20">
        <f>SUM('１月:１２月'!K84)</f>
        <v>13422.726000000001</v>
      </c>
      <c r="L84" s="20">
        <f>SUM('１月:１２月'!L84)</f>
        <v>19151.894000000004</v>
      </c>
      <c r="M84" s="20">
        <f>SUM('１月:１２月'!M84)</f>
        <v>57.658000000000001</v>
      </c>
      <c r="N84" s="20">
        <f>SUM('１月:１２月'!N84)</f>
        <v>43832.932999999997</v>
      </c>
      <c r="O84" s="20">
        <f>SUM('１月:１２月'!O84)</f>
        <v>14017.236999999999</v>
      </c>
      <c r="P84" s="20">
        <f>SUM('１月:１２月'!P84)</f>
        <v>50099.457999999999</v>
      </c>
      <c r="Q84" s="21">
        <f t="shared" si="18"/>
        <v>586197.86510225048</v>
      </c>
      <c r="R84" s="67"/>
    </row>
    <row r="85" spans="1:18">
      <c r="A85" s="17" t="s">
        <v>18</v>
      </c>
      <c r="B85" s="399" t="s">
        <v>19</v>
      </c>
      <c r="C85" s="13" t="s">
        <v>11</v>
      </c>
      <c r="D85" s="15">
        <f>+D75+D77+D79+D81+D83</f>
        <v>112.57410000000002</v>
      </c>
      <c r="E85" s="15">
        <f>+E75+E77+E79+E81+E83</f>
        <v>126.68980000000002</v>
      </c>
      <c r="F85" s="15">
        <f t="shared" ref="F85:O86" si="21">+F75+F77+F79+F81+F83</f>
        <v>239.26389999999998</v>
      </c>
      <c r="G85" s="15">
        <f t="shared" si="21"/>
        <v>47.958300000000001</v>
      </c>
      <c r="H85" s="15">
        <f t="shared" si="21"/>
        <v>1613.8227000000002</v>
      </c>
      <c r="I85" s="15">
        <f t="shared" si="21"/>
        <v>0</v>
      </c>
      <c r="J85" s="15">
        <f t="shared" si="21"/>
        <v>1613.8227000000002</v>
      </c>
      <c r="K85" s="15">
        <f t="shared" si="21"/>
        <v>80.249600000000001</v>
      </c>
      <c r="L85" s="15">
        <f t="shared" si="21"/>
        <v>46.004069999999999</v>
      </c>
      <c r="M85" s="15">
        <f t="shared" si="21"/>
        <v>0.77829999999999999</v>
      </c>
      <c r="N85" s="15">
        <f t="shared" si="21"/>
        <v>163.29185999999999</v>
      </c>
      <c r="O85" s="15">
        <f t="shared" si="21"/>
        <v>118.07950000000001</v>
      </c>
      <c r="P85" s="15">
        <f t="shared" ref="P85" si="22">+P75+P77+P79+P81+P83</f>
        <v>141.29484000000002</v>
      </c>
      <c r="Q85" s="16">
        <f t="shared" si="18"/>
        <v>2450.74307</v>
      </c>
      <c r="R85" s="67"/>
    </row>
    <row r="86" spans="1:18">
      <c r="A86" s="24"/>
      <c r="B86" s="400"/>
      <c r="C86" s="18" t="s">
        <v>13</v>
      </c>
      <c r="D86" s="20">
        <f>+D76+D78+D80+D82+D84</f>
        <v>139712.60356223347</v>
      </c>
      <c r="E86" s="20">
        <f>+E76+E78+E80+E82+E84</f>
        <v>108020.41899999999</v>
      </c>
      <c r="F86" s="20">
        <f t="shared" si="21"/>
        <v>213572.39608846337</v>
      </c>
      <c r="G86" s="20">
        <f t="shared" si="21"/>
        <v>46033.487999999998</v>
      </c>
      <c r="H86" s="20">
        <f t="shared" si="21"/>
        <v>593264.02300000004</v>
      </c>
      <c r="I86" s="20">
        <f t="shared" si="21"/>
        <v>0</v>
      </c>
      <c r="J86" s="20">
        <f t="shared" si="21"/>
        <v>593264.02300000004</v>
      </c>
      <c r="K86" s="20">
        <f t="shared" si="21"/>
        <v>49444.270000000004</v>
      </c>
      <c r="L86" s="20">
        <f t="shared" si="21"/>
        <v>33534.789000000004</v>
      </c>
      <c r="M86" s="20">
        <f t="shared" si="21"/>
        <v>385.59499999999997</v>
      </c>
      <c r="N86" s="20">
        <f t="shared" si="21"/>
        <v>113268.09299999999</v>
      </c>
      <c r="O86" s="20">
        <f t="shared" si="21"/>
        <v>58232.368000000009</v>
      </c>
      <c r="P86" s="20">
        <f t="shared" ref="P86" si="23">+P76+P78+P80+P82+P84</f>
        <v>95775.078999999998</v>
      </c>
      <c r="Q86" s="21">
        <f t="shared" si="18"/>
        <v>1203510.1010884633</v>
      </c>
      <c r="R86" s="67"/>
    </row>
    <row r="87" spans="1:18">
      <c r="A87" s="401" t="s">
        <v>64</v>
      </c>
      <c r="B87" s="402"/>
      <c r="C87" s="13" t="s">
        <v>11</v>
      </c>
      <c r="D87" s="15">
        <f>SUM('１月:１２月'!D87)</f>
        <v>2.8104</v>
      </c>
      <c r="E87" s="15">
        <f>SUM('１月:１２月'!E87)</f>
        <v>15.2628</v>
      </c>
      <c r="F87" s="15">
        <f>SUM('１月:１２月'!F87)</f>
        <v>18.0732</v>
      </c>
      <c r="G87" s="15">
        <f>SUM('１月:１２月'!G87)</f>
        <v>67.376900000000006</v>
      </c>
      <c r="H87" s="15">
        <f>SUM('１月:１２月'!H87)</f>
        <v>188.12190000000001</v>
      </c>
      <c r="I87" s="15">
        <f>SUM('１月:１２月'!I87)</f>
        <v>0</v>
      </c>
      <c r="J87" s="15">
        <f>SUM('１月:１２月'!J87)</f>
        <v>188.12190000000001</v>
      </c>
      <c r="K87" s="15">
        <f>SUM('１月:１２月'!K87)</f>
        <v>37.523600000000002</v>
      </c>
      <c r="L87" s="15">
        <f>SUM('１月:１２月'!L87)</f>
        <v>50.558300000000003</v>
      </c>
      <c r="M87" s="15">
        <f>SUM('１月:１２月'!M87)</f>
        <v>0</v>
      </c>
      <c r="N87" s="15">
        <f>SUM('１月:１２月'!N87)</f>
        <v>1.3313000000000001</v>
      </c>
      <c r="O87" s="15">
        <f>SUM('１月:１２月'!O87)</f>
        <v>0.83119999999999994</v>
      </c>
      <c r="P87" s="15">
        <f>SUM('１月:１２月'!P87)</f>
        <v>8.1788000000000007</v>
      </c>
      <c r="Q87" s="16">
        <f t="shared" si="18"/>
        <v>371.99520000000007</v>
      </c>
      <c r="R87" s="67"/>
    </row>
    <row r="88" spans="1:18">
      <c r="A88" s="403"/>
      <c r="B88" s="404"/>
      <c r="C88" s="18" t="s">
        <v>13</v>
      </c>
      <c r="D88" s="20">
        <f>SUM('１月:１２月'!D88)</f>
        <v>3351.5995765824564</v>
      </c>
      <c r="E88" s="20">
        <f>SUM('１月:１２月'!E88)</f>
        <v>15037.797000000002</v>
      </c>
      <c r="F88" s="20">
        <f>SUM('１月:１２月'!F88)</f>
        <v>18389.396576582458</v>
      </c>
      <c r="G88" s="20">
        <f>SUM('１月:１２月'!G88)</f>
        <v>69688.597999999998</v>
      </c>
      <c r="H88" s="20">
        <f>SUM('１月:１２月'!H88)</f>
        <v>142182.79699999999</v>
      </c>
      <c r="I88" s="20">
        <f>SUM('１月:１２月'!I88)</f>
        <v>0</v>
      </c>
      <c r="J88" s="20">
        <f>SUM('１月:１２月'!J88)</f>
        <v>142182.79699999999</v>
      </c>
      <c r="K88" s="20">
        <f>SUM('１月:１２月'!K88)</f>
        <v>30279.233</v>
      </c>
      <c r="L88" s="20">
        <f>SUM('１月:１２月'!L88)</f>
        <v>51088.704000000005</v>
      </c>
      <c r="M88" s="20">
        <f>SUM('１月:１２月'!M88)</f>
        <v>0</v>
      </c>
      <c r="N88" s="20">
        <f>SUM('１月:１２月'!N88)</f>
        <v>1357.1489999999999</v>
      </c>
      <c r="O88" s="20">
        <f>SUM('１月:１２月'!O88)</f>
        <v>584.44500000000005</v>
      </c>
      <c r="P88" s="20">
        <f>SUM('１月:１２月'!P88)</f>
        <v>7486.4600000000009</v>
      </c>
      <c r="Q88" s="21">
        <f t="shared" si="18"/>
        <v>321056.78257658245</v>
      </c>
      <c r="R88" s="67"/>
    </row>
    <row r="89" spans="1:18">
      <c r="A89" s="401" t="s">
        <v>65</v>
      </c>
      <c r="B89" s="402"/>
      <c r="C89" s="13" t="s">
        <v>11</v>
      </c>
      <c r="D89" s="15">
        <f>SUM('１月:１２月'!D89)</f>
        <v>3.7000000000000002E-3</v>
      </c>
      <c r="E89" s="15">
        <f>SUM('１月:１２月'!E89)</f>
        <v>1.4999999999999999E-2</v>
      </c>
      <c r="F89" s="15">
        <f>SUM('１月:１２月'!F89)</f>
        <v>1.8700000000000001E-2</v>
      </c>
      <c r="G89" s="15">
        <f>SUM('１月:１２月'!G89)</f>
        <v>6.1180000000000003</v>
      </c>
      <c r="H89" s="15">
        <f>SUM('１月:１２月'!H89)</f>
        <v>2619.2596000000003</v>
      </c>
      <c r="I89" s="15">
        <f>SUM('１月:１２月'!I89)</f>
        <v>0</v>
      </c>
      <c r="J89" s="15">
        <f>SUM('１月:１２月'!J89)</f>
        <v>2619.2596000000003</v>
      </c>
      <c r="K89" s="15">
        <f>SUM('１月:１２月'!K89)</f>
        <v>442.95900000000012</v>
      </c>
      <c r="L89" s="15">
        <f>SUM('１月:１２月'!L89)</f>
        <v>40.088399999999993</v>
      </c>
      <c r="M89" s="15">
        <f>SUM('１月:１２月'!M89)</f>
        <v>0</v>
      </c>
      <c r="N89" s="15">
        <f>SUM('１月:１２月'!N89)</f>
        <v>7.607899999999999</v>
      </c>
      <c r="O89" s="15">
        <f>SUM('１月:１２月'!O89)</f>
        <v>0</v>
      </c>
      <c r="P89" s="15">
        <f>SUM('１月:１２月'!P89)</f>
        <v>0</v>
      </c>
      <c r="Q89" s="16">
        <f t="shared" si="18"/>
        <v>3116.0516000000007</v>
      </c>
      <c r="R89" s="67"/>
    </row>
    <row r="90" spans="1:18">
      <c r="A90" s="403"/>
      <c r="B90" s="404"/>
      <c r="C90" s="18" t="s">
        <v>13</v>
      </c>
      <c r="D90" s="20">
        <f>SUM([1]㈱塩釜:七ヶ浜!D90)</f>
        <v>49.160999999999994</v>
      </c>
      <c r="E90" s="20">
        <f>SUM('１月:１２月'!E90)</f>
        <v>0.78800000000000003</v>
      </c>
      <c r="F90" s="20">
        <f>SUM('１月:１２月'!F90)</f>
        <v>3.8960003434565236</v>
      </c>
      <c r="G90" s="20">
        <f>SUM('１月:１２月'!G90)</f>
        <v>548.44199999999978</v>
      </c>
      <c r="H90" s="20">
        <f>SUM('１月:１２月'!H90)</f>
        <v>364419.80199999997</v>
      </c>
      <c r="I90" s="20">
        <f>SUM('１月:１２月'!I90)</f>
        <v>0</v>
      </c>
      <c r="J90" s="20">
        <f>SUM('１月:１２月'!J90)</f>
        <v>364419.80199999997</v>
      </c>
      <c r="K90" s="20">
        <f>SUM('１月:１２月'!K90)</f>
        <v>38024.440999999999</v>
      </c>
      <c r="L90" s="20">
        <f>SUM('１月:１２月'!L90)</f>
        <v>1938.2659999999998</v>
      </c>
      <c r="M90" s="20">
        <f>SUM('１月:１２月'!M90)</f>
        <v>0</v>
      </c>
      <c r="N90" s="20">
        <f>SUM('１月:１２月'!N90)</f>
        <v>2023.779</v>
      </c>
      <c r="O90" s="20">
        <f>SUM('１月:１２月'!O90)</f>
        <v>0</v>
      </c>
      <c r="P90" s="20">
        <f>SUM('１月:１２月'!P90)</f>
        <v>0</v>
      </c>
      <c r="Q90" s="21">
        <f t="shared" si="18"/>
        <v>406958.62600034341</v>
      </c>
      <c r="R90" s="67"/>
    </row>
    <row r="91" spans="1:18">
      <c r="A91" s="401" t="s">
        <v>66</v>
      </c>
      <c r="B91" s="402"/>
      <c r="C91" s="13" t="s">
        <v>11</v>
      </c>
      <c r="D91" s="15">
        <f>SUM('１月:１２月'!D91)</f>
        <v>1.8600000000000002E-2</v>
      </c>
      <c r="E91" s="15">
        <f>SUM('１月:１２月'!E91)</f>
        <v>1.3892</v>
      </c>
      <c r="F91" s="15">
        <f>SUM('１月:１２月'!F91)</f>
        <v>1.4077999999999999</v>
      </c>
      <c r="G91" s="15">
        <f>SUM('１月:１２月'!G91)</f>
        <v>9.2999999999999992E-3</v>
      </c>
      <c r="H91" s="15">
        <f>SUM('１月:１２月'!H91)</f>
        <v>0.36300000000000004</v>
      </c>
      <c r="I91" s="15">
        <f>SUM('１月:１２月'!I91)</f>
        <v>0</v>
      </c>
      <c r="J91" s="15">
        <f>SUM('１月:１２月'!J91)</f>
        <v>0.36300000000000004</v>
      </c>
      <c r="K91" s="15">
        <f>SUM('１月:１２月'!K91)</f>
        <v>0.36430000000000001</v>
      </c>
      <c r="L91" s="15">
        <f>SUM('１月:１２月'!L91)</f>
        <v>1.9899999999999998E-2</v>
      </c>
      <c r="M91" s="15">
        <f>SUM('１月:１２月'!M91)</f>
        <v>0</v>
      </c>
      <c r="N91" s="15">
        <f>SUM('１月:１２月'!N91)</f>
        <v>0</v>
      </c>
      <c r="O91" s="15">
        <f>SUM('１月:１２月'!O91)</f>
        <v>0</v>
      </c>
      <c r="P91" s="15">
        <f>SUM('１月:１２月'!P91)</f>
        <v>0</v>
      </c>
      <c r="Q91" s="16">
        <f t="shared" si="18"/>
        <v>2.1642999999999999</v>
      </c>
      <c r="R91" s="67"/>
    </row>
    <row r="92" spans="1:18">
      <c r="A92" s="403"/>
      <c r="B92" s="404"/>
      <c r="C92" s="18" t="s">
        <v>13</v>
      </c>
      <c r="D92" s="20">
        <f>SUM('１月:１２月'!D92)</f>
        <v>64.470006440947401</v>
      </c>
      <c r="E92" s="20">
        <f>SUM('１月:１２月'!E92)</f>
        <v>721.029</v>
      </c>
      <c r="F92" s="20">
        <f>SUM('１月:１２月'!F92)</f>
        <v>785.49900644094737</v>
      </c>
      <c r="G92" s="20">
        <f>SUM('１月:１２月'!G92)</f>
        <v>28.677999999999997</v>
      </c>
      <c r="H92" s="20">
        <f>SUM('１月:１２月'!H92)</f>
        <v>789.15900000000011</v>
      </c>
      <c r="I92" s="20">
        <f>SUM('１月:１２月'!I92)</f>
        <v>0</v>
      </c>
      <c r="J92" s="20">
        <f>SUM('１月:１２月'!J92)</f>
        <v>789.15900000000011</v>
      </c>
      <c r="K92" s="20">
        <f>SUM('１月:１２月'!K92)</f>
        <v>155.697</v>
      </c>
      <c r="L92" s="20">
        <f>SUM('１月:１２月'!L92)</f>
        <v>41.984000000000002</v>
      </c>
      <c r="M92" s="20">
        <f>SUM('１月:１２月'!M92)</f>
        <v>0</v>
      </c>
      <c r="N92" s="20">
        <f>SUM('１月:１２月'!N92)</f>
        <v>0</v>
      </c>
      <c r="O92" s="20">
        <f>SUM('１月:１２月'!O92)</f>
        <v>0</v>
      </c>
      <c r="P92" s="20">
        <f>SUM('１月:１２月'!P92)</f>
        <v>0</v>
      </c>
      <c r="Q92" s="21">
        <f t="shared" si="18"/>
        <v>1801.0170064409476</v>
      </c>
      <c r="R92" s="67"/>
    </row>
    <row r="93" spans="1:18">
      <c r="A93" s="401" t="s">
        <v>67</v>
      </c>
      <c r="B93" s="402"/>
      <c r="C93" s="13" t="s">
        <v>11</v>
      </c>
      <c r="D93" s="15">
        <f>SUM('１月:１２月'!D93)</f>
        <v>1.6482999999999999</v>
      </c>
      <c r="E93" s="15">
        <f>SUM('１月:１２月'!E93)</f>
        <v>26.261200000000002</v>
      </c>
      <c r="F93" s="15">
        <f>SUM('１月:１２月'!F93)</f>
        <v>27.909500000000001</v>
      </c>
      <c r="G93" s="15">
        <f>SUM('１月:１２月'!G93)</f>
        <v>0.25510000000000005</v>
      </c>
      <c r="H93" s="15">
        <f>SUM('１月:１２月'!H93)</f>
        <v>90.739400000000003</v>
      </c>
      <c r="I93" s="15">
        <f>SUM('１月:１２月'!I93)</f>
        <v>0</v>
      </c>
      <c r="J93" s="15">
        <f>SUM('１月:１２月'!J93)</f>
        <v>90.739400000000003</v>
      </c>
      <c r="K93" s="15">
        <f>SUM('１月:１２月'!K93)</f>
        <v>2.0028000000000001</v>
      </c>
      <c r="L93" s="15">
        <f>SUM('１月:１２月'!L93)</f>
        <v>4.9100000000000005E-2</v>
      </c>
      <c r="M93" s="15">
        <f>SUM('１月:１２月'!M93)</f>
        <v>0</v>
      </c>
      <c r="N93" s="15">
        <f>SUM('１月:１２月'!N93)</f>
        <v>0</v>
      </c>
      <c r="O93" s="15">
        <f>SUM('１月:１２月'!O93)</f>
        <v>0</v>
      </c>
      <c r="P93" s="15">
        <f>SUM('１月:１２月'!P93)</f>
        <v>0</v>
      </c>
      <c r="Q93" s="16">
        <f t="shared" si="18"/>
        <v>120.95589999999999</v>
      </c>
      <c r="R93" s="67"/>
    </row>
    <row r="94" spans="1:18">
      <c r="A94" s="403"/>
      <c r="B94" s="404"/>
      <c r="C94" s="18" t="s">
        <v>13</v>
      </c>
      <c r="D94" s="20">
        <f>SUM('１月:１２月'!D94)</f>
        <v>5127.9597135663298</v>
      </c>
      <c r="E94" s="20">
        <f>SUM('１月:１２月'!E94)</f>
        <v>44642.68299999999</v>
      </c>
      <c r="F94" s="20">
        <f>SUM('１月:１２月'!F94)</f>
        <v>49770.642713566333</v>
      </c>
      <c r="G94" s="20">
        <f>SUM('１月:１２月'!G94)</f>
        <v>461.08800000000002</v>
      </c>
      <c r="H94" s="20">
        <f>SUM('１月:１２月'!H94)</f>
        <v>140050.98499999999</v>
      </c>
      <c r="I94" s="20">
        <f>SUM('１月:１２月'!I94)</f>
        <v>0</v>
      </c>
      <c r="J94" s="20">
        <f>SUM('１月:１２月'!J94)</f>
        <v>140050.98499999999</v>
      </c>
      <c r="K94" s="20">
        <f>SUM('１月:１２月'!K94)</f>
        <v>969.9849999999999</v>
      </c>
      <c r="L94" s="20">
        <f>SUM('１月:１２月'!L94)</f>
        <v>106.36499999999999</v>
      </c>
      <c r="M94" s="20">
        <f>SUM('１月:１２月'!M94)</f>
        <v>0</v>
      </c>
      <c r="N94" s="20">
        <f>SUM('１月:１２月'!N94)</f>
        <v>0</v>
      </c>
      <c r="O94" s="20">
        <f>SUM('１月:１２月'!O94)</f>
        <v>0</v>
      </c>
      <c r="P94" s="20">
        <f>SUM('１月:１２月'!P94)</f>
        <v>0</v>
      </c>
      <c r="Q94" s="21">
        <f t="shared" si="18"/>
        <v>191359.06571356629</v>
      </c>
      <c r="R94" s="67"/>
    </row>
    <row r="95" spans="1:18">
      <c r="A95" s="401" t="s">
        <v>68</v>
      </c>
      <c r="B95" s="402"/>
      <c r="C95" s="13" t="s">
        <v>11</v>
      </c>
      <c r="D95" s="15">
        <f>SUM('１月:１２月'!D95)</f>
        <v>2.1000000000000001E-2</v>
      </c>
      <c r="E95" s="15">
        <f>SUM('１月:１２月'!E95)</f>
        <v>0</v>
      </c>
      <c r="F95" s="15">
        <f>SUM('１月:１２月'!F95)</f>
        <v>2.1000000000000001E-2</v>
      </c>
      <c r="G95" s="15">
        <f>SUM('１月:１２月'!G95)</f>
        <v>4.2000000000000003E-2</v>
      </c>
      <c r="H95" s="15">
        <f>SUM('１月:１２月'!H95)</f>
        <v>7.5600000000000001E-2</v>
      </c>
      <c r="I95" s="15">
        <f>SUM('１月:１２月'!I95)</f>
        <v>0</v>
      </c>
      <c r="J95" s="15">
        <f>SUM('１月:１２月'!J95)</f>
        <v>7.5600000000000001E-2</v>
      </c>
      <c r="K95" s="15">
        <f>SUM('１月:１２月'!K95)</f>
        <v>0</v>
      </c>
      <c r="L95" s="15">
        <f>SUM('１月:１２月'!L95)</f>
        <v>1.645</v>
      </c>
      <c r="M95" s="15">
        <f>SUM('１月:１２月'!M95)</f>
        <v>0</v>
      </c>
      <c r="N95" s="15">
        <f>SUM('１月:１２月'!N95)</f>
        <v>0</v>
      </c>
      <c r="O95" s="15">
        <f>SUM('１月:１２月'!O95)</f>
        <v>0</v>
      </c>
      <c r="P95" s="15">
        <f>SUM('１月:１２月'!P95)</f>
        <v>0</v>
      </c>
      <c r="Q95" s="16">
        <f t="shared" si="18"/>
        <v>1.7836000000000001</v>
      </c>
      <c r="R95" s="67"/>
    </row>
    <row r="96" spans="1:18">
      <c r="A96" s="403"/>
      <c r="B96" s="404"/>
      <c r="C96" s="18" t="s">
        <v>13</v>
      </c>
      <c r="D96" s="20">
        <f>SUM([1]㈱塩釜:七ヶ浜!D96)</f>
        <v>10.306000703334742</v>
      </c>
      <c r="E96" s="20">
        <f>SUM('１月:１２月'!E96)</f>
        <v>0</v>
      </c>
      <c r="F96" s="20">
        <f>SUM('１月:１２月'!F96)</f>
        <v>15.435001511488851</v>
      </c>
      <c r="G96" s="20">
        <f>SUM('１月:１２月'!G96)</f>
        <v>21.315000000000001</v>
      </c>
      <c r="H96" s="20">
        <f>SUM('１月:１２月'!H96)</f>
        <v>34.44</v>
      </c>
      <c r="I96" s="20">
        <f>SUM('１月:１２月'!I96)</f>
        <v>0</v>
      </c>
      <c r="J96" s="20">
        <f>SUM('１月:１２月'!J96)</f>
        <v>34.44</v>
      </c>
      <c r="K96" s="20">
        <f>SUM('１月:１２月'!K96)</f>
        <v>0</v>
      </c>
      <c r="L96" s="20">
        <f>SUM('１月:１２月'!L96)</f>
        <v>1050.9780000000001</v>
      </c>
      <c r="M96" s="20">
        <f>SUM('１月:１２月'!M96)</f>
        <v>0</v>
      </c>
      <c r="N96" s="20">
        <f>SUM('１月:１２月'!N96)</f>
        <v>0</v>
      </c>
      <c r="O96" s="20">
        <f>SUM('１月:１２月'!O96)</f>
        <v>0</v>
      </c>
      <c r="P96" s="20">
        <f>SUM('１月:１２月'!P96)</f>
        <v>0</v>
      </c>
      <c r="Q96" s="21">
        <f t="shared" si="18"/>
        <v>1122.1680015114889</v>
      </c>
      <c r="R96" s="67"/>
    </row>
    <row r="97" spans="1:18">
      <c r="A97" s="401" t="s">
        <v>69</v>
      </c>
      <c r="B97" s="402"/>
      <c r="C97" s="13" t="s">
        <v>11</v>
      </c>
      <c r="D97" s="15">
        <f>SUM('１月:１２月'!D97)</f>
        <v>0.1028</v>
      </c>
      <c r="E97" s="15">
        <f>SUM('１月:１２月'!E97)</f>
        <v>0</v>
      </c>
      <c r="F97" s="15">
        <f>SUM('１月:１２月'!F97)</f>
        <v>0.1028</v>
      </c>
      <c r="G97" s="15">
        <f>SUM('１月:１２月'!G97)</f>
        <v>0.26820000000000005</v>
      </c>
      <c r="H97" s="15">
        <f>SUM('１月:１２月'!H97)</f>
        <v>0</v>
      </c>
      <c r="I97" s="15">
        <f>SUM('１月:１２月'!I97)</f>
        <v>0</v>
      </c>
      <c r="J97" s="15">
        <f>SUM('１月:１２月'!J97)</f>
        <v>0</v>
      </c>
      <c r="K97" s="15">
        <f>SUM('１月:１２月'!K97)</f>
        <v>0</v>
      </c>
      <c r="L97" s="15">
        <f>SUM('１月:１２月'!L97)</f>
        <v>0</v>
      </c>
      <c r="M97" s="15">
        <f>SUM('１月:１２月'!M97)</f>
        <v>0</v>
      </c>
      <c r="N97" s="15">
        <f>SUM('１月:１２月'!N97)</f>
        <v>6.25E-2</v>
      </c>
      <c r="O97" s="15">
        <f>SUM('１月:１２月'!O97)</f>
        <v>0</v>
      </c>
      <c r="P97" s="15">
        <f>SUM('１月:１２月'!P97)</f>
        <v>0</v>
      </c>
      <c r="Q97" s="16">
        <f t="shared" si="18"/>
        <v>0.43350000000000005</v>
      </c>
      <c r="R97" s="67"/>
    </row>
    <row r="98" spans="1:18">
      <c r="A98" s="403"/>
      <c r="B98" s="404"/>
      <c r="C98" s="18" t="s">
        <v>13</v>
      </c>
      <c r="D98" s="20">
        <f>SUM([1]㈱塩釜:七ヶ浜!D98)</f>
        <v>41832.939602268736</v>
      </c>
      <c r="E98" s="20">
        <f>SUM('１月:１２月'!E98)</f>
        <v>0</v>
      </c>
      <c r="F98" s="20">
        <f>SUM('１月:１２月'!F98)</f>
        <v>54.736513632203661</v>
      </c>
      <c r="G98" s="20">
        <f>SUM('１月:１２月'!G98)</f>
        <v>263.33500000000004</v>
      </c>
      <c r="H98" s="20">
        <f>SUM('１月:１２月'!H98)</f>
        <v>0</v>
      </c>
      <c r="I98" s="20">
        <f>SUM('１月:１２月'!I98)</f>
        <v>0</v>
      </c>
      <c r="J98" s="20">
        <f>SUM('１月:１２月'!J98)</f>
        <v>0</v>
      </c>
      <c r="K98" s="20">
        <f>SUM('１月:１２月'!K98)</f>
        <v>0</v>
      </c>
      <c r="L98" s="20">
        <f>SUM('１月:１２月'!L98)</f>
        <v>0</v>
      </c>
      <c r="M98" s="20">
        <f>SUM('１月:１２月'!M98)</f>
        <v>0</v>
      </c>
      <c r="N98" s="20">
        <f>SUM('１月:１２月'!N98)</f>
        <v>52.5</v>
      </c>
      <c r="O98" s="20">
        <f>SUM('１月:１２月'!O98)</f>
        <v>0</v>
      </c>
      <c r="P98" s="20">
        <f>SUM('１月:１２月'!P98)</f>
        <v>0</v>
      </c>
      <c r="Q98" s="21">
        <f t="shared" si="18"/>
        <v>370.57151363220368</v>
      </c>
      <c r="R98" s="67"/>
    </row>
    <row r="99" spans="1:18">
      <c r="A99" s="401" t="s">
        <v>70</v>
      </c>
      <c r="B99" s="402"/>
      <c r="C99" s="13" t="s">
        <v>11</v>
      </c>
      <c r="D99" s="15">
        <f>SUM('１月:１２月'!D99)</f>
        <v>41.289349999999999</v>
      </c>
      <c r="E99" s="15">
        <f>SUM('１月:１２月'!E99)</f>
        <v>7397.4017800000001</v>
      </c>
      <c r="F99" s="15">
        <f>SUM('１月:１２月'!F99)</f>
        <v>7438.6911300000011</v>
      </c>
      <c r="G99" s="15">
        <f>SUM('１月:１２月'!G99)</f>
        <v>358.1311</v>
      </c>
      <c r="H99" s="15">
        <f>SUM('１月:１２月'!H99)</f>
        <v>5440.9898699999994</v>
      </c>
      <c r="I99" s="15">
        <f>SUM('１月:１２月'!I99)</f>
        <v>0</v>
      </c>
      <c r="J99" s="15">
        <f>SUM('１月:１２月'!J99)</f>
        <v>5440.9898699999994</v>
      </c>
      <c r="K99" s="15">
        <f>SUM('１月:１２月'!K99)</f>
        <v>558.11850000000004</v>
      </c>
      <c r="L99" s="15">
        <f>SUM('１月:１２月'!L99)</f>
        <v>210.03049999999996</v>
      </c>
      <c r="M99" s="15">
        <f>SUM('１月:１２月'!M99)</f>
        <v>4.2886999999999995</v>
      </c>
      <c r="N99" s="15">
        <f>SUM('１月:１２月'!N99)</f>
        <v>164.01939999999999</v>
      </c>
      <c r="O99" s="15">
        <f>SUM('１月:１２月'!O99)</f>
        <v>25.535700000000002</v>
      </c>
      <c r="P99" s="15">
        <f>SUM('１月:１２月'!P99)</f>
        <v>64.967709999999997</v>
      </c>
      <c r="Q99" s="16">
        <f t="shared" si="18"/>
        <v>14264.77261</v>
      </c>
      <c r="R99" s="67"/>
    </row>
    <row r="100" spans="1:18">
      <c r="A100" s="403"/>
      <c r="B100" s="404"/>
      <c r="C100" s="18" t="s">
        <v>13</v>
      </c>
      <c r="D100" s="20">
        <f>SUM('１月:１２月'!D100)</f>
        <v>117990.41031927112</v>
      </c>
      <c r="E100" s="20">
        <f>SUM('１月:１２月'!E100)</f>
        <v>2731184.818</v>
      </c>
      <c r="F100" s="20">
        <f>SUM('１月:１２月'!F100)</f>
        <v>2849175.228319271</v>
      </c>
      <c r="G100" s="20">
        <f>SUM('１月:１２月'!G100)</f>
        <v>98649.739000000001</v>
      </c>
      <c r="H100" s="20">
        <f>SUM('１月:１２月'!H100)</f>
        <v>1986827.351</v>
      </c>
      <c r="I100" s="20">
        <f>SUM('１月:１２月'!I100)</f>
        <v>0</v>
      </c>
      <c r="J100" s="20">
        <f>SUM('１月:１２月'!J100)</f>
        <v>1986827.351</v>
      </c>
      <c r="K100" s="20">
        <f>SUM('１月:１２月'!K100)</f>
        <v>97833.72600000001</v>
      </c>
      <c r="L100" s="20">
        <f>SUM('１月:１２月'!L100)</f>
        <v>43830.960999999996</v>
      </c>
      <c r="M100" s="20">
        <f>SUM('１月:１２月'!M100)</f>
        <v>1213.511</v>
      </c>
      <c r="N100" s="20">
        <f>SUM('１月:１２月'!N100)</f>
        <v>88635.400000000023</v>
      </c>
      <c r="O100" s="20">
        <f>SUM('１月:１２月'!O100)</f>
        <v>21196.350000000002</v>
      </c>
      <c r="P100" s="20">
        <f>SUM('１月:１２月'!P100)</f>
        <v>66393.872000000003</v>
      </c>
      <c r="Q100" s="21">
        <f t="shared" si="18"/>
        <v>5253756.1383192716</v>
      </c>
      <c r="R100" s="67"/>
    </row>
    <row r="101" spans="1:18">
      <c r="A101" s="405" t="s">
        <v>71</v>
      </c>
      <c r="B101" s="406"/>
      <c r="C101" s="13" t="s">
        <v>11</v>
      </c>
      <c r="D101" s="15">
        <f t="shared" ref="D101:O101" si="24">+D8+D10+D22+D28+D36+D38+D40+D42+D44+D46+D48+D50+D52+D58+D73+D85+D87+D89+D91+D93+D95+D97+D99</f>
        <v>4758.2587500000009</v>
      </c>
      <c r="E101" s="15">
        <f t="shared" si="24"/>
        <v>11506.778540000001</v>
      </c>
      <c r="F101" s="15">
        <f t="shared" si="24"/>
        <v>16265.037290000006</v>
      </c>
      <c r="G101" s="15">
        <f t="shared" si="24"/>
        <v>57419.1705</v>
      </c>
      <c r="H101" s="15">
        <f t="shared" si="24"/>
        <v>79422.072570000018</v>
      </c>
      <c r="I101" s="15">
        <f t="shared" si="24"/>
        <v>0</v>
      </c>
      <c r="J101" s="15">
        <f t="shared" si="24"/>
        <v>79422.072570000018</v>
      </c>
      <c r="K101" s="15">
        <f t="shared" si="24"/>
        <v>40273.707600000009</v>
      </c>
      <c r="L101" s="15">
        <f t="shared" si="24"/>
        <v>3930.2294200000006</v>
      </c>
      <c r="M101" s="15">
        <f t="shared" si="24"/>
        <v>16.675000000000001</v>
      </c>
      <c r="N101" s="15">
        <f t="shared" si="24"/>
        <v>531.96515999999997</v>
      </c>
      <c r="O101" s="15">
        <f t="shared" si="24"/>
        <v>149.30029999999999</v>
      </c>
      <c r="P101" s="15">
        <f t="shared" ref="P101" si="25">+P8+P10+P22+P28+P36+P38+P40+P42+P44+P46+P48+P50+P52+P58+P73+P85+P87+P89+P91+P93+P95+P97+P99</f>
        <v>279.06794000000002</v>
      </c>
      <c r="Q101" s="16">
        <f t="shared" si="18"/>
        <v>198287.22578000004</v>
      </c>
      <c r="R101" s="67"/>
    </row>
    <row r="102" spans="1:18">
      <c r="A102" s="407"/>
      <c r="B102" s="408"/>
      <c r="C102" s="18" t="s">
        <v>13</v>
      </c>
      <c r="D102" s="20">
        <f t="shared" ref="D102:O102" si="26">+D9+D11+D23+D29+D37+D39+D41+D43+D45+D47+D49+D51+D53+D59+D74+D86+D88+D90+D92+D94+D96+D98+D100</f>
        <v>3466360.2459743754</v>
      </c>
      <c r="E102" s="20">
        <f t="shared" si="26"/>
        <v>5457501.4059999995</v>
      </c>
      <c r="F102" s="20">
        <f t="shared" si="26"/>
        <v>8733844.5279332008</v>
      </c>
      <c r="G102" s="20">
        <f t="shared" si="26"/>
        <v>15308135.237999998</v>
      </c>
      <c r="H102" s="20">
        <f t="shared" si="26"/>
        <v>12180157.703</v>
      </c>
      <c r="I102" s="20">
        <f t="shared" si="26"/>
        <v>0</v>
      </c>
      <c r="J102" s="20">
        <f t="shared" si="26"/>
        <v>12180157.703</v>
      </c>
      <c r="K102" s="20">
        <f t="shared" si="26"/>
        <v>6872104.4439999983</v>
      </c>
      <c r="L102" s="20">
        <f t="shared" si="26"/>
        <v>1357980.7699999998</v>
      </c>
      <c r="M102" s="20">
        <f t="shared" si="26"/>
        <v>5407.3549999999996</v>
      </c>
      <c r="N102" s="20">
        <f t="shared" si="26"/>
        <v>265710.21299999999</v>
      </c>
      <c r="O102" s="20">
        <f t="shared" si="26"/>
        <v>80782.629000000015</v>
      </c>
      <c r="P102" s="20">
        <f t="shared" ref="P102" si="27">+P9+P11+P23+P29+P37+P39+P41+P43+P45+P47+P49+P51+P53+P59+P74+P86+P88+P90+P92+P94+P96+P98+P100</f>
        <v>184505.99900000001</v>
      </c>
      <c r="Q102" s="21">
        <f t="shared" si="18"/>
        <v>44988628.878933199</v>
      </c>
      <c r="R102" s="67"/>
    </row>
    <row r="103" spans="1:18">
      <c r="A103" s="12" t="s">
        <v>0</v>
      </c>
      <c r="B103" s="396" t="s">
        <v>72</v>
      </c>
      <c r="C103" s="13" t="s">
        <v>11</v>
      </c>
      <c r="D103" s="15">
        <f>SUM('１月:１２月'!D103)</f>
        <v>0</v>
      </c>
      <c r="E103" s="15">
        <f>SUM('１月:１２月'!E103)</f>
        <v>0</v>
      </c>
      <c r="F103" s="15">
        <f>SUM('１月:１２月'!F103)</f>
        <v>0</v>
      </c>
      <c r="G103" s="15">
        <f>SUM('１月:１２月'!G103)</f>
        <v>1.345</v>
      </c>
      <c r="H103" s="15">
        <f>SUM('１月:１２月'!H103)</f>
        <v>7.3895</v>
      </c>
      <c r="I103" s="15">
        <f>SUM('１月:１２月'!I103)</f>
        <v>0</v>
      </c>
      <c r="J103" s="15">
        <f>SUM('１月:１２月'!J103)</f>
        <v>7.3895</v>
      </c>
      <c r="K103" s="15">
        <f>SUM('１月:１２月'!K103)</f>
        <v>0.39629999999999999</v>
      </c>
      <c r="L103" s="15">
        <f>SUM('１月:１２月'!L103)</f>
        <v>0</v>
      </c>
      <c r="M103" s="15">
        <f>SUM('１月:１２月'!M103)</f>
        <v>0</v>
      </c>
      <c r="N103" s="15">
        <f>SUM('１月:１２月'!N103)</f>
        <v>0</v>
      </c>
      <c r="O103" s="15">
        <f>SUM('１月:１２月'!O103)</f>
        <v>1.0029999999999999</v>
      </c>
      <c r="P103" s="15">
        <f>SUM('１月:１２月'!P103)</f>
        <v>0</v>
      </c>
      <c r="Q103" s="16">
        <f t="shared" si="18"/>
        <v>10.133800000000001</v>
      </c>
      <c r="R103" s="67"/>
    </row>
    <row r="104" spans="1:18">
      <c r="A104" s="12" t="s">
        <v>0</v>
      </c>
      <c r="B104" s="397"/>
      <c r="C104" s="18" t="s">
        <v>13</v>
      </c>
      <c r="D104" s="20">
        <f>SUM([1]㈱塩釜:七ヶ浜!D104)</f>
        <v>17758.766167222955</v>
      </c>
      <c r="E104" s="20">
        <f>SUM('１月:１２月'!E104)</f>
        <v>0</v>
      </c>
      <c r="F104" s="20">
        <f>SUM('１月:１２月'!F104)</f>
        <v>0</v>
      </c>
      <c r="G104" s="20">
        <f>SUM('１月:１２月'!G104)</f>
        <v>1111.625</v>
      </c>
      <c r="H104" s="20">
        <f>SUM('１月:１２月'!H104)</f>
        <v>17537.486000000001</v>
      </c>
      <c r="I104" s="20">
        <f>SUM('１月:１２月'!I104)</f>
        <v>0</v>
      </c>
      <c r="J104" s="20">
        <f>SUM('１月:１２月'!J104)</f>
        <v>17537.486000000001</v>
      </c>
      <c r="K104" s="20">
        <f>SUM('１月:１２月'!K104)</f>
        <v>1458.146</v>
      </c>
      <c r="L104" s="20">
        <f>SUM('１月:１２月'!L104)</f>
        <v>0</v>
      </c>
      <c r="M104" s="20">
        <f>SUM('１月:１２月'!M104)</f>
        <v>0</v>
      </c>
      <c r="N104" s="20">
        <f>SUM('１月:１２月'!N104)</f>
        <v>0</v>
      </c>
      <c r="O104" s="20">
        <f>SUM('１月:１２月'!O104)</f>
        <v>10789.681</v>
      </c>
      <c r="P104" s="20">
        <f>SUM('１月:１２月'!P104)</f>
        <v>0</v>
      </c>
      <c r="Q104" s="21">
        <f t="shared" si="18"/>
        <v>30896.938000000002</v>
      </c>
      <c r="R104" s="67"/>
    </row>
    <row r="105" spans="1:18">
      <c r="A105" s="17" t="s">
        <v>73</v>
      </c>
      <c r="B105" s="396" t="s">
        <v>74</v>
      </c>
      <c r="C105" s="13" t="s">
        <v>11</v>
      </c>
      <c r="D105" s="15">
        <f>SUM('１月:１２月'!D105)</f>
        <v>22.881599999999999</v>
      </c>
      <c r="E105" s="15">
        <f>SUM('１月:１２月'!E105)</f>
        <v>13.893299999999998</v>
      </c>
      <c r="F105" s="15">
        <f>SUM('１月:１２月'!F105)</f>
        <v>36.774900000000002</v>
      </c>
      <c r="G105" s="15">
        <f>SUM('１月:１２月'!G105)</f>
        <v>107.38079999999999</v>
      </c>
      <c r="H105" s="15">
        <f>SUM('１月:１２月'!H105)</f>
        <v>395.358</v>
      </c>
      <c r="I105" s="15">
        <f>SUM('１月:１２月'!I105)</f>
        <v>0</v>
      </c>
      <c r="J105" s="15">
        <f>SUM('１月:１２月'!J105)</f>
        <v>395.358</v>
      </c>
      <c r="K105" s="15">
        <f>SUM('１月:１２月'!K105)</f>
        <v>149.77019999999999</v>
      </c>
      <c r="L105" s="15">
        <f>SUM('１月:１２月'!L105)</f>
        <v>321.24649999999997</v>
      </c>
      <c r="M105" s="15">
        <f>SUM('１月:１２月'!M105)</f>
        <v>0</v>
      </c>
      <c r="N105" s="15">
        <f>SUM('１月:１２月'!N105)</f>
        <v>1.9341999999999999</v>
      </c>
      <c r="O105" s="15">
        <f>SUM('１月:１２月'!O105)</f>
        <v>50.594980000000007</v>
      </c>
      <c r="P105" s="15">
        <f>SUM('１月:１２月'!P105)</f>
        <v>12.4254</v>
      </c>
      <c r="Q105" s="16">
        <f t="shared" si="18"/>
        <v>1075.48498</v>
      </c>
      <c r="R105" s="67"/>
    </row>
    <row r="106" spans="1:18">
      <c r="A106" s="17" t="s">
        <v>0</v>
      </c>
      <c r="B106" s="397"/>
      <c r="C106" s="18" t="s">
        <v>13</v>
      </c>
      <c r="D106" s="20">
        <f>SUM('１月:１２月'!D106)</f>
        <v>11089.63895693493</v>
      </c>
      <c r="E106" s="20">
        <f>SUM('１月:１２月'!E106)</f>
        <v>6075.0049999999992</v>
      </c>
      <c r="F106" s="20">
        <f>SUM('１月:１２月'!F106)</f>
        <v>17164.643956934931</v>
      </c>
      <c r="G106" s="20">
        <f>SUM('１月:１２月'!G106)</f>
        <v>64543.046000000002</v>
      </c>
      <c r="H106" s="20">
        <f>SUM('１月:１２月'!H106)</f>
        <v>146784.55900000001</v>
      </c>
      <c r="I106" s="20">
        <f>SUM('１月:１２月'!I106)</f>
        <v>0</v>
      </c>
      <c r="J106" s="20">
        <f>SUM('１月:１２月'!J106)</f>
        <v>146784.55900000001</v>
      </c>
      <c r="K106" s="20">
        <f>SUM('１月:１２月'!K106)</f>
        <v>62113.574000000001</v>
      </c>
      <c r="L106" s="20">
        <f>SUM('１月:１２月'!L106)</f>
        <v>148874.80599999998</v>
      </c>
      <c r="M106" s="20">
        <f>SUM('１月:１２月'!M106)</f>
        <v>0</v>
      </c>
      <c r="N106" s="20">
        <f>SUM('１月:１２月'!N106)</f>
        <v>666.71100000000013</v>
      </c>
      <c r="O106" s="20">
        <f>SUM('１月:１２月'!O106)</f>
        <v>22135.225999999999</v>
      </c>
      <c r="P106" s="20">
        <f>SUM('１月:１２月'!P106)</f>
        <v>5494.38</v>
      </c>
      <c r="Q106" s="21">
        <f t="shared" si="18"/>
        <v>467776.945956935</v>
      </c>
      <c r="R106" s="67"/>
    </row>
    <row r="107" spans="1:18">
      <c r="A107" s="17" t="s">
        <v>0</v>
      </c>
      <c r="B107" s="396" t="s">
        <v>75</v>
      </c>
      <c r="C107" s="13" t="s">
        <v>11</v>
      </c>
      <c r="D107" s="15">
        <f>SUM('１月:１２月'!D107)</f>
        <v>11.073500000000001</v>
      </c>
      <c r="E107" s="15">
        <f>SUM('１月:１２月'!E107)</f>
        <v>1794.8816999999999</v>
      </c>
      <c r="F107" s="15">
        <f>SUM('１月:１２月'!F107)</f>
        <v>1805.9551999999999</v>
      </c>
      <c r="G107" s="15">
        <f>SUM('１月:１２月'!G107)</f>
        <v>228.1283</v>
      </c>
      <c r="H107" s="15">
        <f>SUM('１月:１２月'!H107)</f>
        <v>6246.7834000000003</v>
      </c>
      <c r="I107" s="15">
        <f>SUM('１月:１２月'!I107)</f>
        <v>0</v>
      </c>
      <c r="J107" s="15">
        <f>SUM('１月:１２月'!J107)</f>
        <v>6246.7834000000003</v>
      </c>
      <c r="K107" s="15">
        <f>SUM('１月:１２月'!K107)</f>
        <v>866.64410000000009</v>
      </c>
      <c r="L107" s="15">
        <f>SUM('１月:１２月'!L107)</f>
        <v>21.672800000000002</v>
      </c>
      <c r="M107" s="15">
        <f>SUM('１月:１２月'!M107)</f>
        <v>0</v>
      </c>
      <c r="N107" s="15">
        <f>SUM('１月:１２月'!N107)</f>
        <v>1.2011000000000001</v>
      </c>
      <c r="O107" s="15">
        <f>SUM('１月:１２月'!O107)</f>
        <v>0</v>
      </c>
      <c r="P107" s="15">
        <f>SUM('１月:１２月'!P107)</f>
        <v>4.3E-3</v>
      </c>
      <c r="Q107" s="16">
        <f t="shared" si="18"/>
        <v>9170.3892000000014</v>
      </c>
      <c r="R107" s="67"/>
    </row>
    <row r="108" spans="1:18">
      <c r="A108" s="17"/>
      <c r="B108" s="397"/>
      <c r="C108" s="18" t="s">
        <v>13</v>
      </c>
      <c r="D108" s="20">
        <f>SUM('１月:１２月'!D108)</f>
        <v>4863.5744439248065</v>
      </c>
      <c r="E108" s="20">
        <f>SUM('１月:１２月'!E108)</f>
        <v>417178.72500000003</v>
      </c>
      <c r="F108" s="20">
        <f>SUM('１月:１２月'!F108)</f>
        <v>422042.2994439248</v>
      </c>
      <c r="G108" s="20">
        <f>SUM('１月:１２月'!G108)</f>
        <v>84280.497000000003</v>
      </c>
      <c r="H108" s="20">
        <f>SUM('１月:１２月'!H108)</f>
        <v>1474123.2069999999</v>
      </c>
      <c r="I108" s="20">
        <f>SUM('１月:１２月'!I108)</f>
        <v>0</v>
      </c>
      <c r="J108" s="20">
        <f>SUM('１月:１２月'!J108)</f>
        <v>1474123.2069999999</v>
      </c>
      <c r="K108" s="20">
        <f>SUM('１月:１２月'!K108)</f>
        <v>190616.77799999999</v>
      </c>
      <c r="L108" s="20">
        <f>SUM('１月:１２月'!L108)</f>
        <v>6801.1920000000009</v>
      </c>
      <c r="M108" s="20">
        <f>SUM('１月:１２月'!M108)</f>
        <v>0</v>
      </c>
      <c r="N108" s="20">
        <f>SUM('１月:１２月'!N108)</f>
        <v>145.733</v>
      </c>
      <c r="O108" s="20">
        <f>SUM('１月:１２月'!O108)</f>
        <v>0</v>
      </c>
      <c r="P108" s="20">
        <f>SUM('１月:１２月'!P108)</f>
        <v>10.324999999999999</v>
      </c>
      <c r="Q108" s="21">
        <f t="shared" si="18"/>
        <v>2178020.0314439246</v>
      </c>
      <c r="R108" s="67"/>
    </row>
    <row r="109" spans="1:18">
      <c r="A109" s="17" t="s">
        <v>76</v>
      </c>
      <c r="B109" s="396" t="s">
        <v>77</v>
      </c>
      <c r="C109" s="13" t="s">
        <v>11</v>
      </c>
      <c r="D109" s="15">
        <f>SUM('１月:１２月'!D109)</f>
        <v>0.1774</v>
      </c>
      <c r="E109" s="15">
        <f>SUM('１月:１２月'!E109)</f>
        <v>3.1450999999999998</v>
      </c>
      <c r="F109" s="15">
        <f>SUM('１月:１２月'!F109)</f>
        <v>3.3225000000000002</v>
      </c>
      <c r="G109" s="15">
        <f>SUM('１月:１２月'!G109)</f>
        <v>0.34420000000000006</v>
      </c>
      <c r="H109" s="15">
        <f>SUM('１月:１２月'!H109)</f>
        <v>21.078500000000002</v>
      </c>
      <c r="I109" s="15">
        <f>SUM('１月:１２月'!I109)</f>
        <v>0</v>
      </c>
      <c r="J109" s="15">
        <f>SUM('１月:１２月'!J109)</f>
        <v>21.078500000000002</v>
      </c>
      <c r="K109" s="15">
        <f>SUM('１月:１２月'!K109)</f>
        <v>0.94750000000000012</v>
      </c>
      <c r="L109" s="15">
        <f>SUM('１月:１２月'!L109)</f>
        <v>0.10390000000000001</v>
      </c>
      <c r="M109" s="15">
        <f>SUM('１月:１２月'!M109)</f>
        <v>0</v>
      </c>
      <c r="N109" s="15">
        <f>SUM('１月:１２月'!N109)</f>
        <v>2.6099999999999998E-2</v>
      </c>
      <c r="O109" s="15">
        <f>SUM('１月:１２月'!O109)</f>
        <v>0</v>
      </c>
      <c r="P109" s="15">
        <f>SUM('１月:１２月'!P109)</f>
        <v>2.9923999999999999</v>
      </c>
      <c r="Q109" s="16">
        <f t="shared" si="18"/>
        <v>28.815100000000005</v>
      </c>
      <c r="R109" s="67"/>
    </row>
    <row r="110" spans="1:18">
      <c r="A110" s="17"/>
      <c r="B110" s="397"/>
      <c r="C110" s="18" t="s">
        <v>13</v>
      </c>
      <c r="D110" s="20">
        <f>SUM('１月:１２月'!D110)</f>
        <v>159.83103084401338</v>
      </c>
      <c r="E110" s="20">
        <f>SUM('１月:１２月'!E110)</f>
        <v>7989.7820000000002</v>
      </c>
      <c r="F110" s="20">
        <f>SUM('１月:１２月'!F110)</f>
        <v>8149.6130308440142</v>
      </c>
      <c r="G110" s="20">
        <f>SUM('１月:１２月'!G110)</f>
        <v>445.01</v>
      </c>
      <c r="H110" s="20">
        <f>SUM('１月:１２月'!H110)</f>
        <v>44281.65</v>
      </c>
      <c r="I110" s="20">
        <f>SUM('１月:１２月'!I110)</f>
        <v>0</v>
      </c>
      <c r="J110" s="20">
        <f>SUM('１月:１２月'!J110)</f>
        <v>44281.65</v>
      </c>
      <c r="K110" s="20">
        <f>SUM('１月:１２月'!K110)</f>
        <v>580.42100000000005</v>
      </c>
      <c r="L110" s="20">
        <f>SUM('１月:１２月'!L110)</f>
        <v>122.303</v>
      </c>
      <c r="M110" s="20">
        <f>SUM('１月:１２月'!M110)</f>
        <v>0</v>
      </c>
      <c r="N110" s="20">
        <f>SUM('１月:１２月'!N110)</f>
        <v>30.767000000000003</v>
      </c>
      <c r="O110" s="20">
        <f>SUM('１月:１２月'!O110)</f>
        <v>0</v>
      </c>
      <c r="P110" s="20">
        <f>SUM('１月:１２月'!P110)</f>
        <v>3033.8509999999997</v>
      </c>
      <c r="Q110" s="21">
        <f t="shared" si="18"/>
        <v>56643.615030844019</v>
      </c>
      <c r="R110" s="67"/>
    </row>
    <row r="111" spans="1:18">
      <c r="A111" s="17"/>
      <c r="B111" s="396" t="s">
        <v>78</v>
      </c>
      <c r="C111" s="13" t="s">
        <v>11</v>
      </c>
      <c r="D111" s="15">
        <f>SUM('１月:１２月'!D111)</f>
        <v>5.1102999999999996</v>
      </c>
      <c r="E111" s="15">
        <f>SUM('１月:１２月'!E111)</f>
        <v>6.7236000000000002</v>
      </c>
      <c r="F111" s="15">
        <f>SUM('１月:１２月'!F111)</f>
        <v>11.8339</v>
      </c>
      <c r="G111" s="15">
        <f>SUM('１月:１２月'!G111)</f>
        <v>14.016800000000003</v>
      </c>
      <c r="H111" s="15">
        <f>SUM('１月:１２月'!H111)</f>
        <v>22.164099999999998</v>
      </c>
      <c r="I111" s="15">
        <f>SUM('１月:１２月'!I111)</f>
        <v>0</v>
      </c>
      <c r="J111" s="15">
        <f>SUM('１月:１２月'!J111)</f>
        <v>22.164099999999998</v>
      </c>
      <c r="K111" s="15">
        <f>SUM('１月:１２月'!K111)</f>
        <v>4.4507000000000003</v>
      </c>
      <c r="L111" s="15">
        <f>SUM('１月:１２月'!L111)</f>
        <v>5.6936999999999998</v>
      </c>
      <c r="M111" s="15">
        <f>SUM('１月:１２月'!M111)</f>
        <v>1.6209</v>
      </c>
      <c r="N111" s="15">
        <f>SUM('１月:１２月'!N111)</f>
        <v>12.3308</v>
      </c>
      <c r="O111" s="15">
        <f>SUM('１月:１２月'!O111)</f>
        <v>0.11899999999999999</v>
      </c>
      <c r="P111" s="15">
        <f>SUM('１月:１２月'!P111)</f>
        <v>22.622600000000002</v>
      </c>
      <c r="Q111" s="16">
        <f t="shared" si="18"/>
        <v>94.852500000000006</v>
      </c>
      <c r="R111" s="67"/>
    </row>
    <row r="112" spans="1:18">
      <c r="A112" s="17"/>
      <c r="B112" s="397"/>
      <c r="C112" s="18" t="s">
        <v>13</v>
      </c>
      <c r="D112" s="20">
        <f>SUM('１月:１２月'!D112)</f>
        <v>5701.1282756472465</v>
      </c>
      <c r="E112" s="20">
        <f>SUM('１月:１２月'!E112)</f>
        <v>5267.902</v>
      </c>
      <c r="F112" s="20">
        <f>SUM('１月:１２月'!F112)</f>
        <v>10969.030275647247</v>
      </c>
      <c r="G112" s="20">
        <f>SUM('１月:１２月'!G112)</f>
        <v>14687.736999999999</v>
      </c>
      <c r="H112" s="20">
        <f>SUM('１月:１２月'!H112)</f>
        <v>30824.455999999998</v>
      </c>
      <c r="I112" s="20">
        <f>SUM('１月:１２月'!I112)</f>
        <v>0</v>
      </c>
      <c r="J112" s="20">
        <f>SUM('１月:１２月'!J112)</f>
        <v>30824.455999999998</v>
      </c>
      <c r="K112" s="20">
        <f>SUM('１月:１２月'!K112)</f>
        <v>3048.2040000000006</v>
      </c>
      <c r="L112" s="20">
        <f>SUM('１月:１２月'!L112)</f>
        <v>7008.1490000000003</v>
      </c>
      <c r="M112" s="20">
        <f>SUM('１月:１２月'!M112)</f>
        <v>254.286</v>
      </c>
      <c r="N112" s="20">
        <f>SUM('１月:１２月'!N112)</f>
        <v>7876.0530000000008</v>
      </c>
      <c r="O112" s="20">
        <f>SUM('１月:１２月'!O112)</f>
        <v>52.301000000000002</v>
      </c>
      <c r="P112" s="20">
        <f>SUM('１月:１２月'!P112)</f>
        <v>12721.159</v>
      </c>
      <c r="Q112" s="21">
        <f t="shared" si="18"/>
        <v>87441.375275647239</v>
      </c>
      <c r="R112" s="67"/>
    </row>
    <row r="113" spans="1:18">
      <c r="A113" s="17" t="s">
        <v>79</v>
      </c>
      <c r="B113" s="396" t="s">
        <v>80</v>
      </c>
      <c r="C113" s="13" t="s">
        <v>11</v>
      </c>
      <c r="D113" s="15">
        <f>SUM('１月:１２月'!D113)</f>
        <v>0</v>
      </c>
      <c r="E113" s="15">
        <f>SUM('１月:１２月'!E113)</f>
        <v>0</v>
      </c>
      <c r="F113" s="15">
        <f>SUM('１月:１２月'!F113)</f>
        <v>0</v>
      </c>
      <c r="G113" s="15">
        <f>SUM('１月:１２月'!G113)</f>
        <v>3829.83</v>
      </c>
      <c r="H113" s="15">
        <f>SUM('１月:１２月'!H113)</f>
        <v>0</v>
      </c>
      <c r="I113" s="15">
        <f>SUM('１月:１２月'!I113)</f>
        <v>0</v>
      </c>
      <c r="J113" s="15">
        <f>SUM('１月:１２月'!J113)</f>
        <v>0</v>
      </c>
      <c r="K113" s="15">
        <f>SUM('１月:１２月'!K113)</f>
        <v>6307.755000000001</v>
      </c>
      <c r="L113" s="15">
        <f>SUM('１月:１２月'!L113)</f>
        <v>3621.7200000000003</v>
      </c>
      <c r="M113" s="15">
        <f>SUM('１月:１２月'!M113)</f>
        <v>0</v>
      </c>
      <c r="N113" s="15">
        <f>SUM('１月:１２月'!N113)</f>
        <v>0</v>
      </c>
      <c r="O113" s="15">
        <f>SUM('１月:１２月'!O113)</f>
        <v>0</v>
      </c>
      <c r="P113" s="15">
        <f>SUM('１月:１２月'!P113)</f>
        <v>0</v>
      </c>
      <c r="Q113" s="16">
        <f t="shared" si="18"/>
        <v>13759.305</v>
      </c>
      <c r="R113" s="67"/>
    </row>
    <row r="114" spans="1:18">
      <c r="A114" s="17"/>
      <c r="B114" s="397"/>
      <c r="C114" s="18" t="s">
        <v>13</v>
      </c>
      <c r="D114" s="20">
        <f>SUM([1]㈱塩釜:七ヶ浜!D114)</f>
        <v>12593.011513692833</v>
      </c>
      <c r="E114" s="20">
        <f>SUM('１月:１２月'!E114)</f>
        <v>0</v>
      </c>
      <c r="F114" s="20">
        <f>SUM('１月:１２月'!F114)</f>
        <v>0</v>
      </c>
      <c r="G114" s="20">
        <f>SUM('１月:１２月'!G114)</f>
        <v>125570.59899999999</v>
      </c>
      <c r="H114" s="20">
        <f>SUM('１月:１２月'!H114)</f>
        <v>0</v>
      </c>
      <c r="I114" s="20">
        <f>SUM('１月:１２月'!I114)</f>
        <v>0</v>
      </c>
      <c r="J114" s="20">
        <f>SUM('１月:１２月'!J114)</f>
        <v>0</v>
      </c>
      <c r="K114" s="20">
        <f>SUM('１月:１２月'!K114)</f>
        <v>233727.86600000004</v>
      </c>
      <c r="L114" s="20">
        <f>SUM('１月:１２月'!L114)</f>
        <v>117815.52000000002</v>
      </c>
      <c r="M114" s="20">
        <f>SUM('１月:１２月'!M114)</f>
        <v>0</v>
      </c>
      <c r="N114" s="20">
        <f>SUM('１月:１２月'!N114)</f>
        <v>0</v>
      </c>
      <c r="O114" s="20">
        <f>SUM('１月:１２月'!O114)</f>
        <v>0</v>
      </c>
      <c r="P114" s="20">
        <f>SUM('１月:１２月'!P114)</f>
        <v>0</v>
      </c>
      <c r="Q114" s="21">
        <f t="shared" si="18"/>
        <v>477113.98500000004</v>
      </c>
      <c r="R114" s="67"/>
    </row>
    <row r="115" spans="1:18">
      <c r="A115" s="17"/>
      <c r="B115" s="396" t="s">
        <v>81</v>
      </c>
      <c r="C115" s="13" t="s">
        <v>11</v>
      </c>
      <c r="D115" s="15">
        <f>SUM('１月:１２月'!D115)</f>
        <v>0.41320000000000007</v>
      </c>
      <c r="E115" s="15">
        <f>SUM('１月:１２月'!E115)</f>
        <v>0.3226</v>
      </c>
      <c r="F115" s="15">
        <f>SUM('１月:１２月'!F115)</f>
        <v>0.7357999999999999</v>
      </c>
      <c r="G115" s="15">
        <f>SUM('１月:１２月'!G115)</f>
        <v>0.7177</v>
      </c>
      <c r="H115" s="15">
        <f>SUM('１月:１２月'!H115)</f>
        <v>37.946100000000001</v>
      </c>
      <c r="I115" s="15">
        <f>SUM('１月:１２月'!I115)</f>
        <v>0</v>
      </c>
      <c r="J115" s="15">
        <f>SUM('１月:１２月'!J115)</f>
        <v>37.946100000000001</v>
      </c>
      <c r="K115" s="15">
        <f>SUM('１月:１２月'!K115)</f>
        <v>3.5000000000000001E-3</v>
      </c>
      <c r="L115" s="15">
        <f>SUM('１月:１２月'!L115)</f>
        <v>0.215</v>
      </c>
      <c r="M115" s="15">
        <f>SUM('１月:１２月'!M115)</f>
        <v>0</v>
      </c>
      <c r="N115" s="15">
        <f>SUM('１月:１２月'!N115)</f>
        <v>0</v>
      </c>
      <c r="O115" s="15">
        <f>SUM('１月:１２月'!O115)</f>
        <v>0</v>
      </c>
      <c r="P115" s="15">
        <f>SUM('１月:１２月'!P115)</f>
        <v>8.6999999999999994E-3</v>
      </c>
      <c r="Q115" s="16">
        <f t="shared" si="18"/>
        <v>39.626800000000003</v>
      </c>
      <c r="R115" s="67"/>
    </row>
    <row r="116" spans="1:18">
      <c r="A116" s="17"/>
      <c r="B116" s="397"/>
      <c r="C116" s="18" t="s">
        <v>13</v>
      </c>
      <c r="D116" s="20">
        <f>SUM('１月:１２月'!D116)</f>
        <v>247.61106201230527</v>
      </c>
      <c r="E116" s="20">
        <f>SUM('１月:１２月'!E116)</f>
        <v>358.91700000000003</v>
      </c>
      <c r="F116" s="20">
        <f>SUM('１月:１２月'!F116)</f>
        <v>606.52806201230533</v>
      </c>
      <c r="G116" s="20">
        <f>SUM('１月:１２月'!G116)</f>
        <v>774.82099999999991</v>
      </c>
      <c r="H116" s="20">
        <f>SUM('１月:１２月'!H116)</f>
        <v>77578.237999999998</v>
      </c>
      <c r="I116" s="20">
        <f>SUM('１月:１２月'!I116)</f>
        <v>0</v>
      </c>
      <c r="J116" s="20">
        <f>SUM('１月:１２月'!J116)</f>
        <v>77578.237999999998</v>
      </c>
      <c r="K116" s="20">
        <f>SUM('１月:１２月'!K116)</f>
        <v>2.363</v>
      </c>
      <c r="L116" s="20">
        <f>SUM('１月:１２月'!L116)</f>
        <v>86.576000000000008</v>
      </c>
      <c r="M116" s="20">
        <f>SUM('１月:１２月'!M116)</f>
        <v>0</v>
      </c>
      <c r="N116" s="20">
        <f>SUM('１月:１２月'!N116)</f>
        <v>0</v>
      </c>
      <c r="O116" s="20">
        <f>SUM('１月:１２月'!O116)</f>
        <v>0</v>
      </c>
      <c r="P116" s="20">
        <f>SUM('１月:１２月'!P116)</f>
        <v>4.3499999999999996</v>
      </c>
      <c r="Q116" s="21">
        <f t="shared" si="18"/>
        <v>79052.876062012307</v>
      </c>
      <c r="R116" s="67"/>
    </row>
    <row r="117" spans="1:18">
      <c r="A117" s="17" t="s">
        <v>82</v>
      </c>
      <c r="B117" s="396" t="s">
        <v>83</v>
      </c>
      <c r="C117" s="13" t="s">
        <v>11</v>
      </c>
      <c r="D117" s="15">
        <f>SUM('１月:１２月'!D117)</f>
        <v>4.06975</v>
      </c>
      <c r="E117" s="15">
        <f>SUM('１月:１２月'!E117)</f>
        <v>0.876</v>
      </c>
      <c r="F117" s="15">
        <f>SUM('１月:１２月'!F117)</f>
        <v>4.9457500000000003</v>
      </c>
      <c r="G117" s="15">
        <f>SUM('１月:１２月'!G117)</f>
        <v>0.02</v>
      </c>
      <c r="H117" s="15">
        <f>SUM('１月:１２月'!H117)</f>
        <v>15.4831</v>
      </c>
      <c r="I117" s="15">
        <f>SUM('１月:１２月'!I117)</f>
        <v>0</v>
      </c>
      <c r="J117" s="15">
        <f>SUM('１月:１２月'!J117)</f>
        <v>15.4831</v>
      </c>
      <c r="K117" s="15">
        <f>SUM('１月:１２月'!K117)</f>
        <v>6.98</v>
      </c>
      <c r="L117" s="15">
        <f>SUM('１月:１２月'!L117)</f>
        <v>1.4119999999999999</v>
      </c>
      <c r="M117" s="15">
        <f>SUM('１月:１２月'!M117)</f>
        <v>0</v>
      </c>
      <c r="N117" s="15">
        <f>SUM('１月:１２月'!N117)</f>
        <v>0</v>
      </c>
      <c r="O117" s="15">
        <f>SUM('１月:１２月'!O117)</f>
        <v>0</v>
      </c>
      <c r="P117" s="15">
        <f>SUM('１月:１２月'!P117)</f>
        <v>0</v>
      </c>
      <c r="Q117" s="16">
        <f t="shared" si="18"/>
        <v>28.84085</v>
      </c>
      <c r="R117" s="67"/>
    </row>
    <row r="118" spans="1:18">
      <c r="A118" s="17"/>
      <c r="B118" s="397"/>
      <c r="C118" s="18" t="s">
        <v>13</v>
      </c>
      <c r="D118" s="20">
        <f>SUM('１月:１２月'!D118)</f>
        <v>3951.0246920247141</v>
      </c>
      <c r="E118" s="20">
        <f>SUM('１月:１２月'!E118)</f>
        <v>365.82</v>
      </c>
      <c r="F118" s="20">
        <f>SUM('１月:１２月'!F118)</f>
        <v>4316.8446920247134</v>
      </c>
      <c r="G118" s="20">
        <f>SUM('１月:１２月'!G118)</f>
        <v>61.347000000000001</v>
      </c>
      <c r="H118" s="20">
        <f>SUM('１月:１２月'!H118)</f>
        <v>17110.409</v>
      </c>
      <c r="I118" s="20">
        <f>SUM('１月:１２月'!I118)</f>
        <v>0</v>
      </c>
      <c r="J118" s="20">
        <f>SUM('１月:１２月'!J118)</f>
        <v>17110.409</v>
      </c>
      <c r="K118" s="20">
        <f>SUM('１月:１２月'!K118)</f>
        <v>518.70000000000005</v>
      </c>
      <c r="L118" s="20">
        <f>SUM('１月:１２月'!L118)</f>
        <v>296.52</v>
      </c>
      <c r="M118" s="20">
        <f>SUM('１月:１２月'!M118)</f>
        <v>0</v>
      </c>
      <c r="N118" s="20">
        <f>SUM('１月:１２月'!N118)</f>
        <v>0</v>
      </c>
      <c r="O118" s="20">
        <f>SUM('１月:１２月'!O118)</f>
        <v>0</v>
      </c>
      <c r="P118" s="20">
        <f>SUM('１月:１２月'!P118)</f>
        <v>0</v>
      </c>
      <c r="Q118" s="21">
        <f t="shared" si="18"/>
        <v>22303.820692024714</v>
      </c>
      <c r="R118" s="67"/>
    </row>
    <row r="119" spans="1:18">
      <c r="A119" s="17"/>
      <c r="B119" s="396" t="s">
        <v>84</v>
      </c>
      <c r="C119" s="13" t="s">
        <v>11</v>
      </c>
      <c r="D119" s="15">
        <f>SUM('１月:１２月'!D119)</f>
        <v>76.598800000000011</v>
      </c>
      <c r="E119" s="15">
        <f>SUM('１月:１２月'!E119)</f>
        <v>5.2365000000000013</v>
      </c>
      <c r="F119" s="15">
        <f>SUM('１月:１２月'!F119)</f>
        <v>81.835300000000004</v>
      </c>
      <c r="G119" s="15">
        <f>SUM('１月:１２月'!G119)</f>
        <v>8.5557000000000016</v>
      </c>
      <c r="H119" s="15">
        <f>SUM('１月:１２月'!H119)</f>
        <v>46.295400000000001</v>
      </c>
      <c r="I119" s="15">
        <f>SUM('１月:１２月'!I119)</f>
        <v>0</v>
      </c>
      <c r="J119" s="15">
        <f>SUM('１月:１２月'!J119)</f>
        <v>46.295400000000001</v>
      </c>
      <c r="K119" s="15">
        <f>SUM('１月:１２月'!K119)</f>
        <v>1.21</v>
      </c>
      <c r="L119" s="15">
        <f>SUM('１月:１２月'!L119)</f>
        <v>35.925799999999995</v>
      </c>
      <c r="M119" s="15">
        <f>SUM('１月:１２月'!M119)</f>
        <v>105.33770000000001</v>
      </c>
      <c r="N119" s="15">
        <f>SUM('１月:１２月'!N119)</f>
        <v>13.381100000000002</v>
      </c>
      <c r="O119" s="15">
        <f>SUM('１月:１２月'!O119)</f>
        <v>0</v>
      </c>
      <c r="P119" s="15">
        <f>SUM('１月:１２月'!P119)</f>
        <v>5.3600000000000002E-2</v>
      </c>
      <c r="Q119" s="16">
        <f t="shared" si="18"/>
        <v>292.59460000000001</v>
      </c>
      <c r="R119" s="67"/>
    </row>
    <row r="120" spans="1:18">
      <c r="A120" s="17"/>
      <c r="B120" s="397"/>
      <c r="C120" s="18" t="s">
        <v>13</v>
      </c>
      <c r="D120" s="20">
        <f>SUM('１月:１２月'!D120)</f>
        <v>45348.630611810921</v>
      </c>
      <c r="E120" s="20">
        <f>SUM('１月:１２月'!E120)</f>
        <v>2981.2780000000002</v>
      </c>
      <c r="F120" s="20">
        <f>SUM('１月:１２月'!F120)</f>
        <v>48329.908611810912</v>
      </c>
      <c r="G120" s="20">
        <f>SUM('１月:１２月'!G120)</f>
        <v>10138.870999999999</v>
      </c>
      <c r="H120" s="20">
        <f>SUM('１月:１２月'!H120)</f>
        <v>32105.625999999997</v>
      </c>
      <c r="I120" s="20">
        <f>SUM('１月:１２月'!I120)</f>
        <v>0</v>
      </c>
      <c r="J120" s="20">
        <f>SUM('１月:１２月'!J120)</f>
        <v>32105.625999999997</v>
      </c>
      <c r="K120" s="20">
        <f>SUM('１月:１２月'!K120)</f>
        <v>823.50299999999993</v>
      </c>
      <c r="L120" s="20">
        <f>SUM('１月:１２月'!L120)</f>
        <v>16450.653999999999</v>
      </c>
      <c r="M120" s="20">
        <f>SUM('１月:１２月'!M120)</f>
        <v>161776.93500000003</v>
      </c>
      <c r="N120" s="20">
        <f>SUM('１月:１２月'!N120)</f>
        <v>10288.445999999998</v>
      </c>
      <c r="O120" s="20">
        <f>SUM('１月:１２月'!O120)</f>
        <v>0</v>
      </c>
      <c r="P120" s="20">
        <f>SUM('１月:１２月'!P120)</f>
        <v>36.940000000000005</v>
      </c>
      <c r="Q120" s="21">
        <f t="shared" si="18"/>
        <v>279950.88361181092</v>
      </c>
      <c r="R120" s="67"/>
    </row>
    <row r="121" spans="1:18">
      <c r="A121" s="17" t="s">
        <v>18</v>
      </c>
      <c r="B121" s="396" t="s">
        <v>85</v>
      </c>
      <c r="C121" s="13" t="s">
        <v>11</v>
      </c>
      <c r="D121" s="15">
        <f>SUM('１月:１２月'!D121)</f>
        <v>20.708300000000001</v>
      </c>
      <c r="E121" s="15">
        <f>SUM('１月:１２月'!E121)</f>
        <v>12.1015</v>
      </c>
      <c r="F121" s="15">
        <f>SUM('１月:１２月'!F121)</f>
        <v>32.809800000000003</v>
      </c>
      <c r="G121" s="15">
        <f>SUM('１月:１２月'!G121)</f>
        <v>11.463799999999997</v>
      </c>
      <c r="H121" s="15">
        <f>SUM('１月:１２月'!H121)</f>
        <v>45.811199999999992</v>
      </c>
      <c r="I121" s="15">
        <f>SUM('１月:１２月'!I121)</f>
        <v>0</v>
      </c>
      <c r="J121" s="15">
        <f>SUM('１月:１２月'!J121)</f>
        <v>45.811199999999992</v>
      </c>
      <c r="K121" s="15">
        <f>SUM('１月:１２月'!K121)</f>
        <v>27.1159</v>
      </c>
      <c r="L121" s="15">
        <f>SUM('１月:１２月'!L121)</f>
        <v>260.63150000000002</v>
      </c>
      <c r="M121" s="15">
        <f>SUM('１月:１２月'!M121)</f>
        <v>3.1269999999999998</v>
      </c>
      <c r="N121" s="15">
        <f>SUM('１月:１２月'!N121)</f>
        <v>0.11940000000000001</v>
      </c>
      <c r="O121" s="15">
        <f>SUM('１月:１２月'!O121)</f>
        <v>0.66660000000000008</v>
      </c>
      <c r="P121" s="15">
        <f>SUM('１月:１２月'!P121)</f>
        <v>12.033550000000002</v>
      </c>
      <c r="Q121" s="16">
        <f t="shared" si="18"/>
        <v>393.77875</v>
      </c>
      <c r="R121" s="67"/>
    </row>
    <row r="122" spans="1:18">
      <c r="A122" s="25"/>
      <c r="B122" s="397"/>
      <c r="C122" s="18" t="s">
        <v>13</v>
      </c>
      <c r="D122" s="20">
        <f>SUM('１月:１２月'!D122)</f>
        <v>32263.782451679035</v>
      </c>
      <c r="E122" s="20">
        <f>SUM('１月:１２月'!E122)</f>
        <v>5132.398000000001</v>
      </c>
      <c r="F122" s="20">
        <f>SUM('１月:１２月'!F122)</f>
        <v>37396.180451679036</v>
      </c>
      <c r="G122" s="20">
        <f>SUM('１月:１２月'!G122)</f>
        <v>3438.692</v>
      </c>
      <c r="H122" s="20">
        <f>SUM('１月:１２月'!H122)</f>
        <v>72774.56700000001</v>
      </c>
      <c r="I122" s="20">
        <f>SUM('１月:１２月'!I122)</f>
        <v>0</v>
      </c>
      <c r="J122" s="20">
        <f>SUM('１月:１２月'!J122)</f>
        <v>72774.56700000001</v>
      </c>
      <c r="K122" s="20">
        <f>SUM('１月:１２月'!K122)</f>
        <v>7217.098</v>
      </c>
      <c r="L122" s="20">
        <f>SUM('１月:１２月'!L122)</f>
        <v>56297.475000000006</v>
      </c>
      <c r="M122" s="20">
        <f>SUM('１月:１２月'!M122)</f>
        <v>1419.8590000000002</v>
      </c>
      <c r="N122" s="20">
        <f>SUM('１月:１２月'!N122)</f>
        <v>25.132000000000001</v>
      </c>
      <c r="O122" s="20">
        <f>SUM('１月:１２月'!O122)</f>
        <v>70.938000000000002</v>
      </c>
      <c r="P122" s="20">
        <f>SUM('１月:１２月'!P122)</f>
        <v>66612.21100000001</v>
      </c>
      <c r="Q122" s="21">
        <f t="shared" si="18"/>
        <v>245252.15245167905</v>
      </c>
      <c r="R122" s="67"/>
    </row>
    <row r="123" spans="1:18">
      <c r="A123" s="25"/>
      <c r="B123" s="22" t="s">
        <v>15</v>
      </c>
      <c r="C123" s="13" t="s">
        <v>11</v>
      </c>
      <c r="D123" s="15">
        <f>SUM('１月:１２月'!D123)</f>
        <v>3.1577500000000005</v>
      </c>
      <c r="E123" s="15">
        <f>SUM('１月:１２月'!E123)</f>
        <v>0.10869999999999999</v>
      </c>
      <c r="F123" s="15">
        <f>SUM('１月:１２月'!F123)</f>
        <v>3.2664499999999999</v>
      </c>
      <c r="G123" s="15">
        <f>SUM('１月:１２月'!G123)</f>
        <v>25.42</v>
      </c>
      <c r="H123" s="15">
        <f>SUM('１月:１２月'!H123)</f>
        <v>16.833099999999998</v>
      </c>
      <c r="I123" s="15">
        <f>SUM('１月:１２月'!I123)</f>
        <v>0</v>
      </c>
      <c r="J123" s="15">
        <f>SUM('１月:１２月'!J123)</f>
        <v>16.833099999999998</v>
      </c>
      <c r="K123" s="15">
        <f>SUM('１月:１２月'!K123)</f>
        <v>0</v>
      </c>
      <c r="L123" s="15">
        <f>SUM('１月:１２月'!L123)</f>
        <v>6.9209999999999994</v>
      </c>
      <c r="M123" s="15">
        <f>SUM('１月:１２月'!M123)</f>
        <v>0</v>
      </c>
      <c r="N123" s="15">
        <f>SUM('１月:１２月'!N123)</f>
        <v>0</v>
      </c>
      <c r="O123" s="15">
        <f>SUM('１月:１２月'!O123)</f>
        <v>0</v>
      </c>
      <c r="P123" s="15">
        <f>SUM('１月:１２月'!P123)</f>
        <v>6.6167400000000001</v>
      </c>
      <c r="Q123" s="16">
        <f t="shared" si="18"/>
        <v>59.057289999999995</v>
      </c>
      <c r="R123" s="67"/>
    </row>
    <row r="124" spans="1:18">
      <c r="A124" s="25"/>
      <c r="B124" s="18" t="s">
        <v>86</v>
      </c>
      <c r="C124" s="18" t="s">
        <v>13</v>
      </c>
      <c r="D124" s="20">
        <f>SUM('１月:１２月'!D124)</f>
        <v>2479.9324204224067</v>
      </c>
      <c r="E124" s="20">
        <f>SUM('１月:１２月'!E124)</f>
        <v>343.70900000000006</v>
      </c>
      <c r="F124" s="20">
        <f>SUM('１月:１２月'!F124)</f>
        <v>2823.641420422407</v>
      </c>
      <c r="G124" s="20">
        <f>SUM('１月:１２月'!G124)</f>
        <v>10571.413999999999</v>
      </c>
      <c r="H124" s="20">
        <f>SUM('１月:１２月'!H124)</f>
        <v>28264.281000000003</v>
      </c>
      <c r="I124" s="20">
        <f>SUM('１月:１２月'!I124)</f>
        <v>0</v>
      </c>
      <c r="J124" s="20">
        <f>SUM('１月:１２月'!J124)</f>
        <v>28264.281000000003</v>
      </c>
      <c r="K124" s="20">
        <f>SUM('１月:１２月'!K124)</f>
        <v>0</v>
      </c>
      <c r="L124" s="20">
        <f>SUM('１月:１２月'!L124)</f>
        <v>1538.7860000000001</v>
      </c>
      <c r="M124" s="20">
        <f>SUM('１月:１２月'!M124)</f>
        <v>0</v>
      </c>
      <c r="N124" s="20">
        <f>SUM('１月:１２月'!N124)</f>
        <v>0</v>
      </c>
      <c r="O124" s="20">
        <f>SUM('１月:１２月'!O124)</f>
        <v>0</v>
      </c>
      <c r="P124" s="20">
        <f>SUM('１月:１２月'!P124)</f>
        <v>10132.467000000001</v>
      </c>
      <c r="Q124" s="21">
        <f t="shared" si="18"/>
        <v>53330.589420422402</v>
      </c>
      <c r="R124" s="67"/>
    </row>
    <row r="125" spans="1:18">
      <c r="A125" s="25"/>
      <c r="B125" s="399" t="s">
        <v>19</v>
      </c>
      <c r="C125" s="13" t="s">
        <v>11</v>
      </c>
      <c r="D125" s="15">
        <f>+D103+D105+D107+D109+D111+D113+D115+D117+D119+D121+D123</f>
        <v>144.19060000000002</v>
      </c>
      <c r="E125" s="15">
        <f>+E103+E105+E107+E109+E111+E113+E115+E117+E119+E121+E123</f>
        <v>1837.2889999999998</v>
      </c>
      <c r="F125" s="15">
        <f t="shared" ref="F125:O126" si="28">+F103+F105+F107+F109+F111+F113+F115+F117+F119+F121+F123</f>
        <v>1981.4795999999999</v>
      </c>
      <c r="G125" s="15">
        <f t="shared" si="28"/>
        <v>4227.2223000000013</v>
      </c>
      <c r="H125" s="15">
        <f t="shared" si="28"/>
        <v>6855.1424000000006</v>
      </c>
      <c r="I125" s="15">
        <f t="shared" si="28"/>
        <v>0</v>
      </c>
      <c r="J125" s="15">
        <f t="shared" si="28"/>
        <v>6855.1424000000006</v>
      </c>
      <c r="K125" s="15">
        <f t="shared" si="28"/>
        <v>7365.2732000000005</v>
      </c>
      <c r="L125" s="15">
        <f t="shared" si="28"/>
        <v>4275.5422000000008</v>
      </c>
      <c r="M125" s="15">
        <f t="shared" si="28"/>
        <v>110.08560000000001</v>
      </c>
      <c r="N125" s="15">
        <f t="shared" si="28"/>
        <v>28.992699999999999</v>
      </c>
      <c r="O125" s="15">
        <f t="shared" si="28"/>
        <v>52.383580000000009</v>
      </c>
      <c r="P125" s="15">
        <f t="shared" ref="P125" si="29">+P103+P105+P107+P109+P111+P113+P115+P117+P119+P121+P123</f>
        <v>56.757290000000005</v>
      </c>
      <c r="Q125" s="16">
        <f t="shared" si="18"/>
        <v>24952.87887</v>
      </c>
      <c r="R125" s="67"/>
    </row>
    <row r="126" spans="1:18">
      <c r="A126" s="24"/>
      <c r="B126" s="400"/>
      <c r="C126" s="18" t="s">
        <v>13</v>
      </c>
      <c r="D126" s="20">
        <f>+D104+D106+D108+D110+D112+D114+D116+D118+D120+D122+D124</f>
        <v>136456.93162621619</v>
      </c>
      <c r="E126" s="20">
        <f>+E104+E106+E108+E110+E112+E114+E116+E118+E120+E122+E124</f>
        <v>445693.53600000002</v>
      </c>
      <c r="F126" s="20">
        <f t="shared" si="28"/>
        <v>551798.68994530023</v>
      </c>
      <c r="G126" s="20">
        <f t="shared" si="28"/>
        <v>315623.65899999993</v>
      </c>
      <c r="H126" s="20">
        <f t="shared" si="28"/>
        <v>1941384.4789999996</v>
      </c>
      <c r="I126" s="20">
        <f t="shared" si="28"/>
        <v>0</v>
      </c>
      <c r="J126" s="20">
        <f t="shared" si="28"/>
        <v>1941384.4789999996</v>
      </c>
      <c r="K126" s="20">
        <f t="shared" si="28"/>
        <v>500106.65300000011</v>
      </c>
      <c r="L126" s="20">
        <f t="shared" si="28"/>
        <v>355291.98100000009</v>
      </c>
      <c r="M126" s="20">
        <f t="shared" si="28"/>
        <v>163451.08000000002</v>
      </c>
      <c r="N126" s="20">
        <f t="shared" si="28"/>
        <v>19032.842000000001</v>
      </c>
      <c r="O126" s="20">
        <f t="shared" si="28"/>
        <v>33048.146000000001</v>
      </c>
      <c r="P126" s="20">
        <f t="shared" ref="P126" si="30">+P104+P106+P108+P110+P112+P114+P116+P118+P120+P122+P124</f>
        <v>98045.683000000019</v>
      </c>
      <c r="Q126" s="21">
        <f t="shared" si="18"/>
        <v>3977783.2129453002</v>
      </c>
      <c r="R126" s="67"/>
    </row>
    <row r="127" spans="1:18">
      <c r="A127" s="12" t="s">
        <v>0</v>
      </c>
      <c r="B127" s="396" t="s">
        <v>87</v>
      </c>
      <c r="C127" s="13" t="s">
        <v>11</v>
      </c>
      <c r="D127" s="15">
        <f>SUM('１月:１２月'!D127)</f>
        <v>0</v>
      </c>
      <c r="E127" s="15">
        <f>SUM('１月:１２月'!E127)</f>
        <v>0</v>
      </c>
      <c r="F127" s="15">
        <f>SUM('１月:１２月'!F127)</f>
        <v>0</v>
      </c>
      <c r="G127" s="15">
        <f>SUM('１月:１２月'!G127)</f>
        <v>1.7500000000000002E-2</v>
      </c>
      <c r="H127" s="15">
        <f>SUM('１月:１２月'!H127)</f>
        <v>0</v>
      </c>
      <c r="I127" s="15">
        <f>SUM('１月:１２月'!I127)</f>
        <v>0</v>
      </c>
      <c r="J127" s="15">
        <f>SUM('１月:１２月'!J127)</f>
        <v>0</v>
      </c>
      <c r="K127" s="15">
        <f>SUM('１月:１２月'!K127)</f>
        <v>0</v>
      </c>
      <c r="L127" s="15">
        <f>SUM('１月:１２月'!L127)</f>
        <v>0.10350000000000001</v>
      </c>
      <c r="M127" s="15">
        <f>SUM('１月:１２月'!M127)</f>
        <v>0</v>
      </c>
      <c r="N127" s="15">
        <f>SUM('１月:１２月'!N127)</f>
        <v>0</v>
      </c>
      <c r="O127" s="15">
        <f>SUM('１月:１２月'!O127)</f>
        <v>0</v>
      </c>
      <c r="P127" s="15">
        <f>SUM('１月:１２月'!P127)</f>
        <v>0</v>
      </c>
      <c r="Q127" s="16">
        <f t="shared" si="18"/>
        <v>0.12100000000000001</v>
      </c>
      <c r="R127" s="67"/>
    </row>
    <row r="128" spans="1:18">
      <c r="A128" s="12" t="s">
        <v>0</v>
      </c>
      <c r="B128" s="397"/>
      <c r="C128" s="18" t="s">
        <v>13</v>
      </c>
      <c r="D128" s="20">
        <f>SUM('１月:１２月'!D128)</f>
        <v>0</v>
      </c>
      <c r="E128" s="20">
        <f>SUM('１月:１２月'!E128)</f>
        <v>0</v>
      </c>
      <c r="F128" s="20">
        <f>SUM('１月:１２月'!F128)</f>
        <v>0</v>
      </c>
      <c r="G128" s="20">
        <f>SUM('１月:１２月'!G128)</f>
        <v>105.892</v>
      </c>
      <c r="H128" s="20">
        <f>SUM('１月:１２月'!H128)</f>
        <v>0</v>
      </c>
      <c r="I128" s="20">
        <f>SUM('１月:１２月'!I128)</f>
        <v>0</v>
      </c>
      <c r="J128" s="20">
        <f>SUM('１月:１２月'!J128)</f>
        <v>0</v>
      </c>
      <c r="K128" s="20">
        <f>SUM('１月:１２月'!K128)</f>
        <v>0</v>
      </c>
      <c r="L128" s="20">
        <f>SUM('１月:１２月'!L128)</f>
        <v>35.648000000000003</v>
      </c>
      <c r="M128" s="20">
        <f>SUM('１月:１２月'!M128)</f>
        <v>0</v>
      </c>
      <c r="N128" s="20">
        <f>SUM('１月:１２月'!N128)</f>
        <v>0</v>
      </c>
      <c r="O128" s="20">
        <f>SUM('１月:１２月'!O128)</f>
        <v>0</v>
      </c>
      <c r="P128" s="20">
        <f>SUM('１月:１２月'!P128)</f>
        <v>0</v>
      </c>
      <c r="Q128" s="21">
        <f t="shared" si="18"/>
        <v>141.54</v>
      </c>
      <c r="R128" s="67"/>
    </row>
    <row r="129" spans="1:18">
      <c r="A129" s="17" t="s">
        <v>88</v>
      </c>
      <c r="B129" s="396" t="s">
        <v>89</v>
      </c>
      <c r="C129" s="13" t="s">
        <v>11</v>
      </c>
      <c r="D129" s="15">
        <f>SUM('１月:１２月'!D129)</f>
        <v>0.313</v>
      </c>
      <c r="E129" s="15">
        <f>SUM('１月:１２月'!E129)</f>
        <v>0.17399999999999999</v>
      </c>
      <c r="F129" s="15">
        <f>SUM('１月:１２月'!F129)</f>
        <v>0.48699999999999999</v>
      </c>
      <c r="G129" s="15">
        <f>SUM('１月:１２月'!G129)</f>
        <v>135.98110000000003</v>
      </c>
      <c r="H129" s="15">
        <f>SUM('１月:１２月'!H129)</f>
        <v>0</v>
      </c>
      <c r="I129" s="15">
        <f>SUM('１月:１２月'!I129)</f>
        <v>0</v>
      </c>
      <c r="J129" s="15">
        <f>SUM('１月:１２月'!J129)</f>
        <v>0</v>
      </c>
      <c r="K129" s="15">
        <f>SUM('１月:１２月'!K129)</f>
        <v>0</v>
      </c>
      <c r="L129" s="15">
        <f>SUM('１月:１２月'!L129)</f>
        <v>14.336500000000001</v>
      </c>
      <c r="M129" s="15">
        <f>SUM('１月:１２月'!M129)</f>
        <v>0</v>
      </c>
      <c r="N129" s="15">
        <f>SUM('１月:１２月'!N129)</f>
        <v>0</v>
      </c>
      <c r="O129" s="15">
        <f>SUM('１月:１２月'!O129)</f>
        <v>0</v>
      </c>
      <c r="P129" s="15">
        <f>SUM('１月:１２月'!P129)</f>
        <v>0.25</v>
      </c>
      <c r="Q129" s="16">
        <f t="shared" si="18"/>
        <v>151.05460000000002</v>
      </c>
      <c r="R129" s="67"/>
    </row>
    <row r="130" spans="1:18">
      <c r="A130" s="17"/>
      <c r="B130" s="397"/>
      <c r="C130" s="18" t="s">
        <v>13</v>
      </c>
      <c r="D130" s="204">
        <f>SUM('１月:１２月'!D130)</f>
        <v>54.967511138522312</v>
      </c>
      <c r="E130" s="204">
        <f>SUM('１月:１２月'!E130)</f>
        <v>50.807000000000002</v>
      </c>
      <c r="F130" s="204">
        <f>SUM('１月:１２月'!F130)</f>
        <v>105.77451113852231</v>
      </c>
      <c r="G130" s="204">
        <f>SUM('１月:１２月'!G130)</f>
        <v>27631.310999999998</v>
      </c>
      <c r="H130" s="204">
        <f>SUM('１月:１２月'!H130)</f>
        <v>0</v>
      </c>
      <c r="I130" s="204">
        <f>SUM('１月:１２月'!I130)</f>
        <v>0</v>
      </c>
      <c r="J130" s="204">
        <f>SUM('１月:１２月'!J130)</f>
        <v>0</v>
      </c>
      <c r="K130" s="204">
        <f>SUM('１月:１２月'!K130)</f>
        <v>0</v>
      </c>
      <c r="L130" s="204">
        <f>SUM('１月:１２月'!L130)</f>
        <v>1944.5080000000003</v>
      </c>
      <c r="M130" s="204">
        <f>SUM('１月:１２月'!M130)</f>
        <v>0</v>
      </c>
      <c r="N130" s="204">
        <f>SUM('１月:１２月'!N130)</f>
        <v>0</v>
      </c>
      <c r="O130" s="204">
        <f>SUM('１月:１２月'!O130)</f>
        <v>0</v>
      </c>
      <c r="P130" s="204">
        <f>SUM('１月:１２月'!P130)</f>
        <v>20</v>
      </c>
      <c r="Q130" s="387">
        <f t="shared" si="18"/>
        <v>29701.593511138522</v>
      </c>
      <c r="R130" s="67"/>
    </row>
    <row r="131" spans="1:18">
      <c r="A131" s="17" t="s">
        <v>90</v>
      </c>
      <c r="B131" s="22" t="s">
        <v>15</v>
      </c>
      <c r="C131" s="22" t="s">
        <v>11</v>
      </c>
      <c r="D131" s="15">
        <f>SUM('１月:１２月'!D131)</f>
        <v>0.80680000000000007</v>
      </c>
      <c r="E131" s="15">
        <f>SUM('１月:１２月'!E131)</f>
        <v>0.63949999999999996</v>
      </c>
      <c r="F131" s="15">
        <f>SUM('１月:１２月'!F131)</f>
        <v>1.4462999999999997</v>
      </c>
      <c r="G131" s="15">
        <f>SUM('１月:１２月'!G131)</f>
        <v>2.4842000000000004</v>
      </c>
      <c r="H131" s="15">
        <f>SUM('１月:１２月'!H131)</f>
        <v>25.167199999999994</v>
      </c>
      <c r="I131" s="15">
        <f>SUM('１月:１２月'!I131)</f>
        <v>0</v>
      </c>
      <c r="J131" s="15">
        <f>SUM('１月:１２月'!J131)</f>
        <v>25.167199999999994</v>
      </c>
      <c r="K131" s="15">
        <f>SUM('１月:１２月'!K131)</f>
        <v>1.0999999999999999E-2</v>
      </c>
      <c r="L131" s="15">
        <f>SUM('１月:１２月'!L131)</f>
        <v>278.95310000000001</v>
      </c>
      <c r="M131" s="15">
        <f>SUM('１月:１２月'!M131)</f>
        <v>0</v>
      </c>
      <c r="N131" s="15">
        <f>SUM('１月:１２月'!N131)</f>
        <v>0</v>
      </c>
      <c r="O131" s="15">
        <f>SUM('１月:１２月'!O131)</f>
        <v>0</v>
      </c>
      <c r="P131" s="15">
        <f>SUM('１月:１２月'!P131)</f>
        <v>0</v>
      </c>
      <c r="Q131" s="16">
        <f t="shared" si="18"/>
        <v>308.06180000000001</v>
      </c>
      <c r="R131" s="67"/>
    </row>
    <row r="132" spans="1:18">
      <c r="A132" s="17"/>
      <c r="B132" s="22" t="s">
        <v>91</v>
      </c>
      <c r="C132" s="13" t="s">
        <v>92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6">
        <f t="shared" si="18"/>
        <v>0</v>
      </c>
      <c r="R132" s="67"/>
    </row>
    <row r="133" spans="1:18">
      <c r="A133" s="17" t="s">
        <v>18</v>
      </c>
      <c r="B133" s="20"/>
      <c r="C133" s="18" t="s">
        <v>13</v>
      </c>
      <c r="D133" s="204">
        <f>SUM('１月:１２月'!D133)</f>
        <v>503.90561036047166</v>
      </c>
      <c r="E133" s="204">
        <f>SUM('１月:１２月'!E133)</f>
        <v>341.57400000000001</v>
      </c>
      <c r="F133" s="204">
        <f>SUM('１月:１２月'!F133)</f>
        <v>845.47961036047172</v>
      </c>
      <c r="G133" s="204">
        <f>SUM('１月:１２月'!G133)</f>
        <v>3161.7809999999999</v>
      </c>
      <c r="H133" s="204">
        <f>SUM('１月:１２月'!H133)</f>
        <v>12258.638999999999</v>
      </c>
      <c r="I133" s="204">
        <f>SUM('１月:１２月'!I133)</f>
        <v>0</v>
      </c>
      <c r="J133" s="204">
        <f>SUM('１月:１２月'!J133)</f>
        <v>12258.638999999999</v>
      </c>
      <c r="K133" s="204">
        <f>SUM('１月:１２月'!K133)</f>
        <v>10.395</v>
      </c>
      <c r="L133" s="204">
        <f>SUM('１月:１２月'!L133)</f>
        <v>19154.477999999999</v>
      </c>
      <c r="M133" s="204">
        <f>SUM('１月:１２月'!M133)</f>
        <v>0</v>
      </c>
      <c r="N133" s="204">
        <f>SUM('１月:１２月'!N133)</f>
        <v>0</v>
      </c>
      <c r="O133" s="204">
        <f>SUM('１月:１２月'!O133)</f>
        <v>0</v>
      </c>
      <c r="P133" s="204">
        <f>SUM('１月:１２月'!P133)</f>
        <v>0</v>
      </c>
      <c r="Q133" s="387">
        <f t="shared" si="18"/>
        <v>35430.772610360473</v>
      </c>
      <c r="R133" s="67"/>
    </row>
    <row r="134" spans="1:18">
      <c r="A134" s="25"/>
      <c r="B134" s="45" t="s">
        <v>0</v>
      </c>
      <c r="C134" s="22" t="s">
        <v>11</v>
      </c>
      <c r="D134" s="15">
        <f>+D127+D129+D131</f>
        <v>1.1198000000000001</v>
      </c>
      <c r="E134" s="15">
        <f t="shared" ref="E134:O134" si="31">+E127+E129+E131</f>
        <v>0.81349999999999989</v>
      </c>
      <c r="F134" s="15">
        <f t="shared" si="31"/>
        <v>1.9332999999999996</v>
      </c>
      <c r="G134" s="15">
        <f t="shared" si="31"/>
        <v>138.48280000000003</v>
      </c>
      <c r="H134" s="15">
        <f t="shared" si="31"/>
        <v>25.167199999999994</v>
      </c>
      <c r="I134" s="15">
        <f t="shared" si="31"/>
        <v>0</v>
      </c>
      <c r="J134" s="15">
        <f t="shared" si="31"/>
        <v>25.167199999999994</v>
      </c>
      <c r="K134" s="15">
        <f t="shared" si="31"/>
        <v>1.0999999999999999E-2</v>
      </c>
      <c r="L134" s="15">
        <f t="shared" si="31"/>
        <v>293.3931</v>
      </c>
      <c r="M134" s="15">
        <f t="shared" si="31"/>
        <v>0</v>
      </c>
      <c r="N134" s="15">
        <f t="shared" si="31"/>
        <v>0</v>
      </c>
      <c r="O134" s="15">
        <f t="shared" si="31"/>
        <v>0</v>
      </c>
      <c r="P134" s="15">
        <f t="shared" ref="P134" si="32">+P127+P129+P131</f>
        <v>0.25</v>
      </c>
      <c r="Q134" s="16">
        <f t="shared" si="18"/>
        <v>459.23739999999998</v>
      </c>
      <c r="R134" s="67"/>
    </row>
    <row r="135" spans="1:18">
      <c r="A135" s="25"/>
      <c r="B135" s="46" t="s">
        <v>19</v>
      </c>
      <c r="C135" s="13" t="s">
        <v>92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6">
        <f t="shared" si="18"/>
        <v>0</v>
      </c>
      <c r="R135" s="67"/>
    </row>
    <row r="136" spans="1:18">
      <c r="A136" s="24"/>
      <c r="B136" s="20"/>
      <c r="C136" s="18" t="s">
        <v>13</v>
      </c>
      <c r="D136" s="20">
        <f>+D128+D130+D133</f>
        <v>558.87312149899401</v>
      </c>
      <c r="E136" s="20">
        <f t="shared" ref="E136:O136" si="33">+E128+E130+E133</f>
        <v>392.38100000000003</v>
      </c>
      <c r="F136" s="20">
        <f t="shared" si="33"/>
        <v>951.25412149899398</v>
      </c>
      <c r="G136" s="20">
        <f t="shared" si="33"/>
        <v>30898.983999999997</v>
      </c>
      <c r="H136" s="20">
        <f t="shared" si="33"/>
        <v>12258.638999999999</v>
      </c>
      <c r="I136" s="20">
        <f t="shared" si="33"/>
        <v>0</v>
      </c>
      <c r="J136" s="20">
        <f t="shared" si="33"/>
        <v>12258.638999999999</v>
      </c>
      <c r="K136" s="20">
        <f t="shared" si="33"/>
        <v>10.395</v>
      </c>
      <c r="L136" s="20">
        <f t="shared" si="33"/>
        <v>21134.633999999998</v>
      </c>
      <c r="M136" s="20">
        <f t="shared" si="33"/>
        <v>0</v>
      </c>
      <c r="N136" s="20">
        <f t="shared" si="33"/>
        <v>0</v>
      </c>
      <c r="O136" s="20">
        <f t="shared" si="33"/>
        <v>0</v>
      </c>
      <c r="P136" s="20">
        <f t="shared" ref="P136" si="34">+P128+P130+P133</f>
        <v>20</v>
      </c>
      <c r="Q136" s="387">
        <f t="shared" si="18"/>
        <v>65273.906121498985</v>
      </c>
      <c r="R136" s="67"/>
    </row>
    <row r="137" spans="1:18">
      <c r="A137" s="47"/>
      <c r="B137" s="48" t="s">
        <v>0</v>
      </c>
      <c r="C137" s="69" t="s">
        <v>11</v>
      </c>
      <c r="D137" s="325">
        <f>D134+D125+D101</f>
        <v>4903.5691500000012</v>
      </c>
      <c r="E137" s="325">
        <f t="shared" ref="E137:O137" si="35">E134+E125+E101</f>
        <v>13344.88104</v>
      </c>
      <c r="F137" s="325">
        <f t="shared" si="35"/>
        <v>18248.450190000007</v>
      </c>
      <c r="G137" s="325">
        <f t="shared" si="35"/>
        <v>61784.875599999999</v>
      </c>
      <c r="H137" s="325">
        <f t="shared" si="35"/>
        <v>86302.382170000026</v>
      </c>
      <c r="I137" s="325">
        <f t="shared" si="35"/>
        <v>0</v>
      </c>
      <c r="J137" s="325">
        <f t="shared" si="35"/>
        <v>86302.382170000026</v>
      </c>
      <c r="K137" s="325">
        <f t="shared" si="35"/>
        <v>47638.991800000011</v>
      </c>
      <c r="L137" s="325">
        <f t="shared" si="35"/>
        <v>8499.1647200000007</v>
      </c>
      <c r="M137" s="325">
        <f t="shared" si="35"/>
        <v>126.76060000000001</v>
      </c>
      <c r="N137" s="325">
        <f t="shared" si="35"/>
        <v>560.95785999999998</v>
      </c>
      <c r="O137" s="325">
        <f t="shared" si="35"/>
        <v>201.68387999999999</v>
      </c>
      <c r="P137" s="325">
        <f t="shared" ref="P137" si="36">P134+P125+P101</f>
        <v>336.07523000000003</v>
      </c>
      <c r="Q137" s="16">
        <f t="shared" si="18"/>
        <v>223699.34205000004</v>
      </c>
      <c r="R137" s="67"/>
    </row>
    <row r="138" spans="1:18">
      <c r="A138" s="47"/>
      <c r="B138" s="51" t="s">
        <v>93</v>
      </c>
      <c r="C138" s="71" t="s">
        <v>92</v>
      </c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16">
        <f t="shared" ref="Q138:Q139" si="37">SUM(F138:G138,J138:P138)</f>
        <v>0</v>
      </c>
      <c r="R138" s="67"/>
    </row>
    <row r="139" spans="1:18" ht="19.5" thickBot="1">
      <c r="A139" s="54"/>
      <c r="B139" s="55"/>
      <c r="C139" s="74" t="s">
        <v>13</v>
      </c>
      <c r="D139" s="57">
        <f>D136+D126+D102</f>
        <v>3603376.0507220905</v>
      </c>
      <c r="E139" s="57">
        <f t="shared" ref="E139:O139" si="38">E136+E126+E102</f>
        <v>5903587.3229999999</v>
      </c>
      <c r="F139" s="57">
        <f t="shared" si="38"/>
        <v>9286594.4719999991</v>
      </c>
      <c r="G139" s="57">
        <f t="shared" si="38"/>
        <v>15654657.880999997</v>
      </c>
      <c r="H139" s="57">
        <f t="shared" si="38"/>
        <v>14133800.820999999</v>
      </c>
      <c r="I139" s="57">
        <f t="shared" si="38"/>
        <v>0</v>
      </c>
      <c r="J139" s="57">
        <f t="shared" si="38"/>
        <v>14133800.820999999</v>
      </c>
      <c r="K139" s="57">
        <f t="shared" si="38"/>
        <v>7372221.4919999987</v>
      </c>
      <c r="L139" s="57">
        <f t="shared" si="38"/>
        <v>1734407.3849999998</v>
      </c>
      <c r="M139" s="57">
        <f t="shared" si="38"/>
        <v>168858.43500000003</v>
      </c>
      <c r="N139" s="57">
        <f t="shared" si="38"/>
        <v>284743.05499999999</v>
      </c>
      <c r="O139" s="57">
        <f t="shared" si="38"/>
        <v>113830.77500000002</v>
      </c>
      <c r="P139" s="57">
        <f t="shared" ref="P139" si="39">P136+P126+P102</f>
        <v>282571.68200000003</v>
      </c>
      <c r="Q139" s="29">
        <f t="shared" si="37"/>
        <v>49031685.997999996</v>
      </c>
      <c r="R139" s="67"/>
    </row>
    <row r="140" spans="1:18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388" t="s">
        <v>94</v>
      </c>
    </row>
    <row r="141" spans="1:18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8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8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8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4:16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4:16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4:16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4:16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</sheetData>
  <mergeCells count="52">
    <mergeCell ref="B121:B122"/>
    <mergeCell ref="B125:B126"/>
    <mergeCell ref="B127:B128"/>
    <mergeCell ref="B129:B130"/>
    <mergeCell ref="B109:B110"/>
    <mergeCell ref="B111:B112"/>
    <mergeCell ref="B113:B114"/>
    <mergeCell ref="B115:B116"/>
    <mergeCell ref="B117:B118"/>
    <mergeCell ref="B119:B120"/>
    <mergeCell ref="B107:B108"/>
    <mergeCell ref="B85:B86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81:B82"/>
    <mergeCell ref="A46:B47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A44:B45"/>
    <mergeCell ref="B16:B1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B14:B15"/>
    <mergeCell ref="A1:Q1"/>
    <mergeCell ref="B4:B5"/>
    <mergeCell ref="B8:B9"/>
    <mergeCell ref="A10:B11"/>
    <mergeCell ref="B12:B13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110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75"/>
      <c r="E4" s="115"/>
      <c r="F4" s="271">
        <f>SUM(D4:E4)</f>
        <v>0</v>
      </c>
      <c r="G4" s="409">
        <v>5.5500000000000001E-2</v>
      </c>
      <c r="H4" s="206">
        <v>10.819599999999999</v>
      </c>
      <c r="I4" s="169"/>
      <c r="J4" s="271">
        <f>SUM(H4:I4)</f>
        <v>10.819599999999999</v>
      </c>
      <c r="K4" s="220">
        <v>1.647</v>
      </c>
      <c r="L4" s="53">
        <v>3.8E-3</v>
      </c>
      <c r="M4" s="53"/>
      <c r="N4" s="53"/>
      <c r="O4" s="53"/>
      <c r="P4" s="53"/>
      <c r="Q4" s="16">
        <f>SUM(F4:G4,J4:P4)</f>
        <v>12.5259</v>
      </c>
      <c r="R4" s="11"/>
    </row>
    <row r="5" spans="1:18">
      <c r="A5" s="17" t="s">
        <v>12</v>
      </c>
      <c r="B5" s="397"/>
      <c r="C5" s="18" t="s">
        <v>13</v>
      </c>
      <c r="D5" s="76"/>
      <c r="E5" s="159"/>
      <c r="F5" s="37">
        <f>SUM(D5:E5)</f>
        <v>0</v>
      </c>
      <c r="G5" s="410">
        <v>17.885000000000002</v>
      </c>
      <c r="H5" s="207">
        <v>971.40599999999995</v>
      </c>
      <c r="I5" s="170"/>
      <c r="J5" s="37">
        <f>SUM(H5:I5)</f>
        <v>971.40599999999995</v>
      </c>
      <c r="K5" s="221">
        <v>23.79</v>
      </c>
      <c r="L5" s="123">
        <v>0.998</v>
      </c>
      <c r="M5" s="123"/>
      <c r="N5" s="123"/>
      <c r="O5" s="123"/>
      <c r="P5" s="123"/>
      <c r="Q5" s="21">
        <f>SUM(F5:G5,J5:P5)</f>
        <v>1014.079</v>
      </c>
      <c r="R5" s="11"/>
    </row>
    <row r="6" spans="1:18">
      <c r="A6" s="17" t="s">
        <v>14</v>
      </c>
      <c r="B6" s="22" t="s">
        <v>15</v>
      </c>
      <c r="C6" s="13" t="s">
        <v>11</v>
      </c>
      <c r="D6" s="75"/>
      <c r="E6" s="115"/>
      <c r="F6" s="35">
        <f t="shared" ref="F6:F67" si="0">SUM(D6:E6)</f>
        <v>0</v>
      </c>
      <c r="G6" s="409">
        <v>3.863</v>
      </c>
      <c r="H6" s="206">
        <v>56.862000000000002</v>
      </c>
      <c r="I6" s="169"/>
      <c r="J6" s="35">
        <f t="shared" ref="J6:J67" si="1">SUM(H6:I6)</f>
        <v>56.862000000000002</v>
      </c>
      <c r="K6" s="220">
        <v>3.3479999999999999</v>
      </c>
      <c r="L6" s="53">
        <v>1.851</v>
      </c>
      <c r="M6" s="53"/>
      <c r="N6" s="53"/>
      <c r="O6" s="53"/>
      <c r="P6" s="53"/>
      <c r="Q6" s="16">
        <f t="shared" ref="Q6:Q67" si="2">SUM(F6:G6,J6:P6)</f>
        <v>65.924000000000007</v>
      </c>
      <c r="R6" s="11"/>
    </row>
    <row r="7" spans="1:18">
      <c r="A7" s="17" t="s">
        <v>16</v>
      </c>
      <c r="B7" s="18" t="s">
        <v>17</v>
      </c>
      <c r="C7" s="18" t="s">
        <v>13</v>
      </c>
      <c r="D7" s="76"/>
      <c r="E7" s="159"/>
      <c r="F7" s="37">
        <f t="shared" si="0"/>
        <v>0</v>
      </c>
      <c r="G7" s="410">
        <v>10.625</v>
      </c>
      <c r="H7" s="207">
        <v>1611.7159999999999</v>
      </c>
      <c r="I7" s="170"/>
      <c r="J7" s="37">
        <f t="shared" si="1"/>
        <v>1611.7159999999999</v>
      </c>
      <c r="K7" s="224">
        <v>70.570999999999998</v>
      </c>
      <c r="L7" s="123">
        <v>27.437000000000001</v>
      </c>
      <c r="M7" s="123"/>
      <c r="N7" s="123"/>
      <c r="O7" s="123"/>
      <c r="P7" s="123"/>
      <c r="Q7" s="21">
        <f t="shared" si="2"/>
        <v>1720.3489999999997</v>
      </c>
      <c r="R7" s="11"/>
    </row>
    <row r="8" spans="1:18">
      <c r="A8" s="17" t="s">
        <v>18</v>
      </c>
      <c r="B8" s="399" t="s">
        <v>19</v>
      </c>
      <c r="C8" s="13" t="s">
        <v>11</v>
      </c>
      <c r="D8" s="53"/>
      <c r="E8" s="72"/>
      <c r="F8" s="35">
        <f>SUM(D8:E8)</f>
        <v>0</v>
      </c>
      <c r="G8" s="53">
        <f t="shared" ref="G8:G9" si="3">+G4+G6</f>
        <v>3.9184999999999999</v>
      </c>
      <c r="H8" s="72">
        <f>+H4+H6</f>
        <v>67.681600000000003</v>
      </c>
      <c r="I8" s="66"/>
      <c r="J8" s="35">
        <f>SUM(H8:I8)</f>
        <v>67.681600000000003</v>
      </c>
      <c r="K8" s="72">
        <f>+K4+K6</f>
        <v>4.9950000000000001</v>
      </c>
      <c r="L8" s="53">
        <f t="shared" ref="L8:L9" si="4">+L4+L6</f>
        <v>1.8548</v>
      </c>
      <c r="M8" s="53"/>
      <c r="N8" s="53"/>
      <c r="O8" s="53"/>
      <c r="P8" s="53"/>
      <c r="Q8" s="16">
        <f t="shared" si="2"/>
        <v>78.4499</v>
      </c>
      <c r="R8" s="11"/>
    </row>
    <row r="9" spans="1:18">
      <c r="A9" s="24"/>
      <c r="B9" s="400"/>
      <c r="C9" s="18" t="s">
        <v>13</v>
      </c>
      <c r="D9" s="123"/>
      <c r="E9" s="199"/>
      <c r="F9" s="37">
        <f t="shared" si="0"/>
        <v>0</v>
      </c>
      <c r="G9" s="123">
        <f t="shared" si="3"/>
        <v>28.51</v>
      </c>
      <c r="H9" s="199">
        <f>+H5+H7</f>
        <v>2583.1219999999998</v>
      </c>
      <c r="I9" s="32"/>
      <c r="J9" s="37">
        <f t="shared" si="1"/>
        <v>2583.1219999999998</v>
      </c>
      <c r="K9" s="199">
        <f>+K5+K7</f>
        <v>94.36099999999999</v>
      </c>
      <c r="L9" s="123">
        <f t="shared" si="4"/>
        <v>28.435000000000002</v>
      </c>
      <c r="M9" s="123"/>
      <c r="N9" s="123"/>
      <c r="O9" s="123"/>
      <c r="P9" s="123"/>
      <c r="Q9" s="21">
        <f t="shared" si="2"/>
        <v>2734.4279999999999</v>
      </c>
      <c r="R9" s="11"/>
    </row>
    <row r="10" spans="1:18">
      <c r="A10" s="401" t="s">
        <v>20</v>
      </c>
      <c r="B10" s="402"/>
      <c r="C10" s="13" t="s">
        <v>11</v>
      </c>
      <c r="D10" s="75">
        <v>2.3273000000000001</v>
      </c>
      <c r="E10" s="115">
        <v>0.89770000000000005</v>
      </c>
      <c r="F10" s="35">
        <f t="shared" si="0"/>
        <v>3.2250000000000001</v>
      </c>
      <c r="G10" s="409">
        <v>4426.0150000000003</v>
      </c>
      <c r="H10" s="206">
        <v>1144.7529999999999</v>
      </c>
      <c r="I10" s="169"/>
      <c r="J10" s="35">
        <f t="shared" si="1"/>
        <v>1144.7529999999999</v>
      </c>
      <c r="K10" s="220">
        <v>919.50250000000005</v>
      </c>
      <c r="L10" s="53">
        <v>4.2253999999999996</v>
      </c>
      <c r="M10" s="53"/>
      <c r="N10" s="53"/>
      <c r="O10" s="53"/>
      <c r="P10" s="53"/>
      <c r="Q10" s="16">
        <f t="shared" si="2"/>
        <v>6497.7209000000012</v>
      </c>
      <c r="R10" s="11"/>
    </row>
    <row r="11" spans="1:18">
      <c r="A11" s="403"/>
      <c r="B11" s="404"/>
      <c r="C11" s="18" t="s">
        <v>13</v>
      </c>
      <c r="D11" s="76">
        <v>910.59370062719188</v>
      </c>
      <c r="E11" s="159">
        <v>679.88</v>
      </c>
      <c r="F11" s="37">
        <f t="shared" si="0"/>
        <v>1590.4737006271919</v>
      </c>
      <c r="G11" s="410">
        <v>1454952.885</v>
      </c>
      <c r="H11" s="207">
        <v>211468.29800000001</v>
      </c>
      <c r="I11" s="170"/>
      <c r="J11" s="37">
        <f t="shared" si="1"/>
        <v>211468.29800000001</v>
      </c>
      <c r="K11" s="221">
        <v>182030.842</v>
      </c>
      <c r="L11" s="123">
        <v>559.803</v>
      </c>
      <c r="M11" s="123"/>
      <c r="N11" s="123"/>
      <c r="O11" s="123"/>
      <c r="P11" s="123"/>
      <c r="Q11" s="21">
        <f t="shared" si="2"/>
        <v>1850602.3017006272</v>
      </c>
      <c r="R11" s="11"/>
    </row>
    <row r="12" spans="1:18">
      <c r="A12" s="25"/>
      <c r="B12" s="396" t="s">
        <v>21</v>
      </c>
      <c r="C12" s="13" t="s">
        <v>11</v>
      </c>
      <c r="D12" s="75">
        <v>1.2634000000000001</v>
      </c>
      <c r="E12" s="115">
        <v>6.1257999999999999</v>
      </c>
      <c r="F12" s="35">
        <f t="shared" si="0"/>
        <v>7.3891999999999998</v>
      </c>
      <c r="G12" s="409">
        <v>0.40579999999999999</v>
      </c>
      <c r="H12" s="206">
        <v>0.1</v>
      </c>
      <c r="I12" s="169"/>
      <c r="J12" s="35">
        <f t="shared" si="1"/>
        <v>0.1</v>
      </c>
      <c r="K12" s="220">
        <v>0.41199999999999998</v>
      </c>
      <c r="L12" s="53">
        <v>8.1699999999999995E-2</v>
      </c>
      <c r="M12" s="53"/>
      <c r="N12" s="53"/>
      <c r="O12" s="53"/>
      <c r="P12" s="53"/>
      <c r="Q12" s="16">
        <f t="shared" si="2"/>
        <v>8.3887</v>
      </c>
      <c r="R12" s="11"/>
    </row>
    <row r="13" spans="1:18">
      <c r="A13" s="12" t="s">
        <v>0</v>
      </c>
      <c r="B13" s="397"/>
      <c r="C13" s="18" t="s">
        <v>13</v>
      </c>
      <c r="D13" s="76">
        <v>3668.9944054504263</v>
      </c>
      <c r="E13" s="159">
        <v>22010.920999999998</v>
      </c>
      <c r="F13" s="37">
        <f t="shared" si="0"/>
        <v>25679.915405450425</v>
      </c>
      <c r="G13" s="410">
        <v>1074.6980000000001</v>
      </c>
      <c r="H13" s="207">
        <v>155.69399999999999</v>
      </c>
      <c r="I13" s="170"/>
      <c r="J13" s="37">
        <f t="shared" si="1"/>
        <v>155.69399999999999</v>
      </c>
      <c r="K13" s="221">
        <v>1456.0340000000001</v>
      </c>
      <c r="L13" s="123">
        <v>255.161</v>
      </c>
      <c r="M13" s="123"/>
      <c r="N13" s="123"/>
      <c r="O13" s="123"/>
      <c r="P13" s="123"/>
      <c r="Q13" s="21">
        <f t="shared" si="2"/>
        <v>28621.502405450425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75">
        <v>8.2799999999999999E-2</v>
      </c>
      <c r="E14" s="115">
        <v>7.8399999999999997E-2</v>
      </c>
      <c r="F14" s="35">
        <f t="shared" si="0"/>
        <v>0.16120000000000001</v>
      </c>
      <c r="G14" s="409">
        <v>0.99260000000000004</v>
      </c>
      <c r="H14" s="206">
        <v>2.3730000000000002</v>
      </c>
      <c r="I14" s="169"/>
      <c r="J14" s="35">
        <f t="shared" si="1"/>
        <v>2.3730000000000002</v>
      </c>
      <c r="K14" s="220">
        <v>0.47549999999999998</v>
      </c>
      <c r="L14" s="53">
        <v>1.2999999999999999E-2</v>
      </c>
      <c r="M14" s="53"/>
      <c r="N14" s="53"/>
      <c r="O14" s="53"/>
      <c r="P14" s="53">
        <v>1.6E-2</v>
      </c>
      <c r="Q14" s="16">
        <f t="shared" si="2"/>
        <v>4.0312999999999999</v>
      </c>
      <c r="R14" s="11"/>
    </row>
    <row r="15" spans="1:18">
      <c r="A15" s="17" t="s">
        <v>0</v>
      </c>
      <c r="B15" s="397"/>
      <c r="C15" s="18" t="s">
        <v>13</v>
      </c>
      <c r="D15" s="76">
        <v>28.280703125222303</v>
      </c>
      <c r="E15" s="159">
        <v>129.67500000000001</v>
      </c>
      <c r="F15" s="37">
        <f t="shared" si="0"/>
        <v>157.95570312522233</v>
      </c>
      <c r="G15" s="410">
        <v>1719.3520000000001</v>
      </c>
      <c r="H15" s="207">
        <v>4192.3469999999998</v>
      </c>
      <c r="I15" s="170"/>
      <c r="J15" s="37">
        <f t="shared" si="1"/>
        <v>4192.3469999999998</v>
      </c>
      <c r="K15" s="221">
        <v>1061.404</v>
      </c>
      <c r="L15" s="123">
        <v>7.6230000000000002</v>
      </c>
      <c r="M15" s="123"/>
      <c r="N15" s="123"/>
      <c r="O15" s="123"/>
      <c r="P15" s="123">
        <v>16</v>
      </c>
      <c r="Q15" s="21">
        <f t="shared" si="2"/>
        <v>7154.6817031252212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75">
        <v>124.8082</v>
      </c>
      <c r="E16" s="115">
        <v>111.5518</v>
      </c>
      <c r="F16" s="35">
        <f t="shared" si="0"/>
        <v>236.36</v>
      </c>
      <c r="G16" s="409">
        <v>87.696600000000004</v>
      </c>
      <c r="H16" s="206">
        <v>6.1289999999999996</v>
      </c>
      <c r="I16" s="169"/>
      <c r="J16" s="35">
        <f t="shared" si="1"/>
        <v>6.1289999999999996</v>
      </c>
      <c r="K16" s="220">
        <v>12.834</v>
      </c>
      <c r="L16" s="53">
        <v>0.12534999999999999</v>
      </c>
      <c r="M16" s="53"/>
      <c r="N16" s="53"/>
      <c r="O16" s="53"/>
      <c r="P16" s="53"/>
      <c r="Q16" s="16">
        <f t="shared" si="2"/>
        <v>343.14495000000005</v>
      </c>
      <c r="R16" s="11"/>
    </row>
    <row r="17" spans="1:18">
      <c r="A17" s="17"/>
      <c r="B17" s="397"/>
      <c r="C17" s="18" t="s">
        <v>13</v>
      </c>
      <c r="D17" s="76">
        <v>231441.85297599918</v>
      </c>
      <c r="E17" s="159">
        <v>183297.065</v>
      </c>
      <c r="F17" s="37">
        <f t="shared" si="0"/>
        <v>414738.91797599918</v>
      </c>
      <c r="G17" s="410">
        <v>92737.066000000006</v>
      </c>
      <c r="H17" s="207">
        <v>1097.2370000000001</v>
      </c>
      <c r="I17" s="170"/>
      <c r="J17" s="37">
        <f t="shared" si="1"/>
        <v>1097.2370000000001</v>
      </c>
      <c r="K17" s="221">
        <v>2278.8319999999999</v>
      </c>
      <c r="L17" s="123">
        <v>270.25700000000001</v>
      </c>
      <c r="M17" s="123"/>
      <c r="N17" s="123"/>
      <c r="O17" s="123"/>
      <c r="P17" s="123"/>
      <c r="Q17" s="21">
        <f t="shared" si="2"/>
        <v>511122.30997599917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75">
        <v>10.8398</v>
      </c>
      <c r="E18" s="115">
        <v>21.152799999999999</v>
      </c>
      <c r="F18" s="35">
        <f t="shared" si="0"/>
        <v>31.992599999999999</v>
      </c>
      <c r="G18" s="409">
        <v>50.0137</v>
      </c>
      <c r="H18" s="206">
        <v>4.4969999999999999</v>
      </c>
      <c r="I18" s="169"/>
      <c r="J18" s="35">
        <f t="shared" si="1"/>
        <v>4.4969999999999999</v>
      </c>
      <c r="K18" s="220">
        <v>13.787000000000001</v>
      </c>
      <c r="L18" s="53"/>
      <c r="M18" s="53"/>
      <c r="N18" s="53"/>
      <c r="O18" s="53"/>
      <c r="P18" s="53"/>
      <c r="Q18" s="16">
        <f t="shared" si="2"/>
        <v>100.2903</v>
      </c>
      <c r="R18" s="11"/>
    </row>
    <row r="19" spans="1:18">
      <c r="A19" s="17"/>
      <c r="B19" s="18" t="s">
        <v>28</v>
      </c>
      <c r="C19" s="18" t="s">
        <v>13</v>
      </c>
      <c r="D19" s="76">
        <v>15124.012671312819</v>
      </c>
      <c r="E19" s="159">
        <v>24359.171999999999</v>
      </c>
      <c r="F19" s="37">
        <f t="shared" si="0"/>
        <v>39483.184671312818</v>
      </c>
      <c r="G19" s="410">
        <v>45422.993999999999</v>
      </c>
      <c r="H19" s="207">
        <v>1236.942</v>
      </c>
      <c r="I19" s="170"/>
      <c r="J19" s="37">
        <f t="shared" si="1"/>
        <v>1236.942</v>
      </c>
      <c r="K19" s="221">
        <v>4622.8770000000004</v>
      </c>
      <c r="L19" s="123"/>
      <c r="M19" s="123"/>
      <c r="N19" s="123"/>
      <c r="O19" s="123"/>
      <c r="P19" s="123"/>
      <c r="Q19" s="21">
        <f t="shared" si="2"/>
        <v>90765.997671312798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75">
        <v>1.5389999999999999</v>
      </c>
      <c r="E20" s="115">
        <v>2.7368000000000001</v>
      </c>
      <c r="F20" s="35">
        <f t="shared" si="0"/>
        <v>4.2758000000000003</v>
      </c>
      <c r="G20" s="409">
        <v>0.1888</v>
      </c>
      <c r="H20" s="206"/>
      <c r="I20" s="169"/>
      <c r="J20" s="35">
        <f t="shared" si="1"/>
        <v>0</v>
      </c>
      <c r="K20" s="220">
        <v>68.293999999999997</v>
      </c>
      <c r="L20" s="53"/>
      <c r="M20" s="53"/>
      <c r="N20" s="53"/>
      <c r="O20" s="53"/>
      <c r="P20" s="53"/>
      <c r="Q20" s="16">
        <f t="shared" si="2"/>
        <v>72.758600000000001</v>
      </c>
      <c r="R20" s="11"/>
    </row>
    <row r="21" spans="1:18">
      <c r="A21" s="25"/>
      <c r="B21" s="397"/>
      <c r="C21" s="18" t="s">
        <v>13</v>
      </c>
      <c r="D21" s="76">
        <v>722.57647984992877</v>
      </c>
      <c r="E21" s="159">
        <v>882.51700000000005</v>
      </c>
      <c r="F21" s="37">
        <f t="shared" si="0"/>
        <v>1605.0934798499288</v>
      </c>
      <c r="G21" s="410">
        <v>107.142</v>
      </c>
      <c r="H21" s="207"/>
      <c r="I21" s="170"/>
      <c r="J21" s="37">
        <f t="shared" si="1"/>
        <v>0</v>
      </c>
      <c r="K21" s="221">
        <v>14960.366</v>
      </c>
      <c r="L21" s="123"/>
      <c r="M21" s="123"/>
      <c r="N21" s="123"/>
      <c r="O21" s="123"/>
      <c r="P21" s="123"/>
      <c r="Q21" s="21">
        <f t="shared" si="2"/>
        <v>16672.601479849927</v>
      </c>
      <c r="R21" s="11"/>
    </row>
    <row r="22" spans="1:18">
      <c r="A22" s="25"/>
      <c r="B22" s="399" t="s">
        <v>19</v>
      </c>
      <c r="C22" s="13" t="s">
        <v>11</v>
      </c>
      <c r="D22" s="53">
        <f t="shared" ref="D22:D23" si="5">D12+D14+D16+D18+D20</f>
        <v>138.53319999999999</v>
      </c>
      <c r="E22" s="72">
        <f t="shared" ref="E22:E23" si="6">+E12+E14+E16+E18+E20</f>
        <v>141.64559999999997</v>
      </c>
      <c r="F22" s="35">
        <f t="shared" si="0"/>
        <v>280.17879999999997</v>
      </c>
      <c r="G22" s="53">
        <f t="shared" ref="G22:G23" si="7">+G12+G14+G16+G18+G20</f>
        <v>139.29749999999999</v>
      </c>
      <c r="H22" s="72">
        <f>+H12+H14+H16+H18+H20</f>
        <v>13.099</v>
      </c>
      <c r="I22" s="66"/>
      <c r="J22" s="35">
        <f t="shared" si="1"/>
        <v>13.099</v>
      </c>
      <c r="K22" s="72">
        <f>+K12+K14+K16+K18+K20</f>
        <v>95.802499999999995</v>
      </c>
      <c r="L22" s="53">
        <f t="shared" ref="L22:L23" si="8">+L12+L14+L16+L18+L20</f>
        <v>0.22004999999999997</v>
      </c>
      <c r="M22" s="53"/>
      <c r="N22" s="53"/>
      <c r="O22" s="53"/>
      <c r="P22" s="53">
        <f t="shared" ref="P22:P23" si="9">+P12+P14+P16+P18+P20</f>
        <v>1.6E-2</v>
      </c>
      <c r="Q22" s="16">
        <f t="shared" si="2"/>
        <v>528.61384999999984</v>
      </c>
      <c r="R22" s="11"/>
    </row>
    <row r="23" spans="1:18">
      <c r="A23" s="24"/>
      <c r="B23" s="400"/>
      <c r="C23" s="18" t="s">
        <v>13</v>
      </c>
      <c r="D23" s="123">
        <f t="shared" si="5"/>
        <v>250985.71723573757</v>
      </c>
      <c r="E23" s="199">
        <f t="shared" si="6"/>
        <v>230679.34999999998</v>
      </c>
      <c r="F23" s="37">
        <f t="shared" si="0"/>
        <v>481665.06723573757</v>
      </c>
      <c r="G23" s="123">
        <f t="shared" si="7"/>
        <v>141061.25200000001</v>
      </c>
      <c r="H23" s="199">
        <f>+H13+H15+H17+H19+H21</f>
        <v>6682.22</v>
      </c>
      <c r="I23" s="32"/>
      <c r="J23" s="37">
        <f t="shared" si="1"/>
        <v>6682.22</v>
      </c>
      <c r="K23" s="199">
        <f>+K13+K15+K17+K19+K21</f>
        <v>24379.512999999999</v>
      </c>
      <c r="L23" s="123">
        <f t="shared" si="8"/>
        <v>533.04099999999994</v>
      </c>
      <c r="M23" s="123"/>
      <c r="N23" s="123"/>
      <c r="O23" s="123"/>
      <c r="P23" s="123">
        <f t="shared" si="9"/>
        <v>16</v>
      </c>
      <c r="Q23" s="21">
        <f t="shared" si="2"/>
        <v>654337.09323573753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75">
        <v>8.2959999999999994</v>
      </c>
      <c r="E24" s="115">
        <v>6.6025</v>
      </c>
      <c r="F24" s="35">
        <f t="shared" si="0"/>
        <v>14.898499999999999</v>
      </c>
      <c r="G24" s="409">
        <v>127.74169999999999</v>
      </c>
      <c r="H24" s="206">
        <v>0.45300000000000001</v>
      </c>
      <c r="I24" s="169"/>
      <c r="J24" s="35">
        <f t="shared" si="1"/>
        <v>0.45300000000000001</v>
      </c>
      <c r="K24" s="220">
        <v>9.9000000000000005E-2</v>
      </c>
      <c r="L24" s="53">
        <v>0.184</v>
      </c>
      <c r="M24" s="53"/>
      <c r="N24" s="53"/>
      <c r="O24" s="53"/>
      <c r="P24" s="53"/>
      <c r="Q24" s="16">
        <f t="shared" si="2"/>
        <v>143.37619999999998</v>
      </c>
      <c r="R24" s="11"/>
    </row>
    <row r="25" spans="1:18">
      <c r="A25" s="17" t="s">
        <v>31</v>
      </c>
      <c r="B25" s="397"/>
      <c r="C25" s="18" t="s">
        <v>13</v>
      </c>
      <c r="D25" s="76">
        <v>5477.5881053131152</v>
      </c>
      <c r="E25" s="159">
        <v>4527.2259999999997</v>
      </c>
      <c r="F25" s="37">
        <f t="shared" si="0"/>
        <v>10004.814105313115</v>
      </c>
      <c r="G25" s="410">
        <v>121460.526</v>
      </c>
      <c r="H25" s="207">
        <v>336.42</v>
      </c>
      <c r="I25" s="170"/>
      <c r="J25" s="37">
        <f t="shared" si="1"/>
        <v>336.42</v>
      </c>
      <c r="K25" s="221">
        <v>106.72199999999999</v>
      </c>
      <c r="L25" s="123">
        <v>178.87799999999999</v>
      </c>
      <c r="M25" s="123"/>
      <c r="N25" s="123"/>
      <c r="O25" s="123"/>
      <c r="P25" s="123"/>
      <c r="Q25" s="21">
        <f t="shared" si="2"/>
        <v>132087.36010531313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75">
        <v>8.0510000000000002</v>
      </c>
      <c r="E26" s="115">
        <v>9.6010000000000009</v>
      </c>
      <c r="F26" s="35">
        <f t="shared" si="0"/>
        <v>17.652000000000001</v>
      </c>
      <c r="G26" s="409">
        <v>107.3916</v>
      </c>
      <c r="H26" s="206">
        <v>2.7050000000000001</v>
      </c>
      <c r="I26" s="169"/>
      <c r="J26" s="35">
        <f t="shared" si="1"/>
        <v>2.7050000000000001</v>
      </c>
      <c r="K26" s="258">
        <v>1.1559999999999999</v>
      </c>
      <c r="L26" s="53"/>
      <c r="M26" s="53"/>
      <c r="N26" s="53"/>
      <c r="O26" s="53"/>
      <c r="P26" s="53"/>
      <c r="Q26" s="16">
        <f t="shared" si="2"/>
        <v>128.90459999999999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76">
        <v>3104.2098430376459</v>
      </c>
      <c r="E27" s="159">
        <v>3776.41</v>
      </c>
      <c r="F27" s="37">
        <f t="shared" si="0"/>
        <v>6880.6198430376462</v>
      </c>
      <c r="G27" s="410">
        <v>49922.544999999998</v>
      </c>
      <c r="H27" s="207">
        <v>336.34399999999999</v>
      </c>
      <c r="I27" s="170"/>
      <c r="J27" s="37">
        <f t="shared" si="1"/>
        <v>336.34399999999999</v>
      </c>
      <c r="K27" s="221">
        <v>74.477000000000004</v>
      </c>
      <c r="L27" s="123"/>
      <c r="M27" s="123"/>
      <c r="N27" s="123"/>
      <c r="O27" s="123"/>
      <c r="P27" s="123"/>
      <c r="Q27" s="21">
        <f t="shared" si="2"/>
        <v>57213.985843037641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53">
        <f t="shared" ref="D28:D29" si="10">D24+D26</f>
        <v>16.347000000000001</v>
      </c>
      <c r="E28" s="72">
        <v>16.203500000000002</v>
      </c>
      <c r="F28" s="35">
        <f t="shared" si="0"/>
        <v>32.5505</v>
      </c>
      <c r="G28" s="53">
        <f t="shared" ref="G28:G29" si="11">+G24+G26</f>
        <v>235.13329999999999</v>
      </c>
      <c r="H28" s="72">
        <f>+H24+H26</f>
        <v>3.1579999999999999</v>
      </c>
      <c r="I28" s="66"/>
      <c r="J28" s="35">
        <f t="shared" si="1"/>
        <v>3.1579999999999999</v>
      </c>
      <c r="K28" s="72">
        <f t="shared" ref="K28:L29" si="12">+K24+K26</f>
        <v>1.2549999999999999</v>
      </c>
      <c r="L28" s="53">
        <f t="shared" si="12"/>
        <v>0.184</v>
      </c>
      <c r="M28" s="124"/>
      <c r="N28" s="53"/>
      <c r="O28" s="53"/>
      <c r="P28" s="53"/>
      <c r="Q28" s="16">
        <f t="shared" si="2"/>
        <v>272.28080000000006</v>
      </c>
      <c r="R28" s="11"/>
    </row>
    <row r="29" spans="1:18">
      <c r="A29" s="24"/>
      <c r="B29" s="400"/>
      <c r="C29" s="18" t="s">
        <v>13</v>
      </c>
      <c r="D29" s="123">
        <f t="shared" si="10"/>
        <v>8581.7979483507606</v>
      </c>
      <c r="E29" s="199">
        <v>8303.6359999999986</v>
      </c>
      <c r="F29" s="37">
        <f t="shared" si="0"/>
        <v>16885.433948350757</v>
      </c>
      <c r="G29" s="123">
        <f t="shared" si="11"/>
        <v>171383.071</v>
      </c>
      <c r="H29" s="199">
        <f>+H25+H27</f>
        <v>672.76400000000001</v>
      </c>
      <c r="I29" s="32"/>
      <c r="J29" s="37">
        <f t="shared" si="1"/>
        <v>672.76400000000001</v>
      </c>
      <c r="K29" s="199">
        <f t="shared" si="12"/>
        <v>181.19900000000001</v>
      </c>
      <c r="L29" s="123">
        <f t="shared" si="12"/>
        <v>178.87799999999999</v>
      </c>
      <c r="M29" s="199"/>
      <c r="N29" s="123"/>
      <c r="O29" s="123"/>
      <c r="P29" s="123"/>
      <c r="Q29" s="21">
        <f t="shared" si="2"/>
        <v>189301.34594835073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75"/>
      <c r="E30" s="115">
        <v>0.57630000000000003</v>
      </c>
      <c r="F30" s="35">
        <f t="shared" si="0"/>
        <v>0.57630000000000003</v>
      </c>
      <c r="G30" s="409">
        <v>0.52449999999999997</v>
      </c>
      <c r="H30" s="206">
        <v>236.65039999999999</v>
      </c>
      <c r="I30" s="169"/>
      <c r="J30" s="35">
        <f t="shared" si="1"/>
        <v>236.65039999999999</v>
      </c>
      <c r="K30" s="220">
        <v>25.303000000000001</v>
      </c>
      <c r="L30" s="53">
        <v>2.6823000000000001</v>
      </c>
      <c r="M30" s="53"/>
      <c r="N30" s="53"/>
      <c r="O30" s="53">
        <v>2.0000000000000001E-4</v>
      </c>
      <c r="P30" s="53"/>
      <c r="Q30" s="16">
        <f t="shared" si="2"/>
        <v>265.73669999999998</v>
      </c>
      <c r="R30" s="11"/>
    </row>
    <row r="31" spans="1:18">
      <c r="A31" s="17" t="s">
        <v>36</v>
      </c>
      <c r="B31" s="397"/>
      <c r="C31" s="18" t="s">
        <v>13</v>
      </c>
      <c r="D31" s="76"/>
      <c r="E31" s="159">
        <v>64.105999999999995</v>
      </c>
      <c r="F31" s="37">
        <f t="shared" si="0"/>
        <v>64.105999999999995</v>
      </c>
      <c r="G31" s="410">
        <v>62.183999999999997</v>
      </c>
      <c r="H31" s="207">
        <v>33913.538999999997</v>
      </c>
      <c r="I31" s="170"/>
      <c r="J31" s="37">
        <f t="shared" si="1"/>
        <v>33913.538999999997</v>
      </c>
      <c r="K31" s="221">
        <v>2891.8130000000001</v>
      </c>
      <c r="L31" s="123">
        <v>200.74799999999999</v>
      </c>
      <c r="M31" s="123"/>
      <c r="N31" s="123"/>
      <c r="O31" s="123">
        <v>6.3E-2</v>
      </c>
      <c r="P31" s="123"/>
      <c r="Q31" s="21">
        <f t="shared" si="2"/>
        <v>37132.453000000001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75">
        <v>2.4E-2</v>
      </c>
      <c r="E32" s="115">
        <v>0.2397</v>
      </c>
      <c r="F32" s="35">
        <f t="shared" si="0"/>
        <v>0.26369999999999999</v>
      </c>
      <c r="G32" s="409"/>
      <c r="H32" s="206">
        <v>33.247399999999999</v>
      </c>
      <c r="I32" s="169"/>
      <c r="J32" s="35">
        <f t="shared" si="1"/>
        <v>33.247399999999999</v>
      </c>
      <c r="K32" s="220">
        <v>0.44479999999999997</v>
      </c>
      <c r="L32" s="53"/>
      <c r="M32" s="53"/>
      <c r="N32" s="53"/>
      <c r="O32" s="53"/>
      <c r="P32" s="53"/>
      <c r="Q32" s="16">
        <f t="shared" si="2"/>
        <v>33.9559</v>
      </c>
      <c r="R32" s="11"/>
    </row>
    <row r="33" spans="1:18">
      <c r="A33" s="17" t="s">
        <v>38</v>
      </c>
      <c r="B33" s="397"/>
      <c r="C33" s="18" t="s">
        <v>13</v>
      </c>
      <c r="D33" s="76">
        <v>6.7200007426087005</v>
      </c>
      <c r="E33" s="159">
        <v>12.067</v>
      </c>
      <c r="F33" s="37">
        <f t="shared" si="0"/>
        <v>18.787000742608701</v>
      </c>
      <c r="G33" s="410"/>
      <c r="H33" s="207">
        <v>1619.4860000000001</v>
      </c>
      <c r="I33" s="170"/>
      <c r="J33" s="37">
        <f t="shared" si="1"/>
        <v>1619.4860000000001</v>
      </c>
      <c r="K33" s="221">
        <v>49.279000000000003</v>
      </c>
      <c r="L33" s="123"/>
      <c r="M33" s="123"/>
      <c r="N33" s="123"/>
      <c r="O33" s="123"/>
      <c r="P33" s="123"/>
      <c r="Q33" s="21">
        <f t="shared" si="2"/>
        <v>1687.5520007426087</v>
      </c>
      <c r="R33" s="11"/>
    </row>
    <row r="34" spans="1:18">
      <c r="A34" s="17"/>
      <c r="B34" s="22" t="s">
        <v>15</v>
      </c>
      <c r="C34" s="13" t="s">
        <v>11</v>
      </c>
      <c r="D34" s="75"/>
      <c r="E34" s="115">
        <v>0.05</v>
      </c>
      <c r="F34" s="35">
        <f t="shared" si="0"/>
        <v>0.05</v>
      </c>
      <c r="G34" s="409"/>
      <c r="H34" s="206">
        <v>225.506</v>
      </c>
      <c r="I34" s="169"/>
      <c r="J34" s="35">
        <f t="shared" si="1"/>
        <v>225.506</v>
      </c>
      <c r="K34" s="220">
        <v>3.6080000000000001</v>
      </c>
      <c r="L34" s="53"/>
      <c r="M34" s="53"/>
      <c r="N34" s="53"/>
      <c r="O34" s="53"/>
      <c r="P34" s="53"/>
      <c r="Q34" s="16">
        <f t="shared" si="2"/>
        <v>229.16400000000002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76"/>
      <c r="E35" s="159">
        <v>0.77200000000000002</v>
      </c>
      <c r="F35" s="37">
        <f t="shared" si="0"/>
        <v>0.77200000000000002</v>
      </c>
      <c r="G35" s="410"/>
      <c r="H35" s="207">
        <v>12792.909</v>
      </c>
      <c r="I35" s="170"/>
      <c r="J35" s="37">
        <f t="shared" si="1"/>
        <v>12792.909</v>
      </c>
      <c r="K35" s="221">
        <v>126.79600000000001</v>
      </c>
      <c r="L35" s="123"/>
      <c r="M35" s="123"/>
      <c r="N35" s="123"/>
      <c r="O35" s="123"/>
      <c r="P35" s="123"/>
      <c r="Q35" s="21">
        <f t="shared" si="2"/>
        <v>12920.477000000001</v>
      </c>
      <c r="R35" s="11"/>
    </row>
    <row r="36" spans="1:18">
      <c r="A36" s="25"/>
      <c r="B36" s="399" t="s">
        <v>19</v>
      </c>
      <c r="C36" s="13" t="s">
        <v>11</v>
      </c>
      <c r="D36" s="53">
        <f t="shared" ref="D36:D37" si="13">D30+D32+D34</f>
        <v>2.4E-2</v>
      </c>
      <c r="E36" s="72">
        <f t="shared" ref="E36:E37" si="14">+E30+E32+E34</f>
        <v>0.8660000000000001</v>
      </c>
      <c r="F36" s="35">
        <f t="shared" si="0"/>
        <v>0.89000000000000012</v>
      </c>
      <c r="G36" s="53">
        <f t="shared" ref="G36:H37" si="15">+G30+G32+G34</f>
        <v>0.52449999999999997</v>
      </c>
      <c r="H36" s="72">
        <f t="shared" si="15"/>
        <v>495.40379999999993</v>
      </c>
      <c r="I36" s="66"/>
      <c r="J36" s="35">
        <f t="shared" si="1"/>
        <v>495.40379999999993</v>
      </c>
      <c r="K36" s="72">
        <f t="shared" ref="K36:L37" si="16">+K30+K32+K34</f>
        <v>29.355800000000002</v>
      </c>
      <c r="L36" s="53">
        <f t="shared" si="16"/>
        <v>2.6823000000000001</v>
      </c>
      <c r="M36" s="53"/>
      <c r="N36" s="53"/>
      <c r="O36" s="53">
        <f>+O30+O32+O34</f>
        <v>2.0000000000000001E-4</v>
      </c>
      <c r="P36" s="53"/>
      <c r="Q36" s="16">
        <f t="shared" si="2"/>
        <v>528.85659999999996</v>
      </c>
      <c r="R36" s="11"/>
    </row>
    <row r="37" spans="1:18">
      <c r="A37" s="24"/>
      <c r="B37" s="400"/>
      <c r="C37" s="18" t="s">
        <v>13</v>
      </c>
      <c r="D37" s="123">
        <f t="shared" si="13"/>
        <v>6.7200007426087005</v>
      </c>
      <c r="E37" s="199">
        <f t="shared" si="14"/>
        <v>76.945000000000007</v>
      </c>
      <c r="F37" s="37">
        <f t="shared" si="0"/>
        <v>83.665000742608711</v>
      </c>
      <c r="G37" s="123">
        <f t="shared" si="15"/>
        <v>62.183999999999997</v>
      </c>
      <c r="H37" s="199">
        <f t="shared" si="15"/>
        <v>48325.933999999994</v>
      </c>
      <c r="I37" s="32"/>
      <c r="J37" s="37">
        <f t="shared" si="1"/>
        <v>48325.933999999994</v>
      </c>
      <c r="K37" s="199">
        <f t="shared" si="16"/>
        <v>3067.8879999999999</v>
      </c>
      <c r="L37" s="123">
        <f t="shared" si="16"/>
        <v>200.74799999999999</v>
      </c>
      <c r="M37" s="123"/>
      <c r="N37" s="123"/>
      <c r="O37" s="123">
        <f>+O31+O33+O35</f>
        <v>6.3E-2</v>
      </c>
      <c r="P37" s="123"/>
      <c r="Q37" s="21">
        <f t="shared" si="2"/>
        <v>51740.482000742602</v>
      </c>
      <c r="R37" s="11"/>
    </row>
    <row r="38" spans="1:18">
      <c r="A38" s="401" t="s">
        <v>40</v>
      </c>
      <c r="B38" s="402"/>
      <c r="C38" s="13" t="s">
        <v>11</v>
      </c>
      <c r="D38" s="75">
        <v>3.2899999999999999E-2</v>
      </c>
      <c r="E38" s="115">
        <v>1.1812</v>
      </c>
      <c r="F38" s="35">
        <f t="shared" si="0"/>
        <v>1.2141</v>
      </c>
      <c r="G38" s="409">
        <v>0.76919999999999999</v>
      </c>
      <c r="H38" s="206">
        <v>151.3306</v>
      </c>
      <c r="I38" s="169"/>
      <c r="J38" s="35">
        <f t="shared" si="1"/>
        <v>151.3306</v>
      </c>
      <c r="K38" s="220">
        <v>92.8523</v>
      </c>
      <c r="L38" s="53">
        <v>0.38729999999999998</v>
      </c>
      <c r="M38" s="53"/>
      <c r="N38" s="53">
        <v>2.3999999999999998E-3</v>
      </c>
      <c r="O38" s="53">
        <v>4.0000000000000001E-3</v>
      </c>
      <c r="P38" s="53">
        <v>7.7700000000000005E-2</v>
      </c>
      <c r="Q38" s="16">
        <f t="shared" si="2"/>
        <v>246.63759999999999</v>
      </c>
      <c r="R38" s="11"/>
    </row>
    <row r="39" spans="1:18">
      <c r="A39" s="403"/>
      <c r="B39" s="404"/>
      <c r="C39" s="18" t="s">
        <v>13</v>
      </c>
      <c r="D39" s="76">
        <v>33.043503651546217</v>
      </c>
      <c r="E39" s="159">
        <v>199.25</v>
      </c>
      <c r="F39" s="37">
        <f t="shared" si="0"/>
        <v>232.29350365154622</v>
      </c>
      <c r="G39" s="410">
        <v>200.37799999999999</v>
      </c>
      <c r="H39" s="207">
        <v>55832.307000000001</v>
      </c>
      <c r="I39" s="170"/>
      <c r="J39" s="37">
        <f t="shared" si="1"/>
        <v>55832.307000000001</v>
      </c>
      <c r="K39" s="221">
        <v>38191.474999999999</v>
      </c>
      <c r="L39" s="123">
        <v>167.41800000000001</v>
      </c>
      <c r="M39" s="123"/>
      <c r="N39" s="123">
        <v>0.504</v>
      </c>
      <c r="O39" s="123">
        <v>0.21</v>
      </c>
      <c r="P39" s="123">
        <v>19.8</v>
      </c>
      <c r="Q39" s="21">
        <f t="shared" si="2"/>
        <v>94644.38550365156</v>
      </c>
      <c r="R39" s="11"/>
    </row>
    <row r="40" spans="1:18">
      <c r="A40" s="401" t="s">
        <v>41</v>
      </c>
      <c r="B40" s="402"/>
      <c r="C40" s="13" t="s">
        <v>11</v>
      </c>
      <c r="D40" s="75">
        <v>9.4399999999999998E-2</v>
      </c>
      <c r="E40" s="115">
        <v>1.44E-2</v>
      </c>
      <c r="F40" s="35">
        <f t="shared" si="0"/>
        <v>0.10879999999999999</v>
      </c>
      <c r="G40" s="409">
        <v>40.691000000000003</v>
      </c>
      <c r="H40" s="206">
        <v>73.905199999999994</v>
      </c>
      <c r="I40" s="169"/>
      <c r="J40" s="35">
        <f t="shared" si="1"/>
        <v>73.905199999999994</v>
      </c>
      <c r="K40" s="220">
        <v>41.271900000000002</v>
      </c>
      <c r="L40" s="53">
        <v>9.1569000000000003</v>
      </c>
      <c r="M40" s="53"/>
      <c r="N40" s="53"/>
      <c r="O40" s="53">
        <v>5.0799999999999998E-2</v>
      </c>
      <c r="P40" s="53">
        <v>3.8999999999999998E-3</v>
      </c>
      <c r="Q40" s="16">
        <f t="shared" si="2"/>
        <v>165.1885</v>
      </c>
      <c r="R40" s="11"/>
    </row>
    <row r="41" spans="1:18">
      <c r="A41" s="403"/>
      <c r="B41" s="404"/>
      <c r="C41" s="18" t="s">
        <v>13</v>
      </c>
      <c r="D41" s="76">
        <v>19.368302140337512</v>
      </c>
      <c r="E41" s="159">
        <v>4.7460000000000004</v>
      </c>
      <c r="F41" s="37">
        <f t="shared" si="0"/>
        <v>24.114302140337514</v>
      </c>
      <c r="G41" s="410">
        <v>3681.4009999999998</v>
      </c>
      <c r="H41" s="207">
        <v>13474.954</v>
      </c>
      <c r="I41" s="170"/>
      <c r="J41" s="37">
        <f t="shared" si="1"/>
        <v>13474.954</v>
      </c>
      <c r="K41" s="221">
        <v>5040.893</v>
      </c>
      <c r="L41" s="123">
        <v>681.35599999999999</v>
      </c>
      <c r="M41" s="123"/>
      <c r="N41" s="123"/>
      <c r="O41" s="123">
        <v>5.3339999999999996</v>
      </c>
      <c r="P41" s="123">
        <v>0.39</v>
      </c>
      <c r="Q41" s="21">
        <f t="shared" si="2"/>
        <v>22908.442302140335</v>
      </c>
      <c r="R41" s="11"/>
    </row>
    <row r="42" spans="1:18">
      <c r="A42" s="401" t="s">
        <v>42</v>
      </c>
      <c r="B42" s="402"/>
      <c r="C42" s="13" t="s">
        <v>11</v>
      </c>
      <c r="D42" s="75"/>
      <c r="E42" s="115"/>
      <c r="F42" s="35">
        <f t="shared" si="0"/>
        <v>0</v>
      </c>
      <c r="G42" s="409"/>
      <c r="H42" s="206">
        <v>7.0000000000000001E-3</v>
      </c>
      <c r="I42" s="169"/>
      <c r="J42" s="35">
        <f t="shared" si="1"/>
        <v>7.0000000000000001E-3</v>
      </c>
      <c r="K42" s="220"/>
      <c r="L42" s="53"/>
      <c r="M42" s="53"/>
      <c r="N42" s="53"/>
      <c r="O42" s="53"/>
      <c r="P42" s="53"/>
      <c r="Q42" s="16">
        <f t="shared" si="2"/>
        <v>7.0000000000000001E-3</v>
      </c>
      <c r="R42" s="11"/>
    </row>
    <row r="43" spans="1:18">
      <c r="A43" s="403"/>
      <c r="B43" s="404"/>
      <c r="C43" s="18" t="s">
        <v>13</v>
      </c>
      <c r="D43" s="76"/>
      <c r="E43" s="159"/>
      <c r="F43" s="37">
        <f t="shared" si="0"/>
        <v>0</v>
      </c>
      <c r="G43" s="410"/>
      <c r="H43" s="207">
        <v>20.58</v>
      </c>
      <c r="I43" s="170"/>
      <c r="J43" s="37">
        <f t="shared" si="1"/>
        <v>20.58</v>
      </c>
      <c r="K43" s="221"/>
      <c r="L43" s="123"/>
      <c r="M43" s="123"/>
      <c r="N43" s="123"/>
      <c r="O43" s="123"/>
      <c r="P43" s="123"/>
      <c r="Q43" s="21">
        <f t="shared" si="2"/>
        <v>20.58</v>
      </c>
      <c r="R43" s="11"/>
    </row>
    <row r="44" spans="1:18">
      <c r="A44" s="401" t="s">
        <v>43</v>
      </c>
      <c r="B44" s="402"/>
      <c r="C44" s="13" t="s">
        <v>11</v>
      </c>
      <c r="D44" s="75"/>
      <c r="E44" s="115">
        <v>1E-3</v>
      </c>
      <c r="F44" s="35">
        <f t="shared" si="0"/>
        <v>1E-3</v>
      </c>
      <c r="G44" s="409"/>
      <c r="H44" s="206">
        <v>2.8E-3</v>
      </c>
      <c r="I44" s="169"/>
      <c r="J44" s="35">
        <f t="shared" si="1"/>
        <v>2.8E-3</v>
      </c>
      <c r="K44" s="220"/>
      <c r="L44" s="53"/>
      <c r="M44" s="53"/>
      <c r="N44" s="53"/>
      <c r="O44" s="53"/>
      <c r="P44" s="53"/>
      <c r="Q44" s="16">
        <f t="shared" si="2"/>
        <v>3.8E-3</v>
      </c>
      <c r="R44" s="11"/>
    </row>
    <row r="45" spans="1:18">
      <c r="A45" s="403"/>
      <c r="B45" s="404"/>
      <c r="C45" s="18" t="s">
        <v>13</v>
      </c>
      <c r="D45" s="76"/>
      <c r="E45" s="159">
        <v>0.84</v>
      </c>
      <c r="F45" s="37">
        <f t="shared" si="0"/>
        <v>0.84</v>
      </c>
      <c r="G45" s="410"/>
      <c r="H45" s="207">
        <v>2.2890000000000001</v>
      </c>
      <c r="I45" s="170"/>
      <c r="J45" s="37">
        <f t="shared" si="1"/>
        <v>2.2890000000000001</v>
      </c>
      <c r="K45" s="221"/>
      <c r="L45" s="123"/>
      <c r="M45" s="123"/>
      <c r="N45" s="123"/>
      <c r="O45" s="123"/>
      <c r="P45" s="123"/>
      <c r="Q45" s="21">
        <f t="shared" si="2"/>
        <v>3.129</v>
      </c>
      <c r="R45" s="11"/>
    </row>
    <row r="46" spans="1:18">
      <c r="A46" s="401" t="s">
        <v>44</v>
      </c>
      <c r="B46" s="402"/>
      <c r="C46" s="13" t="s">
        <v>11</v>
      </c>
      <c r="D46" s="75"/>
      <c r="E46" s="115">
        <v>5.21E-2</v>
      </c>
      <c r="F46" s="35">
        <f t="shared" si="0"/>
        <v>5.21E-2</v>
      </c>
      <c r="G46" s="409">
        <v>1.6500000000000001E-2</v>
      </c>
      <c r="H46" s="206">
        <v>0.2044</v>
      </c>
      <c r="I46" s="169"/>
      <c r="J46" s="35">
        <f t="shared" si="1"/>
        <v>0.2044</v>
      </c>
      <c r="K46" s="220">
        <v>2.63E-2</v>
      </c>
      <c r="L46" s="53"/>
      <c r="M46" s="53"/>
      <c r="N46" s="53"/>
      <c r="O46" s="53"/>
      <c r="P46" s="53"/>
      <c r="Q46" s="16">
        <f t="shared" si="2"/>
        <v>0.29930000000000001</v>
      </c>
      <c r="R46" s="11"/>
    </row>
    <row r="47" spans="1:18">
      <c r="A47" s="403"/>
      <c r="B47" s="404"/>
      <c r="C47" s="18" t="s">
        <v>13</v>
      </c>
      <c r="D47" s="76"/>
      <c r="E47" s="159">
        <v>34.771000000000001</v>
      </c>
      <c r="F47" s="37">
        <f t="shared" si="0"/>
        <v>34.771000000000001</v>
      </c>
      <c r="G47" s="410">
        <v>0.45700000000000002</v>
      </c>
      <c r="H47" s="207">
        <v>58.014000000000003</v>
      </c>
      <c r="I47" s="170"/>
      <c r="J47" s="37">
        <f t="shared" si="1"/>
        <v>58.014000000000003</v>
      </c>
      <c r="K47" s="221">
        <v>8.9260000000000002</v>
      </c>
      <c r="L47" s="123"/>
      <c r="M47" s="123"/>
      <c r="N47" s="123"/>
      <c r="O47" s="123"/>
      <c r="P47" s="123"/>
      <c r="Q47" s="21">
        <f t="shared" si="2"/>
        <v>102.16800000000001</v>
      </c>
      <c r="R47" s="11"/>
    </row>
    <row r="48" spans="1:18">
      <c r="A48" s="401" t="s">
        <v>45</v>
      </c>
      <c r="B48" s="402"/>
      <c r="C48" s="13" t="s">
        <v>11</v>
      </c>
      <c r="D48" s="75">
        <v>0.10100000000000001</v>
      </c>
      <c r="E48" s="115">
        <v>673.58979999999997</v>
      </c>
      <c r="F48" s="35">
        <f t="shared" si="0"/>
        <v>673.69079999999997</v>
      </c>
      <c r="G48" s="409">
        <v>63.030700000000003</v>
      </c>
      <c r="H48" s="206">
        <v>1098.3488</v>
      </c>
      <c r="I48" s="169"/>
      <c r="J48" s="35">
        <f t="shared" si="1"/>
        <v>1098.3488</v>
      </c>
      <c r="K48" s="220">
        <v>290.0865</v>
      </c>
      <c r="L48" s="53">
        <v>26.629899999999999</v>
      </c>
      <c r="M48" s="53"/>
      <c r="N48" s="53"/>
      <c r="O48" s="53">
        <v>8.6E-3</v>
      </c>
      <c r="P48" s="53">
        <v>0.88929999999999998</v>
      </c>
      <c r="Q48" s="16">
        <f t="shared" si="2"/>
        <v>2152.6845999999996</v>
      </c>
      <c r="R48" s="11"/>
    </row>
    <row r="49" spans="1:18">
      <c r="A49" s="403"/>
      <c r="B49" s="404"/>
      <c r="C49" s="18" t="s">
        <v>13</v>
      </c>
      <c r="D49" s="76">
        <v>36.015003979918497</v>
      </c>
      <c r="E49" s="159">
        <v>41142.900999999998</v>
      </c>
      <c r="F49" s="37">
        <f t="shared" si="0"/>
        <v>41178.916003979917</v>
      </c>
      <c r="G49" s="410">
        <v>4359.2449999999999</v>
      </c>
      <c r="H49" s="207">
        <v>166507.361</v>
      </c>
      <c r="I49" s="170"/>
      <c r="J49" s="37">
        <f t="shared" si="1"/>
        <v>166507.361</v>
      </c>
      <c r="K49" s="221">
        <v>27972.101999999999</v>
      </c>
      <c r="L49" s="123">
        <v>3092.07</v>
      </c>
      <c r="M49" s="123"/>
      <c r="N49" s="123"/>
      <c r="O49" s="123">
        <v>0.83</v>
      </c>
      <c r="P49" s="123">
        <v>370.69</v>
      </c>
      <c r="Q49" s="21">
        <f t="shared" si="2"/>
        <v>243481.2140039799</v>
      </c>
      <c r="R49" s="11"/>
    </row>
    <row r="50" spans="1:18">
      <c r="A50" s="401" t="s">
        <v>46</v>
      </c>
      <c r="B50" s="402"/>
      <c r="C50" s="13" t="s">
        <v>11</v>
      </c>
      <c r="D50" s="75">
        <v>8.0960000000000001</v>
      </c>
      <c r="E50" s="115">
        <v>7.5659999999999998</v>
      </c>
      <c r="F50" s="35">
        <f t="shared" si="0"/>
        <v>15.661999999999999</v>
      </c>
      <c r="G50" s="409">
        <v>1509.3664000000001</v>
      </c>
      <c r="H50" s="206">
        <v>13.427099999999999</v>
      </c>
      <c r="I50" s="169"/>
      <c r="J50" s="35">
        <f t="shared" si="1"/>
        <v>13.427099999999999</v>
      </c>
      <c r="K50" s="220">
        <v>1420.4132</v>
      </c>
      <c r="L50" s="53"/>
      <c r="M50" s="53"/>
      <c r="N50" s="53"/>
      <c r="O50" s="53"/>
      <c r="P50" s="53"/>
      <c r="Q50" s="16">
        <f t="shared" si="2"/>
        <v>2958.8687</v>
      </c>
      <c r="R50" s="11"/>
    </row>
    <row r="51" spans="1:18">
      <c r="A51" s="403"/>
      <c r="B51" s="404"/>
      <c r="C51" s="18" t="s">
        <v>13</v>
      </c>
      <c r="D51" s="76">
        <v>7627.4318428864017</v>
      </c>
      <c r="E51" s="159">
        <v>5471.9279999999999</v>
      </c>
      <c r="F51" s="37">
        <f t="shared" si="0"/>
        <v>13099.359842886402</v>
      </c>
      <c r="G51" s="410">
        <v>301337.78899999999</v>
      </c>
      <c r="H51" s="207">
        <v>5861.7560000000003</v>
      </c>
      <c r="I51" s="170"/>
      <c r="J51" s="37">
        <f t="shared" si="1"/>
        <v>5861.7560000000003</v>
      </c>
      <c r="K51" s="221">
        <v>276050.07799999998</v>
      </c>
      <c r="L51" s="123"/>
      <c r="M51" s="123"/>
      <c r="N51" s="123"/>
      <c r="O51" s="123"/>
      <c r="P51" s="123"/>
      <c r="Q51" s="21">
        <f t="shared" si="2"/>
        <v>596348.98284288635</v>
      </c>
      <c r="R51" s="11"/>
    </row>
    <row r="52" spans="1:18">
      <c r="A52" s="401" t="s">
        <v>47</v>
      </c>
      <c r="B52" s="402"/>
      <c r="C52" s="13" t="s">
        <v>11</v>
      </c>
      <c r="D52" s="75">
        <v>2.64E-2</v>
      </c>
      <c r="E52" s="115">
        <v>8.2299999999999998E-2</v>
      </c>
      <c r="F52" s="35">
        <f t="shared" si="0"/>
        <v>0.10869999999999999</v>
      </c>
      <c r="G52" s="409">
        <v>26.375800000000002</v>
      </c>
      <c r="H52" s="206">
        <v>75.697000000000003</v>
      </c>
      <c r="I52" s="169"/>
      <c r="J52" s="35">
        <f t="shared" si="1"/>
        <v>75.697000000000003</v>
      </c>
      <c r="K52" s="220">
        <v>7.0124000000000004</v>
      </c>
      <c r="L52" s="53">
        <v>39.9876</v>
      </c>
      <c r="M52" s="53"/>
      <c r="N52" s="53"/>
      <c r="O52" s="53">
        <v>4.9599999999999998E-2</v>
      </c>
      <c r="P52" s="53"/>
      <c r="Q52" s="16">
        <f t="shared" si="2"/>
        <v>149.2311</v>
      </c>
      <c r="R52" s="11"/>
    </row>
    <row r="53" spans="1:18">
      <c r="A53" s="403"/>
      <c r="B53" s="404"/>
      <c r="C53" s="18" t="s">
        <v>13</v>
      </c>
      <c r="D53" s="76">
        <v>4.0057504426644046</v>
      </c>
      <c r="E53" s="159">
        <v>42.850999999999999</v>
      </c>
      <c r="F53" s="37">
        <f t="shared" si="0"/>
        <v>46.856750442664406</v>
      </c>
      <c r="G53" s="410">
        <v>7847.4070000000002</v>
      </c>
      <c r="H53" s="207">
        <v>30028.866000000002</v>
      </c>
      <c r="I53" s="170"/>
      <c r="J53" s="37">
        <f t="shared" si="1"/>
        <v>30028.866000000002</v>
      </c>
      <c r="K53" s="221">
        <v>2705.8870000000002</v>
      </c>
      <c r="L53" s="123">
        <v>14410.552</v>
      </c>
      <c r="M53" s="123"/>
      <c r="N53" s="123"/>
      <c r="O53" s="123">
        <v>13.250999999999999</v>
      </c>
      <c r="P53" s="123"/>
      <c r="Q53" s="21">
        <f t="shared" si="2"/>
        <v>55052.819750442672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75">
        <v>0.36220000000000002</v>
      </c>
      <c r="E54" s="115"/>
      <c r="F54" s="35">
        <f t="shared" si="0"/>
        <v>0.36220000000000002</v>
      </c>
      <c r="G54" s="409">
        <v>0</v>
      </c>
      <c r="H54" s="206">
        <v>69.992599999999996</v>
      </c>
      <c r="I54" s="169"/>
      <c r="J54" s="35">
        <f t="shared" si="1"/>
        <v>69.992599999999996</v>
      </c>
      <c r="K54" s="220">
        <v>2.8117000000000001</v>
      </c>
      <c r="L54" s="53">
        <v>1.66E-2</v>
      </c>
      <c r="M54" s="53"/>
      <c r="N54" s="53">
        <v>2.3099999999999999E-2</v>
      </c>
      <c r="O54" s="53">
        <v>2.5999999999999999E-2</v>
      </c>
      <c r="P54" s="53">
        <v>2.7400000000000001E-2</v>
      </c>
      <c r="Q54" s="16">
        <f t="shared" si="2"/>
        <v>73.259599999999992</v>
      </c>
      <c r="R54" s="11"/>
    </row>
    <row r="55" spans="1:18">
      <c r="A55" s="17" t="s">
        <v>36</v>
      </c>
      <c r="B55" s="397"/>
      <c r="C55" s="18" t="s">
        <v>13</v>
      </c>
      <c r="D55" s="76">
        <v>333.23853682526925</v>
      </c>
      <c r="E55" s="159"/>
      <c r="F55" s="37">
        <f t="shared" si="0"/>
        <v>333.23853682526925</v>
      </c>
      <c r="G55" s="410">
        <v>5.9139999999999997</v>
      </c>
      <c r="H55" s="207">
        <v>26479.819</v>
      </c>
      <c r="I55" s="170"/>
      <c r="J55" s="37">
        <f t="shared" si="1"/>
        <v>26479.819</v>
      </c>
      <c r="K55" s="221">
        <v>1208.7460000000001</v>
      </c>
      <c r="L55" s="123">
        <v>21.021000000000001</v>
      </c>
      <c r="M55" s="123"/>
      <c r="N55" s="123">
        <v>22.388999999999999</v>
      </c>
      <c r="O55" s="123">
        <v>9.3670000000000009</v>
      </c>
      <c r="P55" s="123">
        <v>32.94</v>
      </c>
      <c r="Q55" s="21">
        <f t="shared" si="2"/>
        <v>28113.434536825265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75">
        <v>7.9116</v>
      </c>
      <c r="E56" s="115">
        <v>0.14050000000000001</v>
      </c>
      <c r="F56" s="35">
        <f t="shared" si="0"/>
        <v>8.0520999999999994</v>
      </c>
      <c r="G56" s="409">
        <v>0.128</v>
      </c>
      <c r="H56" s="206">
        <v>0.34160000000000001</v>
      </c>
      <c r="I56" s="169"/>
      <c r="J56" s="35">
        <f t="shared" si="1"/>
        <v>0.34160000000000001</v>
      </c>
      <c r="K56" s="220">
        <v>0.24640000000000001</v>
      </c>
      <c r="L56" s="53">
        <v>0.1459</v>
      </c>
      <c r="M56" s="53"/>
      <c r="N56" s="53"/>
      <c r="O56" s="53">
        <v>8.0000000000000004E-4</v>
      </c>
      <c r="P56" s="53">
        <v>0.30859999999999999</v>
      </c>
      <c r="Q56" s="16">
        <f t="shared" si="2"/>
        <v>9.223399999999998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76">
        <v>530.84330866202617</v>
      </c>
      <c r="E57" s="159">
        <v>62.076000000000001</v>
      </c>
      <c r="F57" s="37">
        <f t="shared" si="0"/>
        <v>592.9193086620262</v>
      </c>
      <c r="G57" s="410">
        <v>75.307000000000002</v>
      </c>
      <c r="H57" s="207">
        <v>417.77699999999999</v>
      </c>
      <c r="I57" s="170"/>
      <c r="J57" s="37">
        <f t="shared" si="1"/>
        <v>417.77699999999999</v>
      </c>
      <c r="K57" s="221">
        <v>134.328</v>
      </c>
      <c r="L57" s="123">
        <v>41.316000000000003</v>
      </c>
      <c r="M57" s="123"/>
      <c r="N57" s="123"/>
      <c r="O57" s="123">
        <v>1.9319999999999999</v>
      </c>
      <c r="P57" s="123">
        <v>91.07</v>
      </c>
      <c r="Q57" s="21">
        <f t="shared" si="2"/>
        <v>1354.6493086620262</v>
      </c>
      <c r="R57" s="11"/>
    </row>
    <row r="58" spans="1:18">
      <c r="A58" s="25"/>
      <c r="B58" s="399" t="s">
        <v>19</v>
      </c>
      <c r="C58" s="13" t="s">
        <v>11</v>
      </c>
      <c r="D58" s="53">
        <f t="shared" ref="D58:D59" si="17">D54+D56</f>
        <v>8.2737999999999996</v>
      </c>
      <c r="E58" s="72">
        <f t="shared" ref="E58:E59" si="18">+E54+E56</f>
        <v>0.14050000000000001</v>
      </c>
      <c r="F58" s="35">
        <f t="shared" si="0"/>
        <v>8.414299999999999</v>
      </c>
      <c r="G58" s="53">
        <f t="shared" ref="G58:G59" si="19">+G54+G56</f>
        <v>0.128</v>
      </c>
      <c r="H58" s="72">
        <f>+H54+H56</f>
        <v>70.334199999999996</v>
      </c>
      <c r="I58" s="66"/>
      <c r="J58" s="35">
        <f t="shared" si="1"/>
        <v>70.334199999999996</v>
      </c>
      <c r="K58" s="72">
        <f>+K54+K56</f>
        <v>3.0581</v>
      </c>
      <c r="L58" s="53">
        <f>+L54+L56</f>
        <v>0.16250000000000001</v>
      </c>
      <c r="M58" s="53"/>
      <c r="N58" s="53">
        <f t="shared" ref="N58:P59" si="20">+N54+N56</f>
        <v>2.3099999999999999E-2</v>
      </c>
      <c r="O58" s="53">
        <f t="shared" si="20"/>
        <v>2.6799999999999997E-2</v>
      </c>
      <c r="P58" s="53">
        <f t="shared" si="20"/>
        <v>0.33599999999999997</v>
      </c>
      <c r="Q58" s="16">
        <f t="shared" si="2"/>
        <v>82.482999999999976</v>
      </c>
      <c r="R58" s="11"/>
    </row>
    <row r="59" spans="1:18">
      <c r="A59" s="24"/>
      <c r="B59" s="400"/>
      <c r="C59" s="18" t="s">
        <v>13</v>
      </c>
      <c r="D59" s="123">
        <f t="shared" si="17"/>
        <v>864.08184548729537</v>
      </c>
      <c r="E59" s="199">
        <f t="shared" si="18"/>
        <v>62.076000000000001</v>
      </c>
      <c r="F59" s="37">
        <f t="shared" si="0"/>
        <v>926.15784548729539</v>
      </c>
      <c r="G59" s="123">
        <f t="shared" si="19"/>
        <v>81.221000000000004</v>
      </c>
      <c r="H59" s="199">
        <f>+H55+H57</f>
        <v>26897.595999999998</v>
      </c>
      <c r="I59" s="32"/>
      <c r="J59" s="37">
        <f t="shared" si="1"/>
        <v>26897.595999999998</v>
      </c>
      <c r="K59" s="199">
        <f>+K55+K57</f>
        <v>1343.0740000000001</v>
      </c>
      <c r="L59" s="123">
        <f>+L55+L57</f>
        <v>62.337000000000003</v>
      </c>
      <c r="M59" s="123"/>
      <c r="N59" s="123">
        <f t="shared" si="20"/>
        <v>22.388999999999999</v>
      </c>
      <c r="O59" s="123">
        <f t="shared" si="20"/>
        <v>11.299000000000001</v>
      </c>
      <c r="P59" s="123">
        <f t="shared" si="20"/>
        <v>124.00999999999999</v>
      </c>
      <c r="Q59" s="21">
        <f t="shared" si="2"/>
        <v>29468.08384548729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75">
        <v>2.9220000000000002</v>
      </c>
      <c r="E60" s="115"/>
      <c r="F60" s="35">
        <f t="shared" si="0"/>
        <v>2.9220000000000002</v>
      </c>
      <c r="G60" s="409">
        <v>1.599</v>
      </c>
      <c r="H60" s="206">
        <v>6.2569999999999997</v>
      </c>
      <c r="I60" s="169"/>
      <c r="J60" s="35">
        <f t="shared" si="1"/>
        <v>6.2569999999999997</v>
      </c>
      <c r="K60" s="220"/>
      <c r="L60" s="53">
        <v>6.1624999999999996</v>
      </c>
      <c r="M60" s="53"/>
      <c r="N60" s="53"/>
      <c r="O60" s="53"/>
      <c r="P60" s="53"/>
      <c r="Q60" s="16">
        <f t="shared" si="2"/>
        <v>16.9405</v>
      </c>
      <c r="R60" s="11"/>
    </row>
    <row r="61" spans="1:18">
      <c r="A61" s="17" t="s">
        <v>51</v>
      </c>
      <c r="B61" s="397"/>
      <c r="C61" s="18" t="s">
        <v>13</v>
      </c>
      <c r="D61" s="76">
        <v>273.39903021257084</v>
      </c>
      <c r="E61" s="159"/>
      <c r="F61" s="37">
        <f t="shared" si="0"/>
        <v>273.39903021257084</v>
      </c>
      <c r="G61" s="410">
        <v>43.536999999999999</v>
      </c>
      <c r="H61" s="207">
        <v>156.76599999999999</v>
      </c>
      <c r="I61" s="170"/>
      <c r="J61" s="37">
        <f t="shared" si="1"/>
        <v>156.76599999999999</v>
      </c>
      <c r="K61" s="221"/>
      <c r="L61" s="123">
        <v>103.742</v>
      </c>
      <c r="M61" s="123"/>
      <c r="N61" s="123"/>
      <c r="O61" s="123"/>
      <c r="P61" s="123"/>
      <c r="Q61" s="21">
        <f t="shared" si="2"/>
        <v>577.44403021257074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75">
        <v>49.661999999999999</v>
      </c>
      <c r="E62" s="115">
        <v>87.88</v>
      </c>
      <c r="F62" s="35">
        <f t="shared" si="0"/>
        <v>137.542</v>
      </c>
      <c r="G62" s="409">
        <v>748.46299999999997</v>
      </c>
      <c r="H62" s="206"/>
      <c r="I62" s="169"/>
      <c r="J62" s="35">
        <f t="shared" si="1"/>
        <v>0</v>
      </c>
      <c r="K62" s="220"/>
      <c r="L62" s="53"/>
      <c r="M62" s="53"/>
      <c r="N62" s="53"/>
      <c r="O62" s="53"/>
      <c r="P62" s="53"/>
      <c r="Q62" s="16">
        <f t="shared" si="2"/>
        <v>886.005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76">
        <v>3999.0934419287578</v>
      </c>
      <c r="E63" s="159">
        <v>7221.2709999999997</v>
      </c>
      <c r="F63" s="37">
        <f t="shared" si="0"/>
        <v>11220.364441928758</v>
      </c>
      <c r="G63" s="410">
        <v>88155.967999999993</v>
      </c>
      <c r="H63" s="207"/>
      <c r="I63" s="170"/>
      <c r="J63" s="37">
        <f t="shared" si="1"/>
        <v>0</v>
      </c>
      <c r="K63" s="221"/>
      <c r="L63" s="123"/>
      <c r="M63" s="123"/>
      <c r="N63" s="123"/>
      <c r="O63" s="123"/>
      <c r="P63" s="123"/>
      <c r="Q63" s="21">
        <f t="shared" si="2"/>
        <v>99376.332441928753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75"/>
      <c r="E64" s="115"/>
      <c r="F64" s="35">
        <f t="shared" si="0"/>
        <v>0</v>
      </c>
      <c r="G64" s="409">
        <v>127.312</v>
      </c>
      <c r="H64" s="206"/>
      <c r="I64" s="169"/>
      <c r="J64" s="35">
        <f t="shared" si="1"/>
        <v>0</v>
      </c>
      <c r="K64" s="220"/>
      <c r="L64" s="53">
        <v>1E-3</v>
      </c>
      <c r="M64" s="53"/>
      <c r="N64" s="53"/>
      <c r="O64" s="53"/>
      <c r="P64" s="53"/>
      <c r="Q64" s="16">
        <f t="shared" si="2"/>
        <v>127.313</v>
      </c>
      <c r="R64" s="11"/>
    </row>
    <row r="65" spans="1:18">
      <c r="A65" s="17" t="s">
        <v>18</v>
      </c>
      <c r="B65" s="397"/>
      <c r="C65" s="18" t="s">
        <v>13</v>
      </c>
      <c r="D65" s="76"/>
      <c r="E65" s="159"/>
      <c r="F65" s="37">
        <f t="shared" si="0"/>
        <v>0</v>
      </c>
      <c r="G65" s="410">
        <v>26382.412</v>
      </c>
      <c r="H65" s="207"/>
      <c r="I65" s="170"/>
      <c r="J65" s="37">
        <f t="shared" si="1"/>
        <v>0</v>
      </c>
      <c r="K65" s="221"/>
      <c r="L65" s="123">
        <v>0.315</v>
      </c>
      <c r="M65" s="123"/>
      <c r="N65" s="123"/>
      <c r="O65" s="123"/>
      <c r="P65" s="123"/>
      <c r="Q65" s="21">
        <f t="shared" si="2"/>
        <v>26382.726999999999</v>
      </c>
      <c r="R65" s="11"/>
    </row>
    <row r="66" spans="1:18">
      <c r="A66" s="25"/>
      <c r="B66" s="22" t="s">
        <v>15</v>
      </c>
      <c r="C66" s="13" t="s">
        <v>11</v>
      </c>
      <c r="D66" s="75">
        <v>1.0669999999999999</v>
      </c>
      <c r="E66" s="115">
        <v>1.7050000000000001</v>
      </c>
      <c r="F66" s="35">
        <f t="shared" si="0"/>
        <v>2.7720000000000002</v>
      </c>
      <c r="G66" s="409">
        <v>87.158299999999997</v>
      </c>
      <c r="H66" s="206"/>
      <c r="I66" s="169"/>
      <c r="J66" s="35">
        <f t="shared" si="1"/>
        <v>0</v>
      </c>
      <c r="K66" s="220">
        <v>5.3999999999999999E-2</v>
      </c>
      <c r="L66" s="53"/>
      <c r="M66" s="53"/>
      <c r="N66" s="53"/>
      <c r="O66" s="53"/>
      <c r="P66" s="53"/>
      <c r="Q66" s="16">
        <f t="shared" si="2"/>
        <v>89.984300000000005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79">
        <v>51.744005718086989</v>
      </c>
      <c r="E67" s="331">
        <v>114.47</v>
      </c>
      <c r="F67" s="389">
        <f t="shared" si="0"/>
        <v>166.21400571808698</v>
      </c>
      <c r="G67" s="417">
        <v>8953.5419999999995</v>
      </c>
      <c r="H67" s="432"/>
      <c r="I67" s="171"/>
      <c r="J67" s="389">
        <f t="shared" si="1"/>
        <v>0</v>
      </c>
      <c r="K67" s="222">
        <v>2.7709999999999999</v>
      </c>
      <c r="L67" s="57"/>
      <c r="M67" s="57"/>
      <c r="N67" s="57"/>
      <c r="O67" s="57"/>
      <c r="P67" s="57"/>
      <c r="Q67" s="29">
        <f t="shared" si="2"/>
        <v>9122.5270057180878</v>
      </c>
      <c r="R67" s="11"/>
    </row>
    <row r="68" spans="1:18">
      <c r="D68" s="80"/>
      <c r="E68" s="80"/>
      <c r="F68" s="30"/>
      <c r="G68" s="165"/>
      <c r="H68" s="165"/>
      <c r="I68" s="165"/>
      <c r="J68" s="30"/>
      <c r="K68" s="243"/>
      <c r="Q68" s="1"/>
    </row>
    <row r="69" spans="1:18">
      <c r="D69" s="80"/>
      <c r="E69" s="80"/>
      <c r="F69" s="30"/>
      <c r="G69" s="165"/>
      <c r="H69" s="165"/>
      <c r="I69" s="165"/>
      <c r="J69" s="30"/>
      <c r="K69" s="165"/>
      <c r="Q69" s="1"/>
    </row>
    <row r="70" spans="1:18">
      <c r="D70" s="80"/>
      <c r="E70" s="80"/>
      <c r="F70" s="30"/>
      <c r="G70" s="165"/>
      <c r="H70" s="165"/>
      <c r="I70" s="165"/>
      <c r="J70" s="30"/>
      <c r="K70" s="165"/>
      <c r="Q70" s="1"/>
    </row>
    <row r="71" spans="1:18" ht="19.5" thickBot="1">
      <c r="A71" s="3"/>
      <c r="B71" s="4" t="s">
        <v>110</v>
      </c>
      <c r="C71" s="3"/>
      <c r="D71" s="81"/>
      <c r="E71" s="81"/>
      <c r="F71" s="31"/>
      <c r="G71" s="165"/>
      <c r="H71" s="165"/>
      <c r="I71" s="166"/>
      <c r="J71" s="31"/>
      <c r="K71" s="191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53">
        <f>D60+D62+D64+D66</f>
        <v>53.650999999999996</v>
      </c>
      <c r="E73" s="53">
        <f>+E60+E62+E64+E66</f>
        <v>89.584999999999994</v>
      </c>
      <c r="F73" s="390">
        <f t="shared" ref="F73:F130" si="21">SUM(D73:E73)</f>
        <v>143.23599999999999</v>
      </c>
      <c r="G73" s="53">
        <f>+G60+G62+G64+G66</f>
        <v>964.53230000000008</v>
      </c>
      <c r="H73" s="72">
        <f>+H60+H62+H64+H66</f>
        <v>6.2569999999999997</v>
      </c>
      <c r="I73" s="66"/>
      <c r="J73" s="390">
        <f t="shared" ref="J73:J130" si="22">SUM(H73:I73)</f>
        <v>6.2569999999999997</v>
      </c>
      <c r="K73" s="72">
        <f>+K60+K62+K64+K66</f>
        <v>5.3999999999999999E-2</v>
      </c>
      <c r="L73" s="53">
        <f>+L60+L62+L64+L66</f>
        <v>6.1635</v>
      </c>
      <c r="M73" s="53"/>
      <c r="N73" s="53"/>
      <c r="O73" s="53"/>
      <c r="P73" s="53"/>
      <c r="Q73" s="16">
        <f t="shared" ref="Q73:Q137" si="23">SUM(F73:G73,J73:P73)</f>
        <v>1120.2428000000004</v>
      </c>
      <c r="R73" s="25"/>
    </row>
    <row r="74" spans="1:18">
      <c r="A74" s="5" t="s">
        <v>53</v>
      </c>
      <c r="B74" s="400"/>
      <c r="C74" s="36" t="s">
        <v>13</v>
      </c>
      <c r="D74" s="123">
        <f>D61+D63+D65+D67</f>
        <v>4324.2364778594156</v>
      </c>
      <c r="E74" s="123">
        <f>+E61+E63+E65+E67</f>
        <v>7335.741</v>
      </c>
      <c r="F74" s="391">
        <f t="shared" si="21"/>
        <v>11659.977477859415</v>
      </c>
      <c r="G74" s="123">
        <f>+G61+G63+G65+G67</f>
        <v>123535.45899999999</v>
      </c>
      <c r="H74" s="199">
        <f>+H61+H63+H65+H67</f>
        <v>156.76599999999999</v>
      </c>
      <c r="I74" s="32"/>
      <c r="J74" s="391">
        <f t="shared" si="22"/>
        <v>156.76599999999999</v>
      </c>
      <c r="K74" s="199">
        <f>+K61+K63+K65+K67</f>
        <v>2.7709999999999999</v>
      </c>
      <c r="L74" s="123">
        <f>+L61+L63+L65+L67</f>
        <v>104.057</v>
      </c>
      <c r="M74" s="123"/>
      <c r="N74" s="123"/>
      <c r="O74" s="123"/>
      <c r="P74" s="123"/>
      <c r="Q74" s="21">
        <f t="shared" si="23"/>
        <v>135459.0304778594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75">
        <v>3.0792000000000002</v>
      </c>
      <c r="E75" s="75">
        <v>2.0432000000000001</v>
      </c>
      <c r="F75" s="390">
        <f t="shared" si="21"/>
        <v>5.1224000000000007</v>
      </c>
      <c r="G75" s="409">
        <v>3.0491999999999999</v>
      </c>
      <c r="H75" s="206">
        <v>20.650700000000001</v>
      </c>
      <c r="I75" s="169"/>
      <c r="J75" s="390">
        <f t="shared" si="22"/>
        <v>20.650700000000001</v>
      </c>
      <c r="K75" s="220">
        <v>0.79830000000000001</v>
      </c>
      <c r="L75" s="53">
        <v>1.5226</v>
      </c>
      <c r="M75" s="53">
        <v>0.1172</v>
      </c>
      <c r="N75" s="53">
        <v>2.3946999999999998</v>
      </c>
      <c r="O75" s="53">
        <v>4.5903</v>
      </c>
      <c r="P75" s="53">
        <v>3.3624000000000001</v>
      </c>
      <c r="Q75" s="16">
        <f t="shared" si="23"/>
        <v>41.607800000000005</v>
      </c>
      <c r="R75" s="25"/>
    </row>
    <row r="76" spans="1:18">
      <c r="A76" s="17" t="s">
        <v>31</v>
      </c>
      <c r="B76" s="397"/>
      <c r="C76" s="36" t="s">
        <v>13</v>
      </c>
      <c r="D76" s="76">
        <v>5776.776188375562</v>
      </c>
      <c r="E76" s="76">
        <v>4424.8450000000003</v>
      </c>
      <c r="F76" s="391">
        <f t="shared" si="21"/>
        <v>10201.621188375562</v>
      </c>
      <c r="G76" s="410">
        <v>5031.4040000000005</v>
      </c>
      <c r="H76" s="207">
        <v>12449.550999999999</v>
      </c>
      <c r="I76" s="170"/>
      <c r="J76" s="391">
        <f t="shared" si="22"/>
        <v>12449.550999999999</v>
      </c>
      <c r="K76" s="221">
        <v>841.53700000000003</v>
      </c>
      <c r="L76" s="123">
        <v>1788.789</v>
      </c>
      <c r="M76" s="123">
        <v>49.773000000000003</v>
      </c>
      <c r="N76" s="123">
        <v>3851.6080000000002</v>
      </c>
      <c r="O76" s="123">
        <v>5185.866</v>
      </c>
      <c r="P76" s="123">
        <v>5288.29</v>
      </c>
      <c r="Q76" s="21">
        <f t="shared" si="23"/>
        <v>44688.439188375567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75"/>
      <c r="E77" s="75">
        <v>7.8899999999999998E-2</v>
      </c>
      <c r="F77" s="390">
        <f t="shared" si="21"/>
        <v>7.8899999999999998E-2</v>
      </c>
      <c r="G77" s="409"/>
      <c r="H77" s="206">
        <v>0.6512</v>
      </c>
      <c r="I77" s="169"/>
      <c r="J77" s="390">
        <f t="shared" si="22"/>
        <v>0.6512</v>
      </c>
      <c r="K77" s="220">
        <v>1.7000000000000001E-2</v>
      </c>
      <c r="L77" s="53"/>
      <c r="M77" s="53"/>
      <c r="N77" s="53"/>
      <c r="O77" s="53"/>
      <c r="P77" s="53"/>
      <c r="Q77" s="16">
        <f t="shared" si="23"/>
        <v>0.74709999999999999</v>
      </c>
      <c r="R77" s="25"/>
    </row>
    <row r="78" spans="1:18">
      <c r="A78" s="17" t="s">
        <v>0</v>
      </c>
      <c r="B78" s="397"/>
      <c r="C78" s="36" t="s">
        <v>13</v>
      </c>
      <c r="D78" s="76"/>
      <c r="E78" s="76">
        <v>3.9769999999999999</v>
      </c>
      <c r="F78" s="391">
        <f t="shared" si="21"/>
        <v>3.9769999999999999</v>
      </c>
      <c r="G78" s="410"/>
      <c r="H78" s="207">
        <v>48.807000000000002</v>
      </c>
      <c r="I78" s="170"/>
      <c r="J78" s="391">
        <f t="shared" si="22"/>
        <v>48.807000000000002</v>
      </c>
      <c r="K78" s="221">
        <v>3.2029999999999998</v>
      </c>
      <c r="L78" s="123"/>
      <c r="M78" s="123"/>
      <c r="N78" s="123"/>
      <c r="O78" s="123"/>
      <c r="P78" s="123"/>
      <c r="Q78" s="21">
        <f t="shared" si="23"/>
        <v>55.987000000000002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75"/>
      <c r="E79" s="75"/>
      <c r="F79" s="390">
        <f t="shared" si="21"/>
        <v>0</v>
      </c>
      <c r="G79" s="409"/>
      <c r="H79" s="206"/>
      <c r="I79" s="169"/>
      <c r="J79" s="390">
        <f t="shared" si="22"/>
        <v>0</v>
      </c>
      <c r="K79" s="220">
        <v>19.738</v>
      </c>
      <c r="L79" s="53"/>
      <c r="M79" s="53"/>
      <c r="N79" s="53"/>
      <c r="O79" s="53"/>
      <c r="P79" s="53"/>
      <c r="Q79" s="16">
        <f t="shared" si="23"/>
        <v>19.738</v>
      </c>
      <c r="R79" s="25"/>
    </row>
    <row r="80" spans="1:18">
      <c r="A80" s="17"/>
      <c r="B80" s="18" t="s">
        <v>61</v>
      </c>
      <c r="C80" s="36" t="s">
        <v>13</v>
      </c>
      <c r="D80" s="76"/>
      <c r="E80" s="76"/>
      <c r="F80" s="391">
        <f t="shared" si="21"/>
        <v>0</v>
      </c>
      <c r="G80" s="410"/>
      <c r="H80" s="207"/>
      <c r="I80" s="170"/>
      <c r="J80" s="391">
        <f t="shared" si="22"/>
        <v>0</v>
      </c>
      <c r="K80" s="221">
        <v>13922.989</v>
      </c>
      <c r="L80" s="123"/>
      <c r="M80" s="123"/>
      <c r="N80" s="123"/>
      <c r="O80" s="123"/>
      <c r="P80" s="123"/>
      <c r="Q80" s="21">
        <f t="shared" si="23"/>
        <v>13922.989</v>
      </c>
      <c r="R80" s="25"/>
    </row>
    <row r="81" spans="1:18">
      <c r="A81" s="17"/>
      <c r="B81" s="396" t="s">
        <v>62</v>
      </c>
      <c r="C81" s="34" t="s">
        <v>11</v>
      </c>
      <c r="D81" s="75"/>
      <c r="E81" s="75"/>
      <c r="F81" s="390">
        <f t="shared" si="21"/>
        <v>0</v>
      </c>
      <c r="G81" s="409"/>
      <c r="H81" s="206"/>
      <c r="I81" s="169"/>
      <c r="J81" s="390">
        <f t="shared" si="22"/>
        <v>0</v>
      </c>
      <c r="K81" s="220"/>
      <c r="L81" s="53"/>
      <c r="M81" s="53"/>
      <c r="N81" s="53"/>
      <c r="O81" s="53"/>
      <c r="P81" s="53"/>
      <c r="Q81" s="16">
        <f t="shared" si="23"/>
        <v>0</v>
      </c>
      <c r="R81" s="25"/>
    </row>
    <row r="82" spans="1:18">
      <c r="A82" s="17" t="s">
        <v>12</v>
      </c>
      <c r="B82" s="397"/>
      <c r="C82" s="36" t="s">
        <v>13</v>
      </c>
      <c r="D82" s="76"/>
      <c r="E82" s="76"/>
      <c r="F82" s="391">
        <f t="shared" si="21"/>
        <v>0</v>
      </c>
      <c r="G82" s="410"/>
      <c r="H82" s="207"/>
      <c r="I82" s="170"/>
      <c r="J82" s="391">
        <f t="shared" si="22"/>
        <v>0</v>
      </c>
      <c r="K82" s="221"/>
      <c r="L82" s="123"/>
      <c r="M82" s="123"/>
      <c r="N82" s="123"/>
      <c r="O82" s="123"/>
      <c r="P82" s="123"/>
      <c r="Q82" s="21">
        <f t="shared" si="23"/>
        <v>0</v>
      </c>
      <c r="R82" s="25"/>
    </row>
    <row r="83" spans="1:18">
      <c r="A83" s="17"/>
      <c r="B83" s="22" t="s">
        <v>15</v>
      </c>
      <c r="C83" s="34" t="s">
        <v>11</v>
      </c>
      <c r="D83" s="75">
        <v>1.0966</v>
      </c>
      <c r="E83" s="75">
        <v>3.8973</v>
      </c>
      <c r="F83" s="390">
        <f t="shared" si="21"/>
        <v>4.9939</v>
      </c>
      <c r="G83" s="409">
        <v>0.22620000000000001</v>
      </c>
      <c r="H83" s="206">
        <v>116.11020000000001</v>
      </c>
      <c r="I83" s="169"/>
      <c r="J83" s="390">
        <f t="shared" si="22"/>
        <v>116.11020000000001</v>
      </c>
      <c r="K83" s="220">
        <v>0.90710000000000002</v>
      </c>
      <c r="L83" s="53">
        <v>0.67359999999999998</v>
      </c>
      <c r="M83" s="53"/>
      <c r="N83" s="53">
        <v>3.4203999999999999</v>
      </c>
      <c r="O83" s="53">
        <v>0.73670000000000002</v>
      </c>
      <c r="P83" s="53">
        <v>0.36820000000000003</v>
      </c>
      <c r="Q83" s="16">
        <f t="shared" si="23"/>
        <v>127.4363</v>
      </c>
      <c r="R83" s="25"/>
    </row>
    <row r="84" spans="1:18">
      <c r="A84" s="17"/>
      <c r="B84" s="18" t="s">
        <v>63</v>
      </c>
      <c r="C84" s="36" t="s">
        <v>13</v>
      </c>
      <c r="D84" s="76">
        <v>2056.1942272243382</v>
      </c>
      <c r="E84" s="76">
        <v>2869.6329999999998</v>
      </c>
      <c r="F84" s="391">
        <f t="shared" si="21"/>
        <v>4925.8272272243375</v>
      </c>
      <c r="G84" s="410">
        <v>383.12200000000001</v>
      </c>
      <c r="H84" s="207">
        <v>40224.167999999998</v>
      </c>
      <c r="I84" s="170"/>
      <c r="J84" s="391">
        <f t="shared" si="22"/>
        <v>40224.167999999998</v>
      </c>
      <c r="K84" s="221">
        <v>642.245</v>
      </c>
      <c r="L84" s="123">
        <v>577.91</v>
      </c>
      <c r="M84" s="123"/>
      <c r="N84" s="123">
        <v>2874.5889999999999</v>
      </c>
      <c r="O84" s="123">
        <v>1308.6189999999999</v>
      </c>
      <c r="P84" s="123">
        <v>816.13</v>
      </c>
      <c r="Q84" s="21">
        <f t="shared" si="23"/>
        <v>51752.610227224337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53">
        <f t="shared" ref="D85:D86" si="24">D75+D77+D79+D81+D83</f>
        <v>4.1758000000000006</v>
      </c>
      <c r="E85" s="53">
        <f t="shared" ref="E85:E86" si="25">+E75+E77+E79+E81+E83</f>
        <v>6.0194000000000001</v>
      </c>
      <c r="F85" s="390">
        <f t="shared" si="21"/>
        <v>10.1952</v>
      </c>
      <c r="G85" s="53">
        <f t="shared" ref="G85:H86" si="26">+G75+G77+G79+G81+G83</f>
        <v>3.2753999999999999</v>
      </c>
      <c r="H85" s="72">
        <f t="shared" si="26"/>
        <v>137.41210000000001</v>
      </c>
      <c r="I85" s="66"/>
      <c r="J85" s="390">
        <f t="shared" si="22"/>
        <v>137.41210000000001</v>
      </c>
      <c r="K85" s="72">
        <f>+K75+K77+K79+K81+K83</f>
        <v>21.4604</v>
      </c>
      <c r="L85" s="53">
        <f t="shared" ref="L85:P86" si="27">+L75+L77+L79+L81+L83</f>
        <v>2.1962000000000002</v>
      </c>
      <c r="M85" s="53">
        <f t="shared" si="27"/>
        <v>0.1172</v>
      </c>
      <c r="N85" s="53">
        <f t="shared" si="27"/>
        <v>5.8150999999999993</v>
      </c>
      <c r="O85" s="53">
        <f t="shared" si="27"/>
        <v>5.327</v>
      </c>
      <c r="P85" s="53">
        <f t="shared" si="27"/>
        <v>3.7305999999999999</v>
      </c>
      <c r="Q85" s="16">
        <f t="shared" si="23"/>
        <v>189.5292</v>
      </c>
      <c r="R85" s="25"/>
    </row>
    <row r="86" spans="1:18">
      <c r="A86" s="24"/>
      <c r="B86" s="400"/>
      <c r="C86" s="36" t="s">
        <v>13</v>
      </c>
      <c r="D86" s="123">
        <f t="shared" si="24"/>
        <v>7832.9704155999007</v>
      </c>
      <c r="E86" s="123">
        <f t="shared" si="25"/>
        <v>7298.4549999999999</v>
      </c>
      <c r="F86" s="391">
        <f t="shared" si="21"/>
        <v>15131.425415599901</v>
      </c>
      <c r="G86" s="123">
        <f t="shared" si="26"/>
        <v>5414.5260000000007</v>
      </c>
      <c r="H86" s="199">
        <f t="shared" si="26"/>
        <v>52722.525999999998</v>
      </c>
      <c r="I86" s="32"/>
      <c r="J86" s="391">
        <f t="shared" si="22"/>
        <v>52722.525999999998</v>
      </c>
      <c r="K86" s="199">
        <f>+K76+K78+K80+K82+K84</f>
        <v>15409.974</v>
      </c>
      <c r="L86" s="123">
        <f t="shared" si="27"/>
        <v>2366.6990000000001</v>
      </c>
      <c r="M86" s="123">
        <f t="shared" si="27"/>
        <v>49.773000000000003</v>
      </c>
      <c r="N86" s="123">
        <f t="shared" si="27"/>
        <v>6726.1970000000001</v>
      </c>
      <c r="O86" s="123">
        <f t="shared" si="27"/>
        <v>6494.4849999999997</v>
      </c>
      <c r="P86" s="123">
        <f t="shared" si="27"/>
        <v>6104.42</v>
      </c>
      <c r="Q86" s="21">
        <f t="shared" si="23"/>
        <v>110420.0254155999</v>
      </c>
      <c r="R86" s="25"/>
    </row>
    <row r="87" spans="1:18">
      <c r="A87" s="401" t="s">
        <v>64</v>
      </c>
      <c r="B87" s="402"/>
      <c r="C87" s="34" t="s">
        <v>11</v>
      </c>
      <c r="D87" s="75">
        <v>0.30230000000000001</v>
      </c>
      <c r="E87" s="75">
        <v>1.0036</v>
      </c>
      <c r="F87" s="390">
        <f t="shared" si="21"/>
        <v>1.3059000000000001</v>
      </c>
      <c r="G87" s="409">
        <v>6.1105999999999998</v>
      </c>
      <c r="H87" s="206">
        <v>15.351800000000001</v>
      </c>
      <c r="I87" s="169"/>
      <c r="J87" s="390">
        <f t="shared" si="22"/>
        <v>15.351800000000001</v>
      </c>
      <c r="K87" s="220">
        <v>5.0434999999999999</v>
      </c>
      <c r="L87" s="53">
        <v>5.4242999999999997</v>
      </c>
      <c r="M87" s="53"/>
      <c r="N87" s="53">
        <v>3.61E-2</v>
      </c>
      <c r="O87" s="53">
        <v>2.0899999999999998E-2</v>
      </c>
      <c r="P87" s="53">
        <v>1.1317999999999999</v>
      </c>
      <c r="Q87" s="16">
        <f t="shared" si="23"/>
        <v>34.424899999999994</v>
      </c>
      <c r="R87" s="25"/>
    </row>
    <row r="88" spans="1:18">
      <c r="A88" s="403"/>
      <c r="B88" s="404"/>
      <c r="C88" s="36" t="s">
        <v>13</v>
      </c>
      <c r="D88" s="76">
        <v>327.85203623002195</v>
      </c>
      <c r="E88" s="76">
        <v>1054.2719999999999</v>
      </c>
      <c r="F88" s="391">
        <f t="shared" si="21"/>
        <v>1382.1240362300218</v>
      </c>
      <c r="G88" s="410">
        <v>6880.0680000000002</v>
      </c>
      <c r="H88" s="207">
        <v>13257.328</v>
      </c>
      <c r="I88" s="170"/>
      <c r="J88" s="391">
        <f t="shared" si="22"/>
        <v>13257.328</v>
      </c>
      <c r="K88" s="221">
        <v>4117.8940000000002</v>
      </c>
      <c r="L88" s="123">
        <v>6229.1970000000001</v>
      </c>
      <c r="M88" s="123"/>
      <c r="N88" s="123">
        <v>38.609000000000002</v>
      </c>
      <c r="O88" s="123">
        <v>13.766</v>
      </c>
      <c r="P88" s="123">
        <v>1073.335</v>
      </c>
      <c r="Q88" s="21">
        <f t="shared" si="23"/>
        <v>32992.321036230023</v>
      </c>
      <c r="R88" s="25"/>
    </row>
    <row r="89" spans="1:18">
      <c r="A89" s="401" t="s">
        <v>65</v>
      </c>
      <c r="B89" s="402"/>
      <c r="C89" s="34" t="s">
        <v>11</v>
      </c>
      <c r="D89" s="75">
        <v>3.7000000000000002E-3</v>
      </c>
      <c r="E89" s="75"/>
      <c r="F89" s="390">
        <f t="shared" si="21"/>
        <v>3.7000000000000002E-3</v>
      </c>
      <c r="G89" s="409">
        <v>0</v>
      </c>
      <c r="H89" s="206"/>
      <c r="I89" s="169"/>
      <c r="J89" s="390">
        <f t="shared" si="22"/>
        <v>0</v>
      </c>
      <c r="K89" s="220"/>
      <c r="L89" s="53">
        <v>0.158</v>
      </c>
      <c r="M89" s="53"/>
      <c r="N89" s="53"/>
      <c r="O89" s="53"/>
      <c r="P89" s="53"/>
      <c r="Q89" s="16">
        <f t="shared" si="23"/>
        <v>0.16170000000000001</v>
      </c>
      <c r="R89" s="25"/>
    </row>
    <row r="90" spans="1:18">
      <c r="A90" s="403"/>
      <c r="B90" s="404"/>
      <c r="C90" s="36" t="s">
        <v>13</v>
      </c>
      <c r="D90" s="76">
        <v>3.1080003434565238</v>
      </c>
      <c r="E90" s="76"/>
      <c r="F90" s="391">
        <f t="shared" si="21"/>
        <v>3.1080003434565238</v>
      </c>
      <c r="G90" s="410">
        <v>2.31</v>
      </c>
      <c r="H90" s="207"/>
      <c r="I90" s="170"/>
      <c r="J90" s="391">
        <f t="shared" si="22"/>
        <v>0</v>
      </c>
      <c r="K90" s="221"/>
      <c r="L90" s="123">
        <v>73.394999999999996</v>
      </c>
      <c r="M90" s="123"/>
      <c r="N90" s="123"/>
      <c r="O90" s="123"/>
      <c r="P90" s="123"/>
      <c r="Q90" s="21">
        <f t="shared" si="23"/>
        <v>78.813000343456523</v>
      </c>
      <c r="R90" s="25"/>
    </row>
    <row r="91" spans="1:18">
      <c r="A91" s="401" t="s">
        <v>66</v>
      </c>
      <c r="B91" s="402"/>
      <c r="C91" s="34" t="s">
        <v>11</v>
      </c>
      <c r="D91" s="75"/>
      <c r="E91" s="75">
        <v>0.21659999999999999</v>
      </c>
      <c r="F91" s="390">
        <f t="shared" si="21"/>
        <v>0.21659999999999999</v>
      </c>
      <c r="G91" s="409"/>
      <c r="H91" s="206">
        <v>1.14E-2</v>
      </c>
      <c r="I91" s="169"/>
      <c r="J91" s="390">
        <f t="shared" si="22"/>
        <v>1.14E-2</v>
      </c>
      <c r="K91" s="220"/>
      <c r="L91" s="53"/>
      <c r="M91" s="53"/>
      <c r="N91" s="53"/>
      <c r="O91" s="53"/>
      <c r="P91" s="53"/>
      <c r="Q91" s="16">
        <f t="shared" si="23"/>
        <v>0.22799999999999998</v>
      </c>
      <c r="R91" s="25"/>
    </row>
    <row r="92" spans="1:18">
      <c r="A92" s="403"/>
      <c r="B92" s="404"/>
      <c r="C92" s="36" t="s">
        <v>13</v>
      </c>
      <c r="D92" s="76"/>
      <c r="E92" s="76">
        <v>86.405000000000001</v>
      </c>
      <c r="F92" s="391">
        <f t="shared" si="21"/>
        <v>86.405000000000001</v>
      </c>
      <c r="G92" s="410"/>
      <c r="H92" s="207">
        <v>36.287999999999997</v>
      </c>
      <c r="I92" s="170"/>
      <c r="J92" s="391">
        <f t="shared" si="22"/>
        <v>36.287999999999997</v>
      </c>
      <c r="K92" s="221"/>
      <c r="L92" s="123"/>
      <c r="M92" s="123"/>
      <c r="N92" s="123"/>
      <c r="O92" s="123"/>
      <c r="P92" s="123"/>
      <c r="Q92" s="21">
        <f t="shared" si="23"/>
        <v>122.693</v>
      </c>
      <c r="R92" s="25"/>
    </row>
    <row r="93" spans="1:18">
      <c r="A93" s="401" t="s">
        <v>67</v>
      </c>
      <c r="B93" s="402"/>
      <c r="C93" s="34" t="s">
        <v>11</v>
      </c>
      <c r="D93" s="75"/>
      <c r="E93" s="75">
        <v>2.8824000000000001</v>
      </c>
      <c r="F93" s="390">
        <f t="shared" si="21"/>
        <v>2.8824000000000001</v>
      </c>
      <c r="G93" s="409"/>
      <c r="H93" s="206">
        <v>6.8685999999999998</v>
      </c>
      <c r="I93" s="169"/>
      <c r="J93" s="390">
        <f t="shared" si="22"/>
        <v>6.8685999999999998</v>
      </c>
      <c r="K93" s="220">
        <v>0.32100000000000001</v>
      </c>
      <c r="L93" s="53"/>
      <c r="M93" s="53"/>
      <c r="N93" s="53"/>
      <c r="O93" s="53"/>
      <c r="P93" s="53"/>
      <c r="Q93" s="16">
        <f t="shared" si="23"/>
        <v>10.071999999999999</v>
      </c>
      <c r="R93" s="25"/>
    </row>
    <row r="94" spans="1:18">
      <c r="A94" s="403"/>
      <c r="B94" s="404"/>
      <c r="C94" s="36" t="s">
        <v>13</v>
      </c>
      <c r="D94" s="76"/>
      <c r="E94" s="76">
        <v>4767.2070000000003</v>
      </c>
      <c r="F94" s="391">
        <f t="shared" si="21"/>
        <v>4767.2070000000003</v>
      </c>
      <c r="G94" s="410"/>
      <c r="H94" s="207">
        <v>10863.057000000001</v>
      </c>
      <c r="I94" s="170"/>
      <c r="J94" s="391">
        <f t="shared" si="22"/>
        <v>10863.057000000001</v>
      </c>
      <c r="K94" s="221">
        <v>169.80699999999999</v>
      </c>
      <c r="L94" s="123"/>
      <c r="M94" s="123"/>
      <c r="N94" s="123"/>
      <c r="O94" s="123"/>
      <c r="P94" s="123"/>
      <c r="Q94" s="21">
        <f t="shared" si="23"/>
        <v>15800.071000000002</v>
      </c>
      <c r="R94" s="25"/>
    </row>
    <row r="95" spans="1:18">
      <c r="A95" s="401" t="s">
        <v>68</v>
      </c>
      <c r="B95" s="402"/>
      <c r="C95" s="34" t="s">
        <v>11</v>
      </c>
      <c r="D95" s="75"/>
      <c r="E95" s="75"/>
      <c r="F95" s="390">
        <f t="shared" si="21"/>
        <v>0</v>
      </c>
      <c r="G95" s="409"/>
      <c r="H95" s="206">
        <v>4.0000000000000002E-4</v>
      </c>
      <c r="I95" s="169"/>
      <c r="J95" s="390">
        <f t="shared" si="22"/>
        <v>4.0000000000000002E-4</v>
      </c>
      <c r="K95" s="220"/>
      <c r="L95" s="53"/>
      <c r="M95" s="53"/>
      <c r="N95" s="53"/>
      <c r="O95" s="53"/>
      <c r="P95" s="53"/>
      <c r="Q95" s="16">
        <f t="shared" si="23"/>
        <v>4.0000000000000002E-4</v>
      </c>
      <c r="R95" s="25"/>
    </row>
    <row r="96" spans="1:18">
      <c r="A96" s="403"/>
      <c r="B96" s="404"/>
      <c r="C96" s="36" t="s">
        <v>13</v>
      </c>
      <c r="D96" s="76"/>
      <c r="E96" s="76"/>
      <c r="F96" s="391">
        <f t="shared" si="21"/>
        <v>0</v>
      </c>
      <c r="G96" s="410"/>
      <c r="H96" s="207">
        <v>0.29399999999999998</v>
      </c>
      <c r="I96" s="170"/>
      <c r="J96" s="391">
        <f t="shared" si="22"/>
        <v>0.29399999999999998</v>
      </c>
      <c r="K96" s="221"/>
      <c r="L96" s="123"/>
      <c r="M96" s="123"/>
      <c r="N96" s="123"/>
      <c r="O96" s="123"/>
      <c r="P96" s="123"/>
      <c r="Q96" s="21">
        <f t="shared" si="23"/>
        <v>0.29399999999999998</v>
      </c>
      <c r="R96" s="25"/>
    </row>
    <row r="97" spans="1:18">
      <c r="A97" s="401" t="s">
        <v>69</v>
      </c>
      <c r="B97" s="402"/>
      <c r="C97" s="34" t="s">
        <v>11</v>
      </c>
      <c r="D97" s="75"/>
      <c r="E97" s="75"/>
      <c r="F97" s="390">
        <f t="shared" si="21"/>
        <v>0</v>
      </c>
      <c r="G97" s="409">
        <v>0.02</v>
      </c>
      <c r="H97" s="206"/>
      <c r="I97" s="169"/>
      <c r="J97" s="390">
        <f t="shared" si="22"/>
        <v>0</v>
      </c>
      <c r="K97" s="220"/>
      <c r="L97" s="53"/>
      <c r="M97" s="53"/>
      <c r="N97" s="53"/>
      <c r="O97" s="53"/>
      <c r="P97" s="53"/>
      <c r="Q97" s="16">
        <f t="shared" si="23"/>
        <v>0.02</v>
      </c>
      <c r="R97" s="25"/>
    </row>
    <row r="98" spans="1:18">
      <c r="A98" s="403"/>
      <c r="B98" s="404"/>
      <c r="C98" s="36" t="s">
        <v>13</v>
      </c>
      <c r="D98" s="76"/>
      <c r="E98" s="76"/>
      <c r="F98" s="391">
        <f t="shared" si="21"/>
        <v>0</v>
      </c>
      <c r="G98" s="410">
        <v>15.645</v>
      </c>
      <c r="H98" s="207"/>
      <c r="I98" s="170"/>
      <c r="J98" s="391">
        <f t="shared" si="22"/>
        <v>0</v>
      </c>
      <c r="K98" s="221"/>
      <c r="L98" s="123"/>
      <c r="M98" s="123"/>
      <c r="N98" s="123"/>
      <c r="O98" s="123"/>
      <c r="P98" s="123"/>
      <c r="Q98" s="21">
        <f t="shared" si="23"/>
        <v>15.645</v>
      </c>
      <c r="R98" s="25"/>
    </row>
    <row r="99" spans="1:18">
      <c r="A99" s="401" t="s">
        <v>70</v>
      </c>
      <c r="B99" s="402"/>
      <c r="C99" s="34" t="s">
        <v>11</v>
      </c>
      <c r="D99" s="75">
        <v>2.2593999999999999</v>
      </c>
      <c r="E99" s="75">
        <v>1483.5459000000001</v>
      </c>
      <c r="F99" s="390">
        <f t="shared" si="21"/>
        <v>1485.8053</v>
      </c>
      <c r="G99" s="409">
        <v>46.276400000000002</v>
      </c>
      <c r="H99" s="206">
        <v>255.91370000000001</v>
      </c>
      <c r="I99" s="169"/>
      <c r="J99" s="390">
        <f t="shared" si="22"/>
        <v>255.91370000000001</v>
      </c>
      <c r="K99" s="220">
        <v>48.988</v>
      </c>
      <c r="L99" s="53">
        <v>2.8637999999999999</v>
      </c>
      <c r="M99" s="53">
        <v>0.52439999999999998</v>
      </c>
      <c r="N99" s="53">
        <v>7.7832999999999997</v>
      </c>
      <c r="O99" s="53">
        <v>1.5329999999999999</v>
      </c>
      <c r="P99" s="53">
        <v>3.9211999999999998</v>
      </c>
      <c r="Q99" s="16">
        <f t="shared" si="23"/>
        <v>1853.6091000000001</v>
      </c>
      <c r="R99" s="25"/>
    </row>
    <row r="100" spans="1:18">
      <c r="A100" s="403"/>
      <c r="B100" s="404"/>
      <c r="C100" s="36" t="s">
        <v>13</v>
      </c>
      <c r="D100" s="76">
        <v>8745.7008664632176</v>
      </c>
      <c r="E100" s="76">
        <v>478934.11599999998</v>
      </c>
      <c r="F100" s="391">
        <f t="shared" si="21"/>
        <v>487679.81686646322</v>
      </c>
      <c r="G100" s="410">
        <v>6755.38</v>
      </c>
      <c r="H100" s="207">
        <v>62062.483</v>
      </c>
      <c r="I100" s="170"/>
      <c r="J100" s="391">
        <f t="shared" si="22"/>
        <v>62062.483</v>
      </c>
      <c r="K100" s="221">
        <v>8165.0569999999998</v>
      </c>
      <c r="L100" s="123">
        <v>1180.992</v>
      </c>
      <c r="M100" s="123">
        <v>164.08799999999999</v>
      </c>
      <c r="N100" s="123">
        <v>6173.1369999999997</v>
      </c>
      <c r="O100" s="123">
        <v>1733.5830000000001</v>
      </c>
      <c r="P100" s="123">
        <v>3401.56</v>
      </c>
      <c r="Q100" s="21">
        <f t="shared" si="23"/>
        <v>577316.09686646319</v>
      </c>
      <c r="R100" s="25"/>
    </row>
    <row r="101" spans="1:18">
      <c r="A101" s="405" t="s">
        <v>71</v>
      </c>
      <c r="B101" s="406"/>
      <c r="C101" s="34" t="s">
        <v>11</v>
      </c>
      <c r="D101" s="53">
        <f>D8+D10+D22+D28+D36+D38+D40+D42+D44+D46+D48+D50+D52+D58+D73+D85+D87+D89+D91+D93+D95+D97+D99</f>
        <v>234.24820000000003</v>
      </c>
      <c r="E101" s="53">
        <f>+E8+E10+E22+E28+E36+E38+E40+E42+E44+E46+E48+E50+E52+E58+E73+E85+E87+E89+E91+E93+E95+E97+E99</f>
        <v>2425.4929999999999</v>
      </c>
      <c r="F101" s="390">
        <f t="shared" si="21"/>
        <v>2659.7411999999999</v>
      </c>
      <c r="G101" s="53">
        <f>+G8+G10+G22+G28+G36+G38+G40+G42+G44+G46+G48+G50+G52+G58+G73+G85+G87+G89+G91+G93+G95+G97+G99</f>
        <v>7465.4811</v>
      </c>
      <c r="H101" s="72">
        <f>+H8+H10+H22+H28+H36+H38+H40+H42+H44+H46+H48+H50+H52+H58+H73+H85+H87+H89+H91+H93+H95+H97+H99</f>
        <v>3629.1674999999991</v>
      </c>
      <c r="I101" s="66"/>
      <c r="J101" s="390">
        <f t="shared" si="22"/>
        <v>3629.1674999999991</v>
      </c>
      <c r="K101" s="72">
        <f t="shared" ref="K101:P102" si="28">+K8+K10+K22+K28+K36+K38+K40+K42+K44+K46+K48+K50+K52+K58+K73+K85+K87+K89+K91+K93+K95+K97+K99</f>
        <v>2981.4984000000004</v>
      </c>
      <c r="L101" s="53">
        <f t="shared" si="28"/>
        <v>102.29655</v>
      </c>
      <c r="M101" s="53">
        <f t="shared" si="28"/>
        <v>0.64159999999999995</v>
      </c>
      <c r="N101" s="53">
        <f t="shared" si="28"/>
        <v>13.66</v>
      </c>
      <c r="O101" s="53">
        <f t="shared" si="28"/>
        <v>7.0208999999999993</v>
      </c>
      <c r="P101" s="53">
        <f t="shared" si="28"/>
        <v>10.1065</v>
      </c>
      <c r="Q101" s="16">
        <f t="shared" si="23"/>
        <v>16869.61375</v>
      </c>
      <c r="R101" s="25"/>
    </row>
    <row r="102" spans="1:18">
      <c r="A102" s="407"/>
      <c r="B102" s="408"/>
      <c r="C102" s="36" t="s">
        <v>13</v>
      </c>
      <c r="D102" s="123">
        <f>D9+D11+D23+D29+D37+D39+D41+D43+D45+D47+D49+D51+D53+D59+D74+D86+D88+D90+D92+D94+D96+D98+D100</f>
        <v>290302.64293054229</v>
      </c>
      <c r="E102" s="123">
        <f>+E9+E11+E23+E29+E37+E39+E41+E43+E45+E47+E49+E51+E53+E59+E74+E86+E88+E90+E92+E94+E96+E98+E100</f>
        <v>786175.37000000011</v>
      </c>
      <c r="F102" s="391">
        <f t="shared" si="21"/>
        <v>1076478.0129305425</v>
      </c>
      <c r="G102" s="123">
        <f>+G9+G11+G23+G29+G37+G39+G41+G43+G45+G47+G49+G51+G53+G59+G74+G86+G88+G90+G92+G94+G96+G98+G100</f>
        <v>2227599.1880000001</v>
      </c>
      <c r="H102" s="199">
        <f>+H9+H11+H23+H29+H37+H39+H41+H43+H45+H47+H49+H51+H53+H59+H74+H86+H88+H90+H92+H94+H96+H98+H100</f>
        <v>707514.80299999996</v>
      </c>
      <c r="I102" s="32"/>
      <c r="J102" s="391">
        <f t="shared" si="22"/>
        <v>707514.80299999996</v>
      </c>
      <c r="K102" s="199">
        <f t="shared" si="28"/>
        <v>588931.74100000004</v>
      </c>
      <c r="L102" s="123">
        <f t="shared" si="28"/>
        <v>29868.977999999999</v>
      </c>
      <c r="M102" s="123">
        <f t="shared" si="28"/>
        <v>213.86099999999999</v>
      </c>
      <c r="N102" s="123">
        <f t="shared" si="28"/>
        <v>12960.835999999999</v>
      </c>
      <c r="O102" s="123">
        <f t="shared" si="28"/>
        <v>8272.8209999999999</v>
      </c>
      <c r="P102" s="123">
        <f t="shared" si="28"/>
        <v>11110.205</v>
      </c>
      <c r="Q102" s="21">
        <f t="shared" si="23"/>
        <v>4662950.4459305424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75"/>
      <c r="E103" s="75"/>
      <c r="F103" s="390">
        <f t="shared" si="21"/>
        <v>0</v>
      </c>
      <c r="G103" s="409"/>
      <c r="H103" s="206">
        <v>2.5344000000000002</v>
      </c>
      <c r="I103" s="169"/>
      <c r="J103" s="390">
        <f t="shared" si="22"/>
        <v>2.5344000000000002</v>
      </c>
      <c r="K103" s="220">
        <v>8.1900000000000001E-2</v>
      </c>
      <c r="L103" s="53"/>
      <c r="M103" s="53"/>
      <c r="N103" s="53"/>
      <c r="O103" s="53"/>
      <c r="P103" s="53"/>
      <c r="Q103" s="16">
        <f t="shared" si="23"/>
        <v>2.6163000000000003</v>
      </c>
      <c r="R103" s="25"/>
    </row>
    <row r="104" spans="1:18">
      <c r="A104" s="12" t="s">
        <v>0</v>
      </c>
      <c r="B104" s="397"/>
      <c r="C104" s="36" t="s">
        <v>13</v>
      </c>
      <c r="D104" s="76"/>
      <c r="E104" s="76"/>
      <c r="F104" s="391">
        <f t="shared" si="21"/>
        <v>0</v>
      </c>
      <c r="G104" s="410"/>
      <c r="H104" s="207">
        <v>4824.5839999999998</v>
      </c>
      <c r="I104" s="170"/>
      <c r="J104" s="391">
        <f t="shared" si="22"/>
        <v>4824.5839999999998</v>
      </c>
      <c r="K104" s="221">
        <v>363.04899999999998</v>
      </c>
      <c r="L104" s="123"/>
      <c r="M104" s="123"/>
      <c r="N104" s="123"/>
      <c r="O104" s="123"/>
      <c r="P104" s="123"/>
      <c r="Q104" s="21">
        <f t="shared" si="23"/>
        <v>5187.6329999999998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75">
        <v>1.3238000000000001</v>
      </c>
      <c r="E105" s="75">
        <v>2.1105999999999998</v>
      </c>
      <c r="F105" s="390">
        <f t="shared" si="21"/>
        <v>3.4344000000000001</v>
      </c>
      <c r="G105" s="409">
        <v>2.2806999999999999</v>
      </c>
      <c r="H105" s="206">
        <v>24.660399999999999</v>
      </c>
      <c r="I105" s="169"/>
      <c r="J105" s="390">
        <f t="shared" si="22"/>
        <v>24.660399999999999</v>
      </c>
      <c r="K105" s="220">
        <v>1.5185999999999999</v>
      </c>
      <c r="L105" s="53">
        <v>3.63</v>
      </c>
      <c r="M105" s="53"/>
      <c r="N105" s="53">
        <v>1.1299999999999999E-2</v>
      </c>
      <c r="O105" s="53">
        <v>0.69369999999999998</v>
      </c>
      <c r="P105" s="53">
        <v>0.12180000000000001</v>
      </c>
      <c r="Q105" s="16">
        <f t="shared" si="23"/>
        <v>36.350899999999996</v>
      </c>
      <c r="R105" s="25"/>
    </row>
    <row r="106" spans="1:18">
      <c r="A106" s="17" t="s">
        <v>0</v>
      </c>
      <c r="B106" s="397"/>
      <c r="C106" s="36" t="s">
        <v>13</v>
      </c>
      <c r="D106" s="76">
        <v>539.45855961407369</v>
      </c>
      <c r="E106" s="76">
        <v>494.58300000000003</v>
      </c>
      <c r="F106" s="391">
        <f t="shared" si="21"/>
        <v>1034.0415596140738</v>
      </c>
      <c r="G106" s="410">
        <v>1996.989</v>
      </c>
      <c r="H106" s="207">
        <v>8056.9629999999997</v>
      </c>
      <c r="I106" s="170"/>
      <c r="J106" s="391">
        <f t="shared" si="22"/>
        <v>8056.9629999999997</v>
      </c>
      <c r="K106" s="221">
        <v>594.98099999999999</v>
      </c>
      <c r="L106" s="123">
        <v>2412.681</v>
      </c>
      <c r="M106" s="123"/>
      <c r="N106" s="123">
        <v>6.657</v>
      </c>
      <c r="O106" s="123">
        <v>472.30599999999998</v>
      </c>
      <c r="P106" s="123">
        <v>61.55</v>
      </c>
      <c r="Q106" s="21">
        <f t="shared" si="23"/>
        <v>14636.168559614072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75">
        <v>0.36499999999999999</v>
      </c>
      <c r="E107" s="75">
        <v>628.51710000000003</v>
      </c>
      <c r="F107" s="390">
        <f t="shared" si="21"/>
        <v>628.88210000000004</v>
      </c>
      <c r="G107" s="409">
        <v>19.0199</v>
      </c>
      <c r="H107" s="206">
        <v>2005.1774</v>
      </c>
      <c r="I107" s="169"/>
      <c r="J107" s="390">
        <f t="shared" si="22"/>
        <v>2005.1774</v>
      </c>
      <c r="K107" s="220">
        <v>220.21449999999999</v>
      </c>
      <c r="L107" s="53">
        <v>0.74150000000000005</v>
      </c>
      <c r="M107" s="53"/>
      <c r="N107" s="53"/>
      <c r="O107" s="53"/>
      <c r="P107" s="53"/>
      <c r="Q107" s="16">
        <f t="shared" si="23"/>
        <v>2874.0354000000002</v>
      </c>
      <c r="R107" s="25"/>
    </row>
    <row r="108" spans="1:18">
      <c r="A108" s="17"/>
      <c r="B108" s="397"/>
      <c r="C108" s="36" t="s">
        <v>13</v>
      </c>
      <c r="D108" s="76">
        <v>219.03002420440231</v>
      </c>
      <c r="E108" s="76">
        <v>125309.65</v>
      </c>
      <c r="F108" s="391">
        <f t="shared" si="21"/>
        <v>125528.6800242044</v>
      </c>
      <c r="G108" s="410">
        <v>6803.4620000000004</v>
      </c>
      <c r="H108" s="207">
        <v>386065.48300000001</v>
      </c>
      <c r="I108" s="170"/>
      <c r="J108" s="391">
        <f t="shared" si="22"/>
        <v>386065.48300000001</v>
      </c>
      <c r="K108" s="221">
        <v>44062.885999999999</v>
      </c>
      <c r="L108" s="123">
        <v>287.85199999999998</v>
      </c>
      <c r="M108" s="123"/>
      <c r="N108" s="123"/>
      <c r="O108" s="123"/>
      <c r="P108" s="123"/>
      <c r="Q108" s="21">
        <f t="shared" si="23"/>
        <v>562748.36302420427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75"/>
      <c r="E109" s="75">
        <v>0.156</v>
      </c>
      <c r="F109" s="390">
        <f t="shared" si="21"/>
        <v>0.156</v>
      </c>
      <c r="G109" s="409">
        <v>8.4000000000000005E-2</v>
      </c>
      <c r="H109" s="206">
        <v>0.3982</v>
      </c>
      <c r="I109" s="169"/>
      <c r="J109" s="390">
        <f t="shared" si="22"/>
        <v>0.3982</v>
      </c>
      <c r="K109" s="220">
        <v>4.7999999999999996E-3</v>
      </c>
      <c r="L109" s="53">
        <v>1.78E-2</v>
      </c>
      <c r="M109" s="53"/>
      <c r="N109" s="53">
        <v>7.7999999999999996E-3</v>
      </c>
      <c r="O109" s="53"/>
      <c r="P109" s="53">
        <v>0.13039999999999999</v>
      </c>
      <c r="Q109" s="16">
        <f t="shared" si="23"/>
        <v>0.79900000000000004</v>
      </c>
      <c r="R109" s="25"/>
    </row>
    <row r="110" spans="1:18">
      <c r="A110" s="17"/>
      <c r="B110" s="397"/>
      <c r="C110" s="36" t="s">
        <v>13</v>
      </c>
      <c r="D110" s="76"/>
      <c r="E110" s="76">
        <v>699.20600000000002</v>
      </c>
      <c r="F110" s="391">
        <f t="shared" si="21"/>
        <v>699.20600000000002</v>
      </c>
      <c r="G110" s="410">
        <v>39.725999999999999</v>
      </c>
      <c r="H110" s="207">
        <v>1045.92</v>
      </c>
      <c r="I110" s="170"/>
      <c r="J110" s="391">
        <f t="shared" si="22"/>
        <v>1045.92</v>
      </c>
      <c r="K110" s="221">
        <v>7.056</v>
      </c>
      <c r="L110" s="123">
        <v>10.124000000000001</v>
      </c>
      <c r="M110" s="123"/>
      <c r="N110" s="123">
        <v>2.7629999999999999</v>
      </c>
      <c r="O110" s="123"/>
      <c r="P110" s="123">
        <v>52.16</v>
      </c>
      <c r="Q110" s="21">
        <f t="shared" si="23"/>
        <v>1856.9550000000002</v>
      </c>
      <c r="R110" s="25"/>
    </row>
    <row r="111" spans="1:18">
      <c r="A111" s="17"/>
      <c r="B111" s="396" t="s">
        <v>78</v>
      </c>
      <c r="C111" s="34" t="s">
        <v>11</v>
      </c>
      <c r="D111" s="75">
        <v>0.62839999999999996</v>
      </c>
      <c r="E111" s="75">
        <v>0.97219999999999995</v>
      </c>
      <c r="F111" s="390">
        <f t="shared" si="21"/>
        <v>1.6006</v>
      </c>
      <c r="G111" s="409">
        <v>0.17219999999999999</v>
      </c>
      <c r="H111" s="206">
        <v>3.089</v>
      </c>
      <c r="I111" s="169"/>
      <c r="J111" s="390">
        <f t="shared" si="22"/>
        <v>3.089</v>
      </c>
      <c r="K111" s="220">
        <v>0.17180000000000001</v>
      </c>
      <c r="L111" s="53">
        <v>0.2077</v>
      </c>
      <c r="M111" s="53">
        <v>0.1283</v>
      </c>
      <c r="N111" s="53">
        <v>1.4015</v>
      </c>
      <c r="O111" s="53">
        <v>4.5999999999999999E-3</v>
      </c>
      <c r="P111" s="53">
        <v>5.1223999999999998</v>
      </c>
      <c r="Q111" s="16">
        <f t="shared" si="23"/>
        <v>11.898099999999999</v>
      </c>
      <c r="R111" s="25"/>
    </row>
    <row r="112" spans="1:18">
      <c r="A112" s="17"/>
      <c r="B112" s="397"/>
      <c r="C112" s="36" t="s">
        <v>13</v>
      </c>
      <c r="D112" s="76">
        <v>300.06903315979906</v>
      </c>
      <c r="E112" s="76">
        <v>489.65600000000001</v>
      </c>
      <c r="F112" s="391">
        <f t="shared" si="21"/>
        <v>789.72503315979907</v>
      </c>
      <c r="G112" s="410">
        <v>106.13</v>
      </c>
      <c r="H112" s="207">
        <v>3076.9830000000002</v>
      </c>
      <c r="I112" s="170"/>
      <c r="J112" s="391">
        <f t="shared" si="22"/>
        <v>3076.9830000000002</v>
      </c>
      <c r="K112" s="221">
        <v>219.232</v>
      </c>
      <c r="L112" s="123">
        <v>87.545000000000002</v>
      </c>
      <c r="M112" s="123">
        <v>36.627000000000002</v>
      </c>
      <c r="N112" s="123">
        <v>697.69299999999998</v>
      </c>
      <c r="O112" s="123">
        <v>2.8980000000000001</v>
      </c>
      <c r="P112" s="123">
        <v>1820.85</v>
      </c>
      <c r="Q112" s="21">
        <f t="shared" si="23"/>
        <v>6837.6830331597994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75"/>
      <c r="E113" s="75"/>
      <c r="F113" s="390">
        <f t="shared" si="21"/>
        <v>0</v>
      </c>
      <c r="G113" s="409"/>
      <c r="H113" s="206"/>
      <c r="I113" s="169"/>
      <c r="J113" s="390">
        <f t="shared" si="22"/>
        <v>0</v>
      </c>
      <c r="K113" s="220">
        <v>109.74</v>
      </c>
      <c r="L113" s="53"/>
      <c r="M113" s="53"/>
      <c r="N113" s="53"/>
      <c r="O113" s="53"/>
      <c r="P113" s="53"/>
      <c r="Q113" s="16">
        <f t="shared" si="23"/>
        <v>109.74</v>
      </c>
      <c r="R113" s="25"/>
    </row>
    <row r="114" spans="1:18">
      <c r="A114" s="17"/>
      <c r="B114" s="397"/>
      <c r="C114" s="36" t="s">
        <v>13</v>
      </c>
      <c r="D114" s="76"/>
      <c r="E114" s="76"/>
      <c r="F114" s="391">
        <f t="shared" si="21"/>
        <v>0</v>
      </c>
      <c r="G114" s="410"/>
      <c r="H114" s="207"/>
      <c r="I114" s="170"/>
      <c r="J114" s="391">
        <f t="shared" si="22"/>
        <v>0</v>
      </c>
      <c r="K114" s="221">
        <v>4215.1729999999998</v>
      </c>
      <c r="L114" s="123"/>
      <c r="M114" s="123"/>
      <c r="N114" s="123"/>
      <c r="O114" s="123"/>
      <c r="P114" s="123"/>
      <c r="Q114" s="21">
        <f t="shared" si="23"/>
        <v>4215.1729999999998</v>
      </c>
      <c r="R114" s="25"/>
    </row>
    <row r="115" spans="1:18">
      <c r="A115" s="17"/>
      <c r="B115" s="396" t="s">
        <v>81</v>
      </c>
      <c r="C115" s="34" t="s">
        <v>11</v>
      </c>
      <c r="D115" s="75">
        <v>4.0000000000000001E-3</v>
      </c>
      <c r="E115" s="75">
        <v>5.0000000000000001E-3</v>
      </c>
      <c r="F115" s="390">
        <f t="shared" si="21"/>
        <v>9.0000000000000011E-3</v>
      </c>
      <c r="G115" s="409"/>
      <c r="H115" s="206"/>
      <c r="I115" s="169"/>
      <c r="J115" s="390">
        <f t="shared" si="22"/>
        <v>0</v>
      </c>
      <c r="K115" s="220"/>
      <c r="L115" s="53"/>
      <c r="M115" s="53"/>
      <c r="N115" s="53"/>
      <c r="O115" s="53"/>
      <c r="P115" s="53"/>
      <c r="Q115" s="16">
        <f t="shared" si="23"/>
        <v>9.0000000000000011E-3</v>
      </c>
      <c r="R115" s="25"/>
    </row>
    <row r="116" spans="1:18">
      <c r="A116" s="17"/>
      <c r="B116" s="397"/>
      <c r="C116" s="36" t="s">
        <v>13</v>
      </c>
      <c r="D116" s="76">
        <v>0.73500008122282645</v>
      </c>
      <c r="E116" s="76">
        <v>2.52</v>
      </c>
      <c r="F116" s="391">
        <f t="shared" si="21"/>
        <v>3.2550000812228266</v>
      </c>
      <c r="G116" s="410"/>
      <c r="H116" s="207"/>
      <c r="I116" s="170"/>
      <c r="J116" s="391">
        <f t="shared" si="22"/>
        <v>0</v>
      </c>
      <c r="K116" s="221"/>
      <c r="L116" s="123"/>
      <c r="M116" s="123"/>
      <c r="N116" s="123"/>
      <c r="O116" s="123"/>
      <c r="P116" s="123"/>
      <c r="Q116" s="21">
        <f t="shared" si="23"/>
        <v>3.2550000812228266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75">
        <v>0.27</v>
      </c>
      <c r="E117" s="75">
        <v>1.2E-2</v>
      </c>
      <c r="F117" s="390">
        <f t="shared" si="21"/>
        <v>0.28200000000000003</v>
      </c>
      <c r="G117" s="409"/>
      <c r="H117" s="206">
        <v>1.4E-2</v>
      </c>
      <c r="I117" s="169"/>
      <c r="J117" s="390">
        <f t="shared" si="22"/>
        <v>1.4E-2</v>
      </c>
      <c r="K117" s="220"/>
      <c r="L117" s="53"/>
      <c r="M117" s="53"/>
      <c r="N117" s="53"/>
      <c r="O117" s="53"/>
      <c r="P117" s="53"/>
      <c r="Q117" s="16">
        <f t="shared" si="23"/>
        <v>0.29600000000000004</v>
      </c>
      <c r="R117" s="25"/>
    </row>
    <row r="118" spans="1:18">
      <c r="A118" s="17"/>
      <c r="B118" s="397"/>
      <c r="C118" s="36" t="s">
        <v>13</v>
      </c>
      <c r="D118" s="76">
        <v>260.82002882250015</v>
      </c>
      <c r="E118" s="76">
        <v>5.04</v>
      </c>
      <c r="F118" s="391">
        <f t="shared" si="21"/>
        <v>265.86002882250017</v>
      </c>
      <c r="G118" s="410"/>
      <c r="H118" s="207">
        <v>22.05</v>
      </c>
      <c r="I118" s="170"/>
      <c r="J118" s="391">
        <f t="shared" si="22"/>
        <v>22.05</v>
      </c>
      <c r="K118" s="221"/>
      <c r="L118" s="123"/>
      <c r="M118" s="123"/>
      <c r="N118" s="123"/>
      <c r="O118" s="123"/>
      <c r="P118" s="123"/>
      <c r="Q118" s="21">
        <f t="shared" si="23"/>
        <v>287.91002882250018</v>
      </c>
      <c r="R118" s="25"/>
    </row>
    <row r="119" spans="1:18">
      <c r="A119" s="17"/>
      <c r="B119" s="396" t="s">
        <v>84</v>
      </c>
      <c r="C119" s="34" t="s">
        <v>11</v>
      </c>
      <c r="D119" s="75">
        <v>5.5659999999999998</v>
      </c>
      <c r="E119" s="75">
        <v>0.53939999999999999</v>
      </c>
      <c r="F119" s="390">
        <f t="shared" si="21"/>
        <v>6.1053999999999995</v>
      </c>
      <c r="G119" s="409">
        <v>1.1634</v>
      </c>
      <c r="H119" s="206">
        <v>3.7111000000000001</v>
      </c>
      <c r="I119" s="169"/>
      <c r="J119" s="390">
        <f t="shared" si="22"/>
        <v>3.7111000000000001</v>
      </c>
      <c r="K119" s="220"/>
      <c r="L119" s="53">
        <v>4.6448</v>
      </c>
      <c r="M119" s="53">
        <v>14.4247</v>
      </c>
      <c r="N119" s="53">
        <v>8.9999999999999993E-3</v>
      </c>
      <c r="O119" s="53"/>
      <c r="P119" s="53"/>
      <c r="Q119" s="16">
        <f t="shared" si="23"/>
        <v>30.058399999999999</v>
      </c>
      <c r="R119" s="25"/>
    </row>
    <row r="120" spans="1:18">
      <c r="A120" s="17"/>
      <c r="B120" s="397"/>
      <c r="C120" s="36" t="s">
        <v>13</v>
      </c>
      <c r="D120" s="76">
        <v>3346.1088697692385</v>
      </c>
      <c r="E120" s="76">
        <v>379.19099999999997</v>
      </c>
      <c r="F120" s="391">
        <f t="shared" si="21"/>
        <v>3725.2998697692383</v>
      </c>
      <c r="G120" s="410">
        <v>448.41399999999999</v>
      </c>
      <c r="H120" s="207">
        <v>2283.44</v>
      </c>
      <c r="I120" s="170"/>
      <c r="J120" s="391">
        <f t="shared" si="22"/>
        <v>2283.44</v>
      </c>
      <c r="K120" s="221"/>
      <c r="L120" s="123">
        <v>1790.442</v>
      </c>
      <c r="M120" s="123">
        <v>24689.539000000001</v>
      </c>
      <c r="N120" s="123">
        <v>10.542</v>
      </c>
      <c r="O120" s="123"/>
      <c r="P120" s="123"/>
      <c r="Q120" s="21">
        <f t="shared" si="23"/>
        <v>32947.676869769239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75">
        <v>2.0994000000000002</v>
      </c>
      <c r="E121" s="75">
        <v>6.0000000000000001E-3</v>
      </c>
      <c r="F121" s="390">
        <f t="shared" si="21"/>
        <v>2.1053999999999999</v>
      </c>
      <c r="G121" s="409">
        <v>3.8399999999999997E-2</v>
      </c>
      <c r="H121" s="206">
        <v>0.70760000000000001</v>
      </c>
      <c r="I121" s="169"/>
      <c r="J121" s="390">
        <f t="shared" si="22"/>
        <v>0.70760000000000001</v>
      </c>
      <c r="K121" s="220">
        <v>0.80530000000000002</v>
      </c>
      <c r="L121" s="53">
        <v>4.2200000000000001E-2</v>
      </c>
      <c r="M121" s="53">
        <v>0.60640000000000005</v>
      </c>
      <c r="N121" s="53"/>
      <c r="O121" s="53">
        <v>6.0199999999999997E-2</v>
      </c>
      <c r="P121" s="53">
        <v>0.11700000000000001</v>
      </c>
      <c r="Q121" s="16">
        <f t="shared" si="23"/>
        <v>4.4824999999999999</v>
      </c>
      <c r="R121" s="25"/>
    </row>
    <row r="122" spans="1:18">
      <c r="A122" s="25"/>
      <c r="B122" s="397"/>
      <c r="C122" s="36" t="s">
        <v>13</v>
      </c>
      <c r="D122" s="76">
        <v>2675.1325456215</v>
      </c>
      <c r="E122" s="76">
        <v>2.93</v>
      </c>
      <c r="F122" s="391">
        <f t="shared" si="21"/>
        <v>2678.0625456214998</v>
      </c>
      <c r="G122" s="410">
        <v>60.331000000000003</v>
      </c>
      <c r="H122" s="207">
        <v>367.654</v>
      </c>
      <c r="I122" s="170"/>
      <c r="J122" s="391">
        <f t="shared" si="22"/>
        <v>367.654</v>
      </c>
      <c r="K122" s="221">
        <v>276.35700000000003</v>
      </c>
      <c r="L122" s="123">
        <v>23.437999999999999</v>
      </c>
      <c r="M122" s="123">
        <v>282.10000000000002</v>
      </c>
      <c r="N122" s="123"/>
      <c r="O122" s="123">
        <v>6.3209999999999997</v>
      </c>
      <c r="P122" s="123">
        <v>75.55</v>
      </c>
      <c r="Q122" s="21">
        <f t="shared" si="23"/>
        <v>3769.8135456215</v>
      </c>
      <c r="R122" s="25"/>
    </row>
    <row r="123" spans="1:18">
      <c r="A123" s="25"/>
      <c r="B123" s="22" t="s">
        <v>15</v>
      </c>
      <c r="C123" s="34" t="s">
        <v>11</v>
      </c>
      <c r="D123" s="75">
        <v>0.14000000000000001</v>
      </c>
      <c r="E123" s="75"/>
      <c r="F123" s="390">
        <f t="shared" si="21"/>
        <v>0.14000000000000001</v>
      </c>
      <c r="G123" s="409">
        <v>0.09</v>
      </c>
      <c r="H123" s="206">
        <v>1.0706</v>
      </c>
      <c r="I123" s="169"/>
      <c r="J123" s="390">
        <f t="shared" si="22"/>
        <v>1.0706</v>
      </c>
      <c r="K123" s="220"/>
      <c r="L123" s="53"/>
      <c r="M123" s="53"/>
      <c r="N123" s="53"/>
      <c r="O123" s="53"/>
      <c r="P123" s="53"/>
      <c r="Q123" s="16">
        <f t="shared" si="23"/>
        <v>1.3006</v>
      </c>
      <c r="R123" s="25"/>
    </row>
    <row r="124" spans="1:18">
      <c r="A124" s="25"/>
      <c r="B124" s="18" t="s">
        <v>86</v>
      </c>
      <c r="C124" s="36" t="s">
        <v>13</v>
      </c>
      <c r="D124" s="76">
        <v>74.067008184940264</v>
      </c>
      <c r="E124" s="76"/>
      <c r="F124" s="391">
        <f t="shared" si="21"/>
        <v>74.067008184940264</v>
      </c>
      <c r="G124" s="410">
        <v>31.911000000000001</v>
      </c>
      <c r="H124" s="207">
        <v>2306.64</v>
      </c>
      <c r="I124" s="170"/>
      <c r="J124" s="391">
        <f t="shared" si="22"/>
        <v>2306.64</v>
      </c>
      <c r="K124" s="221"/>
      <c r="L124" s="123"/>
      <c r="M124" s="123"/>
      <c r="N124" s="123"/>
      <c r="O124" s="123"/>
      <c r="P124" s="123"/>
      <c r="Q124" s="21">
        <f t="shared" si="23"/>
        <v>2412.6180081849402</v>
      </c>
      <c r="R124" s="25"/>
    </row>
    <row r="125" spans="1:18">
      <c r="A125" s="25"/>
      <c r="B125" s="399" t="s">
        <v>19</v>
      </c>
      <c r="C125" s="34" t="s">
        <v>11</v>
      </c>
      <c r="D125" s="124">
        <f t="shared" ref="D125:D126" si="29">D103+D105+D107+D109+D111+D113+D115+D117+D119+D121+D123</f>
        <v>10.396599999999999</v>
      </c>
      <c r="E125" s="124">
        <f t="shared" ref="E125:E126" si="30">+E103+E105+E107+E109+E111+E113+E115+E117+E119+E121+E123</f>
        <v>632.31829999999991</v>
      </c>
      <c r="F125" s="390">
        <f t="shared" si="21"/>
        <v>642.71489999999994</v>
      </c>
      <c r="G125" s="325">
        <f t="shared" ref="G125:G126" si="31">+G103+G105+G107+G109+G111+G113+G115+G117+G119+G121+G123</f>
        <v>22.848599999999998</v>
      </c>
      <c r="H125" s="124">
        <f>+H103+H105+H107+H109+H111+H113+H115+H117+H119+H121+H123</f>
        <v>2041.3626999999999</v>
      </c>
      <c r="I125" s="66"/>
      <c r="J125" s="390">
        <f t="shared" si="22"/>
        <v>2041.3626999999999</v>
      </c>
      <c r="K125" s="124">
        <f>+K103+K105+K107+K109+K111+K113+K115+K117+K119+K121+K123</f>
        <v>332.53689999999995</v>
      </c>
      <c r="L125" s="124">
        <f t="shared" ref="L125:P126" si="32">+L103+L105+L107+L109+L111+L113+L115+L117+L119+L121+L123</f>
        <v>9.2840000000000007</v>
      </c>
      <c r="M125" s="53">
        <f t="shared" si="32"/>
        <v>15.1594</v>
      </c>
      <c r="N125" s="53">
        <f t="shared" si="32"/>
        <v>1.4295999999999998</v>
      </c>
      <c r="O125" s="124">
        <f t="shared" si="32"/>
        <v>0.75850000000000006</v>
      </c>
      <c r="P125" s="124">
        <f t="shared" si="32"/>
        <v>5.4916</v>
      </c>
      <c r="Q125" s="16">
        <f t="shared" si="23"/>
        <v>3071.5861999999997</v>
      </c>
      <c r="R125" s="25"/>
    </row>
    <row r="126" spans="1:18">
      <c r="A126" s="24"/>
      <c r="B126" s="400"/>
      <c r="C126" s="36" t="s">
        <v>13</v>
      </c>
      <c r="D126" s="123">
        <f t="shared" si="29"/>
        <v>7415.4210694576768</v>
      </c>
      <c r="E126" s="123">
        <f t="shared" si="30"/>
        <v>127382.776</v>
      </c>
      <c r="F126" s="391">
        <f t="shared" si="21"/>
        <v>134798.19706945767</v>
      </c>
      <c r="G126" s="123">
        <f t="shared" si="31"/>
        <v>9486.9630000000016</v>
      </c>
      <c r="H126" s="199">
        <f>+H104+H106+H108+H110+H112+H114+H116+H118+H120+H122+H124</f>
        <v>408049.717</v>
      </c>
      <c r="I126" s="32"/>
      <c r="J126" s="391">
        <f t="shared" si="22"/>
        <v>408049.717</v>
      </c>
      <c r="K126" s="199">
        <f>+K104+K106+K108+K110+K112+K114+K116+K118+K120+K122+K124</f>
        <v>49738.734000000004</v>
      </c>
      <c r="L126" s="123">
        <f t="shared" si="32"/>
        <v>4612.0820000000003</v>
      </c>
      <c r="M126" s="123">
        <f t="shared" si="32"/>
        <v>25008.266</v>
      </c>
      <c r="N126" s="123">
        <f t="shared" si="32"/>
        <v>717.65499999999997</v>
      </c>
      <c r="O126" s="123">
        <f t="shared" si="32"/>
        <v>481.52500000000003</v>
      </c>
      <c r="P126" s="123">
        <f t="shared" si="32"/>
        <v>2010.11</v>
      </c>
      <c r="Q126" s="21">
        <f t="shared" si="23"/>
        <v>634903.24906945776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75"/>
      <c r="E127" s="75"/>
      <c r="F127" s="390">
        <f t="shared" si="21"/>
        <v>0</v>
      </c>
      <c r="G127" s="409"/>
      <c r="H127" s="206"/>
      <c r="I127" s="169"/>
      <c r="J127" s="390">
        <f t="shared" si="22"/>
        <v>0</v>
      </c>
      <c r="K127" s="220"/>
      <c r="L127" s="53"/>
      <c r="M127" s="53"/>
      <c r="N127" s="53"/>
      <c r="O127" s="53"/>
      <c r="P127" s="53"/>
      <c r="Q127" s="16">
        <f t="shared" si="23"/>
        <v>0</v>
      </c>
      <c r="R127" s="25"/>
    </row>
    <row r="128" spans="1:18">
      <c r="A128" s="12" t="s">
        <v>0</v>
      </c>
      <c r="B128" s="397"/>
      <c r="C128" s="36" t="s">
        <v>13</v>
      </c>
      <c r="D128" s="76"/>
      <c r="E128" s="76"/>
      <c r="F128" s="391">
        <f t="shared" si="21"/>
        <v>0</v>
      </c>
      <c r="G128" s="410"/>
      <c r="H128" s="207"/>
      <c r="I128" s="170"/>
      <c r="J128" s="391">
        <f t="shared" si="22"/>
        <v>0</v>
      </c>
      <c r="K128" s="221"/>
      <c r="L128" s="123"/>
      <c r="M128" s="123"/>
      <c r="N128" s="123"/>
      <c r="O128" s="123"/>
      <c r="P128" s="123"/>
      <c r="Q128" s="21">
        <f t="shared" si="23"/>
        <v>0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75"/>
      <c r="E129" s="75"/>
      <c r="F129" s="390">
        <f t="shared" si="21"/>
        <v>0</v>
      </c>
      <c r="G129" s="409">
        <v>0</v>
      </c>
      <c r="H129" s="206"/>
      <c r="I129" s="169"/>
      <c r="J129" s="390">
        <f t="shared" si="22"/>
        <v>0</v>
      </c>
      <c r="K129" s="220"/>
      <c r="L129" s="53"/>
      <c r="M129" s="53"/>
      <c r="N129" s="53"/>
      <c r="O129" s="53"/>
      <c r="P129" s="53"/>
      <c r="Q129" s="16">
        <f t="shared" si="23"/>
        <v>0</v>
      </c>
      <c r="R129" s="25"/>
    </row>
    <row r="130" spans="1:18">
      <c r="A130" s="17"/>
      <c r="B130" s="397"/>
      <c r="C130" s="36" t="s">
        <v>13</v>
      </c>
      <c r="D130" s="76"/>
      <c r="E130" s="76"/>
      <c r="F130" s="391">
        <f t="shared" si="21"/>
        <v>0</v>
      </c>
      <c r="G130" s="410">
        <v>9.9749999999999996</v>
      </c>
      <c r="H130" s="207"/>
      <c r="I130" s="170"/>
      <c r="J130" s="391">
        <f t="shared" si="22"/>
        <v>0</v>
      </c>
      <c r="K130" s="221"/>
      <c r="L130" s="123"/>
      <c r="M130" s="123"/>
      <c r="N130" s="123"/>
      <c r="O130" s="123"/>
      <c r="P130" s="123"/>
      <c r="Q130" s="387">
        <f t="shared" si="23"/>
        <v>9.9749999999999996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83"/>
      <c r="E131" s="83"/>
      <c r="F131" s="392">
        <f t="shared" ref="F131:F139" si="33">SUM(D131:E131)</f>
        <v>0</v>
      </c>
      <c r="G131" s="437">
        <v>0</v>
      </c>
      <c r="H131" s="463">
        <v>6.5000000000000002E-2</v>
      </c>
      <c r="I131" s="186"/>
      <c r="J131" s="392">
        <f t="shared" ref="J131:J139" si="34">SUM(H131:I131)</f>
        <v>6.5000000000000002E-2</v>
      </c>
      <c r="K131" s="223"/>
      <c r="L131" s="50"/>
      <c r="M131" s="50"/>
      <c r="N131" s="50"/>
      <c r="O131" s="50"/>
      <c r="P131" s="50"/>
      <c r="Q131" s="16">
        <f t="shared" si="23"/>
        <v>6.5000000000000002E-2</v>
      </c>
      <c r="R131" s="25"/>
    </row>
    <row r="132" spans="1:18">
      <c r="A132" s="17"/>
      <c r="B132" s="22" t="s">
        <v>91</v>
      </c>
      <c r="C132" s="34" t="s">
        <v>92</v>
      </c>
      <c r="D132" s="275"/>
      <c r="E132" s="275"/>
      <c r="F132" s="393">
        <f t="shared" si="33"/>
        <v>0</v>
      </c>
      <c r="G132" s="438"/>
      <c r="H132" s="464"/>
      <c r="I132" s="169"/>
      <c r="J132" s="393">
        <f t="shared" si="34"/>
        <v>0</v>
      </c>
      <c r="K132" s="340"/>
      <c r="L132" s="376"/>
      <c r="M132" s="382"/>
      <c r="N132" s="376"/>
      <c r="O132" s="376"/>
      <c r="P132" s="376"/>
      <c r="Q132" s="16">
        <f t="shared" si="23"/>
        <v>0</v>
      </c>
      <c r="R132" s="25"/>
    </row>
    <row r="133" spans="1:18">
      <c r="A133" s="17" t="s">
        <v>18</v>
      </c>
      <c r="B133" s="20"/>
      <c r="C133" s="36" t="s">
        <v>13</v>
      </c>
      <c r="D133" s="76"/>
      <c r="E133" s="76"/>
      <c r="F133" s="394">
        <f t="shared" si="33"/>
        <v>0</v>
      </c>
      <c r="G133" s="410">
        <v>12.831</v>
      </c>
      <c r="H133" s="470">
        <v>39.009</v>
      </c>
      <c r="I133" s="170"/>
      <c r="J133" s="394">
        <f t="shared" si="34"/>
        <v>39.009</v>
      </c>
      <c r="K133" s="224"/>
      <c r="L133" s="123"/>
      <c r="M133" s="123"/>
      <c r="N133" s="123"/>
      <c r="O133" s="123"/>
      <c r="P133" s="123"/>
      <c r="Q133" s="387">
        <f t="shared" si="23"/>
        <v>51.84</v>
      </c>
      <c r="R133" s="25"/>
    </row>
    <row r="134" spans="1:18">
      <c r="A134" s="25"/>
      <c r="B134" s="45" t="s">
        <v>0</v>
      </c>
      <c r="C134" s="42" t="s">
        <v>11</v>
      </c>
      <c r="D134" s="53"/>
      <c r="E134" s="53"/>
      <c r="F134" s="392">
        <f t="shared" si="33"/>
        <v>0</v>
      </c>
      <c r="G134" s="53">
        <f>+G127+G129+G131</f>
        <v>0</v>
      </c>
      <c r="H134" s="72">
        <f t="shared" ref="H134" si="35">+H127+H129+H131</f>
        <v>6.5000000000000002E-2</v>
      </c>
      <c r="I134" s="11"/>
      <c r="J134" s="392">
        <f t="shared" si="34"/>
        <v>6.5000000000000002E-2</v>
      </c>
      <c r="K134" s="72"/>
      <c r="L134" s="50"/>
      <c r="M134" s="380"/>
      <c r="N134" s="200"/>
      <c r="O134" s="50"/>
      <c r="P134" s="50"/>
      <c r="Q134" s="16">
        <f t="shared" si="23"/>
        <v>6.5000000000000002E-2</v>
      </c>
      <c r="R134" s="25"/>
    </row>
    <row r="135" spans="1:18">
      <c r="A135" s="25"/>
      <c r="B135" s="46" t="s">
        <v>19</v>
      </c>
      <c r="C135" s="34" t="s">
        <v>92</v>
      </c>
      <c r="D135" s="53"/>
      <c r="E135" s="53"/>
      <c r="F135" s="393">
        <f t="shared" si="33"/>
        <v>0</v>
      </c>
      <c r="G135" s="53"/>
      <c r="H135" s="72"/>
      <c r="I135" s="66"/>
      <c r="J135" s="393">
        <f t="shared" si="34"/>
        <v>0</v>
      </c>
      <c r="K135" s="72"/>
      <c r="L135" s="376"/>
      <c r="M135" s="381"/>
      <c r="N135" s="381"/>
      <c r="O135" s="376"/>
      <c r="P135" s="376"/>
      <c r="Q135" s="16">
        <f t="shared" si="23"/>
        <v>0</v>
      </c>
      <c r="R135" s="25"/>
    </row>
    <row r="136" spans="1:18">
      <c r="A136" s="24"/>
      <c r="B136" s="20"/>
      <c r="C136" s="36" t="s">
        <v>13</v>
      </c>
      <c r="D136" s="123"/>
      <c r="E136" s="301"/>
      <c r="F136" s="394">
        <f t="shared" si="33"/>
        <v>0</v>
      </c>
      <c r="G136" s="123">
        <f>+G128+G130+G133</f>
        <v>22.805999999999997</v>
      </c>
      <c r="H136" s="128">
        <f t="shared" ref="H136" si="36">+H128+H130+H133</f>
        <v>39.009</v>
      </c>
      <c r="I136" s="32"/>
      <c r="J136" s="394">
        <f t="shared" si="34"/>
        <v>39.009</v>
      </c>
      <c r="K136" s="128"/>
      <c r="L136" s="123"/>
      <c r="M136" s="202"/>
      <c r="N136" s="202"/>
      <c r="O136" s="123"/>
      <c r="P136" s="123"/>
      <c r="Q136" s="387">
        <f t="shared" si="23"/>
        <v>61.814999999999998</v>
      </c>
      <c r="R136" s="25"/>
    </row>
    <row r="137" spans="1:18">
      <c r="A137" s="47"/>
      <c r="B137" s="48" t="s">
        <v>0</v>
      </c>
      <c r="C137" s="49" t="s">
        <v>11</v>
      </c>
      <c r="D137" s="276">
        <f t="shared" ref="D137:E137" si="37">D134+D125+D101</f>
        <v>244.64480000000003</v>
      </c>
      <c r="E137" s="305">
        <f t="shared" si="37"/>
        <v>3057.8112999999998</v>
      </c>
      <c r="F137" s="392">
        <f t="shared" si="33"/>
        <v>3302.4560999999999</v>
      </c>
      <c r="G137" s="439">
        <f t="shared" ref="G137:H137" si="38">G134+G125+G101</f>
        <v>7488.3297000000002</v>
      </c>
      <c r="H137" s="465">
        <f t="shared" si="38"/>
        <v>5670.5951999999988</v>
      </c>
      <c r="I137" s="80"/>
      <c r="J137" s="392">
        <f t="shared" si="34"/>
        <v>5670.5951999999988</v>
      </c>
      <c r="K137" s="353">
        <f>K134+K125+K101</f>
        <v>3314.0353000000005</v>
      </c>
      <c r="L137" s="53">
        <f t="shared" ref="L137:M137" si="39">L134+L125+L101</f>
        <v>111.58055</v>
      </c>
      <c r="M137" s="380">
        <f t="shared" si="39"/>
        <v>15.801</v>
      </c>
      <c r="N137" s="380">
        <f>N134+N125+N101</f>
        <v>15.089600000000001</v>
      </c>
      <c r="O137" s="50">
        <f t="shared" ref="O137:P137" si="40">O134+O125+O101</f>
        <v>7.779399999999999</v>
      </c>
      <c r="P137" s="50">
        <f t="shared" si="40"/>
        <v>15.598100000000001</v>
      </c>
      <c r="Q137" s="16">
        <f t="shared" si="23"/>
        <v>19941.264949999993</v>
      </c>
      <c r="R137" s="25"/>
    </row>
    <row r="138" spans="1:18">
      <c r="A138" s="47"/>
      <c r="B138" s="51" t="s">
        <v>93</v>
      </c>
      <c r="C138" s="52" t="s">
        <v>92</v>
      </c>
      <c r="D138" s="77"/>
      <c r="E138" s="77"/>
      <c r="F138" s="393">
        <f t="shared" si="33"/>
        <v>0</v>
      </c>
      <c r="G138" s="440"/>
      <c r="H138" s="466"/>
      <c r="I138" s="187"/>
      <c r="J138" s="393">
        <f t="shared" si="34"/>
        <v>0</v>
      </c>
      <c r="K138" s="225"/>
      <c r="L138" s="53"/>
      <c r="M138" s="201"/>
      <c r="N138" s="201"/>
      <c r="O138" s="376"/>
      <c r="P138" s="376"/>
      <c r="Q138" s="16">
        <f t="shared" ref="Q138:Q139" si="41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84">
        <f t="shared" ref="D139:E139" si="42">D136+D126+D102</f>
        <v>297718.06399999995</v>
      </c>
      <c r="E139" s="84">
        <f t="shared" si="42"/>
        <v>913558.14600000007</v>
      </c>
      <c r="F139" s="395">
        <f t="shared" si="33"/>
        <v>1211276.21</v>
      </c>
      <c r="G139" s="446">
        <f t="shared" ref="G139:H139" si="43">G136+G126+G102</f>
        <v>2237108.9569999999</v>
      </c>
      <c r="H139" s="467">
        <f t="shared" si="43"/>
        <v>1115603.5290000001</v>
      </c>
      <c r="I139" s="81"/>
      <c r="J139" s="395">
        <f t="shared" si="34"/>
        <v>1115603.5290000001</v>
      </c>
      <c r="K139" s="261">
        <f>K136+K126+K102</f>
        <v>638670.47500000009</v>
      </c>
      <c r="L139" s="57">
        <f t="shared" ref="L139:M139" si="44">L136+L126+L102</f>
        <v>34481.06</v>
      </c>
      <c r="M139" s="203">
        <f t="shared" si="44"/>
        <v>25222.127</v>
      </c>
      <c r="N139" s="203">
        <f>N136+N126+N102</f>
        <v>13678.491</v>
      </c>
      <c r="O139" s="57">
        <f t="shared" ref="O139:P139" si="45">O136+O126+O102</f>
        <v>8754.3459999999995</v>
      </c>
      <c r="P139" s="57">
        <f t="shared" si="45"/>
        <v>13120.315000000001</v>
      </c>
      <c r="Q139" s="29">
        <f t="shared" si="41"/>
        <v>5297915.5100000007</v>
      </c>
      <c r="R139" s="25"/>
    </row>
    <row r="140" spans="1:18">
      <c r="O140" s="70"/>
      <c r="Q140" s="388" t="s">
        <v>94</v>
      </c>
    </row>
    <row r="141" spans="1:18">
      <c r="O141" s="70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1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111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91"/>
      <c r="E4" s="208"/>
      <c r="F4" s="271">
        <f>SUM(D4:E4)</f>
        <v>0</v>
      </c>
      <c r="G4" s="413">
        <v>8.0000000000000002E-3</v>
      </c>
      <c r="H4" s="227">
        <v>7.4592000000000001</v>
      </c>
      <c r="I4" s="169"/>
      <c r="J4" s="271">
        <f>SUM(H4:I4)</f>
        <v>7.4592000000000001</v>
      </c>
      <c r="K4" s="175">
        <v>5.1070000000000002</v>
      </c>
      <c r="L4" s="53">
        <v>1E-3</v>
      </c>
      <c r="M4" s="53"/>
      <c r="N4" s="53"/>
      <c r="O4" s="53"/>
      <c r="P4" s="53"/>
      <c r="Q4" s="16">
        <f>SUM(F4:G4,J4:P4)</f>
        <v>12.575200000000001</v>
      </c>
      <c r="R4" s="11"/>
    </row>
    <row r="5" spans="1:18">
      <c r="A5" s="17" t="s">
        <v>12</v>
      </c>
      <c r="B5" s="397"/>
      <c r="C5" s="18" t="s">
        <v>13</v>
      </c>
      <c r="D5" s="92"/>
      <c r="E5" s="209"/>
      <c r="F5" s="37">
        <f>SUM(D5:E5)</f>
        <v>0</v>
      </c>
      <c r="G5" s="414">
        <v>1.6559999999999999</v>
      </c>
      <c r="H5" s="228">
        <v>725.10400000000004</v>
      </c>
      <c r="I5" s="170"/>
      <c r="J5" s="37">
        <f>SUM(H5:I5)</f>
        <v>725.10400000000004</v>
      </c>
      <c r="K5" s="174">
        <v>412.70299999999997</v>
      </c>
      <c r="L5" s="123">
        <v>0.105</v>
      </c>
      <c r="M5" s="123"/>
      <c r="N5" s="123"/>
      <c r="O5" s="123"/>
      <c r="P5" s="123"/>
      <c r="Q5" s="21">
        <f>SUM(F5:G5,J5:P5)</f>
        <v>1139.568</v>
      </c>
      <c r="R5" s="11"/>
    </row>
    <row r="6" spans="1:18">
      <c r="A6" s="17" t="s">
        <v>14</v>
      </c>
      <c r="B6" s="22" t="s">
        <v>15</v>
      </c>
      <c r="C6" s="13" t="s">
        <v>11</v>
      </c>
      <c r="D6" s="91"/>
      <c r="E6" s="208">
        <v>1.7000000000000001E-2</v>
      </c>
      <c r="F6" s="35">
        <f t="shared" ref="F6:F67" si="0">SUM(D6:E6)</f>
        <v>1.7000000000000001E-2</v>
      </c>
      <c r="G6" s="413"/>
      <c r="H6" s="227">
        <v>59.96</v>
      </c>
      <c r="I6" s="169"/>
      <c r="J6" s="35">
        <f t="shared" ref="J6:J67" si="1">SUM(H6:I6)</f>
        <v>59.96</v>
      </c>
      <c r="K6" s="175">
        <v>5.2960000000000003</v>
      </c>
      <c r="L6" s="53">
        <v>0.51249999999999996</v>
      </c>
      <c r="M6" s="53"/>
      <c r="N6" s="53"/>
      <c r="O6" s="53"/>
      <c r="P6" s="53"/>
      <c r="Q6" s="16">
        <f t="shared" ref="Q6:Q67" si="2">SUM(F6:G6,J6:P6)</f>
        <v>65.785500000000013</v>
      </c>
      <c r="R6" s="11"/>
    </row>
    <row r="7" spans="1:18">
      <c r="A7" s="17" t="s">
        <v>16</v>
      </c>
      <c r="B7" s="18" t="s">
        <v>17</v>
      </c>
      <c r="C7" s="18" t="s">
        <v>13</v>
      </c>
      <c r="D7" s="92"/>
      <c r="E7" s="209">
        <v>7.56</v>
      </c>
      <c r="F7" s="37">
        <f t="shared" si="0"/>
        <v>7.56</v>
      </c>
      <c r="G7" s="414"/>
      <c r="H7" s="228">
        <v>1491.3440000000001</v>
      </c>
      <c r="I7" s="170"/>
      <c r="J7" s="37">
        <f t="shared" si="1"/>
        <v>1491.3440000000001</v>
      </c>
      <c r="K7" s="194">
        <v>69.971999999999994</v>
      </c>
      <c r="L7" s="123">
        <v>5.4480000000000004</v>
      </c>
      <c r="M7" s="123"/>
      <c r="N7" s="123"/>
      <c r="O7" s="123"/>
      <c r="P7" s="123"/>
      <c r="Q7" s="21">
        <f t="shared" si="2"/>
        <v>1574.3240000000001</v>
      </c>
      <c r="R7" s="11"/>
    </row>
    <row r="8" spans="1:18">
      <c r="A8" s="17" t="s">
        <v>18</v>
      </c>
      <c r="B8" s="399" t="s">
        <v>19</v>
      </c>
      <c r="C8" s="13" t="s">
        <v>11</v>
      </c>
      <c r="D8" s="53"/>
      <c r="E8" s="72">
        <f t="shared" ref="E8:E9" si="3">+E4+E6</f>
        <v>1.7000000000000001E-2</v>
      </c>
      <c r="F8" s="35">
        <f>SUM(D8:E8)</f>
        <v>1.7000000000000001E-2</v>
      </c>
      <c r="G8" s="53">
        <f t="shared" ref="G8:H9" si="4">+G4+G6</f>
        <v>8.0000000000000002E-3</v>
      </c>
      <c r="H8" s="72">
        <f t="shared" si="4"/>
        <v>67.419200000000004</v>
      </c>
      <c r="I8" s="66"/>
      <c r="J8" s="35">
        <f>SUM(H8:I8)</f>
        <v>67.419200000000004</v>
      </c>
      <c r="K8" s="73">
        <f t="shared" ref="K8:L9" si="5">+K4+K6</f>
        <v>10.403</v>
      </c>
      <c r="L8" s="53">
        <f t="shared" si="5"/>
        <v>0.51349999999999996</v>
      </c>
      <c r="M8" s="53"/>
      <c r="N8" s="53"/>
      <c r="O8" s="53"/>
      <c r="P8" s="53"/>
      <c r="Q8" s="16">
        <f t="shared" si="2"/>
        <v>78.360700000000008</v>
      </c>
      <c r="R8" s="11"/>
    </row>
    <row r="9" spans="1:18">
      <c r="A9" s="24"/>
      <c r="B9" s="400"/>
      <c r="C9" s="18" t="s">
        <v>13</v>
      </c>
      <c r="D9" s="123"/>
      <c r="E9" s="199">
        <f t="shared" si="3"/>
        <v>7.56</v>
      </c>
      <c r="F9" s="37">
        <f t="shared" si="0"/>
        <v>7.56</v>
      </c>
      <c r="G9" s="123">
        <f t="shared" si="4"/>
        <v>1.6559999999999999</v>
      </c>
      <c r="H9" s="199">
        <f t="shared" si="4"/>
        <v>2216.4480000000003</v>
      </c>
      <c r="I9" s="32"/>
      <c r="J9" s="37">
        <f t="shared" si="1"/>
        <v>2216.4480000000003</v>
      </c>
      <c r="K9" s="176">
        <f t="shared" si="5"/>
        <v>482.67499999999995</v>
      </c>
      <c r="L9" s="123">
        <f t="shared" si="5"/>
        <v>5.5530000000000008</v>
      </c>
      <c r="M9" s="123"/>
      <c r="N9" s="123"/>
      <c r="O9" s="123"/>
      <c r="P9" s="123"/>
      <c r="Q9" s="21">
        <f t="shared" si="2"/>
        <v>2713.8919999999998</v>
      </c>
      <c r="R9" s="11"/>
    </row>
    <row r="10" spans="1:18">
      <c r="A10" s="401" t="s">
        <v>20</v>
      </c>
      <c r="B10" s="402"/>
      <c r="C10" s="13" t="s">
        <v>11</v>
      </c>
      <c r="D10" s="91">
        <v>322.80529999999999</v>
      </c>
      <c r="E10" s="208">
        <v>0.65180000000000005</v>
      </c>
      <c r="F10" s="35">
        <f t="shared" si="0"/>
        <v>323.45709999999997</v>
      </c>
      <c r="G10" s="413">
        <v>3257.3445000000002</v>
      </c>
      <c r="H10" s="227"/>
      <c r="I10" s="169"/>
      <c r="J10" s="35">
        <f t="shared" si="1"/>
        <v>0</v>
      </c>
      <c r="K10" s="175">
        <v>355.64150000000001</v>
      </c>
      <c r="L10" s="53">
        <v>4.6939000000000002</v>
      </c>
      <c r="M10" s="53"/>
      <c r="N10" s="53"/>
      <c r="O10" s="53"/>
      <c r="P10" s="53"/>
      <c r="Q10" s="16">
        <f t="shared" si="2"/>
        <v>3941.1370000000006</v>
      </c>
      <c r="R10" s="11"/>
    </row>
    <row r="11" spans="1:18">
      <c r="A11" s="403"/>
      <c r="B11" s="404"/>
      <c r="C11" s="18" t="s">
        <v>13</v>
      </c>
      <c r="D11" s="92">
        <v>93621.309435928095</v>
      </c>
      <c r="E11" s="209">
        <v>502.61500000000001</v>
      </c>
      <c r="F11" s="37">
        <f t="shared" si="0"/>
        <v>94123.9244359281</v>
      </c>
      <c r="G11" s="414">
        <v>1069623.7320000001</v>
      </c>
      <c r="H11" s="228"/>
      <c r="I11" s="170"/>
      <c r="J11" s="37">
        <f t="shared" si="1"/>
        <v>0</v>
      </c>
      <c r="K11" s="174">
        <v>107656.476</v>
      </c>
      <c r="L11" s="123">
        <v>431.387</v>
      </c>
      <c r="M11" s="123"/>
      <c r="N11" s="123"/>
      <c r="O11" s="123"/>
      <c r="P11" s="123"/>
      <c r="Q11" s="21">
        <f t="shared" si="2"/>
        <v>1271835.5194359282</v>
      </c>
      <c r="R11" s="11"/>
    </row>
    <row r="12" spans="1:18">
      <c r="A12" s="25"/>
      <c r="B12" s="396" t="s">
        <v>21</v>
      </c>
      <c r="C12" s="13" t="s">
        <v>11</v>
      </c>
      <c r="D12" s="91">
        <v>1.4254</v>
      </c>
      <c r="E12" s="208">
        <v>4.5233999999999996</v>
      </c>
      <c r="F12" s="35">
        <f t="shared" si="0"/>
        <v>5.9487999999999994</v>
      </c>
      <c r="G12" s="413">
        <v>0.70909999999999995</v>
      </c>
      <c r="H12" s="227">
        <v>0.14799999999999999</v>
      </c>
      <c r="I12" s="169"/>
      <c r="J12" s="35">
        <f t="shared" si="1"/>
        <v>0.14799999999999999</v>
      </c>
      <c r="K12" s="175"/>
      <c r="L12" s="53">
        <v>0.1201</v>
      </c>
      <c r="M12" s="53"/>
      <c r="N12" s="53"/>
      <c r="O12" s="53"/>
      <c r="P12" s="53"/>
      <c r="Q12" s="16">
        <f t="shared" si="2"/>
        <v>6.9259999999999993</v>
      </c>
      <c r="R12" s="11"/>
    </row>
    <row r="13" spans="1:18">
      <c r="A13" s="12" t="s">
        <v>0</v>
      </c>
      <c r="B13" s="397"/>
      <c r="C13" s="18" t="s">
        <v>13</v>
      </c>
      <c r="D13" s="92">
        <v>4135.698224669618</v>
      </c>
      <c r="E13" s="209">
        <v>15722.722</v>
      </c>
      <c r="F13" s="37">
        <f t="shared" si="0"/>
        <v>19858.420224669619</v>
      </c>
      <c r="G13" s="414">
        <v>943.91600000000005</v>
      </c>
      <c r="H13" s="228">
        <v>295.733</v>
      </c>
      <c r="I13" s="170"/>
      <c r="J13" s="37">
        <f t="shared" si="1"/>
        <v>295.733</v>
      </c>
      <c r="K13" s="174"/>
      <c r="L13" s="123">
        <v>373.863</v>
      </c>
      <c r="M13" s="123"/>
      <c r="N13" s="123"/>
      <c r="O13" s="123"/>
      <c r="P13" s="123"/>
      <c r="Q13" s="21">
        <f t="shared" si="2"/>
        <v>21471.932224669621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91">
        <v>0.44800000000000001</v>
      </c>
      <c r="E14" s="208">
        <v>0.12089999999999999</v>
      </c>
      <c r="F14" s="35">
        <f t="shared" si="0"/>
        <v>0.56889999999999996</v>
      </c>
      <c r="G14" s="413">
        <v>0.4924</v>
      </c>
      <c r="H14" s="227">
        <v>1.635</v>
      </c>
      <c r="I14" s="169"/>
      <c r="J14" s="35">
        <f t="shared" si="1"/>
        <v>1.635</v>
      </c>
      <c r="K14" s="175">
        <v>0.46600000000000003</v>
      </c>
      <c r="L14" s="53">
        <v>3.0000000000000001E-3</v>
      </c>
      <c r="M14" s="53"/>
      <c r="N14" s="53">
        <v>1.83E-2</v>
      </c>
      <c r="O14" s="53"/>
      <c r="P14" s="53">
        <v>1.03E-2</v>
      </c>
      <c r="Q14" s="16">
        <f t="shared" si="2"/>
        <v>3.1939000000000002</v>
      </c>
      <c r="R14" s="11"/>
    </row>
    <row r="15" spans="1:18">
      <c r="A15" s="17" t="s">
        <v>0</v>
      </c>
      <c r="B15" s="397"/>
      <c r="C15" s="18" t="s">
        <v>13</v>
      </c>
      <c r="D15" s="92">
        <v>108.8094059110134</v>
      </c>
      <c r="E15" s="209">
        <v>137.65600000000001</v>
      </c>
      <c r="F15" s="37">
        <f t="shared" si="0"/>
        <v>246.46540591101342</v>
      </c>
      <c r="G15" s="414">
        <v>607.88</v>
      </c>
      <c r="H15" s="228">
        <v>2591.2779999999998</v>
      </c>
      <c r="I15" s="170"/>
      <c r="J15" s="37">
        <f t="shared" si="1"/>
        <v>2591.2779999999998</v>
      </c>
      <c r="K15" s="174">
        <v>753.02499999999998</v>
      </c>
      <c r="L15" s="123">
        <v>1.575</v>
      </c>
      <c r="M15" s="123"/>
      <c r="N15" s="123">
        <v>13.272</v>
      </c>
      <c r="O15" s="123"/>
      <c r="P15" s="123">
        <v>10.3</v>
      </c>
      <c r="Q15" s="21">
        <f t="shared" si="2"/>
        <v>4223.7954059110125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91">
        <v>259.84199999999998</v>
      </c>
      <c r="E16" s="208">
        <v>185.90520000000001</v>
      </c>
      <c r="F16" s="35">
        <f t="shared" si="0"/>
        <v>445.74720000000002</v>
      </c>
      <c r="G16" s="413">
        <v>53.217500000000001</v>
      </c>
      <c r="H16" s="227"/>
      <c r="I16" s="169"/>
      <c r="J16" s="35">
        <f t="shared" si="1"/>
        <v>0</v>
      </c>
      <c r="K16" s="175"/>
      <c r="L16" s="53">
        <v>0.15125</v>
      </c>
      <c r="M16" s="53"/>
      <c r="N16" s="53"/>
      <c r="O16" s="53"/>
      <c r="P16" s="53"/>
      <c r="Q16" s="16">
        <f t="shared" si="2"/>
        <v>499.11595</v>
      </c>
      <c r="R16" s="11"/>
    </row>
    <row r="17" spans="1:18">
      <c r="A17" s="17"/>
      <c r="B17" s="397"/>
      <c r="C17" s="18" t="s">
        <v>13</v>
      </c>
      <c r="D17" s="92">
        <v>451168.32215948036</v>
      </c>
      <c r="E17" s="209">
        <v>298554.489</v>
      </c>
      <c r="F17" s="37">
        <f t="shared" si="0"/>
        <v>749722.81115948036</v>
      </c>
      <c r="G17" s="414">
        <v>75440.221999999994</v>
      </c>
      <c r="H17" s="228"/>
      <c r="I17" s="170"/>
      <c r="J17" s="37">
        <f t="shared" si="1"/>
        <v>0</v>
      </c>
      <c r="K17" s="174"/>
      <c r="L17" s="123">
        <v>272.98500000000001</v>
      </c>
      <c r="M17" s="123"/>
      <c r="N17" s="123"/>
      <c r="O17" s="123"/>
      <c r="P17" s="123"/>
      <c r="Q17" s="21">
        <f t="shared" si="2"/>
        <v>825436.0181594803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91">
        <v>7.7523999999999997</v>
      </c>
      <c r="E18" s="208">
        <v>3.6970000000000001</v>
      </c>
      <c r="F18" s="35">
        <f t="shared" si="0"/>
        <v>11.449400000000001</v>
      </c>
      <c r="G18" s="413">
        <v>2.802</v>
      </c>
      <c r="H18" s="227"/>
      <c r="I18" s="169"/>
      <c r="J18" s="35">
        <f t="shared" si="1"/>
        <v>0</v>
      </c>
      <c r="K18" s="175"/>
      <c r="L18" s="53"/>
      <c r="M18" s="53"/>
      <c r="N18" s="53"/>
      <c r="O18" s="53"/>
      <c r="P18" s="53"/>
      <c r="Q18" s="16">
        <f t="shared" si="2"/>
        <v>14.2514</v>
      </c>
      <c r="R18" s="11"/>
    </row>
    <row r="19" spans="1:18">
      <c r="A19" s="17"/>
      <c r="B19" s="18" t="s">
        <v>28</v>
      </c>
      <c r="C19" s="18" t="s">
        <v>13</v>
      </c>
      <c r="D19" s="92">
        <v>11445.179121753301</v>
      </c>
      <c r="E19" s="209">
        <v>4773.1329999999998</v>
      </c>
      <c r="F19" s="37">
        <f t="shared" si="0"/>
        <v>16218.312121753301</v>
      </c>
      <c r="G19" s="414">
        <v>2342.8020000000001</v>
      </c>
      <c r="H19" s="228"/>
      <c r="I19" s="170"/>
      <c r="J19" s="37">
        <f t="shared" si="1"/>
        <v>0</v>
      </c>
      <c r="K19" s="174"/>
      <c r="L19" s="123"/>
      <c r="M19" s="123"/>
      <c r="N19" s="123"/>
      <c r="O19" s="123"/>
      <c r="P19" s="123"/>
      <c r="Q19" s="21">
        <f t="shared" si="2"/>
        <v>18561.1141217533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91">
        <v>35.113599999999998</v>
      </c>
      <c r="E20" s="208">
        <v>14.717599999999999</v>
      </c>
      <c r="F20" s="35">
        <f t="shared" si="0"/>
        <v>49.831199999999995</v>
      </c>
      <c r="G20" s="413">
        <v>4.9778000000000002</v>
      </c>
      <c r="H20" s="227"/>
      <c r="I20" s="169"/>
      <c r="J20" s="35">
        <f t="shared" si="1"/>
        <v>0</v>
      </c>
      <c r="K20" s="175">
        <v>15.15</v>
      </c>
      <c r="L20" s="53"/>
      <c r="M20" s="53"/>
      <c r="N20" s="53"/>
      <c r="O20" s="53"/>
      <c r="P20" s="53"/>
      <c r="Q20" s="16">
        <f t="shared" si="2"/>
        <v>69.959000000000003</v>
      </c>
      <c r="R20" s="11"/>
    </row>
    <row r="21" spans="1:18">
      <c r="A21" s="25"/>
      <c r="B21" s="397"/>
      <c r="C21" s="18" t="s">
        <v>13</v>
      </c>
      <c r="D21" s="92">
        <v>16348.213188108031</v>
      </c>
      <c r="E21" s="209">
        <v>9522.5769999999993</v>
      </c>
      <c r="F21" s="37">
        <f t="shared" si="0"/>
        <v>25870.790188108032</v>
      </c>
      <c r="G21" s="414">
        <v>3126.4029999999998</v>
      </c>
      <c r="H21" s="228"/>
      <c r="I21" s="170"/>
      <c r="J21" s="37">
        <f t="shared" si="1"/>
        <v>0</v>
      </c>
      <c r="K21" s="174">
        <v>2974.703</v>
      </c>
      <c r="L21" s="123"/>
      <c r="M21" s="123"/>
      <c r="N21" s="123"/>
      <c r="O21" s="123"/>
      <c r="P21" s="123"/>
      <c r="Q21" s="21">
        <f t="shared" si="2"/>
        <v>31971.896188108032</v>
      </c>
      <c r="R21" s="11"/>
    </row>
    <row r="22" spans="1:18">
      <c r="A22" s="25"/>
      <c r="B22" s="399" t="s">
        <v>19</v>
      </c>
      <c r="C22" s="13" t="s">
        <v>11</v>
      </c>
      <c r="D22" s="53">
        <f t="shared" ref="D22:E23" si="6">+D12+D14+D16+D18+D20</f>
        <v>304.58140000000003</v>
      </c>
      <c r="E22" s="72">
        <f t="shared" si="6"/>
        <v>208.9641</v>
      </c>
      <c r="F22" s="35">
        <f t="shared" si="0"/>
        <v>513.54550000000006</v>
      </c>
      <c r="G22" s="53">
        <f t="shared" ref="G22:H23" si="7">+G12+G14+G16+G18+G20</f>
        <v>62.198800000000006</v>
      </c>
      <c r="H22" s="72">
        <f t="shared" si="7"/>
        <v>1.7829999999999999</v>
      </c>
      <c r="I22" s="66"/>
      <c r="J22" s="35">
        <f t="shared" si="1"/>
        <v>1.7829999999999999</v>
      </c>
      <c r="K22" s="73">
        <f t="shared" ref="K22:L23" si="8">+K12+K14+K16+K18+K20</f>
        <v>15.616</v>
      </c>
      <c r="L22" s="53">
        <f t="shared" si="8"/>
        <v>0.27434999999999998</v>
      </c>
      <c r="M22" s="53"/>
      <c r="N22" s="53">
        <f>+N12+N14+N16+N18+N20</f>
        <v>1.83E-2</v>
      </c>
      <c r="O22" s="53"/>
      <c r="P22" s="53">
        <f t="shared" ref="P22:P23" si="9">+P12+P14+P16+P18+P20</f>
        <v>1.03E-2</v>
      </c>
      <c r="Q22" s="16">
        <f t="shared" si="2"/>
        <v>593.44625000000008</v>
      </c>
      <c r="R22" s="11"/>
    </row>
    <row r="23" spans="1:18">
      <c r="A23" s="24"/>
      <c r="B23" s="400"/>
      <c r="C23" s="18" t="s">
        <v>13</v>
      </c>
      <c r="D23" s="123">
        <f t="shared" si="6"/>
        <v>483206.22209992236</v>
      </c>
      <c r="E23" s="199">
        <f t="shared" si="6"/>
        <v>328710.57699999999</v>
      </c>
      <c r="F23" s="37">
        <f t="shared" si="0"/>
        <v>811916.79909992241</v>
      </c>
      <c r="G23" s="123">
        <f t="shared" si="7"/>
        <v>82461.222999999998</v>
      </c>
      <c r="H23" s="199">
        <f t="shared" si="7"/>
        <v>2887.011</v>
      </c>
      <c r="I23" s="32"/>
      <c r="J23" s="37">
        <f t="shared" si="1"/>
        <v>2887.011</v>
      </c>
      <c r="K23" s="176">
        <f t="shared" si="8"/>
        <v>3727.7280000000001</v>
      </c>
      <c r="L23" s="123">
        <f t="shared" si="8"/>
        <v>648.423</v>
      </c>
      <c r="M23" s="123"/>
      <c r="N23" s="123">
        <f>+N13+N15+N17+N19+N21</f>
        <v>13.272</v>
      </c>
      <c r="O23" s="123"/>
      <c r="P23" s="123">
        <f t="shared" si="9"/>
        <v>10.3</v>
      </c>
      <c r="Q23" s="21">
        <f t="shared" si="2"/>
        <v>901664.75609992247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91">
        <v>12.377000000000001</v>
      </c>
      <c r="E24" s="208">
        <v>6.2590000000000003</v>
      </c>
      <c r="F24" s="35">
        <f t="shared" si="0"/>
        <v>18.636000000000003</v>
      </c>
      <c r="G24" s="413">
        <v>231.4564</v>
      </c>
      <c r="H24" s="227"/>
      <c r="I24" s="169"/>
      <c r="J24" s="35">
        <f t="shared" si="1"/>
        <v>0</v>
      </c>
      <c r="K24" s="175"/>
      <c r="L24" s="53">
        <v>0.4965</v>
      </c>
      <c r="M24" s="53"/>
      <c r="N24" s="53"/>
      <c r="O24" s="53"/>
      <c r="P24" s="53"/>
      <c r="Q24" s="16">
        <f t="shared" si="2"/>
        <v>250.5889</v>
      </c>
      <c r="R24" s="11"/>
    </row>
    <row r="25" spans="1:18">
      <c r="A25" s="17" t="s">
        <v>31</v>
      </c>
      <c r="B25" s="397"/>
      <c r="C25" s="18" t="s">
        <v>13</v>
      </c>
      <c r="D25" s="92">
        <v>10058.013546396263</v>
      </c>
      <c r="E25" s="209">
        <v>4380.5749999999998</v>
      </c>
      <c r="F25" s="37">
        <f t="shared" si="0"/>
        <v>14438.588546396262</v>
      </c>
      <c r="G25" s="414">
        <v>185369.198</v>
      </c>
      <c r="H25" s="228"/>
      <c r="I25" s="170"/>
      <c r="J25" s="37">
        <f t="shared" si="1"/>
        <v>0</v>
      </c>
      <c r="K25" s="174"/>
      <c r="L25" s="123">
        <v>467.06799999999998</v>
      </c>
      <c r="M25" s="123"/>
      <c r="N25" s="123"/>
      <c r="O25" s="123"/>
      <c r="P25" s="123"/>
      <c r="Q25" s="21">
        <f t="shared" si="2"/>
        <v>200274.85454639627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91">
        <v>30.303000000000001</v>
      </c>
      <c r="E26" s="208">
        <v>18.939</v>
      </c>
      <c r="F26" s="35">
        <f t="shared" si="0"/>
        <v>49.242000000000004</v>
      </c>
      <c r="G26" s="413">
        <v>25.192799999999998</v>
      </c>
      <c r="H26" s="227"/>
      <c r="I26" s="169"/>
      <c r="J26" s="35">
        <f t="shared" si="1"/>
        <v>0</v>
      </c>
      <c r="K26" s="196"/>
      <c r="L26" s="53"/>
      <c r="M26" s="53"/>
      <c r="N26" s="53"/>
      <c r="O26" s="53"/>
      <c r="P26" s="53"/>
      <c r="Q26" s="16">
        <f t="shared" si="2"/>
        <v>74.434799999999996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92">
        <v>13298.1562224153</v>
      </c>
      <c r="E27" s="209">
        <v>8085.8609999999999</v>
      </c>
      <c r="F27" s="37">
        <f t="shared" si="0"/>
        <v>21384.017222415299</v>
      </c>
      <c r="G27" s="414">
        <v>12248.21</v>
      </c>
      <c r="H27" s="433"/>
      <c r="I27" s="170"/>
      <c r="J27" s="37">
        <f t="shared" si="1"/>
        <v>0</v>
      </c>
      <c r="K27" s="174"/>
      <c r="L27" s="123"/>
      <c r="M27" s="123"/>
      <c r="N27" s="123"/>
      <c r="O27" s="123"/>
      <c r="P27" s="123"/>
      <c r="Q27" s="21">
        <f t="shared" si="2"/>
        <v>33632.227222415298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53">
        <f t="shared" ref="D28:E29" si="10">+D24+D26</f>
        <v>42.68</v>
      </c>
      <c r="E28" s="72">
        <f t="shared" si="10"/>
        <v>25.198</v>
      </c>
      <c r="F28" s="35">
        <f t="shared" si="0"/>
        <v>67.878</v>
      </c>
      <c r="G28" s="53">
        <f t="shared" ref="G28:G29" si="11">+G24+G26</f>
        <v>256.64920000000001</v>
      </c>
      <c r="H28" s="72"/>
      <c r="I28" s="66"/>
      <c r="J28" s="35">
        <f t="shared" si="1"/>
        <v>0</v>
      </c>
      <c r="K28" s="73"/>
      <c r="L28" s="53">
        <f t="shared" ref="L28:L29" si="12">+L24+L26</f>
        <v>0.4965</v>
      </c>
      <c r="M28" s="124"/>
      <c r="N28" s="124"/>
      <c r="O28" s="53"/>
      <c r="P28" s="53"/>
      <c r="Q28" s="16">
        <f t="shared" si="2"/>
        <v>325.02370000000002</v>
      </c>
      <c r="R28" s="11"/>
    </row>
    <row r="29" spans="1:18">
      <c r="A29" s="24"/>
      <c r="B29" s="400"/>
      <c r="C29" s="18" t="s">
        <v>13</v>
      </c>
      <c r="D29" s="123">
        <f t="shared" si="10"/>
        <v>23356.169768811564</v>
      </c>
      <c r="E29" s="199">
        <f t="shared" si="10"/>
        <v>12466.436</v>
      </c>
      <c r="F29" s="37">
        <f t="shared" si="0"/>
        <v>35822.605768811562</v>
      </c>
      <c r="G29" s="123">
        <f t="shared" si="11"/>
        <v>197617.408</v>
      </c>
      <c r="H29" s="199"/>
      <c r="I29" s="32"/>
      <c r="J29" s="37">
        <f t="shared" si="1"/>
        <v>0</v>
      </c>
      <c r="K29" s="176"/>
      <c r="L29" s="123">
        <f t="shared" si="12"/>
        <v>467.06799999999998</v>
      </c>
      <c r="M29" s="199"/>
      <c r="N29" s="199"/>
      <c r="O29" s="123"/>
      <c r="P29" s="123"/>
      <c r="Q29" s="21">
        <f t="shared" si="2"/>
        <v>233907.08176881156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91">
        <v>0.01</v>
      </c>
      <c r="E30" s="208">
        <v>3.9600000000000003E-2</v>
      </c>
      <c r="F30" s="35">
        <f t="shared" si="0"/>
        <v>4.9600000000000005E-2</v>
      </c>
      <c r="G30" s="413">
        <v>0.82050000000000001</v>
      </c>
      <c r="H30" s="227">
        <v>336.8186</v>
      </c>
      <c r="I30" s="169"/>
      <c r="J30" s="35">
        <f t="shared" si="1"/>
        <v>336.8186</v>
      </c>
      <c r="K30" s="175">
        <v>104.9802</v>
      </c>
      <c r="L30" s="53">
        <v>3.0987</v>
      </c>
      <c r="M30" s="53"/>
      <c r="N30" s="53"/>
      <c r="O30" s="53"/>
      <c r="P30" s="53"/>
      <c r="Q30" s="16">
        <f t="shared" si="2"/>
        <v>445.76760000000002</v>
      </c>
      <c r="R30" s="11"/>
    </row>
    <row r="31" spans="1:18">
      <c r="A31" s="17" t="s">
        <v>36</v>
      </c>
      <c r="B31" s="397"/>
      <c r="C31" s="18" t="s">
        <v>13</v>
      </c>
      <c r="D31" s="92">
        <v>3.1500001711220929</v>
      </c>
      <c r="E31" s="209">
        <v>4.8570000000000002</v>
      </c>
      <c r="F31" s="37">
        <f t="shared" si="0"/>
        <v>8.0070001711220939</v>
      </c>
      <c r="G31" s="414">
        <v>400.48099999999999</v>
      </c>
      <c r="H31" s="228">
        <v>74638.266000000003</v>
      </c>
      <c r="I31" s="170"/>
      <c r="J31" s="37">
        <f t="shared" si="1"/>
        <v>74638.266000000003</v>
      </c>
      <c r="K31" s="174">
        <v>10768.450999999999</v>
      </c>
      <c r="L31" s="123">
        <v>287.935</v>
      </c>
      <c r="M31" s="123"/>
      <c r="N31" s="123"/>
      <c r="O31" s="123"/>
      <c r="P31" s="123"/>
      <c r="Q31" s="21">
        <f t="shared" si="2"/>
        <v>86103.14000017113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91">
        <v>0.02</v>
      </c>
      <c r="E32" s="208">
        <v>0.59430000000000005</v>
      </c>
      <c r="F32" s="35">
        <f t="shared" si="0"/>
        <v>0.61430000000000007</v>
      </c>
      <c r="G32" s="413">
        <v>0.16</v>
      </c>
      <c r="H32" s="227">
        <v>67.964799999999997</v>
      </c>
      <c r="I32" s="169"/>
      <c r="J32" s="35">
        <f t="shared" si="1"/>
        <v>67.964799999999997</v>
      </c>
      <c r="K32" s="175">
        <v>22.067</v>
      </c>
      <c r="L32" s="53">
        <v>5.5599999999999997E-2</v>
      </c>
      <c r="M32" s="53"/>
      <c r="N32" s="53"/>
      <c r="O32" s="53"/>
      <c r="P32" s="53"/>
      <c r="Q32" s="16">
        <f t="shared" si="2"/>
        <v>90.861699999999985</v>
      </c>
      <c r="R32" s="11"/>
    </row>
    <row r="33" spans="1:18">
      <c r="A33" s="17" t="s">
        <v>38</v>
      </c>
      <c r="B33" s="397"/>
      <c r="C33" s="18" t="s">
        <v>13</v>
      </c>
      <c r="D33" s="92">
        <v>3.3600001825302321</v>
      </c>
      <c r="E33" s="209">
        <v>97</v>
      </c>
      <c r="F33" s="37">
        <f t="shared" si="0"/>
        <v>100.36000018253023</v>
      </c>
      <c r="G33" s="414">
        <v>96.186000000000007</v>
      </c>
      <c r="H33" s="228">
        <v>4016.4569999999999</v>
      </c>
      <c r="I33" s="170"/>
      <c r="J33" s="37">
        <f t="shared" si="1"/>
        <v>4016.4569999999999</v>
      </c>
      <c r="K33" s="174">
        <v>911.22500000000002</v>
      </c>
      <c r="L33" s="123">
        <v>15.257999999999999</v>
      </c>
      <c r="M33" s="123"/>
      <c r="N33" s="123"/>
      <c r="O33" s="123"/>
      <c r="P33" s="123"/>
      <c r="Q33" s="21">
        <f t="shared" si="2"/>
        <v>5139.48600018253</v>
      </c>
      <c r="R33" s="11"/>
    </row>
    <row r="34" spans="1:18">
      <c r="A34" s="17"/>
      <c r="B34" s="22" t="s">
        <v>15</v>
      </c>
      <c r="C34" s="13" t="s">
        <v>11</v>
      </c>
      <c r="D34" s="91"/>
      <c r="E34" s="208">
        <v>2.5000000000000001E-3</v>
      </c>
      <c r="F34" s="35">
        <f t="shared" si="0"/>
        <v>2.5000000000000001E-3</v>
      </c>
      <c r="G34" s="413"/>
      <c r="H34" s="227">
        <v>662.55</v>
      </c>
      <c r="I34" s="169"/>
      <c r="J34" s="35">
        <f t="shared" si="1"/>
        <v>662.55</v>
      </c>
      <c r="K34" s="175">
        <v>3.044</v>
      </c>
      <c r="L34" s="53"/>
      <c r="M34" s="53"/>
      <c r="N34" s="53">
        <v>0.21990000000000001</v>
      </c>
      <c r="O34" s="53"/>
      <c r="P34" s="53"/>
      <c r="Q34" s="16">
        <f t="shared" si="2"/>
        <v>665.81640000000004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92"/>
      <c r="E35" s="209">
        <v>5.2999999999999999E-2</v>
      </c>
      <c r="F35" s="37">
        <f t="shared" si="0"/>
        <v>5.2999999999999999E-2</v>
      </c>
      <c r="G35" s="414"/>
      <c r="H35" s="228">
        <v>82195.645000000004</v>
      </c>
      <c r="I35" s="170"/>
      <c r="J35" s="37">
        <f t="shared" si="1"/>
        <v>82195.645000000004</v>
      </c>
      <c r="K35" s="174">
        <v>96.507000000000005</v>
      </c>
      <c r="L35" s="123"/>
      <c r="M35" s="123"/>
      <c r="N35" s="123">
        <v>46.372999999999998</v>
      </c>
      <c r="O35" s="123"/>
      <c r="P35" s="123"/>
      <c r="Q35" s="21">
        <f t="shared" si="2"/>
        <v>82338.578000000009</v>
      </c>
      <c r="R35" s="11"/>
    </row>
    <row r="36" spans="1:18">
      <c r="A36" s="25"/>
      <c r="B36" s="399" t="s">
        <v>19</v>
      </c>
      <c r="C36" s="13" t="s">
        <v>11</v>
      </c>
      <c r="D36" s="53">
        <f t="shared" ref="D36:E37" si="13">+D30+D32+D34</f>
        <v>0.03</v>
      </c>
      <c r="E36" s="72">
        <f t="shared" si="13"/>
        <v>0.63639999999999997</v>
      </c>
      <c r="F36" s="35">
        <f t="shared" si="0"/>
        <v>0.66639999999999999</v>
      </c>
      <c r="G36" s="53">
        <f>+G30+G32+G34</f>
        <v>0.98050000000000004</v>
      </c>
      <c r="H36" s="72">
        <f t="shared" ref="H36:H37" si="14">+H30+H32+H34</f>
        <v>1067.3334</v>
      </c>
      <c r="I36" s="66"/>
      <c r="J36" s="35">
        <f t="shared" si="1"/>
        <v>1067.3334</v>
      </c>
      <c r="K36" s="73">
        <f t="shared" ref="K36:L37" si="15">+K30+K32+K34</f>
        <v>130.09120000000001</v>
      </c>
      <c r="L36" s="53">
        <f t="shared" si="15"/>
        <v>3.1543000000000001</v>
      </c>
      <c r="M36" s="53"/>
      <c r="N36" s="53">
        <f t="shared" ref="N36:N37" si="16">+N30+N32+N34</f>
        <v>0.21990000000000001</v>
      </c>
      <c r="O36" s="53"/>
      <c r="P36" s="53"/>
      <c r="Q36" s="16">
        <f t="shared" si="2"/>
        <v>1202.4457</v>
      </c>
      <c r="R36" s="11"/>
    </row>
    <row r="37" spans="1:18">
      <c r="A37" s="24"/>
      <c r="B37" s="400"/>
      <c r="C37" s="18" t="s">
        <v>13</v>
      </c>
      <c r="D37" s="123">
        <f t="shared" si="13"/>
        <v>6.510000353652325</v>
      </c>
      <c r="E37" s="199">
        <f t="shared" si="13"/>
        <v>101.91</v>
      </c>
      <c r="F37" s="37">
        <f t="shared" si="0"/>
        <v>108.42000035365233</v>
      </c>
      <c r="G37" s="123">
        <f>+G31+G33+G35</f>
        <v>496.66700000000003</v>
      </c>
      <c r="H37" s="199">
        <f t="shared" si="14"/>
        <v>160850.36800000002</v>
      </c>
      <c r="I37" s="32"/>
      <c r="J37" s="37">
        <f t="shared" si="1"/>
        <v>160850.36800000002</v>
      </c>
      <c r="K37" s="176">
        <f t="shared" si="15"/>
        <v>11776.182999999999</v>
      </c>
      <c r="L37" s="123">
        <f t="shared" si="15"/>
        <v>303.19299999999998</v>
      </c>
      <c r="M37" s="123"/>
      <c r="N37" s="123">
        <f t="shared" si="16"/>
        <v>46.372999999999998</v>
      </c>
      <c r="O37" s="123"/>
      <c r="P37" s="123"/>
      <c r="Q37" s="21">
        <f t="shared" si="2"/>
        <v>173581.20400035364</v>
      </c>
      <c r="R37" s="11"/>
    </row>
    <row r="38" spans="1:18">
      <c r="A38" s="401" t="s">
        <v>40</v>
      </c>
      <c r="B38" s="402"/>
      <c r="C38" s="13" t="s">
        <v>11</v>
      </c>
      <c r="D38" s="91">
        <v>5.3800000000000001E-2</v>
      </c>
      <c r="E38" s="208">
        <v>0.23219999999999999</v>
      </c>
      <c r="F38" s="35">
        <f t="shared" si="0"/>
        <v>0.28599999999999998</v>
      </c>
      <c r="G38" s="413">
        <v>1.3153999999999999</v>
      </c>
      <c r="H38" s="227">
        <v>91.606200000000001</v>
      </c>
      <c r="I38" s="169"/>
      <c r="J38" s="35">
        <f t="shared" si="1"/>
        <v>91.606200000000001</v>
      </c>
      <c r="K38" s="175">
        <v>82.6982</v>
      </c>
      <c r="L38" s="53">
        <v>1.6019000000000001</v>
      </c>
      <c r="M38" s="53"/>
      <c r="N38" s="53">
        <v>0.1142</v>
      </c>
      <c r="O38" s="53"/>
      <c r="P38" s="53">
        <v>0.13780000000000001</v>
      </c>
      <c r="Q38" s="16">
        <f t="shared" si="2"/>
        <v>177.75970000000001</v>
      </c>
      <c r="R38" s="11"/>
    </row>
    <row r="39" spans="1:18">
      <c r="A39" s="403"/>
      <c r="B39" s="404"/>
      <c r="C39" s="18" t="s">
        <v>13</v>
      </c>
      <c r="D39" s="92">
        <v>85.575004648816844</v>
      </c>
      <c r="E39" s="209">
        <v>79.518000000000001</v>
      </c>
      <c r="F39" s="37">
        <f t="shared" si="0"/>
        <v>165.09300464881684</v>
      </c>
      <c r="G39" s="414">
        <v>181.303</v>
      </c>
      <c r="H39" s="228">
        <v>30554.552</v>
      </c>
      <c r="I39" s="170"/>
      <c r="J39" s="37">
        <f t="shared" si="1"/>
        <v>30554.552</v>
      </c>
      <c r="K39" s="174">
        <v>21511.768</v>
      </c>
      <c r="L39" s="123">
        <v>185.649</v>
      </c>
      <c r="M39" s="123"/>
      <c r="N39" s="123">
        <v>21.033000000000001</v>
      </c>
      <c r="O39" s="123"/>
      <c r="P39" s="123">
        <v>54.47</v>
      </c>
      <c r="Q39" s="21">
        <f t="shared" si="2"/>
        <v>52673.868004648815</v>
      </c>
      <c r="R39" s="11"/>
    </row>
    <row r="40" spans="1:18">
      <c r="A40" s="401" t="s">
        <v>41</v>
      </c>
      <c r="B40" s="402"/>
      <c r="C40" s="13" t="s">
        <v>11</v>
      </c>
      <c r="D40" s="91">
        <v>0.33960000000000001</v>
      </c>
      <c r="E40" s="208">
        <v>2.3900000000000001E-2</v>
      </c>
      <c r="F40" s="35">
        <f t="shared" si="0"/>
        <v>0.36349999999999999</v>
      </c>
      <c r="G40" s="413">
        <v>33.221699999999998</v>
      </c>
      <c r="H40" s="227">
        <v>261.59840000000003</v>
      </c>
      <c r="I40" s="169"/>
      <c r="J40" s="35">
        <f t="shared" si="1"/>
        <v>261.59840000000003</v>
      </c>
      <c r="K40" s="175">
        <v>77.791600000000003</v>
      </c>
      <c r="L40" s="53">
        <v>25.1294</v>
      </c>
      <c r="M40" s="53"/>
      <c r="N40" s="53">
        <v>1.9294</v>
      </c>
      <c r="O40" s="53">
        <v>1.3100000000000001E-2</v>
      </c>
      <c r="P40" s="53">
        <v>2.24E-2</v>
      </c>
      <c r="Q40" s="16">
        <f t="shared" si="2"/>
        <v>400.06950000000001</v>
      </c>
      <c r="R40" s="11"/>
    </row>
    <row r="41" spans="1:18">
      <c r="A41" s="403"/>
      <c r="B41" s="404"/>
      <c r="C41" s="18" t="s">
        <v>13</v>
      </c>
      <c r="D41" s="92">
        <v>266.52886447903956</v>
      </c>
      <c r="E41" s="209">
        <v>21.975000000000001</v>
      </c>
      <c r="F41" s="37">
        <f t="shared" si="0"/>
        <v>288.50386447903958</v>
      </c>
      <c r="G41" s="414">
        <v>2682.864</v>
      </c>
      <c r="H41" s="228">
        <v>32403.565999999999</v>
      </c>
      <c r="I41" s="170"/>
      <c r="J41" s="37">
        <f t="shared" si="1"/>
        <v>32403.565999999999</v>
      </c>
      <c r="K41" s="174">
        <v>9427.6409999999996</v>
      </c>
      <c r="L41" s="123">
        <v>1252.135</v>
      </c>
      <c r="M41" s="123"/>
      <c r="N41" s="123">
        <v>165.881</v>
      </c>
      <c r="O41" s="123">
        <v>1.276</v>
      </c>
      <c r="P41" s="123">
        <v>2.2400000000000002</v>
      </c>
      <c r="Q41" s="21">
        <f t="shared" si="2"/>
        <v>46224.106864479043</v>
      </c>
      <c r="R41" s="11"/>
    </row>
    <row r="42" spans="1:18">
      <c r="A42" s="401" t="s">
        <v>42</v>
      </c>
      <c r="B42" s="402"/>
      <c r="C42" s="13" t="s">
        <v>11</v>
      </c>
      <c r="D42" s="91"/>
      <c r="E42" s="208"/>
      <c r="F42" s="35">
        <f t="shared" si="0"/>
        <v>0</v>
      </c>
      <c r="G42" s="413"/>
      <c r="H42" s="227"/>
      <c r="I42" s="169"/>
      <c r="J42" s="35">
        <f t="shared" si="1"/>
        <v>0</v>
      </c>
      <c r="K42" s="175"/>
      <c r="L42" s="53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92"/>
      <c r="E43" s="209"/>
      <c r="F43" s="37">
        <f t="shared" si="0"/>
        <v>0</v>
      </c>
      <c r="G43" s="414"/>
      <c r="H43" s="228"/>
      <c r="I43" s="170"/>
      <c r="J43" s="37">
        <f t="shared" si="1"/>
        <v>0</v>
      </c>
      <c r="K43" s="174"/>
      <c r="L43" s="123"/>
      <c r="M43" s="123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91"/>
      <c r="E44" s="208">
        <v>1.8E-3</v>
      </c>
      <c r="F44" s="35">
        <f t="shared" si="0"/>
        <v>1.8E-3</v>
      </c>
      <c r="G44" s="413"/>
      <c r="H44" s="227">
        <v>3.3999999999999998E-3</v>
      </c>
      <c r="I44" s="169"/>
      <c r="J44" s="35">
        <f t="shared" si="1"/>
        <v>3.3999999999999998E-3</v>
      </c>
      <c r="K44" s="175"/>
      <c r="L44" s="53"/>
      <c r="M44" s="53"/>
      <c r="N44" s="53"/>
      <c r="O44" s="53"/>
      <c r="P44" s="53"/>
      <c r="Q44" s="16">
        <f t="shared" si="2"/>
        <v>5.1999999999999998E-3</v>
      </c>
      <c r="R44" s="11"/>
    </row>
    <row r="45" spans="1:18">
      <c r="A45" s="403"/>
      <c r="B45" s="404"/>
      <c r="C45" s="18" t="s">
        <v>13</v>
      </c>
      <c r="D45" s="92"/>
      <c r="E45" s="209">
        <v>1.89</v>
      </c>
      <c r="F45" s="37">
        <f t="shared" si="0"/>
        <v>1.89</v>
      </c>
      <c r="G45" s="414"/>
      <c r="H45" s="228">
        <v>2.3519999999999999</v>
      </c>
      <c r="I45" s="170"/>
      <c r="J45" s="37">
        <f t="shared" si="1"/>
        <v>2.3519999999999999</v>
      </c>
      <c r="K45" s="174"/>
      <c r="L45" s="123"/>
      <c r="M45" s="123"/>
      <c r="N45" s="123"/>
      <c r="O45" s="123"/>
      <c r="P45" s="123"/>
      <c r="Q45" s="21">
        <f t="shared" si="2"/>
        <v>4.242</v>
      </c>
      <c r="R45" s="11"/>
    </row>
    <row r="46" spans="1:18">
      <c r="A46" s="401" t="s">
        <v>44</v>
      </c>
      <c r="B46" s="402"/>
      <c r="C46" s="13" t="s">
        <v>11</v>
      </c>
      <c r="D46" s="91"/>
      <c r="E46" s="208">
        <v>4.4000000000000003E-3</v>
      </c>
      <c r="F46" s="35">
        <f t="shared" si="0"/>
        <v>4.4000000000000003E-3</v>
      </c>
      <c r="G46" s="413"/>
      <c r="H46" s="227">
        <v>6.8199999999999997E-2</v>
      </c>
      <c r="I46" s="169"/>
      <c r="J46" s="35">
        <f t="shared" si="1"/>
        <v>6.8199999999999997E-2</v>
      </c>
      <c r="K46" s="175">
        <v>1.2800000000000001E-2</v>
      </c>
      <c r="L46" s="53"/>
      <c r="M46" s="53"/>
      <c r="N46" s="53"/>
      <c r="O46" s="53"/>
      <c r="P46" s="53"/>
      <c r="Q46" s="16">
        <f t="shared" si="2"/>
        <v>8.5400000000000004E-2</v>
      </c>
      <c r="R46" s="11"/>
    </row>
    <row r="47" spans="1:18">
      <c r="A47" s="403"/>
      <c r="B47" s="404"/>
      <c r="C47" s="18" t="s">
        <v>13</v>
      </c>
      <c r="D47" s="92"/>
      <c r="E47" s="209">
        <v>7.4550000000000001</v>
      </c>
      <c r="F47" s="37">
        <f t="shared" si="0"/>
        <v>7.4550000000000001</v>
      </c>
      <c r="G47" s="414"/>
      <c r="H47" s="228">
        <v>30.702999999999999</v>
      </c>
      <c r="I47" s="170"/>
      <c r="J47" s="37">
        <f t="shared" si="1"/>
        <v>30.702999999999999</v>
      </c>
      <c r="K47" s="174">
        <v>3.66</v>
      </c>
      <c r="L47" s="123"/>
      <c r="M47" s="123"/>
      <c r="N47" s="123"/>
      <c r="O47" s="123"/>
      <c r="P47" s="123"/>
      <c r="Q47" s="21">
        <f t="shared" si="2"/>
        <v>41.817999999999998</v>
      </c>
      <c r="R47" s="11"/>
    </row>
    <row r="48" spans="1:18">
      <c r="A48" s="401" t="s">
        <v>45</v>
      </c>
      <c r="B48" s="402"/>
      <c r="C48" s="13" t="s">
        <v>11</v>
      </c>
      <c r="D48" s="91">
        <v>98.563999999999993</v>
      </c>
      <c r="E48" s="208">
        <v>0.30969999999999998</v>
      </c>
      <c r="F48" s="35">
        <f t="shared" si="0"/>
        <v>98.873699999999999</v>
      </c>
      <c r="G48" s="413">
        <v>1056.9925000000001</v>
      </c>
      <c r="H48" s="227">
        <v>8574.5849999999991</v>
      </c>
      <c r="I48" s="169"/>
      <c r="J48" s="35">
        <f t="shared" si="1"/>
        <v>8574.5849999999991</v>
      </c>
      <c r="K48" s="175">
        <v>430.17059999999998</v>
      </c>
      <c r="L48" s="53">
        <v>20.483899999999998</v>
      </c>
      <c r="M48" s="53"/>
      <c r="N48" s="53"/>
      <c r="O48" s="53"/>
      <c r="P48" s="53">
        <v>3.3639999999999999</v>
      </c>
      <c r="Q48" s="16">
        <f t="shared" si="2"/>
        <v>10184.469699999998</v>
      </c>
      <c r="R48" s="11"/>
    </row>
    <row r="49" spans="1:18">
      <c r="A49" s="403"/>
      <c r="B49" s="404"/>
      <c r="C49" s="18" t="s">
        <v>13</v>
      </c>
      <c r="D49" s="92">
        <v>11162.540106399085</v>
      </c>
      <c r="E49" s="209">
        <v>47.335000000000001</v>
      </c>
      <c r="F49" s="37">
        <f t="shared" si="0"/>
        <v>11209.875106399084</v>
      </c>
      <c r="G49" s="414">
        <v>145133.13399999999</v>
      </c>
      <c r="H49" s="228">
        <v>1093809.7819999999</v>
      </c>
      <c r="I49" s="170"/>
      <c r="J49" s="37">
        <f t="shared" si="1"/>
        <v>1093809.7819999999</v>
      </c>
      <c r="K49" s="174">
        <v>37406.667000000001</v>
      </c>
      <c r="L49" s="123">
        <v>1967.954</v>
      </c>
      <c r="M49" s="123"/>
      <c r="N49" s="123"/>
      <c r="O49" s="123"/>
      <c r="P49" s="123">
        <v>1970.713</v>
      </c>
      <c r="Q49" s="21">
        <f t="shared" si="2"/>
        <v>1291498.1251063987</v>
      </c>
      <c r="R49" s="11"/>
    </row>
    <row r="50" spans="1:18">
      <c r="A50" s="401" t="s">
        <v>46</v>
      </c>
      <c r="B50" s="402"/>
      <c r="C50" s="13" t="s">
        <v>11</v>
      </c>
      <c r="D50" s="91">
        <v>6.6680000000000001</v>
      </c>
      <c r="E50" s="208">
        <v>8.94</v>
      </c>
      <c r="F50" s="35">
        <f t="shared" si="0"/>
        <v>15.608000000000001</v>
      </c>
      <c r="G50" s="413">
        <v>4752.9839000000002</v>
      </c>
      <c r="H50" s="227">
        <v>53.599200000000003</v>
      </c>
      <c r="I50" s="169"/>
      <c r="J50" s="35">
        <f t="shared" si="1"/>
        <v>53.599200000000003</v>
      </c>
      <c r="K50" s="175">
        <v>4866.9870000000001</v>
      </c>
      <c r="L50" s="53">
        <v>0.27200000000000002</v>
      </c>
      <c r="M50" s="53"/>
      <c r="N50" s="53"/>
      <c r="O50" s="53"/>
      <c r="P50" s="53"/>
      <c r="Q50" s="16">
        <f t="shared" si="2"/>
        <v>9689.4501000000018</v>
      </c>
      <c r="R50" s="11"/>
    </row>
    <row r="51" spans="1:18">
      <c r="A51" s="403"/>
      <c r="B51" s="404"/>
      <c r="C51" s="18" t="s">
        <v>13</v>
      </c>
      <c r="D51" s="92">
        <v>4566.4712480711351</v>
      </c>
      <c r="E51" s="209">
        <v>5270.4539999999997</v>
      </c>
      <c r="F51" s="37">
        <f t="shared" si="0"/>
        <v>9836.9252480711348</v>
      </c>
      <c r="G51" s="414">
        <v>742083.84699999995</v>
      </c>
      <c r="H51" s="228">
        <v>11011.954</v>
      </c>
      <c r="I51" s="170"/>
      <c r="J51" s="37">
        <f t="shared" si="1"/>
        <v>11011.954</v>
      </c>
      <c r="K51" s="174">
        <v>792305.24399999995</v>
      </c>
      <c r="L51" s="123">
        <v>111.73099999999999</v>
      </c>
      <c r="M51" s="123"/>
      <c r="N51" s="123"/>
      <c r="O51" s="123"/>
      <c r="P51" s="123"/>
      <c r="Q51" s="21">
        <f t="shared" si="2"/>
        <v>1555349.7012480709</v>
      </c>
      <c r="R51" s="11"/>
    </row>
    <row r="52" spans="1:18">
      <c r="A52" s="401" t="s">
        <v>47</v>
      </c>
      <c r="B52" s="402"/>
      <c r="C52" s="13" t="s">
        <v>11</v>
      </c>
      <c r="D52" s="91">
        <v>4.8300000000000003E-2</v>
      </c>
      <c r="E52" s="208">
        <v>9.7766999999999999</v>
      </c>
      <c r="F52" s="35">
        <f t="shared" si="0"/>
        <v>9.8249999999999993</v>
      </c>
      <c r="G52" s="413">
        <v>547.73779999999999</v>
      </c>
      <c r="H52" s="227">
        <v>947.53120000000001</v>
      </c>
      <c r="I52" s="169"/>
      <c r="J52" s="35">
        <f t="shared" si="1"/>
        <v>947.53120000000001</v>
      </c>
      <c r="K52" s="175">
        <v>111.77679999999999</v>
      </c>
      <c r="L52" s="53">
        <v>927.34860000000003</v>
      </c>
      <c r="M52" s="53"/>
      <c r="N52" s="53">
        <v>88.314300000000003</v>
      </c>
      <c r="O52" s="53">
        <v>3.8600000000000002E-2</v>
      </c>
      <c r="P52" s="53"/>
      <c r="Q52" s="16">
        <f t="shared" si="2"/>
        <v>2632.5722999999998</v>
      </c>
      <c r="R52" s="11"/>
    </row>
    <row r="53" spans="1:18">
      <c r="A53" s="403"/>
      <c r="B53" s="404"/>
      <c r="C53" s="18" t="s">
        <v>13</v>
      </c>
      <c r="D53" s="92">
        <v>10.458000568125348</v>
      </c>
      <c r="E53" s="209">
        <v>3760.4169999999999</v>
      </c>
      <c r="F53" s="37">
        <f t="shared" si="0"/>
        <v>3770.8750005681254</v>
      </c>
      <c r="G53" s="414">
        <v>178646.22399999999</v>
      </c>
      <c r="H53" s="228">
        <v>332200.84999999998</v>
      </c>
      <c r="I53" s="170"/>
      <c r="J53" s="37">
        <f t="shared" si="1"/>
        <v>332200.84999999998</v>
      </c>
      <c r="K53" s="174">
        <v>40729.03</v>
      </c>
      <c r="L53" s="123">
        <v>331763.69400000002</v>
      </c>
      <c r="M53" s="123"/>
      <c r="N53" s="123">
        <v>29536.117999999999</v>
      </c>
      <c r="O53" s="123">
        <v>10.731</v>
      </c>
      <c r="P53" s="123"/>
      <c r="Q53" s="21">
        <f t="shared" si="2"/>
        <v>916657.52200056822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91">
        <v>0.4456</v>
      </c>
      <c r="E54" s="208"/>
      <c r="F54" s="35">
        <f t="shared" si="0"/>
        <v>0.4456</v>
      </c>
      <c r="G54" s="413">
        <v>2.01E-2</v>
      </c>
      <c r="H54" s="227">
        <v>66.556600000000003</v>
      </c>
      <c r="I54" s="169"/>
      <c r="J54" s="35">
        <f t="shared" si="1"/>
        <v>66.556600000000003</v>
      </c>
      <c r="K54" s="175">
        <v>7.7765000000000004</v>
      </c>
      <c r="L54" s="53">
        <v>7.9200000000000007E-2</v>
      </c>
      <c r="M54" s="53"/>
      <c r="N54" s="53">
        <v>3.15E-2</v>
      </c>
      <c r="O54" s="53">
        <v>1.7299999999999999E-2</v>
      </c>
      <c r="P54" s="53">
        <v>9.3899999999999997E-2</v>
      </c>
      <c r="Q54" s="16">
        <f t="shared" si="2"/>
        <v>75.020700000000005</v>
      </c>
      <c r="R54" s="11"/>
    </row>
    <row r="55" spans="1:18">
      <c r="A55" s="17" t="s">
        <v>36</v>
      </c>
      <c r="B55" s="397"/>
      <c r="C55" s="18" t="s">
        <v>13</v>
      </c>
      <c r="D55" s="92">
        <v>424.36802305356832</v>
      </c>
      <c r="E55" s="209"/>
      <c r="F55" s="37">
        <f t="shared" si="0"/>
        <v>424.36802305356832</v>
      </c>
      <c r="G55" s="414">
        <v>23.478999999999999</v>
      </c>
      <c r="H55" s="228">
        <v>16651.920999999998</v>
      </c>
      <c r="I55" s="170"/>
      <c r="J55" s="37">
        <f t="shared" si="1"/>
        <v>16651.920999999998</v>
      </c>
      <c r="K55" s="174">
        <v>2087.3710000000001</v>
      </c>
      <c r="L55" s="123">
        <v>94.262</v>
      </c>
      <c r="M55" s="123"/>
      <c r="N55" s="123">
        <v>43.326000000000001</v>
      </c>
      <c r="O55" s="123">
        <v>17.683</v>
      </c>
      <c r="P55" s="123">
        <v>91.7</v>
      </c>
      <c r="Q55" s="21">
        <f t="shared" si="2"/>
        <v>19434.110023053567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91">
        <v>8.8559000000000001</v>
      </c>
      <c r="E56" s="208">
        <v>7.5499999999999998E-2</v>
      </c>
      <c r="F56" s="35">
        <f t="shared" si="0"/>
        <v>8.9314</v>
      </c>
      <c r="G56" s="413">
        <v>0.32740000000000002</v>
      </c>
      <c r="H56" s="227">
        <v>6.1199999999999997E-2</v>
      </c>
      <c r="I56" s="169"/>
      <c r="J56" s="35">
        <f t="shared" si="1"/>
        <v>6.1199999999999997E-2</v>
      </c>
      <c r="K56" s="175">
        <v>0.55479999999999996</v>
      </c>
      <c r="L56" s="53">
        <v>1.3712</v>
      </c>
      <c r="M56" s="53"/>
      <c r="N56" s="53">
        <v>1.43E-2</v>
      </c>
      <c r="O56" s="53">
        <v>1E-3</v>
      </c>
      <c r="P56" s="53">
        <v>0.68799999999999994</v>
      </c>
      <c r="Q56" s="16">
        <f t="shared" si="2"/>
        <v>11.949300000000001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92">
        <v>496.53452697397546</v>
      </c>
      <c r="E57" s="209">
        <v>30.004999999999999</v>
      </c>
      <c r="F57" s="37">
        <f t="shared" si="0"/>
        <v>526.53952697397551</v>
      </c>
      <c r="G57" s="414">
        <v>150.328</v>
      </c>
      <c r="H57" s="228">
        <v>77.84</v>
      </c>
      <c r="I57" s="170"/>
      <c r="J57" s="37">
        <f t="shared" si="1"/>
        <v>77.84</v>
      </c>
      <c r="K57" s="174">
        <v>215.81700000000001</v>
      </c>
      <c r="L57" s="123">
        <v>223.71799999999999</v>
      </c>
      <c r="M57" s="123"/>
      <c r="N57" s="123">
        <v>8.8309999999999995</v>
      </c>
      <c r="O57" s="123">
        <v>2.415</v>
      </c>
      <c r="P57" s="123">
        <v>250.91</v>
      </c>
      <c r="Q57" s="21">
        <f t="shared" si="2"/>
        <v>1456.3985269739755</v>
      </c>
      <c r="R57" s="11"/>
    </row>
    <row r="58" spans="1:18">
      <c r="A58" s="25"/>
      <c r="B58" s="399" t="s">
        <v>19</v>
      </c>
      <c r="C58" s="13" t="s">
        <v>11</v>
      </c>
      <c r="D58" s="53">
        <f t="shared" ref="D58:E59" si="17">+D54+D56</f>
        <v>9.3015000000000008</v>
      </c>
      <c r="E58" s="72">
        <f t="shared" si="17"/>
        <v>7.5499999999999998E-2</v>
      </c>
      <c r="F58" s="35">
        <f t="shared" si="0"/>
        <v>9.3770000000000007</v>
      </c>
      <c r="G58" s="53">
        <f t="shared" ref="G58:H59" si="18">+G54+G56</f>
        <v>0.34750000000000003</v>
      </c>
      <c r="H58" s="72">
        <f t="shared" si="18"/>
        <v>66.617800000000003</v>
      </c>
      <c r="I58" s="66"/>
      <c r="J58" s="35">
        <f t="shared" si="1"/>
        <v>66.617800000000003</v>
      </c>
      <c r="K58" s="73">
        <f t="shared" ref="K58:L59" si="19">+K54+K56</f>
        <v>8.3313000000000006</v>
      </c>
      <c r="L58" s="53">
        <f t="shared" si="19"/>
        <v>1.4503999999999999</v>
      </c>
      <c r="M58" s="53"/>
      <c r="N58" s="53">
        <f t="shared" ref="N58:P59" si="20">+N54+N56</f>
        <v>4.58E-2</v>
      </c>
      <c r="O58" s="53">
        <f t="shared" si="20"/>
        <v>1.83E-2</v>
      </c>
      <c r="P58" s="53">
        <f t="shared" si="20"/>
        <v>0.78189999999999993</v>
      </c>
      <c r="Q58" s="16">
        <f t="shared" si="2"/>
        <v>86.97</v>
      </c>
      <c r="R58" s="11"/>
    </row>
    <row r="59" spans="1:18">
      <c r="A59" s="24"/>
      <c r="B59" s="400"/>
      <c r="C59" s="18" t="s">
        <v>13</v>
      </c>
      <c r="D59" s="123">
        <f t="shared" si="17"/>
        <v>920.90255002754384</v>
      </c>
      <c r="E59" s="199">
        <f t="shared" si="17"/>
        <v>30.004999999999999</v>
      </c>
      <c r="F59" s="37">
        <f t="shared" si="0"/>
        <v>950.90755002754383</v>
      </c>
      <c r="G59" s="123">
        <f t="shared" si="18"/>
        <v>173.80700000000002</v>
      </c>
      <c r="H59" s="199">
        <f t="shared" si="18"/>
        <v>16729.760999999999</v>
      </c>
      <c r="I59" s="32"/>
      <c r="J59" s="37">
        <f t="shared" si="1"/>
        <v>16729.760999999999</v>
      </c>
      <c r="K59" s="176">
        <f t="shared" si="19"/>
        <v>2303.1880000000001</v>
      </c>
      <c r="L59" s="123">
        <f t="shared" si="19"/>
        <v>317.98</v>
      </c>
      <c r="M59" s="123"/>
      <c r="N59" s="123">
        <f t="shared" si="20"/>
        <v>52.156999999999996</v>
      </c>
      <c r="O59" s="123">
        <f t="shared" si="20"/>
        <v>20.097999999999999</v>
      </c>
      <c r="P59" s="123">
        <f t="shared" si="20"/>
        <v>342.61</v>
      </c>
      <c r="Q59" s="21">
        <f t="shared" si="2"/>
        <v>20890.508550027545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91">
        <v>6.8000000000000005E-2</v>
      </c>
      <c r="E60" s="208"/>
      <c r="F60" s="35">
        <f t="shared" si="0"/>
        <v>6.8000000000000005E-2</v>
      </c>
      <c r="G60" s="413">
        <v>0.95240000000000002</v>
      </c>
      <c r="H60" s="227">
        <v>0.7026</v>
      </c>
      <c r="I60" s="169"/>
      <c r="J60" s="35">
        <f t="shared" si="1"/>
        <v>0.7026</v>
      </c>
      <c r="K60" s="175"/>
      <c r="L60" s="53">
        <v>4.3181000000000003</v>
      </c>
      <c r="M60" s="53"/>
      <c r="N60" s="53"/>
      <c r="O60" s="53"/>
      <c r="P60" s="53"/>
      <c r="Q60" s="16">
        <f t="shared" si="2"/>
        <v>6.0411000000000001</v>
      </c>
      <c r="R60" s="11"/>
    </row>
    <row r="61" spans="1:18">
      <c r="A61" s="17" t="s">
        <v>51</v>
      </c>
      <c r="B61" s="397"/>
      <c r="C61" s="18" t="s">
        <v>13</v>
      </c>
      <c r="D61" s="92">
        <v>4.9980002715137202</v>
      </c>
      <c r="E61" s="209"/>
      <c r="F61" s="37">
        <f t="shared" si="0"/>
        <v>4.9980002715137202</v>
      </c>
      <c r="G61" s="414">
        <v>10.401</v>
      </c>
      <c r="H61" s="228">
        <v>15.843</v>
      </c>
      <c r="I61" s="170"/>
      <c r="J61" s="37">
        <f t="shared" si="1"/>
        <v>15.843</v>
      </c>
      <c r="K61" s="174"/>
      <c r="L61" s="123">
        <v>60.216999999999999</v>
      </c>
      <c r="M61" s="123"/>
      <c r="N61" s="123"/>
      <c r="O61" s="123"/>
      <c r="P61" s="123"/>
      <c r="Q61" s="21">
        <f t="shared" si="2"/>
        <v>91.459000271513716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91">
        <v>45.829000000000001</v>
      </c>
      <c r="E62" s="208">
        <v>52.78</v>
      </c>
      <c r="F62" s="35">
        <f t="shared" si="0"/>
        <v>98.609000000000009</v>
      </c>
      <c r="G62" s="413">
        <v>973.82500000000005</v>
      </c>
      <c r="H62" s="227"/>
      <c r="I62" s="169"/>
      <c r="J62" s="35">
        <f t="shared" si="1"/>
        <v>0</v>
      </c>
      <c r="K62" s="175"/>
      <c r="L62" s="53"/>
      <c r="M62" s="53"/>
      <c r="N62" s="53"/>
      <c r="O62" s="53"/>
      <c r="P62" s="53"/>
      <c r="Q62" s="16">
        <f t="shared" si="2"/>
        <v>1072.434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92">
        <v>3877.6712106524369</v>
      </c>
      <c r="E63" s="209">
        <v>4424.07</v>
      </c>
      <c r="F63" s="37">
        <f t="shared" si="0"/>
        <v>8301.7412106524371</v>
      </c>
      <c r="G63" s="414">
        <v>92777.635999999999</v>
      </c>
      <c r="H63" s="228"/>
      <c r="I63" s="170"/>
      <c r="J63" s="37">
        <f t="shared" si="1"/>
        <v>0</v>
      </c>
      <c r="K63" s="174"/>
      <c r="L63" s="123"/>
      <c r="M63" s="123"/>
      <c r="N63" s="123"/>
      <c r="O63" s="123"/>
      <c r="P63" s="123"/>
      <c r="Q63" s="21">
        <f t="shared" si="2"/>
        <v>101079.37721065244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91">
        <v>6.3E-2</v>
      </c>
      <c r="E64" s="208"/>
      <c r="F64" s="35">
        <f t="shared" si="0"/>
        <v>6.3E-2</v>
      </c>
      <c r="G64" s="413">
        <v>112.405</v>
      </c>
      <c r="H64" s="227"/>
      <c r="I64" s="169"/>
      <c r="J64" s="35">
        <f t="shared" si="1"/>
        <v>0</v>
      </c>
      <c r="K64" s="175"/>
      <c r="L64" s="53">
        <v>3.0000000000000001E-3</v>
      </c>
      <c r="M64" s="53"/>
      <c r="N64" s="53"/>
      <c r="O64" s="53"/>
      <c r="P64" s="53"/>
      <c r="Q64" s="16">
        <f t="shared" si="2"/>
        <v>112.471</v>
      </c>
      <c r="R64" s="11"/>
    </row>
    <row r="65" spans="1:18">
      <c r="A65" s="17" t="s">
        <v>18</v>
      </c>
      <c r="B65" s="397"/>
      <c r="C65" s="18" t="s">
        <v>13</v>
      </c>
      <c r="D65" s="92">
        <v>5.2920002874851155</v>
      </c>
      <c r="E65" s="209"/>
      <c r="F65" s="37">
        <f t="shared" si="0"/>
        <v>5.2920002874851155</v>
      </c>
      <c r="G65" s="414">
        <v>16292.130999999999</v>
      </c>
      <c r="H65" s="228"/>
      <c r="I65" s="170"/>
      <c r="J65" s="37">
        <f t="shared" si="1"/>
        <v>0</v>
      </c>
      <c r="K65" s="174"/>
      <c r="L65" s="123">
        <v>0.42</v>
      </c>
      <c r="M65" s="123"/>
      <c r="N65" s="123"/>
      <c r="O65" s="123"/>
      <c r="P65" s="123"/>
      <c r="Q65" s="21">
        <f t="shared" si="2"/>
        <v>16297.843000287485</v>
      </c>
      <c r="R65" s="11"/>
    </row>
    <row r="66" spans="1:18">
      <c r="A66" s="25"/>
      <c r="B66" s="22" t="s">
        <v>15</v>
      </c>
      <c r="C66" s="13" t="s">
        <v>11</v>
      </c>
      <c r="D66" s="91">
        <v>2.726</v>
      </c>
      <c r="E66" s="208">
        <v>1.8104</v>
      </c>
      <c r="F66" s="35">
        <f t="shared" si="0"/>
        <v>4.5364000000000004</v>
      </c>
      <c r="G66" s="413">
        <v>56.038200000000003</v>
      </c>
      <c r="H66" s="227"/>
      <c r="I66" s="169"/>
      <c r="J66" s="35">
        <f t="shared" si="1"/>
        <v>0</v>
      </c>
      <c r="K66" s="175">
        <v>1.1014999999999999</v>
      </c>
      <c r="L66" s="53">
        <v>1E-3</v>
      </c>
      <c r="M66" s="53"/>
      <c r="N66" s="53"/>
      <c r="O66" s="53"/>
      <c r="P66" s="53"/>
      <c r="Q66" s="16">
        <f t="shared" si="2"/>
        <v>61.677100000000003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125">
        <v>160.60275872465991</v>
      </c>
      <c r="E67" s="210">
        <v>111.215</v>
      </c>
      <c r="F67" s="389">
        <f t="shared" si="0"/>
        <v>271.81775872465994</v>
      </c>
      <c r="G67" s="416">
        <v>7209.3370000000004</v>
      </c>
      <c r="H67" s="434"/>
      <c r="I67" s="171"/>
      <c r="J67" s="389">
        <f t="shared" si="1"/>
        <v>0</v>
      </c>
      <c r="K67" s="177">
        <v>31.553999999999998</v>
      </c>
      <c r="L67" s="57">
        <v>0.52500000000000002</v>
      </c>
      <c r="M67" s="57"/>
      <c r="N67" s="57"/>
      <c r="O67" s="57"/>
      <c r="P67" s="57"/>
      <c r="Q67" s="29">
        <f t="shared" si="2"/>
        <v>7513.2337587246602</v>
      </c>
      <c r="R67" s="11"/>
    </row>
    <row r="68" spans="1:18">
      <c r="D68" s="126"/>
      <c r="E68" s="126"/>
      <c r="F68" s="30"/>
      <c r="G68" s="178"/>
      <c r="H68" s="178"/>
      <c r="I68" s="165"/>
      <c r="J68" s="30"/>
      <c r="K68" s="368"/>
      <c r="Q68" s="1"/>
    </row>
    <row r="69" spans="1:18">
      <c r="D69" s="126"/>
      <c r="E69" s="126"/>
      <c r="F69" s="30"/>
      <c r="G69" s="178"/>
      <c r="H69" s="178"/>
      <c r="I69" s="165"/>
      <c r="J69" s="30"/>
      <c r="K69" s="178"/>
      <c r="Q69" s="1"/>
    </row>
    <row r="70" spans="1:18">
      <c r="D70" s="126"/>
      <c r="E70" s="126"/>
      <c r="F70" s="30"/>
      <c r="G70" s="178"/>
      <c r="H70" s="178"/>
      <c r="I70" s="165"/>
      <c r="J70" s="30"/>
      <c r="K70" s="178"/>
      <c r="Q70" s="1"/>
    </row>
    <row r="71" spans="1:18" ht="19.5" thickBot="1">
      <c r="A71" s="3"/>
      <c r="B71" s="4" t="s">
        <v>111</v>
      </c>
      <c r="C71" s="3"/>
      <c r="D71" s="127"/>
      <c r="E71" s="127"/>
      <c r="F71" s="31"/>
      <c r="G71" s="179"/>
      <c r="H71" s="178"/>
      <c r="I71" s="166"/>
      <c r="J71" s="31"/>
      <c r="K71" s="195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53">
        <f>+D60+D62+D64+D66</f>
        <v>48.686</v>
      </c>
      <c r="E73" s="53">
        <f>+E60+E62+E64+E66</f>
        <v>54.590400000000002</v>
      </c>
      <c r="F73" s="390">
        <f t="shared" ref="F73:F130" si="21">SUM(D73:E73)</f>
        <v>103.2764</v>
      </c>
      <c r="G73" s="73">
        <f>+G60+G62+G64+G66</f>
        <v>1143.2206000000001</v>
      </c>
      <c r="H73" s="72">
        <f>+H60+H62+H64+H66</f>
        <v>0.7026</v>
      </c>
      <c r="I73" s="66"/>
      <c r="J73" s="390">
        <f t="shared" ref="J73:J130" si="22">SUM(H73:I73)</f>
        <v>0.7026</v>
      </c>
      <c r="K73" s="73">
        <f>+K60+K62+K64+K66</f>
        <v>1.1014999999999999</v>
      </c>
      <c r="L73" s="53">
        <f>+L60+L62+L64+L66</f>
        <v>4.3221000000000007</v>
      </c>
      <c r="M73" s="53"/>
      <c r="N73" s="53"/>
      <c r="O73" s="53"/>
      <c r="P73" s="53"/>
      <c r="Q73" s="16">
        <f t="shared" ref="Q73:Q137" si="23">SUM(F73:G73,J73:P73)</f>
        <v>1252.6232000000002</v>
      </c>
      <c r="R73" s="25"/>
    </row>
    <row r="74" spans="1:18">
      <c r="A74" s="5" t="s">
        <v>53</v>
      </c>
      <c r="B74" s="400"/>
      <c r="C74" s="36" t="s">
        <v>13</v>
      </c>
      <c r="D74" s="128">
        <f>+D61+D63+D65+D67</f>
        <v>4048.5639699360959</v>
      </c>
      <c r="E74" s="128">
        <f>+E61+E63+E65+E67</f>
        <v>4535.2849999999999</v>
      </c>
      <c r="F74" s="391">
        <f t="shared" si="21"/>
        <v>8583.8489699360962</v>
      </c>
      <c r="G74" s="350">
        <f>+G61+G63+G65+G67</f>
        <v>116289.50499999999</v>
      </c>
      <c r="H74" s="128">
        <f>+H61+H63+H65+H67</f>
        <v>15.843</v>
      </c>
      <c r="I74" s="32"/>
      <c r="J74" s="391">
        <f t="shared" si="22"/>
        <v>15.843</v>
      </c>
      <c r="K74" s="350">
        <f>+K61+K63+K65+K67</f>
        <v>31.553999999999998</v>
      </c>
      <c r="L74" s="50">
        <f>+L61+L63+L65+L67</f>
        <v>61.161999999999999</v>
      </c>
      <c r="M74" s="123"/>
      <c r="N74" s="123"/>
      <c r="O74" s="128"/>
      <c r="P74" s="50"/>
      <c r="Q74" s="21">
        <f t="shared" si="23"/>
        <v>124981.91296993608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91">
        <v>1.2862</v>
      </c>
      <c r="E75" s="91">
        <v>2.5057999999999998</v>
      </c>
      <c r="F75" s="390">
        <f t="shared" si="21"/>
        <v>3.7919999999999998</v>
      </c>
      <c r="G75" s="175">
        <v>3.1023000000000001</v>
      </c>
      <c r="H75" s="227">
        <v>72.886600000000001</v>
      </c>
      <c r="I75" s="169"/>
      <c r="J75" s="390">
        <f t="shared" si="22"/>
        <v>72.886600000000001</v>
      </c>
      <c r="K75" s="175">
        <v>1.6232</v>
      </c>
      <c r="L75" s="124">
        <v>3.0401899999999999</v>
      </c>
      <c r="M75" s="53">
        <v>0.2016</v>
      </c>
      <c r="N75" s="53">
        <v>3.1259999999999999</v>
      </c>
      <c r="O75" s="53">
        <v>0.5181</v>
      </c>
      <c r="P75" s="124">
        <v>0.98</v>
      </c>
      <c r="Q75" s="16">
        <f t="shared" si="23"/>
        <v>89.269990000000007</v>
      </c>
      <c r="R75" s="25"/>
    </row>
    <row r="76" spans="1:18">
      <c r="A76" s="17" t="s">
        <v>31</v>
      </c>
      <c r="B76" s="397"/>
      <c r="C76" s="36" t="s">
        <v>13</v>
      </c>
      <c r="D76" s="92">
        <v>2999.9877129727452</v>
      </c>
      <c r="E76" s="92">
        <v>5997.1970000000001</v>
      </c>
      <c r="F76" s="391">
        <f t="shared" si="21"/>
        <v>8997.1847129727448</v>
      </c>
      <c r="G76" s="174">
        <v>6061.7560000000003</v>
      </c>
      <c r="H76" s="228">
        <v>20332.288</v>
      </c>
      <c r="I76" s="170"/>
      <c r="J76" s="391">
        <f t="shared" si="22"/>
        <v>20332.288</v>
      </c>
      <c r="K76" s="174">
        <v>1602.443</v>
      </c>
      <c r="L76" s="123">
        <v>4503.2619999999997</v>
      </c>
      <c r="M76" s="123">
        <v>131.92599999999999</v>
      </c>
      <c r="N76" s="123">
        <v>5950.7250000000004</v>
      </c>
      <c r="O76" s="123">
        <v>667.44600000000003</v>
      </c>
      <c r="P76" s="123">
        <v>1635.9</v>
      </c>
      <c r="Q76" s="21">
        <f t="shared" si="23"/>
        <v>49882.930712972753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91"/>
      <c r="E77" s="91">
        <v>0.12189999999999999</v>
      </c>
      <c r="F77" s="390">
        <f t="shared" si="21"/>
        <v>0.12189999999999999</v>
      </c>
      <c r="G77" s="175"/>
      <c r="H77" s="227">
        <v>0.45040000000000002</v>
      </c>
      <c r="I77" s="169"/>
      <c r="J77" s="390">
        <f t="shared" si="22"/>
        <v>0.45040000000000002</v>
      </c>
      <c r="K77" s="175"/>
      <c r="L77" s="53"/>
      <c r="M77" s="53"/>
      <c r="N77" s="53"/>
      <c r="O77" s="53"/>
      <c r="P77" s="53"/>
      <c r="Q77" s="16">
        <f t="shared" si="23"/>
        <v>0.57230000000000003</v>
      </c>
      <c r="R77" s="25"/>
    </row>
    <row r="78" spans="1:18">
      <c r="A78" s="17" t="s">
        <v>0</v>
      </c>
      <c r="B78" s="397"/>
      <c r="C78" s="36" t="s">
        <v>13</v>
      </c>
      <c r="D78" s="92"/>
      <c r="E78" s="92">
        <v>6.6959999999999997</v>
      </c>
      <c r="F78" s="391">
        <f t="shared" si="21"/>
        <v>6.6959999999999997</v>
      </c>
      <c r="G78" s="174"/>
      <c r="H78" s="228">
        <v>25.587</v>
      </c>
      <c r="I78" s="170"/>
      <c r="J78" s="391">
        <f t="shared" si="22"/>
        <v>25.587</v>
      </c>
      <c r="K78" s="174"/>
      <c r="L78" s="123"/>
      <c r="M78" s="123"/>
      <c r="N78" s="123"/>
      <c r="O78" s="123"/>
      <c r="P78" s="123"/>
      <c r="Q78" s="21">
        <f t="shared" si="23"/>
        <v>32.283000000000001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91"/>
      <c r="E79" s="91"/>
      <c r="F79" s="390">
        <f t="shared" si="21"/>
        <v>0</v>
      </c>
      <c r="G79" s="175"/>
      <c r="H79" s="227"/>
      <c r="I79" s="169"/>
      <c r="J79" s="390">
        <f t="shared" si="22"/>
        <v>0</v>
      </c>
      <c r="K79" s="175"/>
      <c r="L79" s="53"/>
      <c r="M79" s="53"/>
      <c r="N79" s="53"/>
      <c r="O79" s="53"/>
      <c r="P79" s="53"/>
      <c r="Q79" s="16">
        <f t="shared" si="23"/>
        <v>0</v>
      </c>
      <c r="R79" s="25"/>
    </row>
    <row r="80" spans="1:18">
      <c r="A80" s="17"/>
      <c r="B80" s="18" t="s">
        <v>61</v>
      </c>
      <c r="C80" s="36" t="s">
        <v>13</v>
      </c>
      <c r="D80" s="92"/>
      <c r="E80" s="92"/>
      <c r="F80" s="391">
        <f t="shared" si="21"/>
        <v>0</v>
      </c>
      <c r="G80" s="174"/>
      <c r="H80" s="228"/>
      <c r="I80" s="170"/>
      <c r="J80" s="391">
        <f t="shared" si="22"/>
        <v>0</v>
      </c>
      <c r="K80" s="174"/>
      <c r="L80" s="123"/>
      <c r="M80" s="123"/>
      <c r="N80" s="123"/>
      <c r="O80" s="123"/>
      <c r="P80" s="123"/>
      <c r="Q80" s="21">
        <f t="shared" si="23"/>
        <v>0</v>
      </c>
      <c r="R80" s="25"/>
    </row>
    <row r="81" spans="1:18">
      <c r="A81" s="17"/>
      <c r="B81" s="396" t="s">
        <v>62</v>
      </c>
      <c r="C81" s="34" t="s">
        <v>11</v>
      </c>
      <c r="D81" s="91"/>
      <c r="E81" s="91"/>
      <c r="F81" s="390">
        <f t="shared" si="21"/>
        <v>0</v>
      </c>
      <c r="G81" s="175"/>
      <c r="H81" s="227"/>
      <c r="I81" s="169"/>
      <c r="J81" s="390">
        <f t="shared" si="22"/>
        <v>0</v>
      </c>
      <c r="K81" s="175"/>
      <c r="L81" s="53"/>
      <c r="M81" s="53"/>
      <c r="N81" s="53"/>
      <c r="O81" s="53"/>
      <c r="P81" s="53"/>
      <c r="Q81" s="16">
        <f t="shared" si="23"/>
        <v>0</v>
      </c>
      <c r="R81" s="25"/>
    </row>
    <row r="82" spans="1:18">
      <c r="A82" s="17" t="s">
        <v>12</v>
      </c>
      <c r="B82" s="397"/>
      <c r="C82" s="36" t="s">
        <v>13</v>
      </c>
      <c r="D82" s="92"/>
      <c r="E82" s="92"/>
      <c r="F82" s="391">
        <f t="shared" si="21"/>
        <v>0</v>
      </c>
      <c r="G82" s="174"/>
      <c r="H82" s="228"/>
      <c r="I82" s="170"/>
      <c r="J82" s="391">
        <f t="shared" si="22"/>
        <v>0</v>
      </c>
      <c r="K82" s="174"/>
      <c r="L82" s="123"/>
      <c r="M82" s="123"/>
      <c r="N82" s="123"/>
      <c r="O82" s="123"/>
      <c r="P82" s="123"/>
      <c r="Q82" s="21">
        <f t="shared" si="23"/>
        <v>0</v>
      </c>
      <c r="R82" s="25"/>
    </row>
    <row r="83" spans="1:18">
      <c r="A83" s="17"/>
      <c r="B83" s="22" t="s">
        <v>15</v>
      </c>
      <c r="C83" s="34" t="s">
        <v>11</v>
      </c>
      <c r="D83" s="91">
        <v>0.68400000000000005</v>
      </c>
      <c r="E83" s="91">
        <v>3.0415999999999999</v>
      </c>
      <c r="F83" s="390">
        <f t="shared" si="21"/>
        <v>3.7256</v>
      </c>
      <c r="G83" s="175">
        <v>0.10929999999999999</v>
      </c>
      <c r="H83" s="227">
        <v>145.40620000000001</v>
      </c>
      <c r="I83" s="169"/>
      <c r="J83" s="390">
        <f t="shared" si="22"/>
        <v>145.40620000000001</v>
      </c>
      <c r="K83" s="175">
        <v>1.0023</v>
      </c>
      <c r="L83" s="53">
        <v>1.2528999999999999</v>
      </c>
      <c r="M83" s="53">
        <v>1.9E-3</v>
      </c>
      <c r="N83" s="53">
        <v>4.9076000000000004</v>
      </c>
      <c r="O83" s="53">
        <v>0.23830000000000001</v>
      </c>
      <c r="P83" s="53">
        <v>0.13469999999999999</v>
      </c>
      <c r="Q83" s="16">
        <f t="shared" si="23"/>
        <v>156.77880000000005</v>
      </c>
      <c r="R83" s="25"/>
    </row>
    <row r="84" spans="1:18">
      <c r="A84" s="17"/>
      <c r="B84" s="18" t="s">
        <v>63</v>
      </c>
      <c r="C84" s="36" t="s">
        <v>13</v>
      </c>
      <c r="D84" s="92">
        <v>756.74974111002939</v>
      </c>
      <c r="E84" s="92">
        <v>2887.0210000000002</v>
      </c>
      <c r="F84" s="391">
        <f t="shared" si="21"/>
        <v>3643.7707411100296</v>
      </c>
      <c r="G84" s="174">
        <v>197.04499999999999</v>
      </c>
      <c r="H84" s="228">
        <v>47078.341</v>
      </c>
      <c r="I84" s="170"/>
      <c r="J84" s="391">
        <f t="shared" si="22"/>
        <v>47078.341</v>
      </c>
      <c r="K84" s="369">
        <v>580.05799999999999</v>
      </c>
      <c r="L84" s="123">
        <v>803.83900000000006</v>
      </c>
      <c r="M84" s="123">
        <v>0.56999999999999995</v>
      </c>
      <c r="N84" s="123">
        <v>3506.712</v>
      </c>
      <c r="O84" s="123">
        <v>256.86399999999998</v>
      </c>
      <c r="P84" s="123">
        <v>295.18</v>
      </c>
      <c r="Q84" s="21">
        <f t="shared" si="23"/>
        <v>56362.379741110031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53">
        <f t="shared" ref="D85:E86" si="24">+D75+D77+D79+D81+D83</f>
        <v>1.9702000000000002</v>
      </c>
      <c r="E85" s="53">
        <f t="shared" si="24"/>
        <v>5.6692999999999998</v>
      </c>
      <c r="F85" s="390">
        <f t="shared" si="21"/>
        <v>7.6395</v>
      </c>
      <c r="G85" s="73">
        <f t="shared" ref="G85:H86" si="25">+G75+G77+G79+G81+G83</f>
        <v>3.2116000000000002</v>
      </c>
      <c r="H85" s="72">
        <f t="shared" si="25"/>
        <v>218.7432</v>
      </c>
      <c r="I85" s="66"/>
      <c r="J85" s="390">
        <f t="shared" si="22"/>
        <v>218.7432</v>
      </c>
      <c r="K85" s="73">
        <f t="shared" ref="K85:P86" si="26">+K75+K77+K79+K81+K83</f>
        <v>2.6254999999999997</v>
      </c>
      <c r="L85" s="53">
        <f t="shared" si="26"/>
        <v>4.2930899999999994</v>
      </c>
      <c r="M85" s="53">
        <f t="shared" si="26"/>
        <v>0.20350000000000001</v>
      </c>
      <c r="N85" s="53">
        <f t="shared" si="26"/>
        <v>8.0335999999999999</v>
      </c>
      <c r="O85" s="53">
        <f t="shared" si="26"/>
        <v>0.75639999999999996</v>
      </c>
      <c r="P85" s="53">
        <f t="shared" si="26"/>
        <v>1.1147</v>
      </c>
      <c r="Q85" s="16">
        <f t="shared" si="23"/>
        <v>246.62109000000001</v>
      </c>
      <c r="R85" s="25"/>
    </row>
    <row r="86" spans="1:18">
      <c r="A86" s="24"/>
      <c r="B86" s="400"/>
      <c r="C86" s="36" t="s">
        <v>13</v>
      </c>
      <c r="D86" s="123">
        <f t="shared" si="24"/>
        <v>3756.7374540827745</v>
      </c>
      <c r="E86" s="123">
        <f t="shared" si="24"/>
        <v>8890.9140000000007</v>
      </c>
      <c r="F86" s="391">
        <f t="shared" si="21"/>
        <v>12647.651454082776</v>
      </c>
      <c r="G86" s="176">
        <f t="shared" si="25"/>
        <v>6258.8010000000004</v>
      </c>
      <c r="H86" s="199">
        <f t="shared" si="25"/>
        <v>67436.216</v>
      </c>
      <c r="I86" s="32"/>
      <c r="J86" s="391">
        <f t="shared" si="22"/>
        <v>67436.216</v>
      </c>
      <c r="K86" s="176">
        <f t="shared" si="26"/>
        <v>2182.5010000000002</v>
      </c>
      <c r="L86" s="123">
        <f t="shared" si="26"/>
        <v>5307.1009999999997</v>
      </c>
      <c r="M86" s="123">
        <f t="shared" si="26"/>
        <v>132.49599999999998</v>
      </c>
      <c r="N86" s="123">
        <f t="shared" si="26"/>
        <v>9457.4369999999999</v>
      </c>
      <c r="O86" s="123">
        <f t="shared" si="26"/>
        <v>924.31</v>
      </c>
      <c r="P86" s="123">
        <f t="shared" si="26"/>
        <v>1931.0800000000002</v>
      </c>
      <c r="Q86" s="21">
        <f t="shared" si="23"/>
        <v>106277.59345408277</v>
      </c>
      <c r="R86" s="25"/>
    </row>
    <row r="87" spans="1:18">
      <c r="A87" s="401" t="s">
        <v>64</v>
      </c>
      <c r="B87" s="402"/>
      <c r="C87" s="34" t="s">
        <v>11</v>
      </c>
      <c r="D87" s="91">
        <v>2.2599999999999999E-2</v>
      </c>
      <c r="E87" s="91">
        <v>1.0925</v>
      </c>
      <c r="F87" s="390">
        <f t="shared" si="21"/>
        <v>1.1151</v>
      </c>
      <c r="G87" s="175">
        <v>7.6325000000000003</v>
      </c>
      <c r="H87" s="227">
        <v>29.151700000000002</v>
      </c>
      <c r="I87" s="169"/>
      <c r="J87" s="390">
        <f t="shared" si="22"/>
        <v>29.151700000000002</v>
      </c>
      <c r="K87" s="175">
        <v>4.4337999999999997</v>
      </c>
      <c r="L87" s="53">
        <v>2.6324000000000001</v>
      </c>
      <c r="M87" s="53"/>
      <c r="N87" s="53">
        <v>0.23910000000000001</v>
      </c>
      <c r="O87" s="53">
        <v>7.3800000000000004E-2</v>
      </c>
      <c r="P87" s="53">
        <v>1.0239</v>
      </c>
      <c r="Q87" s="16">
        <f t="shared" si="23"/>
        <v>46.302299999999995</v>
      </c>
      <c r="R87" s="25"/>
    </row>
    <row r="88" spans="1:18">
      <c r="A88" s="403"/>
      <c r="B88" s="404"/>
      <c r="C88" s="36" t="s">
        <v>13</v>
      </c>
      <c r="D88" s="92">
        <v>35.836501946799011</v>
      </c>
      <c r="E88" s="92">
        <v>1272.501</v>
      </c>
      <c r="F88" s="391">
        <f t="shared" si="21"/>
        <v>1308.337501946799</v>
      </c>
      <c r="G88" s="174">
        <v>9606.8919999999998</v>
      </c>
      <c r="H88" s="228">
        <v>19583.838</v>
      </c>
      <c r="I88" s="170"/>
      <c r="J88" s="391">
        <f t="shared" si="22"/>
        <v>19583.838</v>
      </c>
      <c r="K88" s="174">
        <v>3697.4209999999998</v>
      </c>
      <c r="L88" s="123">
        <v>3970.317</v>
      </c>
      <c r="M88" s="123"/>
      <c r="N88" s="123">
        <v>251.05500000000001</v>
      </c>
      <c r="O88" s="123">
        <v>46.2</v>
      </c>
      <c r="P88" s="123">
        <v>986.47</v>
      </c>
      <c r="Q88" s="21">
        <f t="shared" si="23"/>
        <v>39450.5305019468</v>
      </c>
      <c r="R88" s="25"/>
    </row>
    <row r="89" spans="1:18">
      <c r="A89" s="401" t="s">
        <v>65</v>
      </c>
      <c r="B89" s="402"/>
      <c r="C89" s="34" t="s">
        <v>11</v>
      </c>
      <c r="D89" s="91"/>
      <c r="E89" s="91"/>
      <c r="F89" s="390">
        <f t="shared" si="21"/>
        <v>0</v>
      </c>
      <c r="G89" s="175"/>
      <c r="H89" s="227"/>
      <c r="I89" s="169"/>
      <c r="J89" s="390">
        <f t="shared" si="22"/>
        <v>0</v>
      </c>
      <c r="K89" s="175"/>
      <c r="L89" s="53">
        <v>0.05</v>
      </c>
      <c r="M89" s="53"/>
      <c r="N89" s="53"/>
      <c r="O89" s="53"/>
      <c r="P89" s="53"/>
      <c r="Q89" s="16">
        <f t="shared" si="23"/>
        <v>0.05</v>
      </c>
      <c r="R89" s="25"/>
    </row>
    <row r="90" spans="1:18">
      <c r="A90" s="403"/>
      <c r="B90" s="404"/>
      <c r="C90" s="36" t="s">
        <v>13</v>
      </c>
      <c r="D90" s="92"/>
      <c r="E90" s="92"/>
      <c r="F90" s="391">
        <f t="shared" si="21"/>
        <v>0</v>
      </c>
      <c r="G90" s="174"/>
      <c r="H90" s="228"/>
      <c r="I90" s="170"/>
      <c r="J90" s="391">
        <f t="shared" si="22"/>
        <v>0</v>
      </c>
      <c r="K90" s="174"/>
      <c r="L90" s="123">
        <v>15.75</v>
      </c>
      <c r="M90" s="123"/>
      <c r="N90" s="123"/>
      <c r="O90" s="123"/>
      <c r="P90" s="123"/>
      <c r="Q90" s="21">
        <f t="shared" si="23"/>
        <v>15.75</v>
      </c>
      <c r="R90" s="25"/>
    </row>
    <row r="91" spans="1:18">
      <c r="A91" s="401" t="s">
        <v>66</v>
      </c>
      <c r="B91" s="402"/>
      <c r="C91" s="34" t="s">
        <v>11</v>
      </c>
      <c r="D91" s="91"/>
      <c r="E91" s="91">
        <v>3.0000000000000001E-3</v>
      </c>
      <c r="F91" s="390">
        <f t="shared" si="21"/>
        <v>3.0000000000000001E-3</v>
      </c>
      <c r="G91" s="175"/>
      <c r="H91" s="227">
        <v>4.0000000000000001E-3</v>
      </c>
      <c r="I91" s="169"/>
      <c r="J91" s="390">
        <f t="shared" si="22"/>
        <v>4.0000000000000001E-3</v>
      </c>
      <c r="K91" s="175">
        <v>1E-3</v>
      </c>
      <c r="L91" s="53"/>
      <c r="M91" s="53"/>
      <c r="N91" s="53"/>
      <c r="O91" s="53"/>
      <c r="P91" s="53"/>
      <c r="Q91" s="16">
        <f t="shared" si="23"/>
        <v>8.0000000000000002E-3</v>
      </c>
      <c r="R91" s="25"/>
    </row>
    <row r="92" spans="1:18">
      <c r="A92" s="403"/>
      <c r="B92" s="404"/>
      <c r="C92" s="36" t="s">
        <v>13</v>
      </c>
      <c r="D92" s="92"/>
      <c r="E92" s="92">
        <v>5.9429999999999996</v>
      </c>
      <c r="F92" s="391">
        <f t="shared" si="21"/>
        <v>5.9429999999999996</v>
      </c>
      <c r="G92" s="174"/>
      <c r="H92" s="228">
        <v>7.5179999999999998</v>
      </c>
      <c r="I92" s="170"/>
      <c r="J92" s="391">
        <f t="shared" si="22"/>
        <v>7.5179999999999998</v>
      </c>
      <c r="K92" s="174">
        <v>2.1</v>
      </c>
      <c r="L92" s="123"/>
      <c r="M92" s="123"/>
      <c r="N92" s="123"/>
      <c r="O92" s="123"/>
      <c r="P92" s="123"/>
      <c r="Q92" s="21">
        <f t="shared" si="23"/>
        <v>15.560999999999998</v>
      </c>
      <c r="R92" s="25"/>
    </row>
    <row r="93" spans="1:18">
      <c r="A93" s="401" t="s">
        <v>67</v>
      </c>
      <c r="B93" s="402"/>
      <c r="C93" s="34" t="s">
        <v>11</v>
      </c>
      <c r="D93" s="91"/>
      <c r="E93" s="91">
        <v>1.4402999999999999</v>
      </c>
      <c r="F93" s="390">
        <f t="shared" si="21"/>
        <v>1.4402999999999999</v>
      </c>
      <c r="G93" s="175"/>
      <c r="H93" s="227">
        <v>2.3037999999999998</v>
      </c>
      <c r="I93" s="169"/>
      <c r="J93" s="390">
        <f t="shared" si="22"/>
        <v>2.3037999999999998</v>
      </c>
      <c r="K93" s="175">
        <v>0.1</v>
      </c>
      <c r="L93" s="53"/>
      <c r="M93" s="53"/>
      <c r="N93" s="53"/>
      <c r="O93" s="53"/>
      <c r="P93" s="53"/>
      <c r="Q93" s="16">
        <f t="shared" si="23"/>
        <v>3.8440999999999996</v>
      </c>
      <c r="R93" s="25"/>
    </row>
    <row r="94" spans="1:18">
      <c r="A94" s="403"/>
      <c r="B94" s="404"/>
      <c r="C94" s="36" t="s">
        <v>13</v>
      </c>
      <c r="D94" s="92"/>
      <c r="E94" s="92">
        <v>2610.797</v>
      </c>
      <c r="F94" s="391">
        <f t="shared" si="21"/>
        <v>2610.797</v>
      </c>
      <c r="G94" s="174"/>
      <c r="H94" s="228">
        <v>3969.5680000000002</v>
      </c>
      <c r="I94" s="170"/>
      <c r="J94" s="391">
        <f t="shared" si="22"/>
        <v>3969.5680000000002</v>
      </c>
      <c r="K94" s="174">
        <v>101.64100000000001</v>
      </c>
      <c r="L94" s="123"/>
      <c r="M94" s="123"/>
      <c r="N94" s="123"/>
      <c r="O94" s="123"/>
      <c r="P94" s="123"/>
      <c r="Q94" s="21">
        <f t="shared" si="23"/>
        <v>6682.0059999999994</v>
      </c>
      <c r="R94" s="25"/>
    </row>
    <row r="95" spans="1:18">
      <c r="A95" s="401" t="s">
        <v>68</v>
      </c>
      <c r="B95" s="402"/>
      <c r="C95" s="34" t="s">
        <v>11</v>
      </c>
      <c r="D95" s="91"/>
      <c r="E95" s="91"/>
      <c r="F95" s="390">
        <f t="shared" si="21"/>
        <v>0</v>
      </c>
      <c r="G95" s="175"/>
      <c r="H95" s="227">
        <v>4.0000000000000002E-4</v>
      </c>
      <c r="I95" s="169"/>
      <c r="J95" s="390">
        <f t="shared" si="22"/>
        <v>4.0000000000000002E-4</v>
      </c>
      <c r="K95" s="175"/>
      <c r="L95" s="53">
        <v>7.0000000000000001E-3</v>
      </c>
      <c r="M95" s="53"/>
      <c r="N95" s="53"/>
      <c r="O95" s="53"/>
      <c r="P95" s="53"/>
      <c r="Q95" s="16">
        <f t="shared" si="23"/>
        <v>7.4000000000000003E-3</v>
      </c>
      <c r="R95" s="25"/>
    </row>
    <row r="96" spans="1:18">
      <c r="A96" s="403"/>
      <c r="B96" s="404"/>
      <c r="C96" s="36" t="s">
        <v>13</v>
      </c>
      <c r="D96" s="92"/>
      <c r="E96" s="92"/>
      <c r="F96" s="391">
        <f t="shared" si="21"/>
        <v>0</v>
      </c>
      <c r="G96" s="174"/>
      <c r="H96" s="228">
        <v>0.29399999999999998</v>
      </c>
      <c r="I96" s="170"/>
      <c r="J96" s="391">
        <f t="shared" si="22"/>
        <v>0.29399999999999998</v>
      </c>
      <c r="K96" s="174"/>
      <c r="L96" s="123">
        <v>4.7779999999999996</v>
      </c>
      <c r="M96" s="123"/>
      <c r="N96" s="123"/>
      <c r="O96" s="123"/>
      <c r="P96" s="123"/>
      <c r="Q96" s="21">
        <f t="shared" si="23"/>
        <v>5.0719999999999992</v>
      </c>
      <c r="R96" s="25"/>
    </row>
    <row r="97" spans="1:18">
      <c r="A97" s="401" t="s">
        <v>69</v>
      </c>
      <c r="B97" s="402"/>
      <c r="C97" s="34" t="s">
        <v>11</v>
      </c>
      <c r="D97" s="91">
        <v>3.5999999999999999E-3</v>
      </c>
      <c r="E97" s="91"/>
      <c r="F97" s="390">
        <f t="shared" si="21"/>
        <v>3.5999999999999999E-3</v>
      </c>
      <c r="G97" s="175">
        <v>8.0000000000000002E-3</v>
      </c>
      <c r="H97" s="227"/>
      <c r="I97" s="169"/>
      <c r="J97" s="390">
        <f t="shared" si="22"/>
        <v>0</v>
      </c>
      <c r="K97" s="175"/>
      <c r="L97" s="53"/>
      <c r="M97" s="53"/>
      <c r="N97" s="53"/>
      <c r="O97" s="53"/>
      <c r="P97" s="53"/>
      <c r="Q97" s="16">
        <f t="shared" si="23"/>
        <v>1.1599999999999999E-2</v>
      </c>
      <c r="R97" s="25"/>
    </row>
    <row r="98" spans="1:18">
      <c r="A98" s="403"/>
      <c r="B98" s="404"/>
      <c r="C98" s="36" t="s">
        <v>13</v>
      </c>
      <c r="D98" s="92">
        <v>5.670000308019767</v>
      </c>
      <c r="E98" s="92"/>
      <c r="F98" s="391">
        <f t="shared" si="21"/>
        <v>5.670000308019767</v>
      </c>
      <c r="G98" s="174">
        <v>6.72</v>
      </c>
      <c r="H98" s="228"/>
      <c r="I98" s="170"/>
      <c r="J98" s="391">
        <f t="shared" si="22"/>
        <v>0</v>
      </c>
      <c r="K98" s="174"/>
      <c r="L98" s="123"/>
      <c r="M98" s="123"/>
      <c r="N98" s="123"/>
      <c r="O98" s="123"/>
      <c r="P98" s="123"/>
      <c r="Q98" s="21">
        <f t="shared" si="23"/>
        <v>12.390000308019767</v>
      </c>
      <c r="R98" s="25"/>
    </row>
    <row r="99" spans="1:18">
      <c r="A99" s="401" t="s">
        <v>70</v>
      </c>
      <c r="B99" s="402"/>
      <c r="C99" s="34" t="s">
        <v>11</v>
      </c>
      <c r="D99" s="91">
        <v>3.43</v>
      </c>
      <c r="E99" s="91">
        <v>529.57989999999995</v>
      </c>
      <c r="F99" s="390">
        <f t="shared" si="21"/>
        <v>533.0098999999999</v>
      </c>
      <c r="G99" s="175">
        <v>21.457699999999999</v>
      </c>
      <c r="H99" s="227">
        <v>254.8408</v>
      </c>
      <c r="I99" s="169"/>
      <c r="J99" s="390">
        <f t="shared" si="22"/>
        <v>254.8408</v>
      </c>
      <c r="K99" s="175">
        <v>21.489899999999999</v>
      </c>
      <c r="L99" s="53">
        <v>7.1795999999999998</v>
      </c>
      <c r="M99" s="53">
        <v>0.40489999999999998</v>
      </c>
      <c r="N99" s="53">
        <v>8.8958999999999993</v>
      </c>
      <c r="O99" s="53">
        <v>0.98409999999999997</v>
      </c>
      <c r="P99" s="53">
        <v>3.8149000000000002</v>
      </c>
      <c r="Q99" s="16">
        <f t="shared" si="23"/>
        <v>852.07769999999994</v>
      </c>
      <c r="R99" s="25"/>
    </row>
    <row r="100" spans="1:18">
      <c r="A100" s="403"/>
      <c r="B100" s="404"/>
      <c r="C100" s="36" t="s">
        <v>13</v>
      </c>
      <c r="D100" s="92">
        <v>9309.507355734062</v>
      </c>
      <c r="E100" s="92">
        <v>191521.652</v>
      </c>
      <c r="F100" s="391">
        <f t="shared" si="21"/>
        <v>200831.15935573407</v>
      </c>
      <c r="G100" s="174">
        <v>4585.3360000000002</v>
      </c>
      <c r="H100" s="228">
        <v>60738.468999999997</v>
      </c>
      <c r="I100" s="170"/>
      <c r="J100" s="391">
        <f t="shared" si="22"/>
        <v>60738.468999999997</v>
      </c>
      <c r="K100" s="174">
        <v>5110.2280000000001</v>
      </c>
      <c r="L100" s="123">
        <v>3243.607</v>
      </c>
      <c r="M100" s="123">
        <v>130.89699999999999</v>
      </c>
      <c r="N100" s="123">
        <v>7148.1980000000003</v>
      </c>
      <c r="O100" s="123">
        <v>1065.25</v>
      </c>
      <c r="P100" s="123">
        <v>3244.51</v>
      </c>
      <c r="Q100" s="21">
        <f t="shared" si="23"/>
        <v>286097.65435573406</v>
      </c>
      <c r="R100" s="25"/>
    </row>
    <row r="101" spans="1:18">
      <c r="A101" s="405" t="s">
        <v>71</v>
      </c>
      <c r="B101" s="406"/>
      <c r="C101" s="34" t="s">
        <v>11</v>
      </c>
      <c r="D101" s="53">
        <f>+D8+D10+D22+D28+D36+D38+D40+D42+D44+D46+D48+D50+D52+D58+D73+D85+D87+D89+D91+D93+D95+D97+D99</f>
        <v>839.18430000000001</v>
      </c>
      <c r="E101" s="53">
        <f>+E8+E10+E22+E28+E36+E38+E40+E42+E44+E46+E48+E50+E52+E58+E73+E85+E87+E89+E91+E93+E95+E97+E99</f>
        <v>847.20689999999991</v>
      </c>
      <c r="F101" s="390">
        <f t="shared" si="21"/>
        <v>1686.3912</v>
      </c>
      <c r="G101" s="73">
        <f>+G8+G10+G22+G28+G36+G38+G40+G42+G44+G46+G48+G50+G52+G58+G73+G85+G87+G89+G91+G93+G95+G97+G99</f>
        <v>11145.310200000004</v>
      </c>
      <c r="H101" s="72">
        <f>+H8+H10+H22+H28+H36+H38+H40+H42+H44+H46+H48+H50+H52+H58+H73+H85+H87+H89+H91+H93+H95+H97+H99</f>
        <v>11637.891500000002</v>
      </c>
      <c r="I101" s="66"/>
      <c r="J101" s="390">
        <f t="shared" si="22"/>
        <v>11637.891500000002</v>
      </c>
      <c r="K101" s="73">
        <f t="shared" ref="K101:P102" si="27">+K8+K10+K22+K28+K36+K38+K40+K42+K44+K46+K48+K50+K52+K58+K73+K85+K87+K89+K91+K93+K95+K97+K99</f>
        <v>6119.2716999999993</v>
      </c>
      <c r="L101" s="53">
        <f t="shared" si="27"/>
        <v>1003.9029399999998</v>
      </c>
      <c r="M101" s="53">
        <f t="shared" si="27"/>
        <v>0.60840000000000005</v>
      </c>
      <c r="N101" s="53">
        <f t="shared" si="27"/>
        <v>107.81049999999999</v>
      </c>
      <c r="O101" s="53">
        <f t="shared" si="27"/>
        <v>1.8843000000000001</v>
      </c>
      <c r="P101" s="53">
        <f t="shared" si="27"/>
        <v>10.2699</v>
      </c>
      <c r="Q101" s="16">
        <f t="shared" si="23"/>
        <v>31713.340640000002</v>
      </c>
      <c r="R101" s="25"/>
    </row>
    <row r="102" spans="1:18">
      <c r="A102" s="407"/>
      <c r="B102" s="408"/>
      <c r="C102" s="36" t="s">
        <v>13</v>
      </c>
      <c r="D102" s="123">
        <f>+D9+D11+D23+D29+D37+D39+D41+D43+D45+D47+D49+D51+D53+D59+D74+D86+D88+D90+D92+D94+D96+D98+D100</f>
        <v>634359.00236121728</v>
      </c>
      <c r="E102" s="123">
        <f>+E9+E11+E23+E29+E37+E39+E41+E43+E45+E47+E49+E51+E53+E59+E74+E86+E88+E90+E92+E94+E96+E98+E100</f>
        <v>559845.23900000006</v>
      </c>
      <c r="F102" s="391">
        <f t="shared" si="21"/>
        <v>1194204.2413612173</v>
      </c>
      <c r="G102" s="176">
        <f>+G9+G11+G23+G29+G37+G39+G41+G43+G45+G47+G49+G51+G53+G59+G74+G86+G88+G90+G92+G94+G96+G98+G100</f>
        <v>2555849.1190000004</v>
      </c>
      <c r="H102" s="199">
        <f>+H9+H11+H23+H29+H37+H39+H41+H43+H45+H47+H49+H51+H53+H59+H74+H86+H88+H90+H92+H94+H96+H98+H100</f>
        <v>1834449.0929999996</v>
      </c>
      <c r="I102" s="32"/>
      <c r="J102" s="391">
        <f t="shared" si="22"/>
        <v>1834449.0929999996</v>
      </c>
      <c r="K102" s="176">
        <f t="shared" si="27"/>
        <v>1038455.7049999998</v>
      </c>
      <c r="L102" s="123">
        <f t="shared" si="27"/>
        <v>350057.48200000002</v>
      </c>
      <c r="M102" s="123">
        <f t="shared" si="27"/>
        <v>263.39299999999997</v>
      </c>
      <c r="N102" s="123">
        <f t="shared" si="27"/>
        <v>46691.524000000005</v>
      </c>
      <c r="O102" s="123">
        <f t="shared" si="27"/>
        <v>2067.8649999999998</v>
      </c>
      <c r="P102" s="123">
        <f t="shared" si="27"/>
        <v>8542.393</v>
      </c>
      <c r="Q102" s="21">
        <f t="shared" si="23"/>
        <v>7030580.8153612176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91"/>
      <c r="E103" s="91"/>
      <c r="F103" s="390">
        <f t="shared" si="21"/>
        <v>0</v>
      </c>
      <c r="G103" s="175"/>
      <c r="H103" s="227">
        <v>1.21</v>
      </c>
      <c r="I103" s="169"/>
      <c r="J103" s="390">
        <f t="shared" si="22"/>
        <v>1.21</v>
      </c>
      <c r="K103" s="175">
        <v>0.13200000000000001</v>
      </c>
      <c r="L103" s="53"/>
      <c r="M103" s="53"/>
      <c r="N103" s="53"/>
      <c r="O103" s="53"/>
      <c r="P103" s="53"/>
      <c r="Q103" s="16">
        <f t="shared" si="23"/>
        <v>1.3420000000000001</v>
      </c>
      <c r="R103" s="25"/>
    </row>
    <row r="104" spans="1:18">
      <c r="A104" s="12" t="s">
        <v>0</v>
      </c>
      <c r="B104" s="397"/>
      <c r="C104" s="36" t="s">
        <v>13</v>
      </c>
      <c r="D104" s="92"/>
      <c r="E104" s="92"/>
      <c r="F104" s="391">
        <f t="shared" si="21"/>
        <v>0</v>
      </c>
      <c r="G104" s="174"/>
      <c r="H104" s="228">
        <v>2131.127</v>
      </c>
      <c r="I104" s="170"/>
      <c r="J104" s="391">
        <f t="shared" si="22"/>
        <v>2131.127</v>
      </c>
      <c r="K104" s="174">
        <v>381.64699999999999</v>
      </c>
      <c r="L104" s="123"/>
      <c r="M104" s="123"/>
      <c r="N104" s="123"/>
      <c r="O104" s="123"/>
      <c r="P104" s="123"/>
      <c r="Q104" s="21">
        <f t="shared" si="23"/>
        <v>2512.7739999999999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91">
        <v>1.4959</v>
      </c>
      <c r="E105" s="91">
        <v>1.6076999999999999</v>
      </c>
      <c r="F105" s="390">
        <f t="shared" si="21"/>
        <v>3.1036000000000001</v>
      </c>
      <c r="G105" s="175">
        <v>4.8212000000000002</v>
      </c>
      <c r="H105" s="227">
        <v>26.9572</v>
      </c>
      <c r="I105" s="169"/>
      <c r="J105" s="390">
        <f t="shared" si="22"/>
        <v>26.9572</v>
      </c>
      <c r="K105" s="175">
        <v>5.5514000000000001</v>
      </c>
      <c r="L105" s="53">
        <v>4.673</v>
      </c>
      <c r="M105" s="53"/>
      <c r="N105" s="53">
        <v>2.3999999999999998E-3</v>
      </c>
      <c r="O105" s="53">
        <v>2.7067999999999999</v>
      </c>
      <c r="P105" s="53">
        <v>3.9199999999999999E-2</v>
      </c>
      <c r="Q105" s="16">
        <f t="shared" si="23"/>
        <v>47.854800000000004</v>
      </c>
      <c r="R105" s="25"/>
    </row>
    <row r="106" spans="1:18">
      <c r="A106" s="17" t="s">
        <v>0</v>
      </c>
      <c r="B106" s="397"/>
      <c r="C106" s="36" t="s">
        <v>13</v>
      </c>
      <c r="D106" s="92">
        <v>703.77828823238315</v>
      </c>
      <c r="E106" s="92">
        <v>464.76499999999999</v>
      </c>
      <c r="F106" s="391">
        <f t="shared" si="21"/>
        <v>1168.543288232383</v>
      </c>
      <c r="G106" s="174">
        <v>4511.9930000000004</v>
      </c>
      <c r="H106" s="228">
        <v>10097.233</v>
      </c>
      <c r="I106" s="170"/>
      <c r="J106" s="391">
        <f t="shared" si="22"/>
        <v>10097.233</v>
      </c>
      <c r="K106" s="174">
        <v>3097.7240000000002</v>
      </c>
      <c r="L106" s="123">
        <v>3662.0459999999998</v>
      </c>
      <c r="M106" s="123"/>
      <c r="N106" s="123">
        <v>0.78800000000000003</v>
      </c>
      <c r="O106" s="123">
        <v>1839.0709999999999</v>
      </c>
      <c r="P106" s="123">
        <v>36.979999999999997</v>
      </c>
      <c r="Q106" s="21">
        <f t="shared" si="23"/>
        <v>24414.378288232383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91">
        <v>4.7800000000000002E-2</v>
      </c>
      <c r="E107" s="91">
        <v>250.74250000000001</v>
      </c>
      <c r="F107" s="390">
        <f t="shared" si="21"/>
        <v>250.7903</v>
      </c>
      <c r="G107" s="175">
        <v>40.203800000000001</v>
      </c>
      <c r="H107" s="227">
        <v>845.52499999999998</v>
      </c>
      <c r="I107" s="169"/>
      <c r="J107" s="390">
        <f t="shared" si="22"/>
        <v>845.52499999999998</v>
      </c>
      <c r="K107" s="175">
        <v>82.092200000000005</v>
      </c>
      <c r="L107" s="53">
        <v>0.51690000000000003</v>
      </c>
      <c r="M107" s="53"/>
      <c r="N107" s="53"/>
      <c r="O107" s="53"/>
      <c r="P107" s="53"/>
      <c r="Q107" s="16">
        <f t="shared" si="23"/>
        <v>1219.1282000000001</v>
      </c>
      <c r="R107" s="25"/>
    </row>
    <row r="108" spans="1:18">
      <c r="A108" s="17"/>
      <c r="B108" s="397"/>
      <c r="C108" s="36" t="s">
        <v>13</v>
      </c>
      <c r="D108" s="92">
        <v>44.236502403124589</v>
      </c>
      <c r="E108" s="92">
        <v>51593.942000000003</v>
      </c>
      <c r="F108" s="391">
        <f t="shared" si="21"/>
        <v>51638.178502403127</v>
      </c>
      <c r="G108" s="174">
        <v>15627.445</v>
      </c>
      <c r="H108" s="228">
        <v>164515.37</v>
      </c>
      <c r="I108" s="170"/>
      <c r="J108" s="391">
        <f t="shared" si="22"/>
        <v>164515.37</v>
      </c>
      <c r="K108" s="174">
        <v>16983.394</v>
      </c>
      <c r="L108" s="123">
        <v>206.328</v>
      </c>
      <c r="M108" s="123"/>
      <c r="N108" s="123"/>
      <c r="O108" s="123"/>
      <c r="P108" s="123"/>
      <c r="Q108" s="21">
        <f t="shared" si="23"/>
        <v>248970.71550240312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91">
        <v>2.5999999999999999E-3</v>
      </c>
      <c r="E109" s="91">
        <v>4.3999999999999997E-2</v>
      </c>
      <c r="F109" s="390">
        <f t="shared" si="21"/>
        <v>4.6599999999999996E-2</v>
      </c>
      <c r="G109" s="175">
        <v>2.3E-2</v>
      </c>
      <c r="H109" s="227">
        <v>1.2479</v>
      </c>
      <c r="I109" s="169"/>
      <c r="J109" s="390">
        <f t="shared" si="22"/>
        <v>1.2479</v>
      </c>
      <c r="K109" s="175">
        <v>4.5999999999999999E-3</v>
      </c>
      <c r="L109" s="53">
        <v>2.2000000000000001E-3</v>
      </c>
      <c r="M109" s="53"/>
      <c r="N109" s="53">
        <v>2.9999999999999997E-4</v>
      </c>
      <c r="O109" s="53"/>
      <c r="P109" s="53">
        <v>0.24990000000000001</v>
      </c>
      <c r="Q109" s="16">
        <f t="shared" si="23"/>
        <v>1.5744999999999998</v>
      </c>
      <c r="R109" s="25"/>
    </row>
    <row r="110" spans="1:18">
      <c r="A110" s="17"/>
      <c r="B110" s="397"/>
      <c r="C110" s="36" t="s">
        <v>13</v>
      </c>
      <c r="D110" s="92">
        <v>1.9110001038140696</v>
      </c>
      <c r="E110" s="92">
        <v>280.08999999999997</v>
      </c>
      <c r="F110" s="391">
        <f t="shared" si="21"/>
        <v>282.00100010381402</v>
      </c>
      <c r="G110" s="174">
        <v>7.4409999999999998</v>
      </c>
      <c r="H110" s="228">
        <v>1124.2449999999999</v>
      </c>
      <c r="I110" s="170"/>
      <c r="J110" s="391">
        <f t="shared" si="22"/>
        <v>1124.2449999999999</v>
      </c>
      <c r="K110" s="174">
        <v>4.83</v>
      </c>
      <c r="L110" s="123">
        <v>1.155</v>
      </c>
      <c r="M110" s="123"/>
      <c r="N110" s="123">
        <v>0.158</v>
      </c>
      <c r="O110" s="123"/>
      <c r="P110" s="123">
        <v>158.08000000000001</v>
      </c>
      <c r="Q110" s="21">
        <f t="shared" si="23"/>
        <v>1577.9100001038137</v>
      </c>
      <c r="R110" s="25"/>
    </row>
    <row r="111" spans="1:18">
      <c r="A111" s="17"/>
      <c r="B111" s="396" t="s">
        <v>78</v>
      </c>
      <c r="C111" s="34" t="s">
        <v>11</v>
      </c>
      <c r="D111" s="91">
        <v>0.47120000000000001</v>
      </c>
      <c r="E111" s="91">
        <v>1.0901000000000001</v>
      </c>
      <c r="F111" s="390">
        <f t="shared" si="21"/>
        <v>1.5613000000000001</v>
      </c>
      <c r="G111" s="175">
        <v>1.8794</v>
      </c>
      <c r="H111" s="227">
        <v>2.4131999999999998</v>
      </c>
      <c r="I111" s="169"/>
      <c r="J111" s="390">
        <f t="shared" si="22"/>
        <v>2.4131999999999998</v>
      </c>
      <c r="K111" s="175">
        <v>0.57709999999999995</v>
      </c>
      <c r="L111" s="53">
        <v>0.65790000000000004</v>
      </c>
      <c r="M111" s="53">
        <v>0.4899</v>
      </c>
      <c r="N111" s="53">
        <v>0.79469999999999996</v>
      </c>
      <c r="O111" s="53">
        <v>1.1599999999999999E-2</v>
      </c>
      <c r="P111" s="53">
        <v>2.9378000000000002</v>
      </c>
      <c r="Q111" s="16">
        <f t="shared" si="23"/>
        <v>11.322900000000001</v>
      </c>
      <c r="R111" s="25"/>
    </row>
    <row r="112" spans="1:18">
      <c r="A112" s="17"/>
      <c r="B112" s="397"/>
      <c r="C112" s="36" t="s">
        <v>13</v>
      </c>
      <c r="D112" s="92">
        <v>185.2777600651163</v>
      </c>
      <c r="E112" s="92">
        <v>620.61</v>
      </c>
      <c r="F112" s="391">
        <f t="shared" si="21"/>
        <v>805.88776006511625</v>
      </c>
      <c r="G112" s="174">
        <v>691.40899999999999</v>
      </c>
      <c r="H112" s="228">
        <v>4021.7640000000001</v>
      </c>
      <c r="I112" s="170"/>
      <c r="J112" s="391">
        <f t="shared" si="22"/>
        <v>4021.7640000000001</v>
      </c>
      <c r="K112" s="174">
        <v>295.02699999999999</v>
      </c>
      <c r="L112" s="123">
        <v>154.51900000000001</v>
      </c>
      <c r="M112" s="123">
        <v>63.506999999999998</v>
      </c>
      <c r="N112" s="123">
        <v>360.64</v>
      </c>
      <c r="O112" s="123">
        <v>7.98</v>
      </c>
      <c r="P112" s="123">
        <v>1163.31</v>
      </c>
      <c r="Q112" s="21">
        <f t="shared" si="23"/>
        <v>7564.0437600651167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91"/>
      <c r="E113" s="91"/>
      <c r="F113" s="390">
        <f t="shared" si="21"/>
        <v>0</v>
      </c>
      <c r="G113" s="175"/>
      <c r="H113" s="227"/>
      <c r="I113" s="169"/>
      <c r="J113" s="390">
        <f t="shared" si="22"/>
        <v>0</v>
      </c>
      <c r="K113" s="175">
        <v>17.22</v>
      </c>
      <c r="L113" s="53"/>
      <c r="M113" s="53"/>
      <c r="N113" s="53"/>
      <c r="O113" s="53"/>
      <c r="P113" s="53"/>
      <c r="Q113" s="16">
        <f t="shared" si="23"/>
        <v>17.22</v>
      </c>
      <c r="R113" s="25"/>
    </row>
    <row r="114" spans="1:18">
      <c r="A114" s="17"/>
      <c r="B114" s="397"/>
      <c r="C114" s="36" t="s">
        <v>13</v>
      </c>
      <c r="D114" s="92"/>
      <c r="E114" s="92"/>
      <c r="F114" s="391">
        <f t="shared" si="21"/>
        <v>0</v>
      </c>
      <c r="G114" s="174"/>
      <c r="H114" s="228"/>
      <c r="I114" s="170"/>
      <c r="J114" s="391">
        <f t="shared" si="22"/>
        <v>0</v>
      </c>
      <c r="K114" s="174">
        <v>641.87599999999998</v>
      </c>
      <c r="L114" s="123"/>
      <c r="M114" s="123"/>
      <c r="N114" s="123"/>
      <c r="O114" s="123"/>
      <c r="P114" s="123"/>
      <c r="Q114" s="21">
        <f t="shared" si="23"/>
        <v>641.87599999999998</v>
      </c>
      <c r="R114" s="25"/>
    </row>
    <row r="115" spans="1:18">
      <c r="A115" s="17"/>
      <c r="B115" s="396" t="s">
        <v>81</v>
      </c>
      <c r="C115" s="34" t="s">
        <v>11</v>
      </c>
      <c r="D115" s="91">
        <v>3.0000000000000001E-3</v>
      </c>
      <c r="E115" s="91">
        <v>1E-3</v>
      </c>
      <c r="F115" s="390">
        <f t="shared" si="21"/>
        <v>4.0000000000000001E-3</v>
      </c>
      <c r="G115" s="175"/>
      <c r="H115" s="227"/>
      <c r="I115" s="169"/>
      <c r="J115" s="390">
        <f t="shared" si="22"/>
        <v>0</v>
      </c>
      <c r="K115" s="175"/>
      <c r="L115" s="53"/>
      <c r="M115" s="53"/>
      <c r="N115" s="53"/>
      <c r="O115" s="53"/>
      <c r="P115" s="53"/>
      <c r="Q115" s="16">
        <f t="shared" si="23"/>
        <v>4.0000000000000001E-3</v>
      </c>
      <c r="R115" s="25"/>
    </row>
    <row r="116" spans="1:18">
      <c r="A116" s="17"/>
      <c r="B116" s="397"/>
      <c r="C116" s="36" t="s">
        <v>13</v>
      </c>
      <c r="D116" s="92">
        <v>0.31500001711220926</v>
      </c>
      <c r="E116" s="92">
        <v>0.52500000000000002</v>
      </c>
      <c r="F116" s="391">
        <f t="shared" si="21"/>
        <v>0.84000001711220929</v>
      </c>
      <c r="G116" s="174"/>
      <c r="H116" s="228"/>
      <c r="I116" s="170"/>
      <c r="J116" s="391">
        <f t="shared" si="22"/>
        <v>0</v>
      </c>
      <c r="K116" s="174"/>
      <c r="L116" s="123"/>
      <c r="M116" s="123"/>
      <c r="N116" s="123"/>
      <c r="O116" s="123"/>
      <c r="P116" s="123"/>
      <c r="Q116" s="21">
        <f t="shared" si="23"/>
        <v>0.84000001711220929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91">
        <v>2.9000000000000001E-2</v>
      </c>
      <c r="E117" s="91">
        <v>0.73199999999999998</v>
      </c>
      <c r="F117" s="390">
        <f t="shared" si="21"/>
        <v>0.76100000000000001</v>
      </c>
      <c r="G117" s="175">
        <v>0</v>
      </c>
      <c r="H117" s="227">
        <v>1.5476000000000001</v>
      </c>
      <c r="I117" s="169"/>
      <c r="J117" s="390">
        <f t="shared" si="22"/>
        <v>1.5476000000000001</v>
      </c>
      <c r="K117" s="175">
        <v>0.48</v>
      </c>
      <c r="L117" s="53"/>
      <c r="M117" s="53"/>
      <c r="N117" s="53"/>
      <c r="O117" s="53"/>
      <c r="P117" s="53"/>
      <c r="Q117" s="16">
        <f t="shared" si="23"/>
        <v>2.7886000000000002</v>
      </c>
      <c r="R117" s="25"/>
    </row>
    <row r="118" spans="1:18">
      <c r="A118" s="17"/>
      <c r="B118" s="397"/>
      <c r="C118" s="36" t="s">
        <v>13</v>
      </c>
      <c r="D118" s="92">
        <v>61.16250332262063</v>
      </c>
      <c r="E118" s="92">
        <v>305.33999999999997</v>
      </c>
      <c r="F118" s="391">
        <f t="shared" si="21"/>
        <v>366.50250332262061</v>
      </c>
      <c r="G118" s="174">
        <v>38.247</v>
      </c>
      <c r="H118" s="228">
        <v>1884.981</v>
      </c>
      <c r="I118" s="170"/>
      <c r="J118" s="391">
        <f t="shared" si="22"/>
        <v>1884.981</v>
      </c>
      <c r="K118" s="174">
        <v>33.6</v>
      </c>
      <c r="L118" s="123"/>
      <c r="M118" s="123"/>
      <c r="N118" s="123"/>
      <c r="O118" s="123"/>
      <c r="P118" s="123"/>
      <c r="Q118" s="21">
        <f t="shared" si="23"/>
        <v>2323.3305033226206</v>
      </c>
      <c r="R118" s="25"/>
    </row>
    <row r="119" spans="1:18">
      <c r="A119" s="17"/>
      <c r="B119" s="396" t="s">
        <v>84</v>
      </c>
      <c r="C119" s="34" t="s">
        <v>11</v>
      </c>
      <c r="D119" s="91">
        <v>5.6483999999999996</v>
      </c>
      <c r="E119" s="91">
        <v>0.75600000000000001</v>
      </c>
      <c r="F119" s="390">
        <f t="shared" si="21"/>
        <v>6.4043999999999999</v>
      </c>
      <c r="G119" s="175">
        <v>0.81259999999999999</v>
      </c>
      <c r="H119" s="227">
        <v>5.2744</v>
      </c>
      <c r="I119" s="169"/>
      <c r="J119" s="390">
        <f t="shared" si="22"/>
        <v>5.2744</v>
      </c>
      <c r="K119" s="175">
        <v>0.06</v>
      </c>
      <c r="L119" s="53">
        <v>4.9645000000000001</v>
      </c>
      <c r="M119" s="53">
        <v>9.9893999999999998</v>
      </c>
      <c r="N119" s="53"/>
      <c r="O119" s="53"/>
      <c r="P119" s="53"/>
      <c r="Q119" s="16">
        <f t="shared" si="23"/>
        <v>27.505299999999998</v>
      </c>
      <c r="R119" s="25"/>
    </row>
    <row r="120" spans="1:18">
      <c r="A120" s="17"/>
      <c r="B120" s="397"/>
      <c r="C120" s="36" t="s">
        <v>13</v>
      </c>
      <c r="D120" s="92">
        <v>3480.9024390981831</v>
      </c>
      <c r="E120" s="92">
        <v>505.11599999999999</v>
      </c>
      <c r="F120" s="391">
        <f t="shared" si="21"/>
        <v>3986.0184390981831</v>
      </c>
      <c r="G120" s="174">
        <v>623.42899999999997</v>
      </c>
      <c r="H120" s="228">
        <v>2680.5169999999998</v>
      </c>
      <c r="I120" s="170"/>
      <c r="J120" s="391">
        <f t="shared" si="22"/>
        <v>2680.5169999999998</v>
      </c>
      <c r="K120" s="174">
        <v>40.951999999999998</v>
      </c>
      <c r="L120" s="123">
        <v>1826.6849999999999</v>
      </c>
      <c r="M120" s="123">
        <v>17831.288</v>
      </c>
      <c r="N120" s="123"/>
      <c r="O120" s="123"/>
      <c r="P120" s="123"/>
      <c r="Q120" s="21">
        <f t="shared" si="23"/>
        <v>26988.889439098184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91">
        <v>1.3975</v>
      </c>
      <c r="E121" s="91">
        <v>2.01E-2</v>
      </c>
      <c r="F121" s="390">
        <f t="shared" si="21"/>
        <v>1.4176</v>
      </c>
      <c r="G121" s="175">
        <v>5.5899999999999998E-2</v>
      </c>
      <c r="H121" s="227">
        <v>0.41120000000000001</v>
      </c>
      <c r="I121" s="169"/>
      <c r="J121" s="390">
        <f t="shared" si="22"/>
        <v>0.41120000000000001</v>
      </c>
      <c r="K121" s="175">
        <v>0.79700000000000004</v>
      </c>
      <c r="L121" s="53">
        <v>1.6E-2</v>
      </c>
      <c r="M121" s="53">
        <v>0.1489</v>
      </c>
      <c r="N121" s="53"/>
      <c r="O121" s="53">
        <v>7.9000000000000001E-2</v>
      </c>
      <c r="P121" s="53">
        <v>0.1381</v>
      </c>
      <c r="Q121" s="16">
        <f t="shared" si="23"/>
        <v>3.0637000000000003</v>
      </c>
      <c r="R121" s="25"/>
    </row>
    <row r="122" spans="1:18">
      <c r="A122" s="25"/>
      <c r="B122" s="397"/>
      <c r="C122" s="36" t="s">
        <v>13</v>
      </c>
      <c r="D122" s="92">
        <v>2649.1711439148207</v>
      </c>
      <c r="E122" s="92">
        <v>11.465999999999999</v>
      </c>
      <c r="F122" s="391">
        <f t="shared" si="21"/>
        <v>2660.6371439148206</v>
      </c>
      <c r="G122" s="174">
        <v>30.073</v>
      </c>
      <c r="H122" s="228">
        <v>257.51600000000002</v>
      </c>
      <c r="I122" s="170"/>
      <c r="J122" s="391">
        <f t="shared" si="22"/>
        <v>257.51600000000002</v>
      </c>
      <c r="K122" s="174">
        <v>330.88400000000001</v>
      </c>
      <c r="L122" s="123">
        <v>9.7129999999999992</v>
      </c>
      <c r="M122" s="123">
        <v>90.013999999999996</v>
      </c>
      <c r="N122" s="123"/>
      <c r="O122" s="123">
        <v>8.2949999999999999</v>
      </c>
      <c r="P122" s="123">
        <v>98.25</v>
      </c>
      <c r="Q122" s="21">
        <f t="shared" si="23"/>
        <v>3485.382143914821</v>
      </c>
      <c r="R122" s="25"/>
    </row>
    <row r="123" spans="1:18">
      <c r="A123" s="25"/>
      <c r="B123" s="22" t="s">
        <v>15</v>
      </c>
      <c r="C123" s="34" t="s">
        <v>11</v>
      </c>
      <c r="D123" s="91">
        <v>4.7600000000000003E-2</v>
      </c>
      <c r="E123" s="91">
        <v>2.9999999999999997E-4</v>
      </c>
      <c r="F123" s="390">
        <f t="shared" si="21"/>
        <v>4.7900000000000005E-2</v>
      </c>
      <c r="G123" s="175">
        <v>0</v>
      </c>
      <c r="H123" s="227">
        <v>9.1899999999999996E-2</v>
      </c>
      <c r="I123" s="169"/>
      <c r="J123" s="390">
        <f t="shared" si="22"/>
        <v>9.1899999999999996E-2</v>
      </c>
      <c r="K123" s="175"/>
      <c r="L123" s="53"/>
      <c r="M123" s="53"/>
      <c r="N123" s="53"/>
      <c r="O123" s="53"/>
      <c r="P123" s="53"/>
      <c r="Q123" s="16">
        <f t="shared" si="23"/>
        <v>0.13980000000000001</v>
      </c>
      <c r="R123" s="25"/>
    </row>
    <row r="124" spans="1:18">
      <c r="A124" s="25"/>
      <c r="B124" s="18" t="s">
        <v>86</v>
      </c>
      <c r="C124" s="36" t="s">
        <v>13</v>
      </c>
      <c r="D124" s="92">
        <v>29.925001625659881</v>
      </c>
      <c r="E124" s="92">
        <v>2.1</v>
      </c>
      <c r="F124" s="391">
        <f t="shared" si="21"/>
        <v>32.025001625659883</v>
      </c>
      <c r="G124" s="174">
        <v>1.4279999999999999</v>
      </c>
      <c r="H124" s="228">
        <v>676.93499999999995</v>
      </c>
      <c r="I124" s="170"/>
      <c r="J124" s="391">
        <f t="shared" si="22"/>
        <v>676.93499999999995</v>
      </c>
      <c r="K124" s="174"/>
      <c r="L124" s="123"/>
      <c r="M124" s="123"/>
      <c r="N124" s="123"/>
      <c r="O124" s="123"/>
      <c r="P124" s="123"/>
      <c r="Q124" s="21">
        <f t="shared" si="23"/>
        <v>710.38800162565985</v>
      </c>
      <c r="R124" s="25"/>
    </row>
    <row r="125" spans="1:18">
      <c r="A125" s="25"/>
      <c r="B125" s="399" t="s">
        <v>19</v>
      </c>
      <c r="C125" s="34" t="s">
        <v>11</v>
      </c>
      <c r="D125" s="124">
        <f t="shared" ref="D125:E126" si="28">+D103+D105+D107+D109+D111+D113+D115+D117+D119+D121+D123</f>
        <v>9.1429999999999989</v>
      </c>
      <c r="E125" s="124">
        <f t="shared" si="28"/>
        <v>254.99370000000005</v>
      </c>
      <c r="F125" s="390">
        <f t="shared" si="21"/>
        <v>264.13670000000002</v>
      </c>
      <c r="G125" s="185">
        <f t="shared" ref="G125:H126" si="29">+G103+G105+G107+G109+G111+G113+G115+G117+G119+G121+G123</f>
        <v>47.795900000000003</v>
      </c>
      <c r="H125" s="124">
        <f t="shared" si="29"/>
        <v>884.6783999999999</v>
      </c>
      <c r="I125" s="66"/>
      <c r="J125" s="390">
        <f t="shared" si="22"/>
        <v>884.6783999999999</v>
      </c>
      <c r="K125" s="185">
        <f t="shared" ref="K125:P126" si="30">+K103+K105+K107+K109+K111+K113+K115+K117+K119+K121+K123</f>
        <v>106.91430000000001</v>
      </c>
      <c r="L125" s="124">
        <f t="shared" si="30"/>
        <v>10.830499999999999</v>
      </c>
      <c r="M125" s="53">
        <f t="shared" si="30"/>
        <v>10.6282</v>
      </c>
      <c r="N125" s="53">
        <f t="shared" si="30"/>
        <v>0.7974</v>
      </c>
      <c r="O125" s="124">
        <f t="shared" si="30"/>
        <v>2.7974000000000001</v>
      </c>
      <c r="P125" s="124">
        <f t="shared" si="30"/>
        <v>3.3650000000000002</v>
      </c>
      <c r="Q125" s="16">
        <f t="shared" si="23"/>
        <v>1331.9437999999998</v>
      </c>
      <c r="R125" s="25"/>
    </row>
    <row r="126" spans="1:18">
      <c r="A126" s="24"/>
      <c r="B126" s="400"/>
      <c r="C126" s="36" t="s">
        <v>13</v>
      </c>
      <c r="D126" s="123">
        <f t="shared" si="28"/>
        <v>7156.6796387828354</v>
      </c>
      <c r="E126" s="123">
        <f t="shared" si="28"/>
        <v>53783.953999999998</v>
      </c>
      <c r="F126" s="391">
        <f t="shared" si="21"/>
        <v>60940.633638782834</v>
      </c>
      <c r="G126" s="176">
        <f t="shared" si="29"/>
        <v>21531.465</v>
      </c>
      <c r="H126" s="199">
        <f t="shared" si="29"/>
        <v>187389.68799999997</v>
      </c>
      <c r="I126" s="32"/>
      <c r="J126" s="391">
        <f t="shared" si="22"/>
        <v>187389.68799999997</v>
      </c>
      <c r="K126" s="176">
        <f t="shared" si="30"/>
        <v>21809.934000000001</v>
      </c>
      <c r="L126" s="123">
        <f t="shared" si="30"/>
        <v>5860.4459999999999</v>
      </c>
      <c r="M126" s="123">
        <f t="shared" si="30"/>
        <v>17984.809000000001</v>
      </c>
      <c r="N126" s="123">
        <f t="shared" si="30"/>
        <v>361.58600000000001</v>
      </c>
      <c r="O126" s="123">
        <f t="shared" si="30"/>
        <v>1855.346</v>
      </c>
      <c r="P126" s="123">
        <f t="shared" si="30"/>
        <v>1456.62</v>
      </c>
      <c r="Q126" s="21">
        <f t="shared" si="23"/>
        <v>319190.52763878286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91"/>
      <c r="E127" s="91"/>
      <c r="F127" s="390">
        <f t="shared" si="21"/>
        <v>0</v>
      </c>
      <c r="G127" s="175"/>
      <c r="H127" s="227"/>
      <c r="I127" s="169"/>
      <c r="J127" s="390">
        <f t="shared" si="22"/>
        <v>0</v>
      </c>
      <c r="K127" s="175"/>
      <c r="L127" s="53">
        <v>3.6499999999999998E-2</v>
      </c>
      <c r="M127" s="53"/>
      <c r="N127" s="53"/>
      <c r="O127" s="53"/>
      <c r="P127" s="53"/>
      <c r="Q127" s="16">
        <f t="shared" si="23"/>
        <v>3.6499999999999998E-2</v>
      </c>
      <c r="R127" s="25"/>
    </row>
    <row r="128" spans="1:18">
      <c r="A128" s="12" t="s">
        <v>0</v>
      </c>
      <c r="B128" s="397"/>
      <c r="C128" s="36" t="s">
        <v>13</v>
      </c>
      <c r="D128" s="92"/>
      <c r="E128" s="92"/>
      <c r="F128" s="391">
        <f t="shared" si="21"/>
        <v>0</v>
      </c>
      <c r="G128" s="174"/>
      <c r="H128" s="228"/>
      <c r="I128" s="170"/>
      <c r="J128" s="391">
        <f t="shared" si="22"/>
        <v>0</v>
      </c>
      <c r="K128" s="174"/>
      <c r="L128" s="123">
        <v>8.5470000000000006</v>
      </c>
      <c r="M128" s="123"/>
      <c r="N128" s="123"/>
      <c r="O128" s="123"/>
      <c r="P128" s="123"/>
      <c r="Q128" s="21">
        <f t="shared" si="23"/>
        <v>8.5470000000000006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91"/>
      <c r="E129" s="91"/>
      <c r="F129" s="390">
        <f t="shared" si="21"/>
        <v>0</v>
      </c>
      <c r="G129" s="175">
        <v>0</v>
      </c>
      <c r="H129" s="227"/>
      <c r="I129" s="169"/>
      <c r="J129" s="390">
        <f t="shared" si="22"/>
        <v>0</v>
      </c>
      <c r="K129" s="175"/>
      <c r="L129" s="53"/>
      <c r="M129" s="53"/>
      <c r="N129" s="53"/>
      <c r="O129" s="53"/>
      <c r="P129" s="53"/>
      <c r="Q129" s="16">
        <f t="shared" si="23"/>
        <v>0</v>
      </c>
      <c r="R129" s="25"/>
    </row>
    <row r="130" spans="1:18">
      <c r="A130" s="17"/>
      <c r="B130" s="397"/>
      <c r="C130" s="36" t="s">
        <v>13</v>
      </c>
      <c r="D130" s="92"/>
      <c r="E130" s="92"/>
      <c r="F130" s="391">
        <f t="shared" si="21"/>
        <v>0</v>
      </c>
      <c r="G130" s="174">
        <v>19.95</v>
      </c>
      <c r="H130" s="228"/>
      <c r="I130" s="170"/>
      <c r="J130" s="391">
        <f t="shared" si="22"/>
        <v>0</v>
      </c>
      <c r="K130" s="174"/>
      <c r="L130" s="123"/>
      <c r="M130" s="123"/>
      <c r="N130" s="123"/>
      <c r="O130" s="123"/>
      <c r="P130" s="123"/>
      <c r="Q130" s="387">
        <f t="shared" si="23"/>
        <v>19.95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129"/>
      <c r="E131" s="129"/>
      <c r="F131" s="392">
        <f t="shared" ref="F131:F139" si="31">SUM(D131:E131)</f>
        <v>0</v>
      </c>
      <c r="G131" s="180">
        <v>0</v>
      </c>
      <c r="H131" s="266">
        <v>0.02</v>
      </c>
      <c r="I131" s="186"/>
      <c r="J131" s="392">
        <f t="shared" ref="J131:J139" si="32">SUM(H131:I131)</f>
        <v>0.02</v>
      </c>
      <c r="K131" s="180"/>
      <c r="L131" s="50"/>
      <c r="M131" s="50"/>
      <c r="N131" s="50"/>
      <c r="O131" s="50"/>
      <c r="P131" s="50"/>
      <c r="Q131" s="16">
        <f t="shared" si="23"/>
        <v>0.02</v>
      </c>
      <c r="R131" s="25"/>
    </row>
    <row r="132" spans="1:18">
      <c r="A132" s="17"/>
      <c r="B132" s="22" t="s">
        <v>91</v>
      </c>
      <c r="C132" s="34" t="s">
        <v>92</v>
      </c>
      <c r="D132" s="273"/>
      <c r="E132" s="273"/>
      <c r="F132" s="393">
        <f t="shared" si="31"/>
        <v>0</v>
      </c>
      <c r="G132" s="348"/>
      <c r="H132" s="344"/>
      <c r="I132" s="169"/>
      <c r="J132" s="393">
        <f t="shared" si="32"/>
        <v>0</v>
      </c>
      <c r="K132" s="348"/>
      <c r="L132" s="376"/>
      <c r="M132" s="382"/>
      <c r="N132" s="376"/>
      <c r="O132" s="376"/>
      <c r="P132" s="376"/>
      <c r="Q132" s="16">
        <f t="shared" si="23"/>
        <v>0</v>
      </c>
      <c r="R132" s="25"/>
    </row>
    <row r="133" spans="1:18">
      <c r="A133" s="17" t="s">
        <v>18</v>
      </c>
      <c r="B133" s="20"/>
      <c r="C133" s="36" t="s">
        <v>13</v>
      </c>
      <c r="D133" s="92"/>
      <c r="E133" s="92"/>
      <c r="F133" s="394">
        <f t="shared" si="31"/>
        <v>0</v>
      </c>
      <c r="G133" s="174">
        <v>8.4</v>
      </c>
      <c r="H133" s="433">
        <v>6.0910000000000002</v>
      </c>
      <c r="I133" s="170"/>
      <c r="J133" s="394">
        <f t="shared" si="32"/>
        <v>6.0910000000000002</v>
      </c>
      <c r="K133" s="194"/>
      <c r="L133" s="123"/>
      <c r="M133" s="123"/>
      <c r="N133" s="123"/>
      <c r="O133" s="123"/>
      <c r="P133" s="123"/>
      <c r="Q133" s="387">
        <f t="shared" si="23"/>
        <v>14.491</v>
      </c>
      <c r="R133" s="25"/>
    </row>
    <row r="134" spans="1:18">
      <c r="A134" s="25"/>
      <c r="B134" s="45" t="s">
        <v>0</v>
      </c>
      <c r="C134" s="42" t="s">
        <v>11</v>
      </c>
      <c r="D134" s="53"/>
      <c r="E134" s="53"/>
      <c r="F134" s="392">
        <f t="shared" si="31"/>
        <v>0</v>
      </c>
      <c r="G134" s="73">
        <f>+G127+G129+G131</f>
        <v>0</v>
      </c>
      <c r="H134" s="72">
        <f t="shared" ref="H134" si="33">+H127+H129+H131</f>
        <v>0.02</v>
      </c>
      <c r="I134" s="11"/>
      <c r="J134" s="392">
        <f t="shared" si="32"/>
        <v>0.02</v>
      </c>
      <c r="K134" s="73"/>
      <c r="L134" s="50">
        <f t="shared" ref="L134" si="34">+L127+L129+L131</f>
        <v>3.6499999999999998E-2</v>
      </c>
      <c r="M134" s="380"/>
      <c r="N134" s="200"/>
      <c r="O134" s="50"/>
      <c r="P134" s="50"/>
      <c r="Q134" s="16">
        <f t="shared" si="23"/>
        <v>5.6499999999999995E-2</v>
      </c>
      <c r="R134" s="25"/>
    </row>
    <row r="135" spans="1:18">
      <c r="A135" s="25"/>
      <c r="B135" s="46" t="s">
        <v>19</v>
      </c>
      <c r="C135" s="34" t="s">
        <v>92</v>
      </c>
      <c r="D135" s="53"/>
      <c r="E135" s="53"/>
      <c r="F135" s="393">
        <f t="shared" si="31"/>
        <v>0</v>
      </c>
      <c r="G135" s="73"/>
      <c r="H135" s="72"/>
      <c r="I135" s="66"/>
      <c r="J135" s="393">
        <f t="shared" si="32"/>
        <v>0</v>
      </c>
      <c r="K135" s="73"/>
      <c r="L135" s="376"/>
      <c r="M135" s="381"/>
      <c r="N135" s="381"/>
      <c r="O135" s="376"/>
      <c r="P135" s="376"/>
      <c r="Q135" s="16">
        <f t="shared" si="23"/>
        <v>0</v>
      </c>
      <c r="R135" s="25"/>
    </row>
    <row r="136" spans="1:18">
      <c r="A136" s="24"/>
      <c r="B136" s="20"/>
      <c r="C136" s="36" t="s">
        <v>13</v>
      </c>
      <c r="D136" s="123"/>
      <c r="E136" s="301"/>
      <c r="F136" s="394">
        <f t="shared" si="31"/>
        <v>0</v>
      </c>
      <c r="G136" s="176">
        <f>+G128+G130+G133</f>
        <v>28.35</v>
      </c>
      <c r="H136" s="128">
        <f t="shared" ref="H136" si="35">+H128+H130+H133</f>
        <v>6.0910000000000002</v>
      </c>
      <c r="I136" s="32"/>
      <c r="J136" s="394">
        <f t="shared" si="32"/>
        <v>6.0910000000000002</v>
      </c>
      <c r="K136" s="350"/>
      <c r="L136" s="123">
        <f t="shared" ref="L136" si="36">+L128+L130+L133</f>
        <v>8.5470000000000006</v>
      </c>
      <c r="M136" s="202"/>
      <c r="N136" s="202"/>
      <c r="O136" s="123"/>
      <c r="P136" s="123"/>
      <c r="Q136" s="387">
        <f t="shared" si="23"/>
        <v>42.988</v>
      </c>
      <c r="R136" s="25"/>
    </row>
    <row r="137" spans="1:18">
      <c r="A137" s="47"/>
      <c r="B137" s="48" t="s">
        <v>0</v>
      </c>
      <c r="C137" s="49" t="s">
        <v>11</v>
      </c>
      <c r="D137" s="274">
        <f t="shared" ref="D137:E137" si="37">D134+D125+D101</f>
        <v>848.32730000000004</v>
      </c>
      <c r="E137" s="302">
        <f t="shared" si="37"/>
        <v>1102.2005999999999</v>
      </c>
      <c r="F137" s="392">
        <f t="shared" si="31"/>
        <v>1950.5279</v>
      </c>
      <c r="G137" s="349">
        <f t="shared" ref="G137:H137" si="38">G134+G125+G101</f>
        <v>11193.106100000003</v>
      </c>
      <c r="H137" s="468">
        <f t="shared" si="38"/>
        <v>12522.589900000001</v>
      </c>
      <c r="I137" s="80"/>
      <c r="J137" s="392">
        <f t="shared" si="32"/>
        <v>12522.589900000001</v>
      </c>
      <c r="K137" s="365">
        <f>K134+K125+K101</f>
        <v>6226.1859999999997</v>
      </c>
      <c r="L137" s="53">
        <f t="shared" ref="L137:M137" si="39">L134+L125+L101</f>
        <v>1014.7699399999998</v>
      </c>
      <c r="M137" s="380">
        <f t="shared" si="39"/>
        <v>11.236599999999999</v>
      </c>
      <c r="N137" s="380">
        <f>N134+N125+N101</f>
        <v>108.60789999999999</v>
      </c>
      <c r="O137" s="50">
        <f t="shared" ref="O137:P137" si="40">O134+O125+O101</f>
        <v>4.6817000000000002</v>
      </c>
      <c r="P137" s="50">
        <f t="shared" si="40"/>
        <v>13.6349</v>
      </c>
      <c r="Q137" s="16">
        <f t="shared" si="23"/>
        <v>33045.340940000002</v>
      </c>
      <c r="R137" s="25"/>
    </row>
    <row r="138" spans="1:18">
      <c r="A138" s="47"/>
      <c r="B138" s="51" t="s">
        <v>93</v>
      </c>
      <c r="C138" s="52" t="s">
        <v>92</v>
      </c>
      <c r="D138" s="89"/>
      <c r="E138" s="89"/>
      <c r="F138" s="393">
        <f t="shared" si="31"/>
        <v>0</v>
      </c>
      <c r="G138" s="182"/>
      <c r="H138" s="267"/>
      <c r="I138" s="187"/>
      <c r="J138" s="393">
        <f t="shared" si="32"/>
        <v>0</v>
      </c>
      <c r="K138" s="182"/>
      <c r="L138" s="53"/>
      <c r="M138" s="201"/>
      <c r="N138" s="201"/>
      <c r="O138" s="376"/>
      <c r="P138" s="376"/>
      <c r="Q138" s="16">
        <f t="shared" ref="Q138:Q139" si="41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130">
        <f t="shared" ref="D139:E139" si="42">D136+D126+D102</f>
        <v>641515.68200000015</v>
      </c>
      <c r="E139" s="130">
        <f t="shared" si="42"/>
        <v>613629.19300000009</v>
      </c>
      <c r="F139" s="395">
        <f t="shared" si="31"/>
        <v>1255144.8750000002</v>
      </c>
      <c r="G139" s="173">
        <f t="shared" ref="G139:H139" si="43">G136+G126+G102</f>
        <v>2577408.9340000004</v>
      </c>
      <c r="H139" s="469">
        <f t="shared" si="43"/>
        <v>2021844.8719999995</v>
      </c>
      <c r="I139" s="81"/>
      <c r="J139" s="395">
        <f t="shared" si="32"/>
        <v>2021844.8719999995</v>
      </c>
      <c r="K139" s="173">
        <f>K136+K126+K102</f>
        <v>1060265.6389999997</v>
      </c>
      <c r="L139" s="57">
        <f t="shared" ref="L139:M139" si="44">L136+L126+L102</f>
        <v>355926.47500000003</v>
      </c>
      <c r="M139" s="203">
        <f t="shared" si="44"/>
        <v>18248.202000000001</v>
      </c>
      <c r="N139" s="203">
        <f>N136+N126+N102</f>
        <v>47053.110000000008</v>
      </c>
      <c r="O139" s="57">
        <f t="shared" ref="O139:P139" si="45">O136+O126+O102</f>
        <v>3923.2109999999998</v>
      </c>
      <c r="P139" s="57">
        <f t="shared" si="45"/>
        <v>9999.012999999999</v>
      </c>
      <c r="Q139" s="29">
        <f t="shared" si="41"/>
        <v>7349814.3309999993</v>
      </c>
      <c r="R139" s="25"/>
    </row>
    <row r="140" spans="1:18">
      <c r="O140" s="70"/>
      <c r="Q140" s="388" t="s">
        <v>94</v>
      </c>
    </row>
    <row r="141" spans="1:18">
      <c r="O141" s="70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5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112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75"/>
      <c r="E4" s="208"/>
      <c r="F4" s="271">
        <f>SUM(D4:E4)</f>
        <v>0</v>
      </c>
      <c r="G4" s="413">
        <v>0.108</v>
      </c>
      <c r="H4" s="227">
        <v>52.389600000000002</v>
      </c>
      <c r="I4" s="169"/>
      <c r="J4" s="271">
        <f>SUM(H4:I4)</f>
        <v>52.389600000000002</v>
      </c>
      <c r="K4" s="262">
        <v>16.192</v>
      </c>
      <c r="L4" s="53">
        <v>0.01</v>
      </c>
      <c r="M4" s="53"/>
      <c r="N4" s="53"/>
      <c r="O4" s="53"/>
      <c r="P4" s="53"/>
      <c r="Q4" s="16">
        <f>SUM(F4:G4,J4:P4)</f>
        <v>68.699600000000004</v>
      </c>
      <c r="R4" s="11"/>
    </row>
    <row r="5" spans="1:18">
      <c r="A5" s="17" t="s">
        <v>12</v>
      </c>
      <c r="B5" s="397"/>
      <c r="C5" s="18" t="s">
        <v>13</v>
      </c>
      <c r="D5" s="76"/>
      <c r="E5" s="209"/>
      <c r="F5" s="37">
        <f>SUM(D5:E5)</f>
        <v>0</v>
      </c>
      <c r="G5" s="414">
        <v>14.22</v>
      </c>
      <c r="H5" s="228">
        <v>8606.0010000000002</v>
      </c>
      <c r="I5" s="170"/>
      <c r="J5" s="37">
        <f>SUM(H5:I5)</f>
        <v>8606.0010000000002</v>
      </c>
      <c r="K5" s="263">
        <v>1240.1690000000001</v>
      </c>
      <c r="L5" s="123">
        <v>0.105</v>
      </c>
      <c r="M5" s="123"/>
      <c r="N5" s="123"/>
      <c r="O5" s="123"/>
      <c r="P5" s="123"/>
      <c r="Q5" s="21">
        <f>SUM(F5:G5,J5:P5)</f>
        <v>9860.494999999999</v>
      </c>
      <c r="R5" s="11"/>
    </row>
    <row r="6" spans="1:18">
      <c r="A6" s="17" t="s">
        <v>14</v>
      </c>
      <c r="B6" s="22" t="s">
        <v>15</v>
      </c>
      <c r="C6" s="13" t="s">
        <v>11</v>
      </c>
      <c r="D6" s="75"/>
      <c r="E6" s="208">
        <v>7.6999999999999999E-2</v>
      </c>
      <c r="F6" s="35">
        <f t="shared" ref="F6:F67" si="0">SUM(D6:E6)</f>
        <v>7.6999999999999999E-2</v>
      </c>
      <c r="G6" s="413">
        <v>9.0499999999999997E-2</v>
      </c>
      <c r="H6" s="227">
        <v>646.03800000000001</v>
      </c>
      <c r="I6" s="169"/>
      <c r="J6" s="35">
        <f t="shared" ref="J6:J67" si="1">SUM(H6:I6)</f>
        <v>646.03800000000001</v>
      </c>
      <c r="K6" s="262">
        <v>375.65600000000001</v>
      </c>
      <c r="L6" s="53"/>
      <c r="M6" s="53"/>
      <c r="N6" s="53"/>
      <c r="O6" s="53"/>
      <c r="P6" s="53"/>
      <c r="Q6" s="16">
        <f t="shared" ref="Q6:Q67" si="2">SUM(F6:G6,J6:P6)</f>
        <v>1021.8615</v>
      </c>
      <c r="R6" s="11"/>
    </row>
    <row r="7" spans="1:18">
      <c r="A7" s="17" t="s">
        <v>16</v>
      </c>
      <c r="B7" s="18" t="s">
        <v>17</v>
      </c>
      <c r="C7" s="18" t="s">
        <v>13</v>
      </c>
      <c r="D7" s="76"/>
      <c r="E7" s="209">
        <v>45.045000000000002</v>
      </c>
      <c r="F7" s="37">
        <f t="shared" si="0"/>
        <v>45.045000000000002</v>
      </c>
      <c r="G7" s="414">
        <v>3.4550000000000001</v>
      </c>
      <c r="H7" s="228">
        <v>31579.751</v>
      </c>
      <c r="I7" s="170"/>
      <c r="J7" s="37">
        <f t="shared" si="1"/>
        <v>31579.751</v>
      </c>
      <c r="K7" s="263">
        <v>14853.126</v>
      </c>
      <c r="L7" s="123"/>
      <c r="M7" s="123"/>
      <c r="N7" s="123"/>
      <c r="O7" s="123"/>
      <c r="P7" s="123"/>
      <c r="Q7" s="21">
        <f t="shared" si="2"/>
        <v>46481.377</v>
      </c>
      <c r="R7" s="11"/>
    </row>
    <row r="8" spans="1:18">
      <c r="A8" s="17" t="s">
        <v>18</v>
      </c>
      <c r="B8" s="399" t="s">
        <v>19</v>
      </c>
      <c r="C8" s="13" t="s">
        <v>11</v>
      </c>
      <c r="D8" s="53"/>
      <c r="E8" s="72">
        <f t="shared" ref="E8:E9" si="3">+E4+E6</f>
        <v>7.6999999999999999E-2</v>
      </c>
      <c r="F8" s="35">
        <f>SUM(D8:E8)</f>
        <v>7.6999999999999999E-2</v>
      </c>
      <c r="G8" s="53">
        <f t="shared" ref="G8:H9" si="4">+G4+G6</f>
        <v>0.19850000000000001</v>
      </c>
      <c r="H8" s="72">
        <f t="shared" si="4"/>
        <v>698.42759999999998</v>
      </c>
      <c r="I8" s="66"/>
      <c r="J8" s="35">
        <f>SUM(H8:I8)</f>
        <v>698.42759999999998</v>
      </c>
      <c r="K8" s="72">
        <f t="shared" ref="K8:L9" si="5">+K4+K6</f>
        <v>391.84800000000001</v>
      </c>
      <c r="L8" s="53">
        <f t="shared" si="5"/>
        <v>0.01</v>
      </c>
      <c r="M8" s="53"/>
      <c r="N8" s="53"/>
      <c r="O8" s="53"/>
      <c r="P8" s="53"/>
      <c r="Q8" s="16">
        <f t="shared" si="2"/>
        <v>1090.5610999999999</v>
      </c>
      <c r="R8" s="11"/>
    </row>
    <row r="9" spans="1:18">
      <c r="A9" s="24"/>
      <c r="B9" s="400"/>
      <c r="C9" s="18" t="s">
        <v>13</v>
      </c>
      <c r="D9" s="123"/>
      <c r="E9" s="199">
        <f t="shared" si="3"/>
        <v>45.045000000000002</v>
      </c>
      <c r="F9" s="37">
        <f t="shared" si="0"/>
        <v>45.045000000000002</v>
      </c>
      <c r="G9" s="123">
        <f t="shared" si="4"/>
        <v>17.675000000000001</v>
      </c>
      <c r="H9" s="199">
        <f t="shared" si="4"/>
        <v>40185.752</v>
      </c>
      <c r="I9" s="32"/>
      <c r="J9" s="37">
        <f t="shared" si="1"/>
        <v>40185.752</v>
      </c>
      <c r="K9" s="199">
        <f t="shared" si="5"/>
        <v>16093.295</v>
      </c>
      <c r="L9" s="123">
        <f t="shared" si="5"/>
        <v>0.105</v>
      </c>
      <c r="M9" s="123"/>
      <c r="N9" s="123"/>
      <c r="O9" s="123"/>
      <c r="P9" s="123"/>
      <c r="Q9" s="21">
        <f t="shared" si="2"/>
        <v>56341.872000000003</v>
      </c>
      <c r="R9" s="11"/>
    </row>
    <row r="10" spans="1:18">
      <c r="A10" s="401" t="s">
        <v>20</v>
      </c>
      <c r="B10" s="402"/>
      <c r="C10" s="13" t="s">
        <v>11</v>
      </c>
      <c r="D10" s="75">
        <v>0.43740000000000001</v>
      </c>
      <c r="E10" s="208">
        <v>0.70660000000000001</v>
      </c>
      <c r="F10" s="35">
        <f t="shared" si="0"/>
        <v>1.1440000000000001</v>
      </c>
      <c r="G10" s="413">
        <v>242.10169999999999</v>
      </c>
      <c r="H10" s="227"/>
      <c r="I10" s="169"/>
      <c r="J10" s="35">
        <f t="shared" si="1"/>
        <v>0</v>
      </c>
      <c r="K10" s="262">
        <v>0.55400000000000005</v>
      </c>
      <c r="L10" s="53">
        <v>0.47249999999999998</v>
      </c>
      <c r="M10" s="53"/>
      <c r="N10" s="53"/>
      <c r="O10" s="53"/>
      <c r="P10" s="53"/>
      <c r="Q10" s="16">
        <f t="shared" si="2"/>
        <v>244.2722</v>
      </c>
      <c r="R10" s="11"/>
    </row>
    <row r="11" spans="1:18">
      <c r="A11" s="403"/>
      <c r="B11" s="404"/>
      <c r="C11" s="18" t="s">
        <v>13</v>
      </c>
      <c r="D11" s="310">
        <v>23.562002463317189</v>
      </c>
      <c r="E11" s="332">
        <v>165.49700000000001</v>
      </c>
      <c r="F11" s="37">
        <f t="shared" si="0"/>
        <v>189.0590024633172</v>
      </c>
      <c r="G11" s="414">
        <v>143476.41699999999</v>
      </c>
      <c r="H11" s="228"/>
      <c r="I11" s="170"/>
      <c r="J11" s="37">
        <f t="shared" si="1"/>
        <v>0</v>
      </c>
      <c r="K11" s="263">
        <v>22.952999999999999</v>
      </c>
      <c r="L11" s="123">
        <v>145.67500000000001</v>
      </c>
      <c r="M11" s="123"/>
      <c r="N11" s="123"/>
      <c r="O11" s="123"/>
      <c r="P11" s="123"/>
      <c r="Q11" s="21">
        <f t="shared" si="2"/>
        <v>143834.10400246331</v>
      </c>
      <c r="R11" s="11"/>
    </row>
    <row r="12" spans="1:18">
      <c r="A12" s="25"/>
      <c r="B12" s="396" t="s">
        <v>21</v>
      </c>
      <c r="C12" s="13" t="s">
        <v>11</v>
      </c>
      <c r="D12" s="75">
        <v>1.1990000000000001</v>
      </c>
      <c r="E12" s="208">
        <v>4.0057999999999998</v>
      </c>
      <c r="F12" s="35">
        <f t="shared" si="0"/>
        <v>5.2047999999999996</v>
      </c>
      <c r="G12" s="413"/>
      <c r="H12" s="227">
        <v>0.113</v>
      </c>
      <c r="I12" s="169"/>
      <c r="J12" s="35">
        <f t="shared" si="1"/>
        <v>0.113</v>
      </c>
      <c r="K12" s="262">
        <v>0.107</v>
      </c>
      <c r="L12" s="53">
        <v>0.16239999999999999</v>
      </c>
      <c r="M12" s="53"/>
      <c r="N12" s="53"/>
      <c r="O12" s="53"/>
      <c r="P12" s="53"/>
      <c r="Q12" s="16">
        <f t="shared" si="2"/>
        <v>5.5872000000000002</v>
      </c>
      <c r="R12" s="11"/>
    </row>
    <row r="13" spans="1:18">
      <c r="A13" s="12" t="s">
        <v>0</v>
      </c>
      <c r="B13" s="397"/>
      <c r="C13" s="18" t="s">
        <v>13</v>
      </c>
      <c r="D13" s="310">
        <v>3764.2671935397293</v>
      </c>
      <c r="E13" s="209">
        <v>14673.689</v>
      </c>
      <c r="F13" s="37">
        <f t="shared" si="0"/>
        <v>18437.956193539729</v>
      </c>
      <c r="G13" s="414"/>
      <c r="H13" s="228">
        <v>175.655</v>
      </c>
      <c r="I13" s="170"/>
      <c r="J13" s="37">
        <f t="shared" si="1"/>
        <v>175.655</v>
      </c>
      <c r="K13" s="263">
        <v>353.1</v>
      </c>
      <c r="L13" s="123">
        <v>499.09699999999998</v>
      </c>
      <c r="M13" s="123"/>
      <c r="N13" s="123"/>
      <c r="O13" s="123"/>
      <c r="P13" s="123"/>
      <c r="Q13" s="21">
        <f t="shared" si="2"/>
        <v>19465.808193539728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75">
        <v>0.77380000000000004</v>
      </c>
      <c r="E14" s="208">
        <v>5.3600000000000002E-2</v>
      </c>
      <c r="F14" s="35">
        <f t="shared" si="0"/>
        <v>0.82740000000000002</v>
      </c>
      <c r="G14" s="413">
        <v>1.2090000000000001</v>
      </c>
      <c r="H14" s="227">
        <v>1.9061999999999999</v>
      </c>
      <c r="I14" s="169"/>
      <c r="J14" s="35">
        <f t="shared" si="1"/>
        <v>1.9061999999999999</v>
      </c>
      <c r="K14" s="262">
        <v>0.85450000000000004</v>
      </c>
      <c r="L14" s="53">
        <v>1.4E-2</v>
      </c>
      <c r="M14" s="53"/>
      <c r="N14" s="53">
        <v>2.5499999999999998E-2</v>
      </c>
      <c r="O14" s="53"/>
      <c r="P14" s="53">
        <v>4.5499999999999999E-2</v>
      </c>
      <c r="Q14" s="16">
        <f t="shared" si="2"/>
        <v>4.8820999999999994</v>
      </c>
      <c r="R14" s="11"/>
    </row>
    <row r="15" spans="1:18">
      <c r="A15" s="17" t="s">
        <v>0</v>
      </c>
      <c r="B15" s="397"/>
      <c r="C15" s="18" t="s">
        <v>13</v>
      </c>
      <c r="D15" s="310">
        <v>155.2929162352801</v>
      </c>
      <c r="E15" s="332">
        <v>68.984999999999999</v>
      </c>
      <c r="F15" s="37">
        <f t="shared" si="0"/>
        <v>224.27791623528009</v>
      </c>
      <c r="G15" s="414">
        <v>1070.0229999999999</v>
      </c>
      <c r="H15" s="228">
        <v>2615.5509999999999</v>
      </c>
      <c r="I15" s="170"/>
      <c r="J15" s="37">
        <f t="shared" si="1"/>
        <v>2615.5509999999999</v>
      </c>
      <c r="K15" s="263">
        <v>1316.4590000000001</v>
      </c>
      <c r="L15" s="123">
        <v>22.05</v>
      </c>
      <c r="M15" s="123"/>
      <c r="N15" s="123">
        <v>18.899999999999999</v>
      </c>
      <c r="O15" s="123"/>
      <c r="P15" s="123">
        <v>40.950000000000003</v>
      </c>
      <c r="Q15" s="21">
        <f t="shared" si="2"/>
        <v>5308.2109162352799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75">
        <v>253.5924</v>
      </c>
      <c r="E16" s="208">
        <v>228.10839999999999</v>
      </c>
      <c r="F16" s="35">
        <f t="shared" si="0"/>
        <v>481.70079999999996</v>
      </c>
      <c r="G16" s="413">
        <v>71.096999999999994</v>
      </c>
      <c r="H16" s="227"/>
      <c r="I16" s="169"/>
      <c r="J16" s="35">
        <f t="shared" si="1"/>
        <v>0</v>
      </c>
      <c r="K16" s="262"/>
      <c r="L16" s="53">
        <v>0.27415</v>
      </c>
      <c r="M16" s="53"/>
      <c r="N16" s="53"/>
      <c r="O16" s="53"/>
      <c r="P16" s="53"/>
      <c r="Q16" s="16">
        <f t="shared" si="2"/>
        <v>553.0719499999999</v>
      </c>
      <c r="R16" s="11"/>
    </row>
    <row r="17" spans="1:18">
      <c r="A17" s="17"/>
      <c r="B17" s="397"/>
      <c r="C17" s="18" t="s">
        <v>13</v>
      </c>
      <c r="D17" s="310">
        <v>331770.16428530106</v>
      </c>
      <c r="E17" s="332">
        <v>297331.27799999999</v>
      </c>
      <c r="F17" s="37">
        <f t="shared" si="0"/>
        <v>629101.44228530105</v>
      </c>
      <c r="G17" s="414">
        <v>82345.703999999998</v>
      </c>
      <c r="H17" s="228"/>
      <c r="I17" s="170"/>
      <c r="J17" s="37">
        <f t="shared" si="1"/>
        <v>0</v>
      </c>
      <c r="K17" s="263"/>
      <c r="L17" s="123">
        <v>435.81200000000001</v>
      </c>
      <c r="M17" s="123"/>
      <c r="N17" s="123"/>
      <c r="O17" s="123"/>
      <c r="P17" s="123"/>
      <c r="Q17" s="21">
        <f t="shared" si="2"/>
        <v>711882.95828530111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75">
        <v>10.416399999999999</v>
      </c>
      <c r="E18" s="208">
        <v>7.9170999999999996</v>
      </c>
      <c r="F18" s="35">
        <f t="shared" si="0"/>
        <v>18.333500000000001</v>
      </c>
      <c r="G18" s="413">
        <v>4.2469999999999999</v>
      </c>
      <c r="H18" s="227"/>
      <c r="I18" s="169"/>
      <c r="J18" s="35">
        <f t="shared" si="1"/>
        <v>0</v>
      </c>
      <c r="K18" s="262"/>
      <c r="L18" s="53"/>
      <c r="M18" s="53"/>
      <c r="N18" s="53"/>
      <c r="O18" s="53"/>
      <c r="P18" s="53"/>
      <c r="Q18" s="16">
        <f t="shared" si="2"/>
        <v>22.580500000000001</v>
      </c>
      <c r="R18" s="11"/>
    </row>
    <row r="19" spans="1:18">
      <c r="A19" s="17"/>
      <c r="B19" s="18" t="s">
        <v>28</v>
      </c>
      <c r="C19" s="18" t="s">
        <v>13</v>
      </c>
      <c r="D19" s="310">
        <v>14272.241992108282</v>
      </c>
      <c r="E19" s="332">
        <v>9228.4410000000007</v>
      </c>
      <c r="F19" s="37">
        <f t="shared" si="0"/>
        <v>23500.682992108283</v>
      </c>
      <c r="G19" s="414">
        <v>4476.741</v>
      </c>
      <c r="H19" s="228"/>
      <c r="I19" s="170"/>
      <c r="J19" s="37">
        <f t="shared" si="1"/>
        <v>0</v>
      </c>
      <c r="K19" s="263"/>
      <c r="L19" s="123"/>
      <c r="M19" s="123"/>
      <c r="N19" s="123"/>
      <c r="O19" s="123"/>
      <c r="P19" s="123"/>
      <c r="Q19" s="21">
        <f t="shared" si="2"/>
        <v>27977.423992108284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75">
        <v>79.421199999999999</v>
      </c>
      <c r="E20" s="208">
        <v>78.0184</v>
      </c>
      <c r="F20" s="35">
        <f t="shared" si="0"/>
        <v>157.43959999999998</v>
      </c>
      <c r="G20" s="413">
        <v>17.046099999999999</v>
      </c>
      <c r="H20" s="227"/>
      <c r="I20" s="169"/>
      <c r="J20" s="35">
        <f t="shared" si="1"/>
        <v>0</v>
      </c>
      <c r="K20" s="262"/>
      <c r="L20" s="53"/>
      <c r="M20" s="53"/>
      <c r="N20" s="53"/>
      <c r="O20" s="53"/>
      <c r="P20" s="53"/>
      <c r="Q20" s="16">
        <f t="shared" si="2"/>
        <v>174.48569999999998</v>
      </c>
      <c r="R20" s="11"/>
    </row>
    <row r="21" spans="1:18">
      <c r="A21" s="25"/>
      <c r="B21" s="397"/>
      <c r="C21" s="18" t="s">
        <v>13</v>
      </c>
      <c r="D21" s="311">
        <v>35833.712846277544</v>
      </c>
      <c r="E21" s="332">
        <v>41702.413999999997</v>
      </c>
      <c r="F21" s="37">
        <f t="shared" si="0"/>
        <v>77536.126846277533</v>
      </c>
      <c r="G21" s="414">
        <v>9097.1110000000008</v>
      </c>
      <c r="H21" s="228"/>
      <c r="I21" s="170"/>
      <c r="J21" s="37">
        <f t="shared" si="1"/>
        <v>0</v>
      </c>
      <c r="K21" s="263"/>
      <c r="L21" s="123"/>
      <c r="M21" s="123"/>
      <c r="N21" s="123"/>
      <c r="O21" s="123"/>
      <c r="P21" s="123"/>
      <c r="Q21" s="21">
        <f t="shared" si="2"/>
        <v>86633.237846277538</v>
      </c>
      <c r="R21" s="11"/>
    </row>
    <row r="22" spans="1:18">
      <c r="A22" s="25"/>
      <c r="B22" s="399" t="s">
        <v>19</v>
      </c>
      <c r="C22" s="13" t="s">
        <v>11</v>
      </c>
      <c r="D22" s="53">
        <f t="shared" ref="D22:E23" si="6">+D12+D14+D16+D18+D20</f>
        <v>345.40280000000001</v>
      </c>
      <c r="E22" s="72">
        <f t="shared" si="6"/>
        <v>318.10329999999999</v>
      </c>
      <c r="F22" s="35">
        <f t="shared" si="0"/>
        <v>663.50610000000006</v>
      </c>
      <c r="G22" s="53">
        <f>+G12+G14+G16+G18+G20</f>
        <v>93.599099999999993</v>
      </c>
      <c r="H22" s="72">
        <f t="shared" ref="H22:H23" si="7">+H12+H14+H16+H18+H20</f>
        <v>2.0192000000000001</v>
      </c>
      <c r="I22" s="66"/>
      <c r="J22" s="35">
        <f t="shared" si="1"/>
        <v>2.0192000000000001</v>
      </c>
      <c r="K22" s="72">
        <f t="shared" ref="K22:L23" si="8">+K12+K14+K16+K18+K20</f>
        <v>0.96150000000000002</v>
      </c>
      <c r="L22" s="53">
        <f t="shared" si="8"/>
        <v>0.45055000000000001</v>
      </c>
      <c r="M22" s="53"/>
      <c r="N22" s="53">
        <f>+N12+N14+N16+N18+N20</f>
        <v>2.5499999999999998E-2</v>
      </c>
      <c r="O22" s="53"/>
      <c r="P22" s="53">
        <f t="shared" ref="P22:P23" si="9">+P12+P14+P16+P18+P20</f>
        <v>4.5499999999999999E-2</v>
      </c>
      <c r="Q22" s="16">
        <f t="shared" si="2"/>
        <v>760.60744999999997</v>
      </c>
      <c r="R22" s="11"/>
    </row>
    <row r="23" spans="1:18">
      <c r="A23" s="24"/>
      <c r="B23" s="400"/>
      <c r="C23" s="18" t="s">
        <v>13</v>
      </c>
      <c r="D23" s="123">
        <f t="shared" si="6"/>
        <v>385795.67923346185</v>
      </c>
      <c r="E23" s="199">
        <f t="shared" si="6"/>
        <v>363004.80699999997</v>
      </c>
      <c r="F23" s="37">
        <f t="shared" si="0"/>
        <v>748800.48623346188</v>
      </c>
      <c r="G23" s="123">
        <f>+G13+G15+G17+G19+G21</f>
        <v>96989.578999999998</v>
      </c>
      <c r="H23" s="199">
        <f t="shared" si="7"/>
        <v>2791.2060000000001</v>
      </c>
      <c r="I23" s="32"/>
      <c r="J23" s="37">
        <f t="shared" si="1"/>
        <v>2791.2060000000001</v>
      </c>
      <c r="K23" s="199">
        <f t="shared" si="8"/>
        <v>1669.5590000000002</v>
      </c>
      <c r="L23" s="123">
        <f t="shared" si="8"/>
        <v>956.95899999999995</v>
      </c>
      <c r="M23" s="123"/>
      <c r="N23" s="123">
        <f>+N13+N15+N17+N19+N21</f>
        <v>18.899999999999999</v>
      </c>
      <c r="O23" s="123"/>
      <c r="P23" s="123">
        <f t="shared" si="9"/>
        <v>40.950000000000003</v>
      </c>
      <c r="Q23" s="21">
        <f t="shared" si="2"/>
        <v>851267.63923346193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75">
        <v>28.846</v>
      </c>
      <c r="E24" s="208">
        <v>7.0072000000000001</v>
      </c>
      <c r="F24" s="35">
        <f t="shared" si="0"/>
        <v>35.853200000000001</v>
      </c>
      <c r="G24" s="413">
        <v>249.83590000000001</v>
      </c>
      <c r="H24" s="227">
        <v>4.4000000000000003E-3</v>
      </c>
      <c r="I24" s="169"/>
      <c r="J24" s="35">
        <f t="shared" si="1"/>
        <v>4.4000000000000003E-3</v>
      </c>
      <c r="K24" s="262"/>
      <c r="L24" s="53">
        <v>2.8000000000000001E-2</v>
      </c>
      <c r="M24" s="53"/>
      <c r="N24" s="53"/>
      <c r="O24" s="53"/>
      <c r="P24" s="53"/>
      <c r="Q24" s="16">
        <f t="shared" si="2"/>
        <v>285.72149999999999</v>
      </c>
      <c r="R24" s="11"/>
    </row>
    <row r="25" spans="1:18">
      <c r="A25" s="17" t="s">
        <v>31</v>
      </c>
      <c r="B25" s="397"/>
      <c r="C25" s="18" t="s">
        <v>13</v>
      </c>
      <c r="D25" s="311">
        <v>22107.552811260044</v>
      </c>
      <c r="E25" s="332">
        <v>4274.7749999999996</v>
      </c>
      <c r="F25" s="37">
        <f t="shared" si="0"/>
        <v>26382.327811260046</v>
      </c>
      <c r="G25" s="414">
        <v>210366.56299999999</v>
      </c>
      <c r="H25" s="228">
        <v>1.3859999999999999</v>
      </c>
      <c r="I25" s="170"/>
      <c r="J25" s="37">
        <f t="shared" si="1"/>
        <v>1.3859999999999999</v>
      </c>
      <c r="K25" s="263"/>
      <c r="L25" s="123">
        <v>13.02</v>
      </c>
      <c r="M25" s="123"/>
      <c r="N25" s="123"/>
      <c r="O25" s="123"/>
      <c r="P25" s="123"/>
      <c r="Q25" s="21">
        <f t="shared" si="2"/>
        <v>236763.29681126002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75">
        <v>29.457999999999998</v>
      </c>
      <c r="E26" s="208">
        <v>18.565999999999999</v>
      </c>
      <c r="F26" s="35">
        <f t="shared" si="0"/>
        <v>48.024000000000001</v>
      </c>
      <c r="G26" s="413">
        <v>14.336399999999999</v>
      </c>
      <c r="H26" s="227"/>
      <c r="I26" s="169"/>
      <c r="J26" s="35">
        <f t="shared" si="1"/>
        <v>0</v>
      </c>
      <c r="K26" s="262"/>
      <c r="L26" s="53"/>
      <c r="M26" s="53"/>
      <c r="N26" s="53"/>
      <c r="O26" s="53"/>
      <c r="P26" s="53"/>
      <c r="Q26" s="16">
        <f t="shared" si="2"/>
        <v>62.360399999999998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311">
        <v>12664.114323984688</v>
      </c>
      <c r="E27" s="209">
        <v>7929.9449999999997</v>
      </c>
      <c r="F27" s="37">
        <f t="shared" si="0"/>
        <v>20594.059323984686</v>
      </c>
      <c r="G27" s="414">
        <v>10774.34</v>
      </c>
      <c r="H27" s="433"/>
      <c r="I27" s="170"/>
      <c r="J27" s="37">
        <f t="shared" si="1"/>
        <v>0</v>
      </c>
      <c r="K27" s="263"/>
      <c r="L27" s="123"/>
      <c r="M27" s="123"/>
      <c r="N27" s="123"/>
      <c r="O27" s="123"/>
      <c r="P27" s="123"/>
      <c r="Q27" s="21">
        <f t="shared" si="2"/>
        <v>31368.399323984686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53">
        <f t="shared" ref="D28:E29" si="10">+D24+D26</f>
        <v>58.304000000000002</v>
      </c>
      <c r="E28" s="72">
        <f t="shared" si="10"/>
        <v>25.5732</v>
      </c>
      <c r="F28" s="35">
        <f t="shared" si="0"/>
        <v>83.877200000000002</v>
      </c>
      <c r="G28" s="53">
        <f t="shared" ref="G28:G29" si="11">+G24+G26</f>
        <v>264.17230000000001</v>
      </c>
      <c r="H28" s="72">
        <f>+H24+H26</f>
        <v>4.4000000000000003E-3</v>
      </c>
      <c r="I28" s="66"/>
      <c r="J28" s="35">
        <f t="shared" si="1"/>
        <v>4.4000000000000003E-3</v>
      </c>
      <c r="K28" s="72"/>
      <c r="L28" s="53">
        <f t="shared" ref="L28:L29" si="12">+L24+L26</f>
        <v>2.8000000000000001E-2</v>
      </c>
      <c r="M28" s="124"/>
      <c r="N28" s="53"/>
      <c r="O28" s="53"/>
      <c r="P28" s="53"/>
      <c r="Q28" s="16">
        <f t="shared" si="2"/>
        <v>348.08190000000002</v>
      </c>
      <c r="R28" s="11"/>
    </row>
    <row r="29" spans="1:18">
      <c r="A29" s="24"/>
      <c r="B29" s="400"/>
      <c r="C29" s="18" t="s">
        <v>13</v>
      </c>
      <c r="D29" s="123">
        <f t="shared" si="10"/>
        <v>34771.66713524473</v>
      </c>
      <c r="E29" s="199">
        <f t="shared" si="10"/>
        <v>12204.72</v>
      </c>
      <c r="F29" s="37">
        <f t="shared" si="0"/>
        <v>46976.387135244731</v>
      </c>
      <c r="G29" s="123">
        <f t="shared" si="11"/>
        <v>221140.90299999999</v>
      </c>
      <c r="H29" s="199">
        <f>+H25+H27</f>
        <v>1.3859999999999999</v>
      </c>
      <c r="I29" s="32"/>
      <c r="J29" s="37">
        <f t="shared" si="1"/>
        <v>1.3859999999999999</v>
      </c>
      <c r="K29" s="199"/>
      <c r="L29" s="123">
        <f t="shared" si="12"/>
        <v>13.02</v>
      </c>
      <c r="M29" s="199"/>
      <c r="N29" s="123"/>
      <c r="O29" s="123"/>
      <c r="P29" s="123"/>
      <c r="Q29" s="21">
        <f t="shared" si="2"/>
        <v>268131.69613524474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75">
        <v>0.87790000000000001</v>
      </c>
      <c r="E30" s="208">
        <v>3.6353</v>
      </c>
      <c r="F30" s="35">
        <f t="shared" si="0"/>
        <v>4.5132000000000003</v>
      </c>
      <c r="G30" s="413">
        <v>5.7885999999999997</v>
      </c>
      <c r="H30" s="227">
        <v>363.63339999999999</v>
      </c>
      <c r="I30" s="169"/>
      <c r="J30" s="35">
        <f t="shared" si="1"/>
        <v>363.63339999999999</v>
      </c>
      <c r="K30" s="262">
        <v>104.9374</v>
      </c>
      <c r="L30" s="53">
        <v>0.39360000000000001</v>
      </c>
      <c r="M30" s="53"/>
      <c r="N30" s="53"/>
      <c r="O30" s="53"/>
      <c r="P30" s="53"/>
      <c r="Q30" s="16">
        <f t="shared" si="2"/>
        <v>479.26620000000003</v>
      </c>
      <c r="R30" s="11"/>
    </row>
    <row r="31" spans="1:18">
      <c r="A31" s="17" t="s">
        <v>36</v>
      </c>
      <c r="B31" s="397"/>
      <c r="C31" s="18" t="s">
        <v>13</v>
      </c>
      <c r="D31" s="311">
        <v>148.65901554173118</v>
      </c>
      <c r="E31" s="332">
        <v>1179.5060000000001</v>
      </c>
      <c r="F31" s="37">
        <f t="shared" si="0"/>
        <v>1328.1650155417312</v>
      </c>
      <c r="G31" s="414">
        <v>2571.7040000000002</v>
      </c>
      <c r="H31" s="228">
        <v>101795.315</v>
      </c>
      <c r="I31" s="170"/>
      <c r="J31" s="37">
        <f t="shared" si="1"/>
        <v>101795.315</v>
      </c>
      <c r="K31" s="263">
        <v>9390.0830000000005</v>
      </c>
      <c r="L31" s="123">
        <v>144.24600000000001</v>
      </c>
      <c r="M31" s="123"/>
      <c r="N31" s="123"/>
      <c r="O31" s="123"/>
      <c r="P31" s="123"/>
      <c r="Q31" s="21">
        <f t="shared" si="2"/>
        <v>115229.51301554173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75"/>
      <c r="E32" s="208">
        <v>1.2423</v>
      </c>
      <c r="F32" s="35">
        <f t="shared" si="0"/>
        <v>1.2423</v>
      </c>
      <c r="G32" s="413">
        <v>0.19500000000000001</v>
      </c>
      <c r="H32" s="227">
        <v>63.538400000000003</v>
      </c>
      <c r="I32" s="169"/>
      <c r="J32" s="35">
        <f t="shared" si="1"/>
        <v>63.538400000000003</v>
      </c>
      <c r="K32" s="262">
        <v>30.427499999999998</v>
      </c>
      <c r="L32" s="53">
        <v>0.16819999999999999</v>
      </c>
      <c r="M32" s="53"/>
      <c r="N32" s="53"/>
      <c r="O32" s="53"/>
      <c r="P32" s="53"/>
      <c r="Q32" s="16">
        <f t="shared" si="2"/>
        <v>95.571399999999997</v>
      </c>
      <c r="R32" s="11"/>
    </row>
    <row r="33" spans="1:18">
      <c r="A33" s="17" t="s">
        <v>38</v>
      </c>
      <c r="B33" s="397"/>
      <c r="C33" s="18" t="s">
        <v>13</v>
      </c>
      <c r="D33" s="311"/>
      <c r="E33" s="332">
        <v>203.578</v>
      </c>
      <c r="F33" s="37">
        <f t="shared" si="0"/>
        <v>203.578</v>
      </c>
      <c r="G33" s="414">
        <v>145.13900000000001</v>
      </c>
      <c r="H33" s="228">
        <v>4175.2060000000001</v>
      </c>
      <c r="I33" s="170"/>
      <c r="J33" s="37">
        <f t="shared" si="1"/>
        <v>4175.2060000000001</v>
      </c>
      <c r="K33" s="263">
        <v>1463.277</v>
      </c>
      <c r="L33" s="123">
        <v>82.903000000000006</v>
      </c>
      <c r="M33" s="123"/>
      <c r="N33" s="123"/>
      <c r="O33" s="123"/>
      <c r="P33" s="123"/>
      <c r="Q33" s="21">
        <f t="shared" si="2"/>
        <v>6070.1030000000001</v>
      </c>
      <c r="R33" s="11"/>
    </row>
    <row r="34" spans="1:18">
      <c r="A34" s="17"/>
      <c r="B34" s="22" t="s">
        <v>15</v>
      </c>
      <c r="C34" s="13" t="s">
        <v>11</v>
      </c>
      <c r="D34" s="75"/>
      <c r="E34" s="208"/>
      <c r="F34" s="35">
        <f t="shared" si="0"/>
        <v>0</v>
      </c>
      <c r="G34" s="413"/>
      <c r="H34" s="227">
        <v>565.31399999999996</v>
      </c>
      <c r="I34" s="169"/>
      <c r="J34" s="35">
        <f t="shared" si="1"/>
        <v>565.31399999999996</v>
      </c>
      <c r="K34" s="262">
        <v>13.102</v>
      </c>
      <c r="L34" s="53">
        <v>5.0000000000000001E-3</v>
      </c>
      <c r="M34" s="53"/>
      <c r="N34" s="53">
        <v>0.2293</v>
      </c>
      <c r="O34" s="53"/>
      <c r="P34" s="53"/>
      <c r="Q34" s="16">
        <f t="shared" si="2"/>
        <v>578.6502999999999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76"/>
      <c r="E35" s="209"/>
      <c r="F35" s="37">
        <f t="shared" si="0"/>
        <v>0</v>
      </c>
      <c r="G35" s="414"/>
      <c r="H35" s="228">
        <v>69930.194000000003</v>
      </c>
      <c r="I35" s="170"/>
      <c r="J35" s="37">
        <f t="shared" si="1"/>
        <v>69930.194000000003</v>
      </c>
      <c r="K35" s="263">
        <v>489.762</v>
      </c>
      <c r="L35" s="123">
        <v>8.4</v>
      </c>
      <c r="M35" s="123"/>
      <c r="N35" s="123">
        <v>41.895000000000003</v>
      </c>
      <c r="O35" s="123"/>
      <c r="P35" s="123"/>
      <c r="Q35" s="21">
        <f t="shared" si="2"/>
        <v>70470.251000000004</v>
      </c>
      <c r="R35" s="11"/>
    </row>
    <row r="36" spans="1:18">
      <c r="A36" s="25"/>
      <c r="B36" s="399" t="s">
        <v>19</v>
      </c>
      <c r="C36" s="13" t="s">
        <v>11</v>
      </c>
      <c r="D36" s="53">
        <f t="shared" ref="D36:E37" si="13">+D30+D32+D34</f>
        <v>0.87790000000000001</v>
      </c>
      <c r="E36" s="72">
        <f t="shared" si="13"/>
        <v>4.8776000000000002</v>
      </c>
      <c r="F36" s="35">
        <f t="shared" si="0"/>
        <v>5.7555000000000005</v>
      </c>
      <c r="G36" s="53">
        <f t="shared" ref="G36:H37" si="14">+G30+G32+G34</f>
        <v>5.9836</v>
      </c>
      <c r="H36" s="72">
        <f t="shared" si="14"/>
        <v>992.48579999999993</v>
      </c>
      <c r="I36" s="66"/>
      <c r="J36" s="35">
        <f t="shared" si="1"/>
        <v>992.48579999999993</v>
      </c>
      <c r="K36" s="72">
        <f t="shared" ref="K36:L37" si="15">+K30+K32+K34</f>
        <v>148.46690000000001</v>
      </c>
      <c r="L36" s="53">
        <f t="shared" si="15"/>
        <v>0.56679999999999997</v>
      </c>
      <c r="M36" s="53"/>
      <c r="N36" s="53">
        <f t="shared" ref="N36:N37" si="16">+N30+N32+N34</f>
        <v>0.2293</v>
      </c>
      <c r="O36" s="53"/>
      <c r="P36" s="53"/>
      <c r="Q36" s="16">
        <f t="shared" si="2"/>
        <v>1153.4879000000001</v>
      </c>
      <c r="R36" s="11"/>
    </row>
    <row r="37" spans="1:18">
      <c r="A37" s="24"/>
      <c r="B37" s="400"/>
      <c r="C37" s="18" t="s">
        <v>13</v>
      </c>
      <c r="D37" s="123">
        <f t="shared" si="13"/>
        <v>148.65901554173118</v>
      </c>
      <c r="E37" s="199">
        <f t="shared" si="13"/>
        <v>1383.0840000000001</v>
      </c>
      <c r="F37" s="37">
        <f t="shared" si="0"/>
        <v>1531.7430155417312</v>
      </c>
      <c r="G37" s="123">
        <f t="shared" si="14"/>
        <v>2716.8430000000003</v>
      </c>
      <c r="H37" s="199">
        <f t="shared" si="14"/>
        <v>175900.71500000003</v>
      </c>
      <c r="I37" s="32"/>
      <c r="J37" s="37">
        <f t="shared" si="1"/>
        <v>175900.71500000003</v>
      </c>
      <c r="K37" s="199">
        <f t="shared" si="15"/>
        <v>11343.122000000001</v>
      </c>
      <c r="L37" s="123">
        <f t="shared" si="15"/>
        <v>235.54900000000001</v>
      </c>
      <c r="M37" s="123"/>
      <c r="N37" s="123">
        <f t="shared" si="16"/>
        <v>41.895000000000003</v>
      </c>
      <c r="O37" s="123"/>
      <c r="P37" s="123"/>
      <c r="Q37" s="21">
        <f t="shared" si="2"/>
        <v>191769.86701554173</v>
      </c>
      <c r="R37" s="11"/>
    </row>
    <row r="38" spans="1:18">
      <c r="A38" s="401" t="s">
        <v>40</v>
      </c>
      <c r="B38" s="402"/>
      <c r="C38" s="13" t="s">
        <v>11</v>
      </c>
      <c r="D38" s="75">
        <v>0.1048</v>
      </c>
      <c r="E38" s="208">
        <v>0.39340000000000003</v>
      </c>
      <c r="F38" s="35">
        <f t="shared" si="0"/>
        <v>0.49820000000000003</v>
      </c>
      <c r="G38" s="413">
        <v>3.1922000000000001</v>
      </c>
      <c r="H38" s="227">
        <v>29.941600000000001</v>
      </c>
      <c r="I38" s="169"/>
      <c r="J38" s="35">
        <f t="shared" si="1"/>
        <v>29.941600000000001</v>
      </c>
      <c r="K38" s="262">
        <v>20.588699999999999</v>
      </c>
      <c r="L38" s="53">
        <v>0.89419999999999999</v>
      </c>
      <c r="M38" s="53"/>
      <c r="N38" s="53">
        <v>0.18770000000000001</v>
      </c>
      <c r="O38" s="53">
        <v>5.0000000000000001E-4</v>
      </c>
      <c r="P38" s="53">
        <v>0.26419999999999999</v>
      </c>
      <c r="Q38" s="16">
        <f t="shared" si="2"/>
        <v>55.56730000000001</v>
      </c>
      <c r="R38" s="11"/>
    </row>
    <row r="39" spans="1:18">
      <c r="A39" s="403"/>
      <c r="B39" s="404"/>
      <c r="C39" s="18" t="s">
        <v>13</v>
      </c>
      <c r="D39" s="311">
        <v>90.741009486625288</v>
      </c>
      <c r="E39" s="332">
        <v>117.90600000000001</v>
      </c>
      <c r="F39" s="37">
        <f t="shared" si="0"/>
        <v>208.64700948662528</v>
      </c>
      <c r="G39" s="414">
        <v>142.41399999999999</v>
      </c>
      <c r="H39" s="228">
        <v>4566.0309999999999</v>
      </c>
      <c r="I39" s="170"/>
      <c r="J39" s="37">
        <f t="shared" si="1"/>
        <v>4566.0309999999999</v>
      </c>
      <c r="K39" s="263">
        <v>2550.4540000000002</v>
      </c>
      <c r="L39" s="123">
        <v>85.906000000000006</v>
      </c>
      <c r="M39" s="123"/>
      <c r="N39" s="123">
        <v>45.445</v>
      </c>
      <c r="O39" s="123">
        <v>2.5999999999999999E-2</v>
      </c>
      <c r="P39" s="123">
        <v>72.87</v>
      </c>
      <c r="Q39" s="21">
        <f t="shared" si="2"/>
        <v>7671.7930094866242</v>
      </c>
      <c r="R39" s="11"/>
    </row>
    <row r="40" spans="1:18">
      <c r="A40" s="401" t="s">
        <v>41</v>
      </c>
      <c r="B40" s="402"/>
      <c r="C40" s="13" t="s">
        <v>11</v>
      </c>
      <c r="D40" s="75">
        <v>1.2931999999999999</v>
      </c>
      <c r="E40" s="208">
        <v>1.9E-2</v>
      </c>
      <c r="F40" s="35">
        <f t="shared" si="0"/>
        <v>1.3121999999999998</v>
      </c>
      <c r="G40" s="413">
        <v>160.41399999999999</v>
      </c>
      <c r="H40" s="227">
        <v>1159.7532000000001</v>
      </c>
      <c r="I40" s="169"/>
      <c r="J40" s="35">
        <f t="shared" si="1"/>
        <v>1159.7532000000001</v>
      </c>
      <c r="K40" s="262">
        <v>224.87530000000001</v>
      </c>
      <c r="L40" s="53">
        <v>35.155000000000001</v>
      </c>
      <c r="M40" s="53"/>
      <c r="N40" s="53">
        <v>0.37040000000000001</v>
      </c>
      <c r="O40" s="53">
        <v>4.5999999999999999E-3</v>
      </c>
      <c r="P40" s="53">
        <v>0.33410000000000001</v>
      </c>
      <c r="Q40" s="16">
        <f t="shared" si="2"/>
        <v>1582.2188000000001</v>
      </c>
      <c r="R40" s="11"/>
    </row>
    <row r="41" spans="1:18">
      <c r="A41" s="403"/>
      <c r="B41" s="404"/>
      <c r="C41" s="18" t="s">
        <v>13</v>
      </c>
      <c r="D41" s="311">
        <v>711.76252441204804</v>
      </c>
      <c r="E41" s="332">
        <v>16.957999999999998</v>
      </c>
      <c r="F41" s="37">
        <f t="shared" si="0"/>
        <v>728.72052441204801</v>
      </c>
      <c r="G41" s="414">
        <v>25234.85</v>
      </c>
      <c r="H41" s="228">
        <v>178215.66899999999</v>
      </c>
      <c r="I41" s="170"/>
      <c r="J41" s="37">
        <f t="shared" si="1"/>
        <v>178215.66899999999</v>
      </c>
      <c r="K41" s="263">
        <v>27512.008000000002</v>
      </c>
      <c r="L41" s="123">
        <v>961.82799999999997</v>
      </c>
      <c r="M41" s="123"/>
      <c r="N41" s="123">
        <v>27.492000000000001</v>
      </c>
      <c r="O41" s="123">
        <v>0.378</v>
      </c>
      <c r="P41" s="123">
        <v>12.273</v>
      </c>
      <c r="Q41" s="21">
        <f t="shared" si="2"/>
        <v>232693.21852441202</v>
      </c>
      <c r="R41" s="11"/>
    </row>
    <row r="42" spans="1:18">
      <c r="A42" s="401" t="s">
        <v>42</v>
      </c>
      <c r="B42" s="402"/>
      <c r="C42" s="13" t="s">
        <v>11</v>
      </c>
      <c r="D42" s="75"/>
      <c r="E42" s="208"/>
      <c r="F42" s="35">
        <f t="shared" si="0"/>
        <v>0</v>
      </c>
      <c r="G42" s="413"/>
      <c r="H42" s="227"/>
      <c r="I42" s="169"/>
      <c r="J42" s="35">
        <f t="shared" si="1"/>
        <v>0</v>
      </c>
      <c r="K42" s="262"/>
      <c r="L42" s="53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76"/>
      <c r="E43" s="209"/>
      <c r="F43" s="37">
        <f t="shared" si="0"/>
        <v>0</v>
      </c>
      <c r="G43" s="414"/>
      <c r="H43" s="228"/>
      <c r="I43" s="170"/>
      <c r="J43" s="37">
        <f t="shared" si="1"/>
        <v>0</v>
      </c>
      <c r="K43" s="263"/>
      <c r="L43" s="123"/>
      <c r="M43" s="123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75"/>
      <c r="E44" s="208">
        <v>3.0000000000000001E-3</v>
      </c>
      <c r="F44" s="35">
        <f t="shared" si="0"/>
        <v>3.0000000000000001E-3</v>
      </c>
      <c r="G44" s="413"/>
      <c r="H44" s="227">
        <v>5.7000000000000002E-2</v>
      </c>
      <c r="I44" s="169"/>
      <c r="J44" s="35">
        <f t="shared" si="1"/>
        <v>5.7000000000000002E-2</v>
      </c>
      <c r="K44" s="262">
        <v>8.0000000000000002E-3</v>
      </c>
      <c r="L44" s="53">
        <v>2.8999999999999998E-3</v>
      </c>
      <c r="M44" s="53"/>
      <c r="N44" s="53"/>
      <c r="O44" s="53"/>
      <c r="P44" s="53"/>
      <c r="Q44" s="16">
        <f t="shared" si="2"/>
        <v>7.0900000000000005E-2</v>
      </c>
      <c r="R44" s="11"/>
    </row>
    <row r="45" spans="1:18">
      <c r="A45" s="403"/>
      <c r="B45" s="404"/>
      <c r="C45" s="18" t="s">
        <v>13</v>
      </c>
      <c r="D45" s="311"/>
      <c r="E45" s="332">
        <v>1.7010000000000001</v>
      </c>
      <c r="F45" s="37">
        <f t="shared" si="0"/>
        <v>1.7010000000000001</v>
      </c>
      <c r="G45" s="414"/>
      <c r="H45" s="228">
        <v>14.775</v>
      </c>
      <c r="I45" s="170"/>
      <c r="J45" s="37">
        <f t="shared" si="1"/>
        <v>14.775</v>
      </c>
      <c r="K45" s="263">
        <v>4.8929999999999998</v>
      </c>
      <c r="L45" s="123">
        <v>2.9609999999999999</v>
      </c>
      <c r="M45" s="123"/>
      <c r="N45" s="123"/>
      <c r="O45" s="123"/>
      <c r="P45" s="123"/>
      <c r="Q45" s="21">
        <f t="shared" si="2"/>
        <v>24.33</v>
      </c>
      <c r="R45" s="11"/>
    </row>
    <row r="46" spans="1:18">
      <c r="A46" s="401" t="s">
        <v>44</v>
      </c>
      <c r="B46" s="402"/>
      <c r="C46" s="13" t="s">
        <v>11</v>
      </c>
      <c r="D46" s="75"/>
      <c r="E46" s="208">
        <v>6.0000000000000001E-3</v>
      </c>
      <c r="F46" s="35">
        <f t="shared" si="0"/>
        <v>6.0000000000000001E-3</v>
      </c>
      <c r="G46" s="413"/>
      <c r="H46" s="227">
        <v>2.2800000000000001E-2</v>
      </c>
      <c r="I46" s="169"/>
      <c r="J46" s="35">
        <f t="shared" si="1"/>
        <v>2.2800000000000001E-2</v>
      </c>
      <c r="K46" s="262"/>
      <c r="L46" s="53"/>
      <c r="M46" s="53"/>
      <c r="N46" s="53"/>
      <c r="O46" s="53"/>
      <c r="P46" s="53"/>
      <c r="Q46" s="16">
        <f t="shared" si="2"/>
        <v>2.8799999999999999E-2</v>
      </c>
      <c r="R46" s="11"/>
    </row>
    <row r="47" spans="1:18">
      <c r="A47" s="403"/>
      <c r="B47" s="404"/>
      <c r="C47" s="18" t="s">
        <v>13</v>
      </c>
      <c r="D47" s="76"/>
      <c r="E47" s="209">
        <v>6.51</v>
      </c>
      <c r="F47" s="37">
        <f t="shared" si="0"/>
        <v>6.51</v>
      </c>
      <c r="G47" s="414"/>
      <c r="H47" s="228">
        <v>13.346</v>
      </c>
      <c r="I47" s="170"/>
      <c r="J47" s="37">
        <f t="shared" si="1"/>
        <v>13.346</v>
      </c>
      <c r="K47" s="263"/>
      <c r="L47" s="123"/>
      <c r="M47" s="123"/>
      <c r="N47" s="123"/>
      <c r="O47" s="123"/>
      <c r="P47" s="123"/>
      <c r="Q47" s="21">
        <f t="shared" si="2"/>
        <v>19.856000000000002</v>
      </c>
      <c r="R47" s="11"/>
    </row>
    <row r="48" spans="1:18">
      <c r="A48" s="401" t="s">
        <v>45</v>
      </c>
      <c r="B48" s="402"/>
      <c r="C48" s="13" t="s">
        <v>11</v>
      </c>
      <c r="D48" s="75">
        <v>20.709800000000001</v>
      </c>
      <c r="E48" s="208">
        <v>-2.7568999999999999</v>
      </c>
      <c r="F48" s="35">
        <f t="shared" si="0"/>
        <v>17.9529</v>
      </c>
      <c r="G48" s="413">
        <v>451.18189999999998</v>
      </c>
      <c r="H48" s="227">
        <v>3917.0668000000001</v>
      </c>
      <c r="I48" s="169"/>
      <c r="J48" s="35">
        <f t="shared" si="1"/>
        <v>3917.0668000000001</v>
      </c>
      <c r="K48" s="262">
        <v>255.56309999999999</v>
      </c>
      <c r="L48" s="53">
        <v>8.5808999999999997</v>
      </c>
      <c r="M48" s="53"/>
      <c r="N48" s="53"/>
      <c r="O48" s="53"/>
      <c r="P48" s="53">
        <v>14.0861</v>
      </c>
      <c r="Q48" s="16">
        <f t="shared" si="2"/>
        <v>4664.431700000001</v>
      </c>
      <c r="R48" s="11"/>
    </row>
    <row r="49" spans="1:18">
      <c r="A49" s="403"/>
      <c r="B49" s="404"/>
      <c r="C49" s="18" t="s">
        <v>13</v>
      </c>
      <c r="D49" s="311">
        <v>2459.0519570844717</v>
      </c>
      <c r="E49" s="332">
        <v>-1736.0650000000001</v>
      </c>
      <c r="F49" s="37">
        <f t="shared" si="0"/>
        <v>722.98695708447167</v>
      </c>
      <c r="G49" s="414">
        <v>91777.178</v>
      </c>
      <c r="H49" s="228">
        <v>652195.94900000002</v>
      </c>
      <c r="I49" s="170"/>
      <c r="J49" s="37">
        <f t="shared" si="1"/>
        <v>652195.94900000002</v>
      </c>
      <c r="K49" s="263">
        <v>22539.206999999999</v>
      </c>
      <c r="L49" s="123">
        <v>1034.175</v>
      </c>
      <c r="M49" s="123"/>
      <c r="N49" s="123"/>
      <c r="O49" s="123"/>
      <c r="P49" s="123">
        <v>6490.59</v>
      </c>
      <c r="Q49" s="21">
        <f t="shared" si="2"/>
        <v>774760.08595708455</v>
      </c>
      <c r="R49" s="11"/>
    </row>
    <row r="50" spans="1:18">
      <c r="A50" s="401" t="s">
        <v>46</v>
      </c>
      <c r="B50" s="402"/>
      <c r="C50" s="13" t="s">
        <v>11</v>
      </c>
      <c r="D50" s="75">
        <v>4.2000000000000003E-2</v>
      </c>
      <c r="E50" s="208">
        <v>1.7709999999999999</v>
      </c>
      <c r="F50" s="35">
        <f t="shared" si="0"/>
        <v>1.8129999999999999</v>
      </c>
      <c r="G50" s="413">
        <v>4519.8450000000003</v>
      </c>
      <c r="H50" s="227">
        <v>128.4024</v>
      </c>
      <c r="I50" s="169"/>
      <c r="J50" s="35">
        <f t="shared" si="1"/>
        <v>128.4024</v>
      </c>
      <c r="K50" s="262">
        <v>6839.0919999999996</v>
      </c>
      <c r="L50" s="53">
        <v>0.39750000000000002</v>
      </c>
      <c r="M50" s="53"/>
      <c r="N50" s="53"/>
      <c r="O50" s="53"/>
      <c r="P50" s="53"/>
      <c r="Q50" s="16">
        <f t="shared" si="2"/>
        <v>11489.549899999998</v>
      </c>
      <c r="R50" s="11"/>
    </row>
    <row r="51" spans="1:18">
      <c r="A51" s="403"/>
      <c r="B51" s="404"/>
      <c r="C51" s="18" t="s">
        <v>13</v>
      </c>
      <c r="D51" s="311">
        <v>17.640001844194686</v>
      </c>
      <c r="E51" s="332">
        <v>871.92399999999998</v>
      </c>
      <c r="F51" s="37">
        <f t="shared" si="0"/>
        <v>889.56400184419465</v>
      </c>
      <c r="G51" s="414">
        <v>629415.28700000001</v>
      </c>
      <c r="H51" s="228">
        <v>12544.572</v>
      </c>
      <c r="I51" s="170"/>
      <c r="J51" s="37">
        <f t="shared" si="1"/>
        <v>12544.572</v>
      </c>
      <c r="K51" s="263">
        <v>859166.68400000001</v>
      </c>
      <c r="L51" s="123">
        <v>146.959</v>
      </c>
      <c r="M51" s="123"/>
      <c r="N51" s="123"/>
      <c r="O51" s="123"/>
      <c r="P51" s="123"/>
      <c r="Q51" s="21">
        <f t="shared" si="2"/>
        <v>1502163.0660018444</v>
      </c>
      <c r="R51" s="11"/>
    </row>
    <row r="52" spans="1:18">
      <c r="A52" s="401" t="s">
        <v>47</v>
      </c>
      <c r="B52" s="402"/>
      <c r="C52" s="13" t="s">
        <v>11</v>
      </c>
      <c r="D52" s="75"/>
      <c r="E52" s="208">
        <v>7.1135000000000002</v>
      </c>
      <c r="F52" s="35">
        <f t="shared" si="0"/>
        <v>7.1135000000000002</v>
      </c>
      <c r="G52" s="413">
        <v>732.23329999999999</v>
      </c>
      <c r="H52" s="227">
        <v>623.51670000000001</v>
      </c>
      <c r="I52" s="169"/>
      <c r="J52" s="35">
        <f t="shared" si="1"/>
        <v>623.51670000000001</v>
      </c>
      <c r="K52" s="262">
        <v>263.34519999999998</v>
      </c>
      <c r="L52" s="53">
        <v>1035.0767000000001</v>
      </c>
      <c r="M52" s="53"/>
      <c r="N52" s="53">
        <v>80.508300000000006</v>
      </c>
      <c r="O52" s="53">
        <v>8.48E-2</v>
      </c>
      <c r="P52" s="53"/>
      <c r="Q52" s="16">
        <f t="shared" si="2"/>
        <v>2741.8784999999998</v>
      </c>
      <c r="R52" s="11"/>
    </row>
    <row r="53" spans="1:18">
      <c r="A53" s="403"/>
      <c r="B53" s="404"/>
      <c r="C53" s="18" t="s">
        <v>13</v>
      </c>
      <c r="D53" s="311"/>
      <c r="E53" s="332">
        <v>2578.808</v>
      </c>
      <c r="F53" s="37">
        <f t="shared" si="0"/>
        <v>2578.808</v>
      </c>
      <c r="G53" s="414">
        <v>228917.67300000001</v>
      </c>
      <c r="H53" s="228">
        <v>217079.19399999999</v>
      </c>
      <c r="I53" s="170"/>
      <c r="J53" s="37">
        <f t="shared" si="1"/>
        <v>217079.19399999999</v>
      </c>
      <c r="K53" s="263">
        <v>86849.976999999999</v>
      </c>
      <c r="L53" s="123">
        <v>344784.96799999999</v>
      </c>
      <c r="M53" s="123"/>
      <c r="N53" s="123">
        <v>25902.246999999999</v>
      </c>
      <c r="O53" s="123">
        <v>23.163</v>
      </c>
      <c r="P53" s="123"/>
      <c r="Q53" s="21">
        <f t="shared" si="2"/>
        <v>906136.02999999991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75">
        <v>0.629</v>
      </c>
      <c r="E54" s="208"/>
      <c r="F54" s="35">
        <f t="shared" si="0"/>
        <v>0.629</v>
      </c>
      <c r="G54" s="413">
        <v>2.46E-2</v>
      </c>
      <c r="H54" s="227">
        <v>7.0305999999999997</v>
      </c>
      <c r="I54" s="169"/>
      <c r="J54" s="35">
        <f t="shared" si="1"/>
        <v>7.0305999999999997</v>
      </c>
      <c r="K54" s="262">
        <v>5.7454999999999998</v>
      </c>
      <c r="L54" s="53">
        <v>6.6500000000000004E-2</v>
      </c>
      <c r="M54" s="53"/>
      <c r="N54" s="53">
        <v>3.7499999999999999E-2</v>
      </c>
      <c r="O54" s="53">
        <v>7.4000000000000003E-3</v>
      </c>
      <c r="P54" s="53">
        <v>3.5799999999999998E-2</v>
      </c>
      <c r="Q54" s="16">
        <f t="shared" si="2"/>
        <v>13.5769</v>
      </c>
      <c r="R54" s="11"/>
    </row>
    <row r="55" spans="1:18">
      <c r="A55" s="17" t="s">
        <v>36</v>
      </c>
      <c r="B55" s="397"/>
      <c r="C55" s="18" t="s">
        <v>13</v>
      </c>
      <c r="D55" s="311">
        <v>583.36956098905512</v>
      </c>
      <c r="E55" s="332"/>
      <c r="F55" s="37">
        <f t="shared" si="0"/>
        <v>583.36956098905512</v>
      </c>
      <c r="G55" s="414">
        <v>41.442999999999998</v>
      </c>
      <c r="H55" s="228">
        <v>3101.4389999999999</v>
      </c>
      <c r="I55" s="170"/>
      <c r="J55" s="37">
        <f t="shared" si="1"/>
        <v>3101.4389999999999</v>
      </c>
      <c r="K55" s="263">
        <v>2257.9859999999999</v>
      </c>
      <c r="L55" s="123">
        <v>72.105000000000004</v>
      </c>
      <c r="M55" s="123"/>
      <c r="N55" s="123">
        <v>26.344999999999999</v>
      </c>
      <c r="O55" s="123">
        <v>10.847</v>
      </c>
      <c r="P55" s="123">
        <v>48.33</v>
      </c>
      <c r="Q55" s="21">
        <f t="shared" si="2"/>
        <v>6141.8645609890546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75">
        <v>1.9009</v>
      </c>
      <c r="E56" s="208">
        <v>2.75E-2</v>
      </c>
      <c r="F56" s="35">
        <f t="shared" si="0"/>
        <v>1.9284000000000001</v>
      </c>
      <c r="G56" s="413">
        <v>0.17510000000000001</v>
      </c>
      <c r="H56" s="227">
        <v>5.3400000000000003E-2</v>
      </c>
      <c r="I56" s="169"/>
      <c r="J56" s="35">
        <f t="shared" si="1"/>
        <v>5.3400000000000003E-2</v>
      </c>
      <c r="K56" s="262">
        <v>0.7752</v>
      </c>
      <c r="L56" s="53">
        <v>0.50229999999999997</v>
      </c>
      <c r="M56" s="53"/>
      <c r="N56" s="53"/>
      <c r="O56" s="53">
        <v>5.0000000000000001E-3</v>
      </c>
      <c r="P56" s="53">
        <v>0.30109999999999998</v>
      </c>
      <c r="Q56" s="16">
        <f t="shared" si="2"/>
        <v>3.7404999999999995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311">
        <v>116.32426216125644</v>
      </c>
      <c r="E57" s="332">
        <v>28.591999999999999</v>
      </c>
      <c r="F57" s="37">
        <f t="shared" si="0"/>
        <v>144.91626216125644</v>
      </c>
      <c r="G57" s="414">
        <v>39.76</v>
      </c>
      <c r="H57" s="228">
        <v>7.702</v>
      </c>
      <c r="I57" s="170"/>
      <c r="J57" s="37">
        <f t="shared" si="1"/>
        <v>7.702</v>
      </c>
      <c r="K57" s="263">
        <v>307.40899999999999</v>
      </c>
      <c r="L57" s="123">
        <v>55.292000000000002</v>
      </c>
      <c r="M57" s="123"/>
      <c r="N57" s="123"/>
      <c r="O57" s="123">
        <v>7.6340000000000003</v>
      </c>
      <c r="P57" s="123">
        <v>78.965000000000003</v>
      </c>
      <c r="Q57" s="21">
        <f t="shared" si="2"/>
        <v>641.6782621612565</v>
      </c>
      <c r="R57" s="11"/>
    </row>
    <row r="58" spans="1:18">
      <c r="A58" s="25"/>
      <c r="B58" s="399" t="s">
        <v>19</v>
      </c>
      <c r="C58" s="13" t="s">
        <v>11</v>
      </c>
      <c r="D58" s="53">
        <f t="shared" ref="D58:E59" si="17">+D54+D56</f>
        <v>2.5299</v>
      </c>
      <c r="E58" s="72">
        <f t="shared" si="17"/>
        <v>2.75E-2</v>
      </c>
      <c r="F58" s="35">
        <f t="shared" si="0"/>
        <v>2.5573999999999999</v>
      </c>
      <c r="G58" s="53">
        <f t="shared" ref="G58:H59" si="18">+G54+G56</f>
        <v>0.19970000000000002</v>
      </c>
      <c r="H58" s="72">
        <f t="shared" si="18"/>
        <v>7.0839999999999996</v>
      </c>
      <c r="I58" s="66"/>
      <c r="J58" s="35">
        <f t="shared" si="1"/>
        <v>7.0839999999999996</v>
      </c>
      <c r="K58" s="72">
        <f t="shared" ref="K58:L59" si="19">+K54+K56</f>
        <v>6.5206999999999997</v>
      </c>
      <c r="L58" s="53">
        <f t="shared" si="19"/>
        <v>0.56879999999999997</v>
      </c>
      <c r="M58" s="53"/>
      <c r="N58" s="53">
        <f t="shared" ref="N58:P59" si="20">+N54+N56</f>
        <v>3.7499999999999999E-2</v>
      </c>
      <c r="O58" s="53">
        <f t="shared" si="20"/>
        <v>1.2400000000000001E-2</v>
      </c>
      <c r="P58" s="53">
        <f t="shared" si="20"/>
        <v>0.33689999999999998</v>
      </c>
      <c r="Q58" s="16">
        <f t="shared" si="2"/>
        <v>17.317399999999999</v>
      </c>
      <c r="R58" s="11"/>
    </row>
    <row r="59" spans="1:18">
      <c r="A59" s="24"/>
      <c r="B59" s="400"/>
      <c r="C59" s="18" t="s">
        <v>13</v>
      </c>
      <c r="D59" s="123">
        <f t="shared" si="17"/>
        <v>699.69382315031157</v>
      </c>
      <c r="E59" s="199">
        <f t="shared" si="17"/>
        <v>28.591999999999999</v>
      </c>
      <c r="F59" s="37">
        <f t="shared" si="0"/>
        <v>728.28582315031156</v>
      </c>
      <c r="G59" s="123">
        <f t="shared" si="18"/>
        <v>81.203000000000003</v>
      </c>
      <c r="H59" s="199">
        <f t="shared" si="18"/>
        <v>3109.1410000000001</v>
      </c>
      <c r="I59" s="32"/>
      <c r="J59" s="37">
        <f t="shared" si="1"/>
        <v>3109.1410000000001</v>
      </c>
      <c r="K59" s="199">
        <f t="shared" si="19"/>
        <v>2565.395</v>
      </c>
      <c r="L59" s="123">
        <f t="shared" si="19"/>
        <v>127.39700000000001</v>
      </c>
      <c r="M59" s="123"/>
      <c r="N59" s="123">
        <f t="shared" si="20"/>
        <v>26.344999999999999</v>
      </c>
      <c r="O59" s="123">
        <f t="shared" si="20"/>
        <v>18.481000000000002</v>
      </c>
      <c r="P59" s="123">
        <f t="shared" si="20"/>
        <v>127.295</v>
      </c>
      <c r="Q59" s="21">
        <f t="shared" si="2"/>
        <v>6783.542823150312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75">
        <v>4.9947999999999997</v>
      </c>
      <c r="E60" s="208"/>
      <c r="F60" s="35">
        <f t="shared" si="0"/>
        <v>4.9947999999999997</v>
      </c>
      <c r="G60" s="413">
        <v>4.8599999999999997E-2</v>
      </c>
      <c r="H60" s="227">
        <v>0.29599999999999999</v>
      </c>
      <c r="I60" s="169"/>
      <c r="J60" s="35">
        <f t="shared" si="1"/>
        <v>0.29599999999999999</v>
      </c>
      <c r="K60" s="262"/>
      <c r="L60" s="53">
        <v>9.3700000000000006E-2</v>
      </c>
      <c r="M60" s="53"/>
      <c r="N60" s="53"/>
      <c r="O60" s="53"/>
      <c r="P60" s="53"/>
      <c r="Q60" s="16">
        <f t="shared" si="2"/>
        <v>5.4331000000000005</v>
      </c>
      <c r="R60" s="11"/>
    </row>
    <row r="61" spans="1:18">
      <c r="A61" s="17" t="s">
        <v>51</v>
      </c>
      <c r="B61" s="397"/>
      <c r="C61" s="18" t="s">
        <v>13</v>
      </c>
      <c r="D61" s="311">
        <v>366.99183836759227</v>
      </c>
      <c r="E61" s="332"/>
      <c r="F61" s="37">
        <f t="shared" si="0"/>
        <v>366.99183836759227</v>
      </c>
      <c r="G61" s="414">
        <v>0.873</v>
      </c>
      <c r="H61" s="228">
        <v>8.3379999999999992</v>
      </c>
      <c r="I61" s="170"/>
      <c r="J61" s="37">
        <f t="shared" si="1"/>
        <v>8.3379999999999992</v>
      </c>
      <c r="K61" s="263"/>
      <c r="L61" s="123">
        <v>4.1630000000000003</v>
      </c>
      <c r="M61" s="123"/>
      <c r="N61" s="123"/>
      <c r="O61" s="123"/>
      <c r="P61" s="123"/>
      <c r="Q61" s="21">
        <f t="shared" si="2"/>
        <v>380.36583836759229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75">
        <v>19.303999999999998</v>
      </c>
      <c r="E62" s="208">
        <v>33.93</v>
      </c>
      <c r="F62" s="35">
        <f t="shared" si="0"/>
        <v>53.233999999999995</v>
      </c>
      <c r="G62" s="413">
        <v>559.89200000000005</v>
      </c>
      <c r="H62" s="227"/>
      <c r="I62" s="169"/>
      <c r="J62" s="35">
        <f t="shared" si="1"/>
        <v>0</v>
      </c>
      <c r="K62" s="262"/>
      <c r="L62" s="53"/>
      <c r="M62" s="53"/>
      <c r="N62" s="53"/>
      <c r="O62" s="53"/>
      <c r="P62" s="53"/>
      <c r="Q62" s="16">
        <f t="shared" si="2"/>
        <v>613.12600000000009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311">
        <v>1410.0556474159218</v>
      </c>
      <c r="E63" s="332">
        <v>2793.7350000000001</v>
      </c>
      <c r="F63" s="37">
        <f t="shared" si="0"/>
        <v>4203.7906474159217</v>
      </c>
      <c r="G63" s="414">
        <v>46122.921000000002</v>
      </c>
      <c r="H63" s="228"/>
      <c r="I63" s="170"/>
      <c r="J63" s="37">
        <f t="shared" si="1"/>
        <v>0</v>
      </c>
      <c r="K63" s="263"/>
      <c r="L63" s="123"/>
      <c r="M63" s="123"/>
      <c r="N63" s="123"/>
      <c r="O63" s="123"/>
      <c r="P63" s="123"/>
      <c r="Q63" s="21">
        <f t="shared" si="2"/>
        <v>50326.711647415927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75">
        <v>2.5640000000000001</v>
      </c>
      <c r="E64" s="208"/>
      <c r="F64" s="35">
        <f t="shared" si="0"/>
        <v>2.5640000000000001</v>
      </c>
      <c r="G64" s="413">
        <v>108.44070000000001</v>
      </c>
      <c r="H64" s="227">
        <v>6.0000000000000001E-3</v>
      </c>
      <c r="I64" s="169"/>
      <c r="J64" s="35">
        <f t="shared" si="1"/>
        <v>6.0000000000000001E-3</v>
      </c>
      <c r="K64" s="262"/>
      <c r="L64" s="53"/>
      <c r="M64" s="53"/>
      <c r="N64" s="53"/>
      <c r="O64" s="53"/>
      <c r="P64" s="53"/>
      <c r="Q64" s="16">
        <f t="shared" si="2"/>
        <v>111.01070000000001</v>
      </c>
      <c r="R64" s="11"/>
    </row>
    <row r="65" spans="1:18">
      <c r="A65" s="17" t="s">
        <v>18</v>
      </c>
      <c r="B65" s="397"/>
      <c r="C65" s="18" t="s">
        <v>13</v>
      </c>
      <c r="D65" s="312">
        <v>396.07054140765933</v>
      </c>
      <c r="E65" s="209"/>
      <c r="F65" s="37">
        <f t="shared" si="0"/>
        <v>396.07054140765933</v>
      </c>
      <c r="G65" s="414">
        <v>22326.871999999999</v>
      </c>
      <c r="H65" s="228">
        <v>3.15</v>
      </c>
      <c r="I65" s="170"/>
      <c r="J65" s="37">
        <f t="shared" si="1"/>
        <v>3.15</v>
      </c>
      <c r="K65" s="263"/>
      <c r="L65" s="123"/>
      <c r="M65" s="123"/>
      <c r="N65" s="123"/>
      <c r="O65" s="123"/>
      <c r="P65" s="123"/>
      <c r="Q65" s="21">
        <f t="shared" si="2"/>
        <v>22726.092541407659</v>
      </c>
      <c r="R65" s="11"/>
    </row>
    <row r="66" spans="1:18">
      <c r="A66" s="25"/>
      <c r="B66" s="22" t="s">
        <v>15</v>
      </c>
      <c r="C66" s="13" t="s">
        <v>11</v>
      </c>
      <c r="D66" s="75">
        <v>1.2050000000000001</v>
      </c>
      <c r="E66" s="208">
        <v>1.1920999999999999</v>
      </c>
      <c r="F66" s="35">
        <f t="shared" si="0"/>
        <v>2.3971</v>
      </c>
      <c r="G66" s="413">
        <v>60.384099999999997</v>
      </c>
      <c r="H66" s="227"/>
      <c r="I66" s="169"/>
      <c r="J66" s="35">
        <f t="shared" si="1"/>
        <v>0</v>
      </c>
      <c r="K66" s="262">
        <v>1.0999999999999999E-2</v>
      </c>
      <c r="L66" s="53"/>
      <c r="M66" s="53"/>
      <c r="N66" s="53"/>
      <c r="O66" s="53"/>
      <c r="P66" s="53"/>
      <c r="Q66" s="16">
        <f t="shared" si="2"/>
        <v>62.792200000000001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313">
        <v>67.100257015075087</v>
      </c>
      <c r="E67" s="210">
        <v>57.906999999999996</v>
      </c>
      <c r="F67" s="389">
        <f t="shared" si="0"/>
        <v>125.00725701507508</v>
      </c>
      <c r="G67" s="415">
        <v>7588.3540000000003</v>
      </c>
      <c r="H67" s="229"/>
      <c r="I67" s="171"/>
      <c r="J67" s="389">
        <f t="shared" si="1"/>
        <v>0</v>
      </c>
      <c r="K67" s="268">
        <v>1.0509999999999999</v>
      </c>
      <c r="L67" s="57"/>
      <c r="M67" s="57"/>
      <c r="N67" s="57"/>
      <c r="O67" s="57"/>
      <c r="P67" s="57"/>
      <c r="Q67" s="29">
        <f t="shared" si="2"/>
        <v>7714.4122570150757</v>
      </c>
      <c r="R67" s="11"/>
    </row>
    <row r="68" spans="1:18">
      <c r="D68" s="80"/>
      <c r="E68" s="126"/>
      <c r="F68" s="30"/>
      <c r="G68" s="178"/>
      <c r="H68" s="178"/>
      <c r="I68" s="165"/>
      <c r="J68" s="30"/>
      <c r="K68" s="269"/>
      <c r="Q68" s="1"/>
    </row>
    <row r="69" spans="1:18">
      <c r="D69" s="80"/>
      <c r="E69" s="126"/>
      <c r="F69" s="30"/>
      <c r="G69" s="178"/>
      <c r="H69" s="178"/>
      <c r="I69" s="165"/>
      <c r="J69" s="30"/>
      <c r="K69" s="178"/>
      <c r="Q69" s="1"/>
    </row>
    <row r="70" spans="1:18">
      <c r="D70" s="80"/>
      <c r="E70" s="126"/>
      <c r="F70" s="30"/>
      <c r="G70" s="178"/>
      <c r="H70" s="178"/>
      <c r="I70" s="165"/>
      <c r="J70" s="30"/>
      <c r="K70" s="178"/>
      <c r="Q70" s="1"/>
    </row>
    <row r="71" spans="1:18" ht="19.5" thickBot="1">
      <c r="A71" s="3"/>
      <c r="B71" s="4" t="s">
        <v>112</v>
      </c>
      <c r="C71" s="3"/>
      <c r="D71" s="81"/>
      <c r="E71" s="127"/>
      <c r="F71" s="31"/>
      <c r="G71" s="178"/>
      <c r="H71" s="178"/>
      <c r="I71" s="166"/>
      <c r="J71" s="31"/>
      <c r="K71" s="195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53">
        <f>+D60+D62+D64+D66</f>
        <v>28.067799999999998</v>
      </c>
      <c r="E73" s="53">
        <f>+E60+E62+E64+E66</f>
        <v>35.122100000000003</v>
      </c>
      <c r="F73" s="390">
        <f t="shared" ref="F73:F130" si="21">SUM(D73:E73)</f>
        <v>63.189900000000002</v>
      </c>
      <c r="G73" s="53">
        <f>+G60+G62+G64+G66</f>
        <v>728.7654</v>
      </c>
      <c r="H73" s="72">
        <f>+H60+H62+H64+H66</f>
        <v>0.30199999999999999</v>
      </c>
      <c r="I73" s="66"/>
      <c r="J73" s="390">
        <f t="shared" ref="J73:J130" si="22">SUM(H73:I73)</f>
        <v>0.30199999999999999</v>
      </c>
      <c r="K73" s="72">
        <f>+K60+K62+K64+K66</f>
        <v>1.0999999999999999E-2</v>
      </c>
      <c r="L73" s="53">
        <f>+L60+L62+L64+L66</f>
        <v>9.3700000000000006E-2</v>
      </c>
      <c r="M73" s="53"/>
      <c r="N73" s="53"/>
      <c r="O73" s="53"/>
      <c r="P73" s="53"/>
      <c r="Q73" s="16">
        <f t="shared" ref="Q73:Q137" si="23">SUM(F73:G73,J73:P73)</f>
        <v>792.36199999999997</v>
      </c>
      <c r="R73" s="25"/>
    </row>
    <row r="74" spans="1:18">
      <c r="A74" s="5" t="s">
        <v>53</v>
      </c>
      <c r="B74" s="400"/>
      <c r="C74" s="36" t="s">
        <v>13</v>
      </c>
      <c r="D74" s="123">
        <f>+D61+D63+D65+D67</f>
        <v>2240.2182842062484</v>
      </c>
      <c r="E74" s="123">
        <f>+E61+E63+E65+E67</f>
        <v>2851.6420000000003</v>
      </c>
      <c r="F74" s="391">
        <f t="shared" si="21"/>
        <v>5091.8602842062483</v>
      </c>
      <c r="G74" s="123">
        <f>+G61+G63+G65+G67</f>
        <v>76039.02</v>
      </c>
      <c r="H74" s="199">
        <f>+H61+H63+H65+H67</f>
        <v>11.488</v>
      </c>
      <c r="I74" s="32"/>
      <c r="J74" s="391">
        <f t="shared" si="22"/>
        <v>11.488</v>
      </c>
      <c r="K74" s="199">
        <f>+K61+K63+K65+K67</f>
        <v>1.0509999999999999</v>
      </c>
      <c r="L74" s="123">
        <f>+L61+L63+L65+L67</f>
        <v>4.1630000000000003</v>
      </c>
      <c r="M74" s="123"/>
      <c r="N74" s="123"/>
      <c r="O74" s="123"/>
      <c r="P74" s="123"/>
      <c r="Q74" s="21">
        <f t="shared" si="23"/>
        <v>81147.582284206263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131">
        <v>1.7210000000000001</v>
      </c>
      <c r="E75" s="91">
        <v>2.4937</v>
      </c>
      <c r="F75" s="390">
        <f t="shared" si="21"/>
        <v>4.2147000000000006</v>
      </c>
      <c r="G75" s="413">
        <v>4.1379999999999999</v>
      </c>
      <c r="H75" s="227">
        <v>172.91079999999999</v>
      </c>
      <c r="I75" s="169"/>
      <c r="J75" s="390">
        <f t="shared" si="22"/>
        <v>172.91079999999999</v>
      </c>
      <c r="K75" s="262">
        <v>10.365500000000001</v>
      </c>
      <c r="L75" s="53">
        <v>3.7286999999999999</v>
      </c>
      <c r="M75" s="53">
        <v>0.1212</v>
      </c>
      <c r="N75" s="53">
        <v>9.4116999999999997</v>
      </c>
      <c r="O75" s="53">
        <v>0.55310000000000004</v>
      </c>
      <c r="P75" s="53">
        <v>0.89100000000000001</v>
      </c>
      <c r="Q75" s="16">
        <f t="shared" si="23"/>
        <v>206.33469999999997</v>
      </c>
      <c r="R75" s="25"/>
    </row>
    <row r="76" spans="1:18">
      <c r="A76" s="17" t="s">
        <v>31</v>
      </c>
      <c r="B76" s="397"/>
      <c r="C76" s="36" t="s">
        <v>13</v>
      </c>
      <c r="D76" s="133">
        <v>2833.7959462625213</v>
      </c>
      <c r="E76" s="163">
        <v>4269.8530000000001</v>
      </c>
      <c r="F76" s="391">
        <f t="shared" si="21"/>
        <v>7103.6489462625213</v>
      </c>
      <c r="G76" s="414">
        <v>4679.1809999999996</v>
      </c>
      <c r="H76" s="228">
        <v>34084.817000000003</v>
      </c>
      <c r="I76" s="170"/>
      <c r="J76" s="391">
        <f t="shared" si="22"/>
        <v>34084.817000000003</v>
      </c>
      <c r="K76" s="263">
        <v>4862</v>
      </c>
      <c r="L76" s="123">
        <v>3399.8090000000002</v>
      </c>
      <c r="M76" s="123">
        <v>77.861999999999995</v>
      </c>
      <c r="N76" s="123">
        <v>10356.513999999999</v>
      </c>
      <c r="O76" s="123">
        <v>499.089</v>
      </c>
      <c r="P76" s="123">
        <v>1164.6949999999999</v>
      </c>
      <c r="Q76" s="21">
        <f t="shared" si="23"/>
        <v>66227.615946262522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131"/>
      <c r="E77" s="91">
        <v>4.7300000000000002E-2</v>
      </c>
      <c r="F77" s="390">
        <f t="shared" si="21"/>
        <v>4.7300000000000002E-2</v>
      </c>
      <c r="G77" s="413"/>
      <c r="H77" s="227">
        <v>0.69399999999999995</v>
      </c>
      <c r="I77" s="169"/>
      <c r="J77" s="390">
        <f t="shared" si="22"/>
        <v>0.69399999999999995</v>
      </c>
      <c r="K77" s="262"/>
      <c r="L77" s="53"/>
      <c r="M77" s="53"/>
      <c r="N77" s="53"/>
      <c r="O77" s="53"/>
      <c r="P77" s="53"/>
      <c r="Q77" s="16">
        <f t="shared" si="23"/>
        <v>0.74129999999999996</v>
      </c>
      <c r="R77" s="25"/>
    </row>
    <row r="78" spans="1:18">
      <c r="A78" s="17" t="s">
        <v>0</v>
      </c>
      <c r="B78" s="397"/>
      <c r="C78" s="36" t="s">
        <v>13</v>
      </c>
      <c r="D78" s="132"/>
      <c r="E78" s="92">
        <v>2.9790000000000001</v>
      </c>
      <c r="F78" s="391">
        <f t="shared" si="21"/>
        <v>2.9790000000000001</v>
      </c>
      <c r="G78" s="414"/>
      <c r="H78" s="228">
        <v>19.318999999999999</v>
      </c>
      <c r="I78" s="170"/>
      <c r="J78" s="391">
        <f t="shared" si="22"/>
        <v>19.318999999999999</v>
      </c>
      <c r="K78" s="263"/>
      <c r="L78" s="123"/>
      <c r="M78" s="123"/>
      <c r="N78" s="123"/>
      <c r="O78" s="123"/>
      <c r="P78" s="123"/>
      <c r="Q78" s="21">
        <f t="shared" si="23"/>
        <v>22.297999999999998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131"/>
      <c r="E79" s="91"/>
      <c r="F79" s="390">
        <f t="shared" si="21"/>
        <v>0</v>
      </c>
      <c r="G79" s="413"/>
      <c r="H79" s="227"/>
      <c r="I79" s="169"/>
      <c r="J79" s="390">
        <f t="shared" si="22"/>
        <v>0</v>
      </c>
      <c r="K79" s="262"/>
      <c r="L79" s="53"/>
      <c r="M79" s="53"/>
      <c r="N79" s="53"/>
      <c r="O79" s="53"/>
      <c r="P79" s="53"/>
      <c r="Q79" s="16">
        <f t="shared" si="23"/>
        <v>0</v>
      </c>
      <c r="R79" s="25"/>
    </row>
    <row r="80" spans="1:18">
      <c r="A80" s="17"/>
      <c r="B80" s="18" t="s">
        <v>61</v>
      </c>
      <c r="C80" s="36" t="s">
        <v>13</v>
      </c>
      <c r="D80" s="132"/>
      <c r="E80" s="92"/>
      <c r="F80" s="391">
        <f t="shared" si="21"/>
        <v>0</v>
      </c>
      <c r="G80" s="414"/>
      <c r="H80" s="228"/>
      <c r="I80" s="170"/>
      <c r="J80" s="391">
        <f t="shared" si="22"/>
        <v>0</v>
      </c>
      <c r="K80" s="263"/>
      <c r="L80" s="123"/>
      <c r="M80" s="123"/>
      <c r="N80" s="123"/>
      <c r="O80" s="123"/>
      <c r="P80" s="123"/>
      <c r="Q80" s="21">
        <f t="shared" si="23"/>
        <v>0</v>
      </c>
      <c r="R80" s="25"/>
    </row>
    <row r="81" spans="1:18">
      <c r="A81" s="17"/>
      <c r="B81" s="396" t="s">
        <v>62</v>
      </c>
      <c r="C81" s="34" t="s">
        <v>11</v>
      </c>
      <c r="D81" s="131"/>
      <c r="E81" s="91"/>
      <c r="F81" s="390">
        <f t="shared" si="21"/>
        <v>0</v>
      </c>
      <c r="G81" s="413"/>
      <c r="H81" s="227">
        <v>1.4E-2</v>
      </c>
      <c r="I81" s="169"/>
      <c r="J81" s="390">
        <f t="shared" si="22"/>
        <v>1.4E-2</v>
      </c>
      <c r="K81" s="262"/>
      <c r="L81" s="53"/>
      <c r="M81" s="53"/>
      <c r="N81" s="53"/>
      <c r="O81" s="53"/>
      <c r="P81" s="53"/>
      <c r="Q81" s="16">
        <f t="shared" si="23"/>
        <v>1.4E-2</v>
      </c>
      <c r="R81" s="25"/>
    </row>
    <row r="82" spans="1:18">
      <c r="A82" s="17" t="s">
        <v>12</v>
      </c>
      <c r="B82" s="397"/>
      <c r="C82" s="36" t="s">
        <v>13</v>
      </c>
      <c r="D82" s="132"/>
      <c r="E82" s="92"/>
      <c r="F82" s="391">
        <f t="shared" si="21"/>
        <v>0</v>
      </c>
      <c r="G82" s="414"/>
      <c r="H82" s="228">
        <v>1.47</v>
      </c>
      <c r="I82" s="170"/>
      <c r="J82" s="391">
        <f t="shared" si="22"/>
        <v>1.47</v>
      </c>
      <c r="K82" s="263"/>
      <c r="L82" s="123"/>
      <c r="M82" s="123"/>
      <c r="N82" s="123"/>
      <c r="O82" s="123"/>
      <c r="P82" s="123"/>
      <c r="Q82" s="21">
        <f t="shared" si="23"/>
        <v>1.47</v>
      </c>
      <c r="R82" s="25"/>
    </row>
    <row r="83" spans="1:18">
      <c r="A83" s="17"/>
      <c r="B83" s="22" t="s">
        <v>15</v>
      </c>
      <c r="C83" s="34" t="s">
        <v>11</v>
      </c>
      <c r="D83" s="131">
        <v>2.1726000000000001</v>
      </c>
      <c r="E83" s="91">
        <v>5.5293999999999999</v>
      </c>
      <c r="F83" s="390">
        <f t="shared" si="21"/>
        <v>7.702</v>
      </c>
      <c r="G83" s="413">
        <v>1.2436</v>
      </c>
      <c r="H83" s="227">
        <v>153.5284</v>
      </c>
      <c r="I83" s="169"/>
      <c r="J83" s="390">
        <f t="shared" si="22"/>
        <v>153.5284</v>
      </c>
      <c r="K83" s="262">
        <v>1.5730999999999999</v>
      </c>
      <c r="L83" s="53">
        <v>0.99307999999999996</v>
      </c>
      <c r="M83" s="53">
        <v>2.1299999999999999E-2</v>
      </c>
      <c r="N83" s="53">
        <v>4.6782000000000004</v>
      </c>
      <c r="O83" s="53">
        <v>0.57850000000000001</v>
      </c>
      <c r="P83" s="53">
        <v>0.23760000000000001</v>
      </c>
      <c r="Q83" s="16">
        <f t="shared" si="23"/>
        <v>170.55578</v>
      </c>
      <c r="R83" s="25"/>
    </row>
    <row r="84" spans="1:18">
      <c r="A84" s="17"/>
      <c r="B84" s="18" t="s">
        <v>63</v>
      </c>
      <c r="C84" s="36" t="s">
        <v>13</v>
      </c>
      <c r="D84" s="133">
        <v>1705.1424282661153</v>
      </c>
      <c r="E84" s="163">
        <v>3164.1590000000001</v>
      </c>
      <c r="F84" s="391">
        <f t="shared" si="21"/>
        <v>4869.3014282661152</v>
      </c>
      <c r="G84" s="414">
        <v>1315.9469999999999</v>
      </c>
      <c r="H84" s="228">
        <v>35414.288</v>
      </c>
      <c r="I84" s="170"/>
      <c r="J84" s="391">
        <f t="shared" si="22"/>
        <v>35414.288</v>
      </c>
      <c r="K84" s="263">
        <v>763.11400000000003</v>
      </c>
      <c r="L84" s="123">
        <v>701.26599999999996</v>
      </c>
      <c r="M84" s="123">
        <v>6.34</v>
      </c>
      <c r="N84" s="123">
        <v>2056.7890000000002</v>
      </c>
      <c r="O84" s="123">
        <v>373.06900000000002</v>
      </c>
      <c r="P84" s="123">
        <v>239.47</v>
      </c>
      <c r="Q84" s="21">
        <f t="shared" si="23"/>
        <v>45739.58442826612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53">
        <f t="shared" ref="D85:E86" si="24">+D75+D77+D79+D81+D83</f>
        <v>3.8936000000000002</v>
      </c>
      <c r="E85" s="53">
        <f t="shared" si="24"/>
        <v>8.0703999999999994</v>
      </c>
      <c r="F85" s="390">
        <f t="shared" si="21"/>
        <v>11.963999999999999</v>
      </c>
      <c r="G85" s="53">
        <f t="shared" ref="G85:H86" si="25">+G75+G77+G79+G81+G83</f>
        <v>5.3815999999999997</v>
      </c>
      <c r="H85" s="72">
        <f t="shared" si="25"/>
        <v>327.1472</v>
      </c>
      <c r="I85" s="66"/>
      <c r="J85" s="390">
        <f t="shared" si="22"/>
        <v>327.1472</v>
      </c>
      <c r="K85" s="72">
        <f t="shared" ref="K85:P86" si="26">+K75+K77+K79+K81+K83</f>
        <v>11.938600000000001</v>
      </c>
      <c r="L85" s="53">
        <f t="shared" si="26"/>
        <v>4.7217799999999999</v>
      </c>
      <c r="M85" s="53">
        <f t="shared" si="26"/>
        <v>0.14250000000000002</v>
      </c>
      <c r="N85" s="53">
        <f t="shared" si="26"/>
        <v>14.0899</v>
      </c>
      <c r="O85" s="53">
        <f t="shared" si="26"/>
        <v>1.1316000000000002</v>
      </c>
      <c r="P85" s="53">
        <f t="shared" si="26"/>
        <v>1.1286</v>
      </c>
      <c r="Q85" s="16">
        <f t="shared" si="23"/>
        <v>377.64578</v>
      </c>
      <c r="R85" s="25"/>
    </row>
    <row r="86" spans="1:18">
      <c r="A86" s="24"/>
      <c r="B86" s="400"/>
      <c r="C86" s="36" t="s">
        <v>13</v>
      </c>
      <c r="D86" s="123">
        <f t="shared" si="24"/>
        <v>4538.9383745286368</v>
      </c>
      <c r="E86" s="123">
        <f t="shared" si="24"/>
        <v>7436.991</v>
      </c>
      <c r="F86" s="391">
        <f t="shared" si="21"/>
        <v>11975.929374528638</v>
      </c>
      <c r="G86" s="123">
        <f t="shared" si="25"/>
        <v>5995.1279999999997</v>
      </c>
      <c r="H86" s="199">
        <f t="shared" si="25"/>
        <v>69519.894</v>
      </c>
      <c r="I86" s="32"/>
      <c r="J86" s="391">
        <f t="shared" si="22"/>
        <v>69519.894</v>
      </c>
      <c r="K86" s="199">
        <f t="shared" si="26"/>
        <v>5625.1139999999996</v>
      </c>
      <c r="L86" s="123">
        <f t="shared" si="26"/>
        <v>4101.0749999999998</v>
      </c>
      <c r="M86" s="123">
        <f t="shared" si="26"/>
        <v>84.201999999999998</v>
      </c>
      <c r="N86" s="123">
        <f t="shared" si="26"/>
        <v>12413.303</v>
      </c>
      <c r="O86" s="123">
        <f t="shared" si="26"/>
        <v>872.15800000000002</v>
      </c>
      <c r="P86" s="123">
        <f t="shared" si="26"/>
        <v>1404.165</v>
      </c>
      <c r="Q86" s="21">
        <f t="shared" si="23"/>
        <v>111990.96837452863</v>
      </c>
      <c r="R86" s="25"/>
    </row>
    <row r="87" spans="1:18">
      <c r="A87" s="401" t="s">
        <v>64</v>
      </c>
      <c r="B87" s="402"/>
      <c r="C87" s="34" t="s">
        <v>11</v>
      </c>
      <c r="D87" s="131">
        <v>9.6799999999999997E-2</v>
      </c>
      <c r="E87" s="91">
        <v>1.8174999999999999</v>
      </c>
      <c r="F87" s="390">
        <f t="shared" si="21"/>
        <v>1.9142999999999999</v>
      </c>
      <c r="G87" s="413">
        <v>10.0063</v>
      </c>
      <c r="H87" s="227">
        <v>57.738399999999999</v>
      </c>
      <c r="I87" s="169"/>
      <c r="J87" s="390">
        <f t="shared" si="22"/>
        <v>57.738399999999999</v>
      </c>
      <c r="K87" s="262">
        <v>4.8746</v>
      </c>
      <c r="L87" s="53">
        <v>4.1611000000000002</v>
      </c>
      <c r="M87" s="53"/>
      <c r="N87" s="53">
        <v>0.1142</v>
      </c>
      <c r="O87" s="53">
        <v>0.19470000000000001</v>
      </c>
      <c r="P87" s="53">
        <v>2.3331</v>
      </c>
      <c r="Q87" s="16">
        <f t="shared" si="23"/>
        <v>81.336699999999993</v>
      </c>
      <c r="R87" s="25"/>
    </row>
    <row r="88" spans="1:18">
      <c r="A88" s="403"/>
      <c r="B88" s="404"/>
      <c r="C88" s="36" t="s">
        <v>13</v>
      </c>
      <c r="D88" s="133">
        <v>110.97451160196049</v>
      </c>
      <c r="E88" s="163">
        <v>1577.348</v>
      </c>
      <c r="F88" s="391">
        <f t="shared" si="21"/>
        <v>1688.3225116019605</v>
      </c>
      <c r="G88" s="414">
        <v>8024.893</v>
      </c>
      <c r="H88" s="228">
        <v>35936.188999999998</v>
      </c>
      <c r="I88" s="170"/>
      <c r="J88" s="391">
        <f t="shared" si="22"/>
        <v>35936.188999999998</v>
      </c>
      <c r="K88" s="263">
        <v>3257.6289999999999</v>
      </c>
      <c r="L88" s="123">
        <v>2932.8229999999999</v>
      </c>
      <c r="M88" s="123"/>
      <c r="N88" s="123">
        <v>107.857</v>
      </c>
      <c r="O88" s="123">
        <v>95.813000000000002</v>
      </c>
      <c r="P88" s="123">
        <v>2061.11</v>
      </c>
      <c r="Q88" s="21">
        <f t="shared" si="23"/>
        <v>54104.636511601959</v>
      </c>
      <c r="R88" s="25"/>
    </row>
    <row r="89" spans="1:18">
      <c r="A89" s="401" t="s">
        <v>65</v>
      </c>
      <c r="B89" s="402"/>
      <c r="C89" s="34" t="s">
        <v>11</v>
      </c>
      <c r="D89" s="131"/>
      <c r="E89" s="91"/>
      <c r="F89" s="390">
        <f t="shared" si="21"/>
        <v>0</v>
      </c>
      <c r="G89" s="413">
        <v>0</v>
      </c>
      <c r="H89" s="227"/>
      <c r="I89" s="169"/>
      <c r="J89" s="390">
        <f t="shared" si="22"/>
        <v>0</v>
      </c>
      <c r="K89" s="262"/>
      <c r="L89" s="53">
        <v>0.105</v>
      </c>
      <c r="M89" s="53"/>
      <c r="N89" s="53"/>
      <c r="O89" s="53"/>
      <c r="P89" s="53"/>
      <c r="Q89" s="16">
        <f t="shared" si="23"/>
        <v>0.105</v>
      </c>
      <c r="R89" s="25"/>
    </row>
    <row r="90" spans="1:18">
      <c r="A90" s="403"/>
      <c r="B90" s="404"/>
      <c r="C90" s="36" t="s">
        <v>13</v>
      </c>
      <c r="D90" s="132"/>
      <c r="E90" s="92"/>
      <c r="F90" s="391">
        <f t="shared" si="21"/>
        <v>0</v>
      </c>
      <c r="G90" s="414">
        <v>4.62</v>
      </c>
      <c r="H90" s="228"/>
      <c r="I90" s="170"/>
      <c r="J90" s="391">
        <f t="shared" si="22"/>
        <v>0</v>
      </c>
      <c r="K90" s="263"/>
      <c r="L90" s="123">
        <v>33.6</v>
      </c>
      <c r="M90" s="123"/>
      <c r="N90" s="123"/>
      <c r="O90" s="123"/>
      <c r="P90" s="123"/>
      <c r="Q90" s="21">
        <f t="shared" si="23"/>
        <v>38.22</v>
      </c>
      <c r="R90" s="25"/>
    </row>
    <row r="91" spans="1:18">
      <c r="A91" s="401" t="s">
        <v>66</v>
      </c>
      <c r="B91" s="402"/>
      <c r="C91" s="34" t="s">
        <v>11</v>
      </c>
      <c r="D91" s="131"/>
      <c r="E91" s="91">
        <v>1.3599999999999999E-2</v>
      </c>
      <c r="F91" s="390">
        <f t="shared" si="21"/>
        <v>1.3599999999999999E-2</v>
      </c>
      <c r="G91" s="413"/>
      <c r="H91" s="227">
        <v>2.1000000000000001E-2</v>
      </c>
      <c r="I91" s="169"/>
      <c r="J91" s="390">
        <f t="shared" si="22"/>
        <v>2.1000000000000001E-2</v>
      </c>
      <c r="K91" s="262"/>
      <c r="L91" s="53"/>
      <c r="M91" s="53"/>
      <c r="N91" s="53"/>
      <c r="O91" s="53"/>
      <c r="P91" s="53"/>
      <c r="Q91" s="16">
        <f t="shared" si="23"/>
        <v>3.4599999999999999E-2</v>
      </c>
      <c r="R91" s="25"/>
    </row>
    <row r="92" spans="1:18">
      <c r="A92" s="403"/>
      <c r="B92" s="404"/>
      <c r="C92" s="36" t="s">
        <v>13</v>
      </c>
      <c r="D92" s="132"/>
      <c r="E92" s="92">
        <v>53.213999999999999</v>
      </c>
      <c r="F92" s="391">
        <f t="shared" si="21"/>
        <v>53.213999999999999</v>
      </c>
      <c r="G92" s="414"/>
      <c r="H92" s="228">
        <v>67.766999999999996</v>
      </c>
      <c r="I92" s="170"/>
      <c r="J92" s="391">
        <f t="shared" si="22"/>
        <v>67.766999999999996</v>
      </c>
      <c r="K92" s="263"/>
      <c r="L92" s="123"/>
      <c r="M92" s="123"/>
      <c r="N92" s="123"/>
      <c r="O92" s="123"/>
      <c r="P92" s="123"/>
      <c r="Q92" s="21">
        <f t="shared" si="23"/>
        <v>120.98099999999999</v>
      </c>
      <c r="R92" s="25"/>
    </row>
    <row r="93" spans="1:18">
      <c r="A93" s="401" t="s">
        <v>67</v>
      </c>
      <c r="B93" s="402"/>
      <c r="C93" s="34" t="s">
        <v>11</v>
      </c>
      <c r="D93" s="131">
        <v>0.17979999999999999</v>
      </c>
      <c r="E93" s="91">
        <v>2.5066000000000002</v>
      </c>
      <c r="F93" s="390">
        <f t="shared" si="21"/>
        <v>2.6864000000000003</v>
      </c>
      <c r="G93" s="413">
        <v>0</v>
      </c>
      <c r="H93" s="227">
        <v>8.8005999999999993</v>
      </c>
      <c r="I93" s="169"/>
      <c r="J93" s="390">
        <f t="shared" si="22"/>
        <v>8.8005999999999993</v>
      </c>
      <c r="K93" s="262">
        <v>0.27860000000000001</v>
      </c>
      <c r="L93" s="53"/>
      <c r="M93" s="53"/>
      <c r="N93" s="53"/>
      <c r="O93" s="53"/>
      <c r="P93" s="53"/>
      <c r="Q93" s="16">
        <f t="shared" si="23"/>
        <v>11.765600000000001</v>
      </c>
      <c r="R93" s="25"/>
    </row>
    <row r="94" spans="1:18">
      <c r="A94" s="403"/>
      <c r="B94" s="404"/>
      <c r="C94" s="36" t="s">
        <v>13</v>
      </c>
      <c r="D94" s="133">
        <v>600.18006274652873</v>
      </c>
      <c r="E94" s="163">
        <v>4881.7659999999996</v>
      </c>
      <c r="F94" s="391">
        <f t="shared" si="21"/>
        <v>5481.9460627465287</v>
      </c>
      <c r="G94" s="414">
        <v>1.67</v>
      </c>
      <c r="H94" s="228">
        <v>15217.571</v>
      </c>
      <c r="I94" s="170"/>
      <c r="J94" s="391">
        <f t="shared" si="22"/>
        <v>15217.571</v>
      </c>
      <c r="K94" s="263">
        <v>141.76300000000001</v>
      </c>
      <c r="L94" s="123"/>
      <c r="M94" s="123"/>
      <c r="N94" s="123"/>
      <c r="O94" s="123"/>
      <c r="P94" s="123"/>
      <c r="Q94" s="21">
        <f t="shared" si="23"/>
        <v>20842.950062746528</v>
      </c>
      <c r="R94" s="25"/>
    </row>
    <row r="95" spans="1:18">
      <c r="A95" s="401" t="s">
        <v>68</v>
      </c>
      <c r="B95" s="402"/>
      <c r="C95" s="34" t="s">
        <v>11</v>
      </c>
      <c r="D95" s="131"/>
      <c r="E95" s="91"/>
      <c r="F95" s="390">
        <f t="shared" si="21"/>
        <v>0</v>
      </c>
      <c r="G95" s="413"/>
      <c r="H95" s="227"/>
      <c r="I95" s="169"/>
      <c r="J95" s="390">
        <f t="shared" si="22"/>
        <v>0</v>
      </c>
      <c r="K95" s="262"/>
      <c r="L95" s="53">
        <v>2.8000000000000001E-2</v>
      </c>
      <c r="M95" s="53"/>
      <c r="N95" s="53"/>
      <c r="O95" s="53"/>
      <c r="P95" s="53"/>
      <c r="Q95" s="16">
        <f t="shared" si="23"/>
        <v>2.8000000000000001E-2</v>
      </c>
      <c r="R95" s="25"/>
    </row>
    <row r="96" spans="1:18">
      <c r="A96" s="403"/>
      <c r="B96" s="404"/>
      <c r="C96" s="36" t="s">
        <v>13</v>
      </c>
      <c r="D96" s="132"/>
      <c r="E96" s="92"/>
      <c r="F96" s="391">
        <f t="shared" si="21"/>
        <v>0</v>
      </c>
      <c r="G96" s="414"/>
      <c r="H96" s="228"/>
      <c r="I96" s="170"/>
      <c r="J96" s="391">
        <f t="shared" si="22"/>
        <v>0</v>
      </c>
      <c r="K96" s="263"/>
      <c r="L96" s="123">
        <v>22.196999999999999</v>
      </c>
      <c r="M96" s="123"/>
      <c r="N96" s="123"/>
      <c r="O96" s="123"/>
      <c r="P96" s="123"/>
      <c r="Q96" s="21">
        <f t="shared" si="23"/>
        <v>22.196999999999999</v>
      </c>
      <c r="R96" s="25"/>
    </row>
    <row r="97" spans="1:18">
      <c r="A97" s="401" t="s">
        <v>69</v>
      </c>
      <c r="B97" s="402"/>
      <c r="C97" s="34" t="s">
        <v>11</v>
      </c>
      <c r="D97" s="131"/>
      <c r="E97" s="91"/>
      <c r="F97" s="390">
        <f t="shared" si="21"/>
        <v>0</v>
      </c>
      <c r="G97" s="413"/>
      <c r="H97" s="227"/>
      <c r="I97" s="169"/>
      <c r="J97" s="390">
        <f t="shared" si="22"/>
        <v>0</v>
      </c>
      <c r="K97" s="262"/>
      <c r="L97" s="53">
        <v>1E-3</v>
      </c>
      <c r="M97" s="53"/>
      <c r="N97" s="53"/>
      <c r="O97" s="53"/>
      <c r="P97" s="53"/>
      <c r="Q97" s="16">
        <f t="shared" si="23"/>
        <v>1E-3</v>
      </c>
      <c r="R97" s="25"/>
    </row>
    <row r="98" spans="1:18">
      <c r="A98" s="403"/>
      <c r="B98" s="404"/>
      <c r="C98" s="36" t="s">
        <v>13</v>
      </c>
      <c r="D98" s="133"/>
      <c r="E98" s="163"/>
      <c r="F98" s="391">
        <f t="shared" si="21"/>
        <v>0</v>
      </c>
      <c r="G98" s="414"/>
      <c r="H98" s="228"/>
      <c r="I98" s="170"/>
      <c r="J98" s="391">
        <f t="shared" si="22"/>
        <v>0</v>
      </c>
      <c r="K98" s="263"/>
      <c r="L98" s="123">
        <v>0.52500000000000002</v>
      </c>
      <c r="M98" s="123"/>
      <c r="N98" s="123"/>
      <c r="O98" s="123"/>
      <c r="P98" s="123"/>
      <c r="Q98" s="21">
        <f t="shared" si="23"/>
        <v>0.52500000000000002</v>
      </c>
      <c r="R98" s="25"/>
    </row>
    <row r="99" spans="1:18">
      <c r="A99" s="401" t="s">
        <v>70</v>
      </c>
      <c r="B99" s="402"/>
      <c r="C99" s="34" t="s">
        <v>11</v>
      </c>
      <c r="D99" s="131">
        <v>3.4272</v>
      </c>
      <c r="E99" s="91">
        <v>235.56209999999999</v>
      </c>
      <c r="F99" s="390">
        <f t="shared" si="21"/>
        <v>238.98929999999999</v>
      </c>
      <c r="G99" s="413">
        <v>9.2774000000000001</v>
      </c>
      <c r="H99" s="227">
        <v>300.50459999999998</v>
      </c>
      <c r="I99" s="169"/>
      <c r="J99" s="390">
        <f t="shared" si="22"/>
        <v>300.50459999999998</v>
      </c>
      <c r="K99" s="262">
        <v>27.336200000000002</v>
      </c>
      <c r="L99" s="53">
        <v>5.1414999999999997</v>
      </c>
      <c r="M99" s="53">
        <v>0.11899999999999999</v>
      </c>
      <c r="N99" s="53">
        <v>11.9557</v>
      </c>
      <c r="O99" s="53">
        <v>2.7050000000000001</v>
      </c>
      <c r="P99" s="53">
        <v>6.4073000000000002</v>
      </c>
      <c r="Q99" s="16">
        <f t="shared" si="23"/>
        <v>602.43599999999992</v>
      </c>
      <c r="R99" s="25"/>
    </row>
    <row r="100" spans="1:18">
      <c r="A100" s="403"/>
      <c r="B100" s="404"/>
      <c r="C100" s="36" t="s">
        <v>13</v>
      </c>
      <c r="D100" s="133">
        <v>10310.372127909948</v>
      </c>
      <c r="E100" s="163">
        <v>72157.948000000004</v>
      </c>
      <c r="F100" s="391">
        <f t="shared" si="21"/>
        <v>82468.320127909945</v>
      </c>
      <c r="G100" s="414">
        <v>5716.9430000000002</v>
      </c>
      <c r="H100" s="228">
        <v>96979.095000000001</v>
      </c>
      <c r="I100" s="170"/>
      <c r="J100" s="391">
        <f t="shared" si="22"/>
        <v>96979.095000000001</v>
      </c>
      <c r="K100" s="263">
        <v>13686.623</v>
      </c>
      <c r="L100" s="123">
        <v>3081.2959999999998</v>
      </c>
      <c r="M100" s="123">
        <v>32.423999999999999</v>
      </c>
      <c r="N100" s="123">
        <v>6635.6270000000004</v>
      </c>
      <c r="O100" s="123">
        <v>2232.7539999999999</v>
      </c>
      <c r="P100" s="123">
        <v>4945.1450000000004</v>
      </c>
      <c r="Q100" s="21">
        <f t="shared" si="23"/>
        <v>215778.22712790992</v>
      </c>
      <c r="R100" s="25"/>
    </row>
    <row r="101" spans="1:18">
      <c r="A101" s="405" t="s">
        <v>71</v>
      </c>
      <c r="B101" s="406"/>
      <c r="C101" s="34" t="s">
        <v>11</v>
      </c>
      <c r="D101" s="53">
        <f>+D8+D10+D22+D28+D36+D38+D40+D42+D44+D46+D48+D50+D52+D58+D73+D85+D87+D89+D91+D93+D95+D97+D99</f>
        <v>465.36700000000008</v>
      </c>
      <c r="E101" s="53">
        <f>+E8+E10+E22+E28+E36+E38+E40+E42+E44+E46+E48+E50+E52+E58+E73+E85+E87+E89+E91+E93+E95+E97+E99</f>
        <v>639.00649999999985</v>
      </c>
      <c r="F101" s="390">
        <f t="shared" si="21"/>
        <v>1104.3734999999999</v>
      </c>
      <c r="G101" s="53">
        <f>+G8+G10+G22+G28+G36+G38+G40+G42+G44+G46+G48+G50+G52+G58+G73+G85+G87+G89+G91+G93+G95+G97+G99</f>
        <v>7226.5519999999997</v>
      </c>
      <c r="H101" s="72">
        <f>+H8+H10+H22+H28+H36+H38+H40+H42+H44+H46+H48+H50+H52+H58+H73+H85+H87+H89+H91+H93+H95+H97+H99</f>
        <v>8253.2952999999998</v>
      </c>
      <c r="I101" s="66"/>
      <c r="J101" s="390">
        <f t="shared" si="22"/>
        <v>8253.2952999999998</v>
      </c>
      <c r="K101" s="72">
        <f t="shared" ref="K101:P102" si="27">+K8+K10+K22+K28+K36+K38+K40+K42+K44+K46+K48+K50+K52+K58+K73+K85+K87+K89+K91+K93+K95+K97+K99</f>
        <v>8196.2623999999996</v>
      </c>
      <c r="L101" s="53">
        <f t="shared" si="27"/>
        <v>1096.4559300000001</v>
      </c>
      <c r="M101" s="53">
        <f t="shared" si="27"/>
        <v>0.26150000000000001</v>
      </c>
      <c r="N101" s="53">
        <f t="shared" si="27"/>
        <v>107.51849999999999</v>
      </c>
      <c r="O101" s="53">
        <f t="shared" si="27"/>
        <v>4.1336000000000004</v>
      </c>
      <c r="P101" s="53">
        <f t="shared" si="27"/>
        <v>24.9358</v>
      </c>
      <c r="Q101" s="16">
        <f t="shared" si="23"/>
        <v>26013.788529999998</v>
      </c>
      <c r="R101" s="25"/>
    </row>
    <row r="102" spans="1:18">
      <c r="A102" s="407"/>
      <c r="B102" s="408"/>
      <c r="C102" s="36" t="s">
        <v>13</v>
      </c>
      <c r="D102" s="123">
        <f>+D9+D11+D23+D29+D37+D39+D41+D43+D45+D47+D49+D51+D53+D59+D74+D86+D88+D90+D92+D94+D96+D98+D100</f>
        <v>442519.14006368263</v>
      </c>
      <c r="E102" s="123">
        <f>+E9+E11+E23+E29+E37+E39+E41+E43+E45+E47+E49+E51+E53+E59+E74+E86+E88+E90+E92+E94+E96+E98+E100</f>
        <v>467648.39599999995</v>
      </c>
      <c r="F102" s="391">
        <f t="shared" si="21"/>
        <v>910167.53606368252</v>
      </c>
      <c r="G102" s="123">
        <f>+G9+G11+G23+G29+G37+G39+G41+G43+G45+G47+G49+G51+G53+G59+G74+G86+G88+G90+G92+G94+G96+G98+G100</f>
        <v>1535692.2959999999</v>
      </c>
      <c r="H102" s="199">
        <f>+H9+H11+H23+H29+H37+H39+H41+H43+H45+H47+H49+H51+H53+H59+H74+H86+H88+H90+H92+H94+H96+H98+H100</f>
        <v>1504349.7399999998</v>
      </c>
      <c r="I102" s="32"/>
      <c r="J102" s="391">
        <f t="shared" si="22"/>
        <v>1504349.7399999998</v>
      </c>
      <c r="K102" s="199">
        <f t="shared" si="27"/>
        <v>1053029.727</v>
      </c>
      <c r="L102" s="123">
        <f t="shared" si="27"/>
        <v>358671.18099999992</v>
      </c>
      <c r="M102" s="123">
        <f t="shared" si="27"/>
        <v>116.626</v>
      </c>
      <c r="N102" s="123">
        <f t="shared" si="27"/>
        <v>45219.111000000004</v>
      </c>
      <c r="O102" s="123">
        <f t="shared" si="27"/>
        <v>3242.7730000000001</v>
      </c>
      <c r="P102" s="123">
        <f t="shared" si="27"/>
        <v>15154.398000000001</v>
      </c>
      <c r="Q102" s="21">
        <f t="shared" si="23"/>
        <v>5425643.3880636822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131"/>
      <c r="E103" s="91"/>
      <c r="F103" s="390">
        <f t="shared" si="21"/>
        <v>0</v>
      </c>
      <c r="G103" s="413"/>
      <c r="H103" s="227"/>
      <c r="I103" s="169"/>
      <c r="J103" s="390">
        <f t="shared" si="22"/>
        <v>0</v>
      </c>
      <c r="K103" s="262"/>
      <c r="L103" s="53"/>
      <c r="M103" s="53"/>
      <c r="N103" s="53"/>
      <c r="O103" s="53"/>
      <c r="P103" s="53"/>
      <c r="Q103" s="16">
        <f t="shared" si="23"/>
        <v>0</v>
      </c>
      <c r="R103" s="25"/>
    </row>
    <row r="104" spans="1:18">
      <c r="A104" s="12" t="s">
        <v>0</v>
      </c>
      <c r="B104" s="397"/>
      <c r="C104" s="36" t="s">
        <v>13</v>
      </c>
      <c r="D104" s="132"/>
      <c r="E104" s="92"/>
      <c r="F104" s="391">
        <f t="shared" si="21"/>
        <v>0</v>
      </c>
      <c r="G104" s="414"/>
      <c r="H104" s="228"/>
      <c r="I104" s="170"/>
      <c r="J104" s="391">
        <f t="shared" si="22"/>
        <v>0</v>
      </c>
      <c r="K104" s="263"/>
      <c r="L104" s="123"/>
      <c r="M104" s="123"/>
      <c r="N104" s="123"/>
      <c r="O104" s="123"/>
      <c r="P104" s="123"/>
      <c r="Q104" s="21">
        <f t="shared" si="23"/>
        <v>0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131">
        <v>2.1073</v>
      </c>
      <c r="E105" s="91">
        <v>2.1511</v>
      </c>
      <c r="F105" s="390">
        <f t="shared" si="21"/>
        <v>4.2584</v>
      </c>
      <c r="G105" s="413">
        <v>18.713899999999999</v>
      </c>
      <c r="H105" s="227">
        <v>58.843200000000003</v>
      </c>
      <c r="I105" s="169"/>
      <c r="J105" s="390">
        <f t="shared" si="22"/>
        <v>58.843200000000003</v>
      </c>
      <c r="K105" s="262">
        <v>19.7667</v>
      </c>
      <c r="L105" s="53">
        <v>41.682299999999998</v>
      </c>
      <c r="M105" s="53"/>
      <c r="N105" s="53">
        <v>0.10979999999999999</v>
      </c>
      <c r="O105" s="53">
        <v>16.595079999999999</v>
      </c>
      <c r="P105" s="53">
        <v>3.5164</v>
      </c>
      <c r="Q105" s="16">
        <f t="shared" si="23"/>
        <v>163.48578000000001</v>
      </c>
      <c r="R105" s="25"/>
    </row>
    <row r="106" spans="1:18">
      <c r="A106" s="17" t="s">
        <v>0</v>
      </c>
      <c r="B106" s="397"/>
      <c r="C106" s="36" t="s">
        <v>13</v>
      </c>
      <c r="D106" s="133">
        <v>1034.9483581998902</v>
      </c>
      <c r="E106" s="163">
        <v>785.37400000000002</v>
      </c>
      <c r="F106" s="391">
        <f t="shared" si="21"/>
        <v>1820.3223581998902</v>
      </c>
      <c r="G106" s="414">
        <v>8394.4959999999992</v>
      </c>
      <c r="H106" s="228">
        <v>20624.723999999998</v>
      </c>
      <c r="I106" s="170"/>
      <c r="J106" s="391">
        <f t="shared" si="22"/>
        <v>20624.723999999998</v>
      </c>
      <c r="K106" s="263">
        <v>7937.201</v>
      </c>
      <c r="L106" s="123">
        <v>18821.563999999998</v>
      </c>
      <c r="M106" s="123"/>
      <c r="N106" s="123">
        <v>34.064999999999998</v>
      </c>
      <c r="O106" s="123">
        <v>7138.732</v>
      </c>
      <c r="P106" s="123">
        <v>1621.921</v>
      </c>
      <c r="Q106" s="21">
        <f t="shared" si="23"/>
        <v>66393.025358199884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131">
        <v>4.7373000000000003</v>
      </c>
      <c r="E107" s="91">
        <v>348.86450000000002</v>
      </c>
      <c r="F107" s="390">
        <f t="shared" si="21"/>
        <v>353.60180000000003</v>
      </c>
      <c r="G107" s="413">
        <v>70.162400000000005</v>
      </c>
      <c r="H107" s="227">
        <v>918.35159999999996</v>
      </c>
      <c r="I107" s="169"/>
      <c r="J107" s="390">
        <f t="shared" si="22"/>
        <v>918.35159999999996</v>
      </c>
      <c r="K107" s="262">
        <v>85.735299999999995</v>
      </c>
      <c r="L107" s="53">
        <v>1.8671</v>
      </c>
      <c r="M107" s="53"/>
      <c r="N107" s="53"/>
      <c r="O107" s="53"/>
      <c r="P107" s="53"/>
      <c r="Q107" s="16">
        <f t="shared" si="23"/>
        <v>1429.7182</v>
      </c>
      <c r="R107" s="25"/>
    </row>
    <row r="108" spans="1:18">
      <c r="A108" s="17"/>
      <c r="B108" s="397"/>
      <c r="C108" s="36" t="s">
        <v>13</v>
      </c>
      <c r="D108" s="133">
        <v>1965.7052055069564</v>
      </c>
      <c r="E108" s="163">
        <v>90223.913</v>
      </c>
      <c r="F108" s="391">
        <f t="shared" si="21"/>
        <v>92189.618205506951</v>
      </c>
      <c r="G108" s="414">
        <v>25820.981</v>
      </c>
      <c r="H108" s="228">
        <v>235847.96900000001</v>
      </c>
      <c r="I108" s="170"/>
      <c r="J108" s="391">
        <f t="shared" si="22"/>
        <v>235847.96900000001</v>
      </c>
      <c r="K108" s="263">
        <v>21321.708999999999</v>
      </c>
      <c r="L108" s="123">
        <v>736.30700000000002</v>
      </c>
      <c r="M108" s="123"/>
      <c r="N108" s="123"/>
      <c r="O108" s="123"/>
      <c r="P108" s="123"/>
      <c r="Q108" s="21">
        <f t="shared" si="23"/>
        <v>375916.58420550689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131">
        <v>1.5E-3</v>
      </c>
      <c r="E109" s="91">
        <v>5.6300000000000003E-2</v>
      </c>
      <c r="F109" s="390">
        <f t="shared" si="21"/>
        <v>5.7800000000000004E-2</v>
      </c>
      <c r="G109" s="413">
        <v>5.0000000000000001E-3</v>
      </c>
      <c r="H109" s="227">
        <v>1.3304</v>
      </c>
      <c r="I109" s="169"/>
      <c r="J109" s="390">
        <f t="shared" si="22"/>
        <v>1.3304</v>
      </c>
      <c r="K109" s="262"/>
      <c r="L109" s="53">
        <v>1.9800000000000002E-2</v>
      </c>
      <c r="M109" s="53"/>
      <c r="N109" s="53"/>
      <c r="O109" s="53"/>
      <c r="P109" s="53">
        <v>0.47110000000000002</v>
      </c>
      <c r="Q109" s="16">
        <f t="shared" si="23"/>
        <v>1.8841000000000001</v>
      </c>
      <c r="R109" s="25"/>
    </row>
    <row r="110" spans="1:18">
      <c r="A110" s="17"/>
      <c r="B110" s="397"/>
      <c r="C110" s="36" t="s">
        <v>13</v>
      </c>
      <c r="D110" s="134">
        <v>4.7250004939807191</v>
      </c>
      <c r="E110" s="92">
        <v>182.114</v>
      </c>
      <c r="F110" s="391">
        <f t="shared" si="21"/>
        <v>186.83900049398073</v>
      </c>
      <c r="G110" s="414">
        <v>7.0880000000000001</v>
      </c>
      <c r="H110" s="228">
        <v>2244.1419999999998</v>
      </c>
      <c r="I110" s="170"/>
      <c r="J110" s="391">
        <f t="shared" si="22"/>
        <v>2244.1419999999998</v>
      </c>
      <c r="K110" s="263"/>
      <c r="L110" s="123">
        <v>12.848000000000001</v>
      </c>
      <c r="M110" s="123"/>
      <c r="N110" s="123"/>
      <c r="O110" s="123"/>
      <c r="P110" s="123">
        <v>311.68</v>
      </c>
      <c r="Q110" s="21">
        <f t="shared" si="23"/>
        <v>2762.5970004939804</v>
      </c>
      <c r="R110" s="25"/>
    </row>
    <row r="111" spans="1:18">
      <c r="A111" s="17"/>
      <c r="B111" s="396" t="s">
        <v>78</v>
      </c>
      <c r="C111" s="34" t="s">
        <v>11</v>
      </c>
      <c r="D111" s="131">
        <v>0.48299999999999998</v>
      </c>
      <c r="E111" s="91">
        <v>0.80110000000000003</v>
      </c>
      <c r="F111" s="390">
        <f t="shared" si="21"/>
        <v>1.2841</v>
      </c>
      <c r="G111" s="413">
        <v>1.9251</v>
      </c>
      <c r="H111" s="227">
        <v>1.8184</v>
      </c>
      <c r="I111" s="169"/>
      <c r="J111" s="390">
        <f t="shared" si="22"/>
        <v>1.8184</v>
      </c>
      <c r="K111" s="262">
        <v>1.2224999999999999</v>
      </c>
      <c r="L111" s="53">
        <v>0.59450000000000003</v>
      </c>
      <c r="M111" s="53">
        <v>0.5736</v>
      </c>
      <c r="N111" s="53">
        <v>1.8355999999999999</v>
      </c>
      <c r="O111" s="53"/>
      <c r="P111" s="53">
        <v>2.5255999999999998</v>
      </c>
      <c r="Q111" s="16">
        <f t="shared" si="23"/>
        <v>11.779399999999999</v>
      </c>
      <c r="R111" s="25"/>
    </row>
    <row r="112" spans="1:18">
      <c r="A112" s="17"/>
      <c r="B112" s="397"/>
      <c r="C112" s="36" t="s">
        <v>13</v>
      </c>
      <c r="D112" s="133">
        <v>234.09752447400029</v>
      </c>
      <c r="E112" s="163">
        <v>525.98199999999997</v>
      </c>
      <c r="F112" s="391">
        <f t="shared" si="21"/>
        <v>760.07952447400021</v>
      </c>
      <c r="G112" s="414">
        <v>767.59199999999998</v>
      </c>
      <c r="H112" s="228">
        <v>2087.3069999999998</v>
      </c>
      <c r="I112" s="170"/>
      <c r="J112" s="391">
        <f t="shared" si="22"/>
        <v>2087.3069999999998</v>
      </c>
      <c r="K112" s="263">
        <v>497.923</v>
      </c>
      <c r="L112" s="123">
        <v>167.86099999999999</v>
      </c>
      <c r="M112" s="123">
        <v>81.296999999999997</v>
      </c>
      <c r="N112" s="123">
        <v>939.48299999999995</v>
      </c>
      <c r="O112" s="123"/>
      <c r="P112" s="123">
        <v>1199.71</v>
      </c>
      <c r="Q112" s="21">
        <f t="shared" si="23"/>
        <v>6501.252524474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131"/>
      <c r="E113" s="91"/>
      <c r="F113" s="390">
        <f t="shared" si="21"/>
        <v>0</v>
      </c>
      <c r="G113" s="413"/>
      <c r="H113" s="227"/>
      <c r="I113" s="169"/>
      <c r="J113" s="390">
        <f t="shared" si="22"/>
        <v>0</v>
      </c>
      <c r="K113" s="262"/>
      <c r="L113" s="53"/>
      <c r="M113" s="53"/>
      <c r="N113" s="53"/>
      <c r="O113" s="53"/>
      <c r="P113" s="53"/>
      <c r="Q113" s="16">
        <f t="shared" si="23"/>
        <v>0</v>
      </c>
      <c r="R113" s="25"/>
    </row>
    <row r="114" spans="1:18">
      <c r="A114" s="17"/>
      <c r="B114" s="397"/>
      <c r="C114" s="36" t="s">
        <v>13</v>
      </c>
      <c r="D114" s="132"/>
      <c r="E114" s="92"/>
      <c r="F114" s="391">
        <f t="shared" si="21"/>
        <v>0</v>
      </c>
      <c r="G114" s="414"/>
      <c r="H114" s="228"/>
      <c r="I114" s="170"/>
      <c r="J114" s="391">
        <f t="shared" si="22"/>
        <v>0</v>
      </c>
      <c r="K114" s="263"/>
      <c r="L114" s="123"/>
      <c r="M114" s="123"/>
      <c r="N114" s="123"/>
      <c r="O114" s="123"/>
      <c r="P114" s="123"/>
      <c r="Q114" s="21">
        <f t="shared" si="23"/>
        <v>0</v>
      </c>
      <c r="R114" s="25"/>
    </row>
    <row r="115" spans="1:18">
      <c r="A115" s="17"/>
      <c r="B115" s="396" t="s">
        <v>81</v>
      </c>
      <c r="C115" s="34" t="s">
        <v>11</v>
      </c>
      <c r="D115" s="131">
        <v>2E-3</v>
      </c>
      <c r="E115" s="91">
        <v>3.1899999999999998E-2</v>
      </c>
      <c r="F115" s="390">
        <f t="shared" si="21"/>
        <v>3.39E-2</v>
      </c>
      <c r="G115" s="413">
        <v>4.4999999999999997E-3</v>
      </c>
      <c r="H115" s="227">
        <v>8.9811999999999994</v>
      </c>
      <c r="I115" s="169"/>
      <c r="J115" s="390">
        <f t="shared" si="22"/>
        <v>8.9811999999999994</v>
      </c>
      <c r="K115" s="262"/>
      <c r="L115" s="53"/>
      <c r="M115" s="53"/>
      <c r="N115" s="53"/>
      <c r="O115" s="53"/>
      <c r="P115" s="53">
        <v>8.6999999999999994E-3</v>
      </c>
      <c r="Q115" s="16">
        <f t="shared" si="23"/>
        <v>9.028299999999998</v>
      </c>
      <c r="R115" s="25"/>
    </row>
    <row r="116" spans="1:18">
      <c r="A116" s="17"/>
      <c r="B116" s="397"/>
      <c r="C116" s="36" t="s">
        <v>13</v>
      </c>
      <c r="D116" s="133">
        <v>0.63000006586409585</v>
      </c>
      <c r="E116" s="163">
        <v>38.21</v>
      </c>
      <c r="F116" s="391">
        <f t="shared" si="21"/>
        <v>38.840000065864096</v>
      </c>
      <c r="G116" s="414">
        <v>35.795000000000002</v>
      </c>
      <c r="H116" s="228">
        <v>17751.093000000001</v>
      </c>
      <c r="I116" s="170"/>
      <c r="J116" s="391">
        <f t="shared" si="22"/>
        <v>17751.093000000001</v>
      </c>
      <c r="K116" s="263"/>
      <c r="L116" s="123"/>
      <c r="M116" s="123"/>
      <c r="N116" s="123"/>
      <c r="O116" s="123"/>
      <c r="P116" s="123">
        <v>4.3499999999999996</v>
      </c>
      <c r="Q116" s="21">
        <f t="shared" si="23"/>
        <v>17830.078000065863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131">
        <v>8.0000000000000002E-3</v>
      </c>
      <c r="E117" s="91"/>
      <c r="F117" s="390">
        <f t="shared" si="21"/>
        <v>8.0000000000000002E-3</v>
      </c>
      <c r="G117" s="413"/>
      <c r="H117" s="227">
        <v>3.3647</v>
      </c>
      <c r="I117" s="169"/>
      <c r="J117" s="390">
        <f t="shared" si="22"/>
        <v>3.3647</v>
      </c>
      <c r="K117" s="262">
        <v>1.58</v>
      </c>
      <c r="L117" s="53"/>
      <c r="M117" s="53"/>
      <c r="N117" s="53"/>
      <c r="O117" s="53"/>
      <c r="P117" s="53"/>
      <c r="Q117" s="16">
        <f t="shared" si="23"/>
        <v>4.9527000000000001</v>
      </c>
      <c r="R117" s="25"/>
    </row>
    <row r="118" spans="1:18">
      <c r="A118" s="17"/>
      <c r="B118" s="397"/>
      <c r="C118" s="36" t="s">
        <v>13</v>
      </c>
      <c r="D118" s="133">
        <v>2.8665002996816362</v>
      </c>
      <c r="E118" s="163"/>
      <c r="F118" s="391">
        <f t="shared" si="21"/>
        <v>2.8665002996816362</v>
      </c>
      <c r="G118" s="414"/>
      <c r="H118" s="228">
        <v>3299.0949999999998</v>
      </c>
      <c r="I118" s="170"/>
      <c r="J118" s="391">
        <f t="shared" si="22"/>
        <v>3299.0949999999998</v>
      </c>
      <c r="K118" s="263">
        <v>140.69999999999999</v>
      </c>
      <c r="L118" s="123"/>
      <c r="M118" s="123"/>
      <c r="N118" s="123"/>
      <c r="O118" s="123"/>
      <c r="P118" s="123"/>
      <c r="Q118" s="21">
        <f t="shared" si="23"/>
        <v>3442.6615002996814</v>
      </c>
      <c r="R118" s="25"/>
    </row>
    <row r="119" spans="1:18">
      <c r="A119" s="17"/>
      <c r="B119" s="396" t="s">
        <v>84</v>
      </c>
      <c r="C119" s="34" t="s">
        <v>11</v>
      </c>
      <c r="D119" s="131">
        <v>5.7191000000000001</v>
      </c>
      <c r="E119" s="91">
        <v>0.45</v>
      </c>
      <c r="F119" s="390">
        <f t="shared" si="21"/>
        <v>6.1691000000000003</v>
      </c>
      <c r="G119" s="413">
        <v>0.49299999999999999</v>
      </c>
      <c r="H119" s="227">
        <v>4.1875999999999998</v>
      </c>
      <c r="I119" s="169"/>
      <c r="J119" s="390">
        <f t="shared" si="22"/>
        <v>4.1875999999999998</v>
      </c>
      <c r="K119" s="262">
        <v>9.5000000000000001E-2</v>
      </c>
      <c r="L119" s="53">
        <v>4.4290000000000003</v>
      </c>
      <c r="M119" s="53">
        <v>7.5957999999999997</v>
      </c>
      <c r="N119" s="53"/>
      <c r="O119" s="53"/>
      <c r="P119" s="53"/>
      <c r="Q119" s="16">
        <f t="shared" si="23"/>
        <v>22.9695</v>
      </c>
      <c r="R119" s="25"/>
    </row>
    <row r="120" spans="1:18">
      <c r="A120" s="17"/>
      <c r="B120" s="397"/>
      <c r="C120" s="36" t="s">
        <v>13</v>
      </c>
      <c r="D120" s="133">
        <v>3367.7336020836597</v>
      </c>
      <c r="E120" s="163">
        <v>274.80200000000002</v>
      </c>
      <c r="F120" s="391">
        <f t="shared" si="21"/>
        <v>3642.5356020836598</v>
      </c>
      <c r="G120" s="414">
        <v>695.09699999999998</v>
      </c>
      <c r="H120" s="228">
        <v>1913.9970000000001</v>
      </c>
      <c r="I120" s="170"/>
      <c r="J120" s="391">
        <f t="shared" si="22"/>
        <v>1913.9970000000001</v>
      </c>
      <c r="K120" s="263">
        <v>64.843999999999994</v>
      </c>
      <c r="L120" s="123">
        <v>1740.4590000000001</v>
      </c>
      <c r="M120" s="123">
        <v>12006.508</v>
      </c>
      <c r="N120" s="123"/>
      <c r="O120" s="123"/>
      <c r="P120" s="123"/>
      <c r="Q120" s="21">
        <f t="shared" si="23"/>
        <v>20063.440602083661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131">
        <v>1.0362</v>
      </c>
      <c r="E121" s="91">
        <v>2.81E-2</v>
      </c>
      <c r="F121" s="390">
        <f t="shared" si="21"/>
        <v>1.0643</v>
      </c>
      <c r="G121" s="413">
        <v>0.21740000000000001</v>
      </c>
      <c r="H121" s="227">
        <v>3.5558000000000001</v>
      </c>
      <c r="I121" s="169"/>
      <c r="J121" s="390">
        <f t="shared" si="22"/>
        <v>3.5558000000000001</v>
      </c>
      <c r="K121" s="262">
        <v>0.73939999999999995</v>
      </c>
      <c r="L121" s="53">
        <v>0.4012</v>
      </c>
      <c r="M121" s="53">
        <v>0.4461</v>
      </c>
      <c r="N121" s="53"/>
      <c r="O121" s="53">
        <v>0.19620000000000001</v>
      </c>
      <c r="P121" s="53">
        <v>6.0100000000000001E-2</v>
      </c>
      <c r="Q121" s="16">
        <f t="shared" si="23"/>
        <v>6.6805000000000012</v>
      </c>
      <c r="R121" s="25"/>
    </row>
    <row r="122" spans="1:18">
      <c r="A122" s="25"/>
      <c r="B122" s="397"/>
      <c r="C122" s="36" t="s">
        <v>13</v>
      </c>
      <c r="D122" s="133">
        <v>2345.3117451933676</v>
      </c>
      <c r="E122" s="163">
        <v>25.861999999999998</v>
      </c>
      <c r="F122" s="391">
        <f t="shared" si="21"/>
        <v>2371.1737451933677</v>
      </c>
      <c r="G122" s="414">
        <v>152.46199999999999</v>
      </c>
      <c r="H122" s="228">
        <v>12595.615</v>
      </c>
      <c r="I122" s="170"/>
      <c r="J122" s="391">
        <f t="shared" si="22"/>
        <v>12595.615</v>
      </c>
      <c r="K122" s="263">
        <v>311.69499999999999</v>
      </c>
      <c r="L122" s="123">
        <v>188.45500000000001</v>
      </c>
      <c r="M122" s="123">
        <v>288.56900000000002</v>
      </c>
      <c r="N122" s="123"/>
      <c r="O122" s="123">
        <v>20.600999999999999</v>
      </c>
      <c r="P122" s="123">
        <v>24.9</v>
      </c>
      <c r="Q122" s="21">
        <f t="shared" si="23"/>
        <v>15953.470745193366</v>
      </c>
      <c r="R122" s="25"/>
    </row>
    <row r="123" spans="1:18">
      <c r="A123" s="25"/>
      <c r="B123" s="22" t="s">
        <v>15</v>
      </c>
      <c r="C123" s="34" t="s">
        <v>11</v>
      </c>
      <c r="D123" s="131"/>
      <c r="E123" s="91"/>
      <c r="F123" s="390">
        <f t="shared" si="21"/>
        <v>0</v>
      </c>
      <c r="G123" s="413"/>
      <c r="H123" s="227">
        <v>2.1000000000000001E-2</v>
      </c>
      <c r="I123" s="169"/>
      <c r="J123" s="390">
        <f t="shared" si="22"/>
        <v>2.1000000000000001E-2</v>
      </c>
      <c r="K123" s="262"/>
      <c r="L123" s="53"/>
      <c r="M123" s="53"/>
      <c r="N123" s="53"/>
      <c r="O123" s="53"/>
      <c r="P123" s="53"/>
      <c r="Q123" s="16">
        <f t="shared" si="23"/>
        <v>2.1000000000000001E-2</v>
      </c>
      <c r="R123" s="25"/>
    </row>
    <row r="124" spans="1:18">
      <c r="A124" s="25"/>
      <c r="B124" s="18" t="s">
        <v>86</v>
      </c>
      <c r="C124" s="36" t="s">
        <v>13</v>
      </c>
      <c r="D124" s="134"/>
      <c r="E124" s="92"/>
      <c r="F124" s="391">
        <f t="shared" si="21"/>
        <v>0</v>
      </c>
      <c r="G124" s="414"/>
      <c r="H124" s="228">
        <v>434.7</v>
      </c>
      <c r="I124" s="170"/>
      <c r="J124" s="391">
        <f t="shared" si="22"/>
        <v>434.7</v>
      </c>
      <c r="K124" s="263"/>
      <c r="L124" s="123"/>
      <c r="M124" s="123"/>
      <c r="N124" s="123"/>
      <c r="O124" s="123"/>
      <c r="P124" s="123"/>
      <c r="Q124" s="21">
        <f t="shared" si="23"/>
        <v>434.7</v>
      </c>
      <c r="R124" s="25"/>
    </row>
    <row r="125" spans="1:18">
      <c r="A125" s="25"/>
      <c r="B125" s="399" t="s">
        <v>19</v>
      </c>
      <c r="C125" s="34" t="s">
        <v>11</v>
      </c>
      <c r="D125" s="124">
        <f t="shared" ref="D125:E126" si="28">+D103+D105+D107+D109+D111+D113+D115+D117+D119+D121+D123</f>
        <v>14.0944</v>
      </c>
      <c r="E125" s="124">
        <f t="shared" si="28"/>
        <v>352.38300000000004</v>
      </c>
      <c r="F125" s="390">
        <f t="shared" si="21"/>
        <v>366.47740000000005</v>
      </c>
      <c r="G125" s="325">
        <f t="shared" ref="G125:H126" si="29">+G103+G105+G107+G109+G111+G113+G115+G117+G119+G121+G123</f>
        <v>91.521299999999982</v>
      </c>
      <c r="H125" s="124">
        <f t="shared" si="29"/>
        <v>1000.4538999999999</v>
      </c>
      <c r="I125" s="66"/>
      <c r="J125" s="390">
        <f t="shared" si="22"/>
        <v>1000.4538999999999</v>
      </c>
      <c r="K125" s="124">
        <f t="shared" ref="K125:P126" si="30">+K103+K105+K107+K109+K111+K113+K115+K117+K119+K121+K123</f>
        <v>109.13889999999999</v>
      </c>
      <c r="L125" s="124">
        <f t="shared" si="30"/>
        <v>48.993899999999996</v>
      </c>
      <c r="M125" s="53">
        <f t="shared" si="30"/>
        <v>8.615499999999999</v>
      </c>
      <c r="N125" s="53">
        <f t="shared" si="30"/>
        <v>1.9453999999999998</v>
      </c>
      <c r="O125" s="124">
        <f t="shared" si="30"/>
        <v>16.79128</v>
      </c>
      <c r="P125" s="124">
        <f t="shared" si="30"/>
        <v>6.5819000000000001</v>
      </c>
      <c r="Q125" s="16">
        <f t="shared" si="23"/>
        <v>1650.5194799999997</v>
      </c>
      <c r="R125" s="25"/>
    </row>
    <row r="126" spans="1:18">
      <c r="A126" s="24"/>
      <c r="B126" s="400"/>
      <c r="C126" s="36" t="s">
        <v>13</v>
      </c>
      <c r="D126" s="123">
        <f t="shared" si="28"/>
        <v>8956.0179363173993</v>
      </c>
      <c r="E126" s="123">
        <f t="shared" si="28"/>
        <v>92056.256999999998</v>
      </c>
      <c r="F126" s="391">
        <f t="shared" si="21"/>
        <v>101012.27493631739</v>
      </c>
      <c r="G126" s="123">
        <f t="shared" si="29"/>
        <v>35873.510999999999</v>
      </c>
      <c r="H126" s="199">
        <f t="shared" si="29"/>
        <v>296798.64199999993</v>
      </c>
      <c r="I126" s="32"/>
      <c r="J126" s="391">
        <f t="shared" si="22"/>
        <v>296798.64199999993</v>
      </c>
      <c r="K126" s="199">
        <f t="shared" si="30"/>
        <v>30274.072</v>
      </c>
      <c r="L126" s="123">
        <f t="shared" si="30"/>
        <v>21667.494000000002</v>
      </c>
      <c r="M126" s="123">
        <f t="shared" si="30"/>
        <v>12376.374</v>
      </c>
      <c r="N126" s="123">
        <f t="shared" si="30"/>
        <v>973.548</v>
      </c>
      <c r="O126" s="123">
        <f t="shared" si="30"/>
        <v>7159.3329999999996</v>
      </c>
      <c r="P126" s="123">
        <f t="shared" si="30"/>
        <v>3162.5610000000001</v>
      </c>
      <c r="Q126" s="21">
        <f t="shared" si="23"/>
        <v>509297.80993631732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131"/>
      <c r="E127" s="91"/>
      <c r="F127" s="390">
        <f t="shared" si="21"/>
        <v>0</v>
      </c>
      <c r="G127" s="413"/>
      <c r="H127" s="227"/>
      <c r="I127" s="169"/>
      <c r="J127" s="390">
        <f t="shared" si="22"/>
        <v>0</v>
      </c>
      <c r="K127" s="262"/>
      <c r="L127" s="53"/>
      <c r="M127" s="53"/>
      <c r="N127" s="53"/>
      <c r="O127" s="53"/>
      <c r="P127" s="53"/>
      <c r="Q127" s="16">
        <f t="shared" si="23"/>
        <v>0</v>
      </c>
      <c r="R127" s="25"/>
    </row>
    <row r="128" spans="1:18">
      <c r="A128" s="12" t="s">
        <v>0</v>
      </c>
      <c r="B128" s="397"/>
      <c r="C128" s="36" t="s">
        <v>13</v>
      </c>
      <c r="D128" s="132"/>
      <c r="E128" s="92"/>
      <c r="F128" s="391">
        <f t="shared" si="21"/>
        <v>0</v>
      </c>
      <c r="G128" s="414"/>
      <c r="H128" s="228"/>
      <c r="I128" s="170"/>
      <c r="J128" s="391">
        <f t="shared" si="22"/>
        <v>0</v>
      </c>
      <c r="K128" s="263"/>
      <c r="L128" s="123"/>
      <c r="M128" s="123"/>
      <c r="N128" s="123"/>
      <c r="O128" s="123"/>
      <c r="P128" s="123"/>
      <c r="Q128" s="21">
        <f t="shared" si="23"/>
        <v>0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131"/>
      <c r="E129" s="91"/>
      <c r="F129" s="390">
        <f t="shared" si="21"/>
        <v>0</v>
      </c>
      <c r="G129" s="413">
        <v>0.26150000000000001</v>
      </c>
      <c r="H129" s="227"/>
      <c r="I129" s="169"/>
      <c r="J129" s="390">
        <f t="shared" si="22"/>
        <v>0</v>
      </c>
      <c r="K129" s="262"/>
      <c r="L129" s="53"/>
      <c r="M129" s="53"/>
      <c r="N129" s="53"/>
      <c r="O129" s="53"/>
      <c r="P129" s="53"/>
      <c r="Q129" s="16">
        <f t="shared" si="23"/>
        <v>0.26150000000000001</v>
      </c>
      <c r="R129" s="25"/>
    </row>
    <row r="130" spans="1:18">
      <c r="A130" s="17"/>
      <c r="B130" s="397"/>
      <c r="C130" s="36" t="s">
        <v>13</v>
      </c>
      <c r="D130" s="132"/>
      <c r="E130" s="92"/>
      <c r="F130" s="391">
        <f t="shared" si="21"/>
        <v>0</v>
      </c>
      <c r="G130" s="414">
        <v>51.631</v>
      </c>
      <c r="H130" s="228"/>
      <c r="I130" s="170"/>
      <c r="J130" s="391">
        <f t="shared" si="22"/>
        <v>0</v>
      </c>
      <c r="K130" s="263"/>
      <c r="L130" s="123"/>
      <c r="M130" s="123"/>
      <c r="N130" s="123"/>
      <c r="O130" s="123"/>
      <c r="P130" s="123"/>
      <c r="Q130" s="387">
        <f t="shared" si="23"/>
        <v>51.631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135"/>
      <c r="E131" s="129"/>
      <c r="F131" s="392">
        <f t="shared" ref="F131:F139" si="31">SUM(D131:E131)</f>
        <v>0</v>
      </c>
      <c r="G131" s="442">
        <v>1.2500000000000001E-2</v>
      </c>
      <c r="H131" s="266">
        <v>1.1879999999999999</v>
      </c>
      <c r="I131" s="186"/>
      <c r="J131" s="392">
        <f t="shared" ref="J131:J139" si="32">SUM(H131:I131)</f>
        <v>1.1879999999999999</v>
      </c>
      <c r="K131" s="264"/>
      <c r="L131" s="50"/>
      <c r="M131" s="50"/>
      <c r="N131" s="50"/>
      <c r="O131" s="50"/>
      <c r="P131" s="50"/>
      <c r="Q131" s="16">
        <f t="shared" si="23"/>
        <v>1.2004999999999999</v>
      </c>
      <c r="R131" s="25"/>
    </row>
    <row r="132" spans="1:18">
      <c r="A132" s="17"/>
      <c r="B132" s="22" t="s">
        <v>91</v>
      </c>
      <c r="C132" s="34" t="s">
        <v>92</v>
      </c>
      <c r="D132" s="298"/>
      <c r="E132" s="273"/>
      <c r="F132" s="393">
        <f t="shared" si="31"/>
        <v>0</v>
      </c>
      <c r="G132" s="443"/>
      <c r="H132" s="344"/>
      <c r="I132" s="169"/>
      <c r="J132" s="393">
        <f t="shared" si="32"/>
        <v>0</v>
      </c>
      <c r="K132" s="351"/>
      <c r="L132" s="376"/>
      <c r="M132" s="382"/>
      <c r="N132" s="384"/>
      <c r="O132" s="376"/>
      <c r="P132" s="384"/>
      <c r="Q132" s="16">
        <f t="shared" si="23"/>
        <v>0</v>
      </c>
      <c r="R132" s="25"/>
    </row>
    <row r="133" spans="1:18">
      <c r="A133" s="17" t="s">
        <v>18</v>
      </c>
      <c r="B133" s="20"/>
      <c r="C133" s="36" t="s">
        <v>13</v>
      </c>
      <c r="D133" s="133"/>
      <c r="E133" s="92"/>
      <c r="F133" s="394">
        <f t="shared" si="31"/>
        <v>0</v>
      </c>
      <c r="G133" s="414">
        <v>30.786999999999999</v>
      </c>
      <c r="H133" s="433">
        <v>219.68600000000001</v>
      </c>
      <c r="I133" s="170"/>
      <c r="J133" s="394">
        <f t="shared" si="32"/>
        <v>219.68600000000001</v>
      </c>
      <c r="K133" s="270"/>
      <c r="L133" s="123"/>
      <c r="M133" s="123"/>
      <c r="N133" s="123"/>
      <c r="O133" s="123"/>
      <c r="P133" s="123"/>
      <c r="Q133" s="387">
        <f t="shared" si="23"/>
        <v>250.47300000000001</v>
      </c>
      <c r="R133" s="25"/>
    </row>
    <row r="134" spans="1:18">
      <c r="A134" s="25"/>
      <c r="B134" s="45" t="s">
        <v>0</v>
      </c>
      <c r="C134" s="42" t="s">
        <v>11</v>
      </c>
      <c r="D134" s="53"/>
      <c r="E134" s="53"/>
      <c r="F134" s="392">
        <f t="shared" si="31"/>
        <v>0</v>
      </c>
      <c r="G134" s="53">
        <f>+G127+G129+G131</f>
        <v>0.27400000000000002</v>
      </c>
      <c r="H134" s="72">
        <f t="shared" ref="H134" si="33">+H127+H129+H131</f>
        <v>1.1879999999999999</v>
      </c>
      <c r="I134" s="11"/>
      <c r="J134" s="392">
        <f t="shared" si="32"/>
        <v>1.1879999999999999</v>
      </c>
      <c r="K134" s="72"/>
      <c r="L134" s="50"/>
      <c r="M134" s="380"/>
      <c r="N134" s="200"/>
      <c r="O134" s="50"/>
      <c r="P134" s="50"/>
      <c r="Q134" s="16">
        <f t="shared" si="23"/>
        <v>1.462</v>
      </c>
      <c r="R134" s="25"/>
    </row>
    <row r="135" spans="1:18">
      <c r="A135" s="25"/>
      <c r="B135" s="46" t="s">
        <v>19</v>
      </c>
      <c r="C135" s="34" t="s">
        <v>92</v>
      </c>
      <c r="D135" s="53"/>
      <c r="E135" s="53"/>
      <c r="F135" s="393">
        <f t="shared" si="31"/>
        <v>0</v>
      </c>
      <c r="G135" s="53"/>
      <c r="H135" s="72"/>
      <c r="I135" s="66"/>
      <c r="J135" s="393">
        <f t="shared" si="32"/>
        <v>0</v>
      </c>
      <c r="K135" s="72"/>
      <c r="L135" s="376"/>
      <c r="M135" s="381"/>
      <c r="N135" s="381"/>
      <c r="O135" s="376"/>
      <c r="P135" s="376"/>
      <c r="Q135" s="16">
        <f t="shared" si="23"/>
        <v>0</v>
      </c>
      <c r="R135" s="25"/>
    </row>
    <row r="136" spans="1:18">
      <c r="A136" s="24"/>
      <c r="B136" s="20"/>
      <c r="C136" s="36" t="s">
        <v>13</v>
      </c>
      <c r="D136" s="123"/>
      <c r="E136" s="301"/>
      <c r="F136" s="394">
        <f t="shared" si="31"/>
        <v>0</v>
      </c>
      <c r="G136" s="123">
        <f>+G128+G130+G133</f>
        <v>82.418000000000006</v>
      </c>
      <c r="H136" s="128">
        <f t="shared" ref="H136" si="34">+H128+H130+H133</f>
        <v>219.68600000000001</v>
      </c>
      <c r="I136" s="32"/>
      <c r="J136" s="394">
        <f t="shared" si="32"/>
        <v>219.68600000000001</v>
      </c>
      <c r="K136" s="128"/>
      <c r="L136" s="123"/>
      <c r="M136" s="202"/>
      <c r="N136" s="202"/>
      <c r="O136" s="123"/>
      <c r="P136" s="123"/>
      <c r="Q136" s="387">
        <f t="shared" si="23"/>
        <v>302.10400000000004</v>
      </c>
      <c r="R136" s="25"/>
    </row>
    <row r="137" spans="1:18">
      <c r="A137" s="47"/>
      <c r="B137" s="48" t="s">
        <v>0</v>
      </c>
      <c r="C137" s="49" t="s">
        <v>11</v>
      </c>
      <c r="D137" s="299">
        <f t="shared" ref="D137:E137" si="35">D134+D125+D101</f>
        <v>479.46140000000008</v>
      </c>
      <c r="E137" s="302">
        <f t="shared" si="35"/>
        <v>991.38949999999988</v>
      </c>
      <c r="F137" s="392">
        <f t="shared" si="31"/>
        <v>1470.8508999999999</v>
      </c>
      <c r="G137" s="444">
        <f t="shared" ref="G137:H137" si="36">G134+G125+G101</f>
        <v>7318.3472999999994</v>
      </c>
      <c r="H137" s="468">
        <f t="shared" si="36"/>
        <v>9254.9372000000003</v>
      </c>
      <c r="I137" s="80"/>
      <c r="J137" s="392">
        <f t="shared" si="32"/>
        <v>9254.9372000000003</v>
      </c>
      <c r="K137" s="370">
        <f>K134+K125+K101</f>
        <v>8305.4012999999995</v>
      </c>
      <c r="L137" s="53">
        <f t="shared" ref="L137:M137" si="37">L134+L125+L101</f>
        <v>1145.44983</v>
      </c>
      <c r="M137" s="380">
        <f t="shared" si="37"/>
        <v>8.8769999999999989</v>
      </c>
      <c r="N137" s="380">
        <f>N134+N125+N101</f>
        <v>109.4639</v>
      </c>
      <c r="O137" s="50">
        <f>O134+O125+O101</f>
        <v>20.924880000000002</v>
      </c>
      <c r="P137" s="50">
        <f>P134+P125+P101</f>
        <v>31.517700000000001</v>
      </c>
      <c r="Q137" s="16">
        <f t="shared" si="23"/>
        <v>27665.770009999997</v>
      </c>
      <c r="R137" s="25"/>
    </row>
    <row r="138" spans="1:18">
      <c r="A138" s="47"/>
      <c r="B138" s="51" t="s">
        <v>93</v>
      </c>
      <c r="C138" s="52" t="s">
        <v>92</v>
      </c>
      <c r="D138" s="136"/>
      <c r="E138" s="89"/>
      <c r="F138" s="393">
        <f t="shared" si="31"/>
        <v>0</v>
      </c>
      <c r="G138" s="445"/>
      <c r="H138" s="267"/>
      <c r="I138" s="187"/>
      <c r="J138" s="393">
        <f t="shared" si="32"/>
        <v>0</v>
      </c>
      <c r="K138" s="265"/>
      <c r="L138" s="53"/>
      <c r="M138" s="201"/>
      <c r="N138" s="201"/>
      <c r="O138" s="376"/>
      <c r="P138" s="376"/>
      <c r="Q138" s="16">
        <f t="shared" ref="Q138:Q139" si="38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137">
        <f t="shared" ref="D139:E139" si="39">D136+D126+D102</f>
        <v>451475.15800000005</v>
      </c>
      <c r="E139" s="130">
        <f t="shared" si="39"/>
        <v>559704.65299999993</v>
      </c>
      <c r="F139" s="395">
        <f t="shared" si="31"/>
        <v>1011179.811</v>
      </c>
      <c r="G139" s="446">
        <f t="shared" ref="G139:H139" si="40">G136+G126+G102</f>
        <v>1571648.2249999999</v>
      </c>
      <c r="H139" s="469">
        <f t="shared" si="40"/>
        <v>1801368.0679999997</v>
      </c>
      <c r="I139" s="81"/>
      <c r="J139" s="395">
        <f t="shared" si="32"/>
        <v>1801368.0679999997</v>
      </c>
      <c r="K139" s="260">
        <f>K136+K126+K102</f>
        <v>1083303.7989999999</v>
      </c>
      <c r="L139" s="57">
        <f t="shared" ref="L139:M139" si="41">L136+L126+L102</f>
        <v>380338.67499999993</v>
      </c>
      <c r="M139" s="203">
        <f t="shared" si="41"/>
        <v>12493</v>
      </c>
      <c r="N139" s="203">
        <f>N136+N126+N102</f>
        <v>46192.659000000007</v>
      </c>
      <c r="O139" s="57">
        <f>O136+O126+O102</f>
        <v>10402.106</v>
      </c>
      <c r="P139" s="57">
        <f>P136+P126+P102</f>
        <v>18316.959000000003</v>
      </c>
      <c r="Q139" s="29">
        <f t="shared" si="38"/>
        <v>5935243.3019999983</v>
      </c>
      <c r="R139" s="25"/>
    </row>
    <row r="140" spans="1:18">
      <c r="O140" s="70"/>
      <c r="Q140" s="388" t="s">
        <v>94</v>
      </c>
    </row>
    <row r="141" spans="1:18">
      <c r="O141" s="70"/>
    </row>
    <row r="143" spans="1:18">
      <c r="P143" s="70"/>
    </row>
    <row r="144" spans="1:18">
      <c r="P144" s="70"/>
    </row>
    <row r="145" spans="16:16">
      <c r="P145" s="70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1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5" width="20.5" style="1" customWidth="1"/>
    <col min="16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113</v>
      </c>
      <c r="C2" s="3"/>
      <c r="D2" s="3"/>
      <c r="E2" s="3"/>
      <c r="F2" s="3"/>
      <c r="G2" s="3"/>
      <c r="H2" s="3"/>
      <c r="I2" s="3"/>
      <c r="J2" s="3"/>
      <c r="K2" s="11"/>
      <c r="L2" s="55"/>
      <c r="M2" s="55"/>
      <c r="N2" s="55"/>
      <c r="O2" s="3"/>
      <c r="P2" s="55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116">
        <v>0.05</v>
      </c>
      <c r="E4" s="115"/>
      <c r="F4" s="271">
        <f>SUM(D4:E4)</f>
        <v>0.05</v>
      </c>
      <c r="G4" s="409">
        <v>1.0210999999999999</v>
      </c>
      <c r="H4" s="206">
        <v>455.93079999999998</v>
      </c>
      <c r="I4" s="169"/>
      <c r="J4" s="271">
        <f>SUM(H4:I4)</f>
        <v>455.93079999999998</v>
      </c>
      <c r="K4" s="167">
        <v>15.3756</v>
      </c>
      <c r="L4" s="53">
        <v>7.4999999999999997E-3</v>
      </c>
      <c r="M4" s="53"/>
      <c r="N4" s="53"/>
      <c r="O4" s="15"/>
      <c r="P4" s="53"/>
      <c r="Q4" s="16">
        <f>SUM(F4:G4,J4:P4)</f>
        <v>472.38499999999999</v>
      </c>
      <c r="R4" s="11"/>
    </row>
    <row r="5" spans="1:18">
      <c r="A5" s="17" t="s">
        <v>12</v>
      </c>
      <c r="B5" s="397"/>
      <c r="C5" s="18" t="s">
        <v>13</v>
      </c>
      <c r="D5" s="117">
        <v>13.440001316126347</v>
      </c>
      <c r="E5" s="159"/>
      <c r="F5" s="37">
        <f>SUM(D5:E5)</f>
        <v>13.440001316126347</v>
      </c>
      <c r="G5" s="410">
        <v>55.195</v>
      </c>
      <c r="H5" s="207">
        <v>30245.98</v>
      </c>
      <c r="I5" s="170"/>
      <c r="J5" s="37">
        <f>SUM(H5:I5)</f>
        <v>30245.98</v>
      </c>
      <c r="K5" s="164">
        <v>876.851</v>
      </c>
      <c r="L5" s="123">
        <v>2.4940000000000002</v>
      </c>
      <c r="M5" s="123"/>
      <c r="N5" s="123"/>
      <c r="O5" s="20"/>
      <c r="P5" s="123"/>
      <c r="Q5" s="21">
        <f>SUM(F5:G5,J5:P5)</f>
        <v>31193.960001316122</v>
      </c>
      <c r="R5" s="11"/>
    </row>
    <row r="6" spans="1:18">
      <c r="A6" s="17" t="s">
        <v>14</v>
      </c>
      <c r="B6" s="22" t="s">
        <v>15</v>
      </c>
      <c r="C6" s="13" t="s">
        <v>11</v>
      </c>
      <c r="D6" s="116"/>
      <c r="E6" s="115">
        <v>0.14000000000000001</v>
      </c>
      <c r="F6" s="35">
        <f t="shared" ref="F6:F67" si="0">SUM(D6:E6)</f>
        <v>0.14000000000000001</v>
      </c>
      <c r="G6" s="409">
        <v>0.41499999999999998</v>
      </c>
      <c r="H6" s="206">
        <v>622.89599999999996</v>
      </c>
      <c r="I6" s="169"/>
      <c r="J6" s="35">
        <f t="shared" ref="J6:J67" si="1">SUM(H6:I6)</f>
        <v>622.89599999999996</v>
      </c>
      <c r="K6" s="167">
        <v>557.57399999999996</v>
      </c>
      <c r="L6" s="53"/>
      <c r="M6" s="53"/>
      <c r="N6" s="53"/>
      <c r="O6" s="15"/>
      <c r="P6" s="53"/>
      <c r="Q6" s="16">
        <f t="shared" ref="Q6:Q67" si="2">SUM(F6:G6,J6:P6)</f>
        <v>1181.0249999999999</v>
      </c>
      <c r="R6" s="11"/>
    </row>
    <row r="7" spans="1:18">
      <c r="A7" s="17" t="s">
        <v>16</v>
      </c>
      <c r="B7" s="18" t="s">
        <v>17</v>
      </c>
      <c r="C7" s="18" t="s">
        <v>13</v>
      </c>
      <c r="D7" s="118"/>
      <c r="E7" s="159">
        <v>72.66</v>
      </c>
      <c r="F7" s="37">
        <f t="shared" si="0"/>
        <v>72.66</v>
      </c>
      <c r="G7" s="410">
        <v>3.9039999999999999</v>
      </c>
      <c r="H7" s="207">
        <v>34052.010999999999</v>
      </c>
      <c r="I7" s="170"/>
      <c r="J7" s="37">
        <f t="shared" si="1"/>
        <v>34052.010999999999</v>
      </c>
      <c r="K7" s="164">
        <v>31650.289000000001</v>
      </c>
      <c r="L7" s="123"/>
      <c r="M7" s="123"/>
      <c r="N7" s="123"/>
      <c r="O7" s="20"/>
      <c r="P7" s="123"/>
      <c r="Q7" s="21">
        <f t="shared" si="2"/>
        <v>65778.864000000001</v>
      </c>
      <c r="R7" s="11"/>
    </row>
    <row r="8" spans="1:18">
      <c r="A8" s="17" t="s">
        <v>18</v>
      </c>
      <c r="B8" s="399" t="s">
        <v>19</v>
      </c>
      <c r="C8" s="13" t="s">
        <v>11</v>
      </c>
      <c r="D8" s="53">
        <f>+D4+D6</f>
        <v>0.05</v>
      </c>
      <c r="E8" s="72">
        <f t="shared" ref="E8:E9" si="3">+E4+E6</f>
        <v>0.14000000000000001</v>
      </c>
      <c r="F8" s="35">
        <f>SUM(D8:E8)</f>
        <v>0.19</v>
      </c>
      <c r="G8" s="53">
        <f t="shared" ref="G8:H9" si="4">+G4+G6</f>
        <v>1.4360999999999999</v>
      </c>
      <c r="H8" s="72">
        <f t="shared" si="4"/>
        <v>1078.8267999999998</v>
      </c>
      <c r="I8" s="66"/>
      <c r="J8" s="35">
        <f>SUM(H8:I8)</f>
        <v>1078.8267999999998</v>
      </c>
      <c r="K8" s="73">
        <f t="shared" ref="K8:L9" si="5">+K4+K6</f>
        <v>572.94959999999992</v>
      </c>
      <c r="L8" s="53">
        <f t="shared" si="5"/>
        <v>7.4999999999999997E-3</v>
      </c>
      <c r="M8" s="53"/>
      <c r="N8" s="53"/>
      <c r="O8" s="53"/>
      <c r="P8" s="53"/>
      <c r="Q8" s="16">
        <f t="shared" si="2"/>
        <v>1653.4099999999996</v>
      </c>
      <c r="R8" s="11"/>
    </row>
    <row r="9" spans="1:18">
      <c r="A9" s="24"/>
      <c r="B9" s="400"/>
      <c r="C9" s="18" t="s">
        <v>13</v>
      </c>
      <c r="D9" s="123">
        <f>+D5+D7</f>
        <v>13.440001316126347</v>
      </c>
      <c r="E9" s="199">
        <f t="shared" si="3"/>
        <v>72.66</v>
      </c>
      <c r="F9" s="37">
        <f t="shared" si="0"/>
        <v>86.100001316126338</v>
      </c>
      <c r="G9" s="123">
        <f t="shared" si="4"/>
        <v>59.099000000000004</v>
      </c>
      <c r="H9" s="199">
        <f t="shared" si="4"/>
        <v>64297.990999999995</v>
      </c>
      <c r="I9" s="32"/>
      <c r="J9" s="37">
        <f t="shared" si="1"/>
        <v>64297.990999999995</v>
      </c>
      <c r="K9" s="176">
        <f t="shared" si="5"/>
        <v>32527.14</v>
      </c>
      <c r="L9" s="123">
        <f t="shared" si="5"/>
        <v>2.4940000000000002</v>
      </c>
      <c r="M9" s="123"/>
      <c r="N9" s="123"/>
      <c r="O9" s="123"/>
      <c r="P9" s="123"/>
      <c r="Q9" s="21">
        <f t="shared" si="2"/>
        <v>96972.824001316127</v>
      </c>
      <c r="R9" s="11"/>
    </row>
    <row r="10" spans="1:18">
      <c r="A10" s="401" t="s">
        <v>20</v>
      </c>
      <c r="B10" s="402"/>
      <c r="C10" s="13" t="s">
        <v>11</v>
      </c>
      <c r="D10" s="116">
        <v>0.52980000000000005</v>
      </c>
      <c r="E10" s="115">
        <v>0.122</v>
      </c>
      <c r="F10" s="35">
        <f t="shared" si="0"/>
        <v>0.65180000000000005</v>
      </c>
      <c r="G10" s="409"/>
      <c r="H10" s="206"/>
      <c r="I10" s="169"/>
      <c r="J10" s="35">
        <f t="shared" si="1"/>
        <v>0</v>
      </c>
      <c r="K10" s="167"/>
      <c r="L10" s="53">
        <v>7.2700000000000001E-2</v>
      </c>
      <c r="M10" s="53"/>
      <c r="N10" s="53"/>
      <c r="O10" s="15"/>
      <c r="P10" s="53"/>
      <c r="Q10" s="16">
        <f t="shared" si="2"/>
        <v>0.72450000000000003</v>
      </c>
      <c r="R10" s="11"/>
    </row>
    <row r="11" spans="1:18">
      <c r="A11" s="403"/>
      <c r="B11" s="404"/>
      <c r="C11" s="18" t="s">
        <v>13</v>
      </c>
      <c r="D11" s="117">
        <v>62.901306159676949</v>
      </c>
      <c r="E11" s="159">
        <v>14.721</v>
      </c>
      <c r="F11" s="37">
        <f t="shared" si="0"/>
        <v>77.622306159676953</v>
      </c>
      <c r="G11" s="410"/>
      <c r="H11" s="207"/>
      <c r="I11" s="170"/>
      <c r="J11" s="37">
        <f t="shared" si="1"/>
        <v>0</v>
      </c>
      <c r="K11" s="164"/>
      <c r="L11" s="123">
        <v>47.625999999999998</v>
      </c>
      <c r="M11" s="123"/>
      <c r="N11" s="123"/>
      <c r="O11" s="20"/>
      <c r="P11" s="123"/>
      <c r="Q11" s="21">
        <f t="shared" si="2"/>
        <v>125.24830615967696</v>
      </c>
      <c r="R11" s="11"/>
    </row>
    <row r="12" spans="1:18">
      <c r="A12" s="25"/>
      <c r="B12" s="396" t="s">
        <v>21</v>
      </c>
      <c r="C12" s="13" t="s">
        <v>11</v>
      </c>
      <c r="D12" s="116">
        <v>4.2652000000000001</v>
      </c>
      <c r="E12" s="115">
        <v>13.532299999999999</v>
      </c>
      <c r="F12" s="35">
        <f t="shared" si="0"/>
        <v>17.797499999999999</v>
      </c>
      <c r="G12" s="409">
        <v>0.28220000000000001</v>
      </c>
      <c r="H12" s="206">
        <v>2.1999999999999999E-2</v>
      </c>
      <c r="I12" s="169"/>
      <c r="J12" s="35">
        <f t="shared" si="1"/>
        <v>2.1999999999999999E-2</v>
      </c>
      <c r="K12" s="167"/>
      <c r="L12" s="53">
        <v>0.14960000000000001</v>
      </c>
      <c r="M12" s="53"/>
      <c r="N12" s="53"/>
      <c r="O12" s="15"/>
      <c r="P12" s="53"/>
      <c r="Q12" s="16">
        <f t="shared" si="2"/>
        <v>18.251299999999997</v>
      </c>
      <c r="R12" s="11"/>
    </row>
    <row r="13" spans="1:18">
      <c r="A13" s="12" t="s">
        <v>0</v>
      </c>
      <c r="B13" s="397"/>
      <c r="C13" s="18" t="s">
        <v>13</v>
      </c>
      <c r="D13" s="117">
        <v>13208.140293421111</v>
      </c>
      <c r="E13" s="159">
        <v>47723.49</v>
      </c>
      <c r="F13" s="37">
        <f t="shared" si="0"/>
        <v>60931.630293421113</v>
      </c>
      <c r="G13" s="410">
        <v>934.64499999999998</v>
      </c>
      <c r="H13" s="207">
        <v>64.680000000000007</v>
      </c>
      <c r="I13" s="170"/>
      <c r="J13" s="37">
        <f t="shared" si="1"/>
        <v>64.680000000000007</v>
      </c>
      <c r="K13" s="164"/>
      <c r="L13" s="123">
        <v>572.78700000000003</v>
      </c>
      <c r="M13" s="123"/>
      <c r="N13" s="123"/>
      <c r="O13" s="20"/>
      <c r="P13" s="123"/>
      <c r="Q13" s="21">
        <f t="shared" si="2"/>
        <v>62503.742293421106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116">
        <v>0.6482</v>
      </c>
      <c r="E14" s="115">
        <v>7.8100000000000003E-2</v>
      </c>
      <c r="F14" s="35">
        <f t="shared" si="0"/>
        <v>0.72629999999999995</v>
      </c>
      <c r="G14" s="409">
        <v>1.1272</v>
      </c>
      <c r="H14" s="206">
        <v>6.7000000000000004E-2</v>
      </c>
      <c r="I14" s="169"/>
      <c r="J14" s="35">
        <f t="shared" si="1"/>
        <v>6.7000000000000004E-2</v>
      </c>
      <c r="K14" s="167">
        <v>0.13350000000000001</v>
      </c>
      <c r="L14" s="53">
        <v>1.15E-2</v>
      </c>
      <c r="M14" s="53"/>
      <c r="N14" s="53"/>
      <c r="O14" s="15"/>
      <c r="P14" s="53"/>
      <c r="Q14" s="16">
        <f t="shared" si="2"/>
        <v>2.0654999999999997</v>
      </c>
      <c r="R14" s="11"/>
    </row>
    <row r="15" spans="1:18">
      <c r="A15" s="17" t="s">
        <v>0</v>
      </c>
      <c r="B15" s="397"/>
      <c r="C15" s="18" t="s">
        <v>13</v>
      </c>
      <c r="D15" s="117">
        <v>307.59123012119665</v>
      </c>
      <c r="E15" s="159">
        <v>152.59700000000001</v>
      </c>
      <c r="F15" s="37">
        <f t="shared" si="0"/>
        <v>460.18823012119663</v>
      </c>
      <c r="G15" s="410">
        <v>1370.5229999999999</v>
      </c>
      <c r="H15" s="207">
        <v>151.56800000000001</v>
      </c>
      <c r="I15" s="170"/>
      <c r="J15" s="37">
        <f t="shared" si="1"/>
        <v>151.56800000000001</v>
      </c>
      <c r="K15" s="164">
        <v>330.74900000000002</v>
      </c>
      <c r="L15" s="123">
        <v>14.49</v>
      </c>
      <c r="M15" s="123"/>
      <c r="N15" s="123"/>
      <c r="O15" s="20"/>
      <c r="P15" s="123"/>
      <c r="Q15" s="21">
        <f t="shared" si="2"/>
        <v>2327.5182301211962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116">
        <v>118.6122</v>
      </c>
      <c r="E16" s="115">
        <v>110.8984</v>
      </c>
      <c r="F16" s="35">
        <f t="shared" si="0"/>
        <v>229.51060000000001</v>
      </c>
      <c r="G16" s="409">
        <v>50.761200000000002</v>
      </c>
      <c r="H16" s="206"/>
      <c r="I16" s="169"/>
      <c r="J16" s="35">
        <f t="shared" si="1"/>
        <v>0</v>
      </c>
      <c r="K16" s="167"/>
      <c r="L16" s="53">
        <v>0.29299999999999998</v>
      </c>
      <c r="M16" s="53"/>
      <c r="N16" s="53"/>
      <c r="O16" s="15"/>
      <c r="P16" s="53"/>
      <c r="Q16" s="16">
        <f t="shared" si="2"/>
        <v>280.56479999999999</v>
      </c>
      <c r="R16" s="11"/>
    </row>
    <row r="17" spans="1:18">
      <c r="A17" s="17"/>
      <c r="B17" s="397"/>
      <c r="C17" s="18" t="s">
        <v>13</v>
      </c>
      <c r="D17" s="117">
        <v>189047.19711264677</v>
      </c>
      <c r="E17" s="159">
        <v>166507.96100000001</v>
      </c>
      <c r="F17" s="37">
        <f t="shared" si="0"/>
        <v>355555.15811264678</v>
      </c>
      <c r="G17" s="410">
        <v>71095.918999999994</v>
      </c>
      <c r="H17" s="207"/>
      <c r="I17" s="170"/>
      <c r="J17" s="37">
        <f t="shared" si="1"/>
        <v>0</v>
      </c>
      <c r="K17" s="164"/>
      <c r="L17" s="123">
        <v>433.06200000000001</v>
      </c>
      <c r="M17" s="123"/>
      <c r="N17" s="123"/>
      <c r="O17" s="20"/>
      <c r="P17" s="123"/>
      <c r="Q17" s="21">
        <f t="shared" si="2"/>
        <v>427084.13911264675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116">
        <v>9.2463999999999995</v>
      </c>
      <c r="E18" s="115">
        <v>10.4026</v>
      </c>
      <c r="F18" s="35">
        <f t="shared" si="0"/>
        <v>19.649000000000001</v>
      </c>
      <c r="G18" s="409">
        <v>0.90639999999999998</v>
      </c>
      <c r="H18" s="206"/>
      <c r="I18" s="169"/>
      <c r="J18" s="35">
        <f t="shared" si="1"/>
        <v>0</v>
      </c>
      <c r="K18" s="167"/>
      <c r="L18" s="53"/>
      <c r="M18" s="53"/>
      <c r="N18" s="53"/>
      <c r="O18" s="15"/>
      <c r="P18" s="53"/>
      <c r="Q18" s="16">
        <f t="shared" si="2"/>
        <v>20.555400000000002</v>
      </c>
      <c r="R18" s="11"/>
    </row>
    <row r="19" spans="1:18">
      <c r="A19" s="17"/>
      <c r="B19" s="18" t="s">
        <v>28</v>
      </c>
      <c r="C19" s="18" t="s">
        <v>13</v>
      </c>
      <c r="D19" s="117">
        <v>13298.440302263834</v>
      </c>
      <c r="E19" s="159">
        <v>12740.081</v>
      </c>
      <c r="F19" s="37">
        <f t="shared" si="0"/>
        <v>26038.521302263835</v>
      </c>
      <c r="G19" s="410">
        <v>1173.1400000000001</v>
      </c>
      <c r="H19" s="207"/>
      <c r="I19" s="170"/>
      <c r="J19" s="37">
        <f t="shared" si="1"/>
        <v>0</v>
      </c>
      <c r="K19" s="164"/>
      <c r="L19" s="123"/>
      <c r="M19" s="123"/>
      <c r="N19" s="123"/>
      <c r="O19" s="20"/>
      <c r="P19" s="123"/>
      <c r="Q19" s="21">
        <f t="shared" si="2"/>
        <v>27211.661302263834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116">
        <v>226.5034</v>
      </c>
      <c r="E20" s="115">
        <v>174.3826</v>
      </c>
      <c r="F20" s="35">
        <f t="shared" si="0"/>
        <v>400.88599999999997</v>
      </c>
      <c r="G20" s="409">
        <v>22.2849</v>
      </c>
      <c r="H20" s="206"/>
      <c r="I20" s="169"/>
      <c r="J20" s="35">
        <f t="shared" si="1"/>
        <v>0</v>
      </c>
      <c r="K20" s="167"/>
      <c r="L20" s="53"/>
      <c r="M20" s="53"/>
      <c r="N20" s="53"/>
      <c r="O20" s="15"/>
      <c r="P20" s="53"/>
      <c r="Q20" s="16">
        <f t="shared" si="2"/>
        <v>423.17089999999996</v>
      </c>
      <c r="R20" s="11"/>
    </row>
    <row r="21" spans="1:18">
      <c r="A21" s="25"/>
      <c r="B21" s="397"/>
      <c r="C21" s="18" t="s">
        <v>13</v>
      </c>
      <c r="D21" s="117">
        <v>77125.714252617166</v>
      </c>
      <c r="E21" s="159">
        <v>69464.335999999996</v>
      </c>
      <c r="F21" s="37">
        <f t="shared" si="0"/>
        <v>146590.05025261716</v>
      </c>
      <c r="G21" s="410">
        <v>10357.955</v>
      </c>
      <c r="H21" s="207"/>
      <c r="I21" s="170"/>
      <c r="J21" s="37">
        <f t="shared" si="1"/>
        <v>0</v>
      </c>
      <c r="K21" s="164"/>
      <c r="L21" s="123"/>
      <c r="M21" s="123"/>
      <c r="N21" s="123"/>
      <c r="O21" s="20"/>
      <c r="P21" s="123"/>
      <c r="Q21" s="21">
        <f t="shared" si="2"/>
        <v>156948.00525261715</v>
      </c>
      <c r="R21" s="11"/>
    </row>
    <row r="22" spans="1:18">
      <c r="A22" s="25"/>
      <c r="B22" s="399" t="s">
        <v>19</v>
      </c>
      <c r="C22" s="13" t="s">
        <v>11</v>
      </c>
      <c r="D22" s="53">
        <f t="shared" ref="D22:E23" si="6">+D12+D14+D16+D18+D20</f>
        <v>359.27539999999999</v>
      </c>
      <c r="E22" s="72">
        <f t="shared" si="6"/>
        <v>309.29399999999998</v>
      </c>
      <c r="F22" s="35">
        <f t="shared" si="0"/>
        <v>668.56939999999997</v>
      </c>
      <c r="G22" s="53">
        <f t="shared" ref="G22:H23" si="7">+G12+G14+G16+G18+G20</f>
        <v>75.361899999999991</v>
      </c>
      <c r="H22" s="72">
        <f t="shared" si="7"/>
        <v>8.8999999999999996E-2</v>
      </c>
      <c r="I22" s="66"/>
      <c r="J22" s="35">
        <f t="shared" si="1"/>
        <v>8.8999999999999996E-2</v>
      </c>
      <c r="K22" s="73">
        <f t="shared" ref="K22:L23" si="8">+K12+K14+K16+K18+K20</f>
        <v>0.13350000000000001</v>
      </c>
      <c r="L22" s="53">
        <f t="shared" si="8"/>
        <v>0.4541</v>
      </c>
      <c r="M22" s="53"/>
      <c r="N22" s="53"/>
      <c r="O22" s="53"/>
      <c r="P22" s="53"/>
      <c r="Q22" s="16">
        <f t="shared" si="2"/>
        <v>744.60790000000009</v>
      </c>
      <c r="R22" s="11"/>
    </row>
    <row r="23" spans="1:18">
      <c r="A23" s="24"/>
      <c r="B23" s="400"/>
      <c r="C23" s="18" t="s">
        <v>13</v>
      </c>
      <c r="D23" s="123">
        <f t="shared" si="6"/>
        <v>292987.08319107007</v>
      </c>
      <c r="E23" s="199">
        <f t="shared" si="6"/>
        <v>296588.46500000003</v>
      </c>
      <c r="F23" s="37">
        <f t="shared" si="0"/>
        <v>589575.54819107009</v>
      </c>
      <c r="G23" s="123">
        <f t="shared" si="7"/>
        <v>84932.182000000001</v>
      </c>
      <c r="H23" s="199">
        <f t="shared" si="7"/>
        <v>216.24800000000002</v>
      </c>
      <c r="I23" s="32"/>
      <c r="J23" s="37">
        <f t="shared" si="1"/>
        <v>216.24800000000002</v>
      </c>
      <c r="K23" s="176">
        <f t="shared" si="8"/>
        <v>330.74900000000002</v>
      </c>
      <c r="L23" s="123">
        <f t="shared" si="8"/>
        <v>1020.3390000000001</v>
      </c>
      <c r="M23" s="123"/>
      <c r="N23" s="123"/>
      <c r="O23" s="123"/>
      <c r="P23" s="123"/>
      <c r="Q23" s="21">
        <f t="shared" si="2"/>
        <v>676075.06619107013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116">
        <v>17.351400000000002</v>
      </c>
      <c r="E24" s="115">
        <v>11.340999999999999</v>
      </c>
      <c r="F24" s="35">
        <f t="shared" si="0"/>
        <v>28.692399999999999</v>
      </c>
      <c r="G24" s="409">
        <v>348.83280000000002</v>
      </c>
      <c r="H24" s="206"/>
      <c r="I24" s="169"/>
      <c r="J24" s="35">
        <f t="shared" si="1"/>
        <v>0</v>
      </c>
      <c r="K24" s="167"/>
      <c r="L24" s="53">
        <v>1.137E-2</v>
      </c>
      <c r="M24" s="53"/>
      <c r="N24" s="53"/>
      <c r="O24" s="15"/>
      <c r="P24" s="53"/>
      <c r="Q24" s="16">
        <f t="shared" si="2"/>
        <v>377.53657000000004</v>
      </c>
      <c r="R24" s="11"/>
    </row>
    <row r="25" spans="1:18">
      <c r="A25" s="17" t="s">
        <v>31</v>
      </c>
      <c r="B25" s="397"/>
      <c r="C25" s="18" t="s">
        <v>13</v>
      </c>
      <c r="D25" s="117">
        <v>11514.553127574796</v>
      </c>
      <c r="E25" s="159">
        <v>7262.2950000000001</v>
      </c>
      <c r="F25" s="37">
        <f t="shared" si="0"/>
        <v>18776.848127574798</v>
      </c>
      <c r="G25" s="410">
        <v>271614.41899999999</v>
      </c>
      <c r="H25" s="207"/>
      <c r="I25" s="170"/>
      <c r="J25" s="37">
        <f t="shared" si="1"/>
        <v>0</v>
      </c>
      <c r="K25" s="164"/>
      <c r="L25" s="123">
        <v>14.923999999999999</v>
      </c>
      <c r="M25" s="123"/>
      <c r="N25" s="123"/>
      <c r="O25" s="20"/>
      <c r="P25" s="123"/>
      <c r="Q25" s="21">
        <f t="shared" si="2"/>
        <v>290406.19112757477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116">
        <v>14.782999999999999</v>
      </c>
      <c r="E26" s="115">
        <v>13.457000000000001</v>
      </c>
      <c r="F26" s="35">
        <f t="shared" si="0"/>
        <v>28.240000000000002</v>
      </c>
      <c r="G26" s="409">
        <v>3.4462000000000002</v>
      </c>
      <c r="H26" s="206"/>
      <c r="I26" s="169"/>
      <c r="J26" s="35">
        <f t="shared" si="1"/>
        <v>0</v>
      </c>
      <c r="K26" s="167"/>
      <c r="L26" s="53"/>
      <c r="M26" s="53"/>
      <c r="N26" s="53"/>
      <c r="O26" s="15"/>
      <c r="P26" s="53"/>
      <c r="Q26" s="16">
        <f t="shared" si="2"/>
        <v>31.686200000000003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117">
        <v>10194.629498319879</v>
      </c>
      <c r="E27" s="159">
        <v>7399.7340000000004</v>
      </c>
      <c r="F27" s="37">
        <f t="shared" si="0"/>
        <v>17594.363498319879</v>
      </c>
      <c r="G27" s="410">
        <v>2784.6840000000002</v>
      </c>
      <c r="H27" s="207"/>
      <c r="I27" s="170"/>
      <c r="J27" s="37">
        <f t="shared" si="1"/>
        <v>0</v>
      </c>
      <c r="K27" s="164"/>
      <c r="L27" s="123"/>
      <c r="M27" s="123"/>
      <c r="N27" s="123"/>
      <c r="O27" s="20"/>
      <c r="P27" s="123"/>
      <c r="Q27" s="21">
        <f t="shared" si="2"/>
        <v>20379.04749831988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53">
        <f t="shared" ref="D28:E29" si="9">+D24+D26</f>
        <v>32.134399999999999</v>
      </c>
      <c r="E28" s="72">
        <f t="shared" si="9"/>
        <v>24.798000000000002</v>
      </c>
      <c r="F28" s="35">
        <f t="shared" si="0"/>
        <v>56.932400000000001</v>
      </c>
      <c r="G28" s="53">
        <f t="shared" ref="G28:G29" si="10">+G24+G26</f>
        <v>352.279</v>
      </c>
      <c r="H28" s="72"/>
      <c r="I28" s="66"/>
      <c r="J28" s="35">
        <f t="shared" si="1"/>
        <v>0</v>
      </c>
      <c r="K28" s="73"/>
      <c r="L28" s="53">
        <f t="shared" ref="L28:L29" si="11">+L24+L26</f>
        <v>1.137E-2</v>
      </c>
      <c r="M28" s="124"/>
      <c r="N28" s="53"/>
      <c r="O28" s="53"/>
      <c r="P28" s="53"/>
      <c r="Q28" s="16">
        <f t="shared" si="2"/>
        <v>409.22277000000003</v>
      </c>
      <c r="R28" s="11"/>
    </row>
    <row r="29" spans="1:18">
      <c r="A29" s="24"/>
      <c r="B29" s="400"/>
      <c r="C29" s="18" t="s">
        <v>13</v>
      </c>
      <c r="D29" s="123">
        <f t="shared" si="9"/>
        <v>21709.182625894675</v>
      </c>
      <c r="E29" s="199">
        <f t="shared" si="9"/>
        <v>14662.029</v>
      </c>
      <c r="F29" s="37">
        <f t="shared" si="0"/>
        <v>36371.211625894677</v>
      </c>
      <c r="G29" s="123">
        <f t="shared" si="10"/>
        <v>274399.103</v>
      </c>
      <c r="H29" s="199"/>
      <c r="I29" s="32"/>
      <c r="J29" s="37">
        <f t="shared" si="1"/>
        <v>0</v>
      </c>
      <c r="K29" s="176"/>
      <c r="L29" s="123">
        <f t="shared" si="11"/>
        <v>14.923999999999999</v>
      </c>
      <c r="M29" s="199"/>
      <c r="N29" s="123"/>
      <c r="O29" s="123"/>
      <c r="P29" s="123"/>
      <c r="Q29" s="21">
        <f t="shared" si="2"/>
        <v>310785.23862589465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116">
        <v>0.12379999999999999</v>
      </c>
      <c r="E30" s="115">
        <v>7.4813999999999998</v>
      </c>
      <c r="F30" s="35">
        <f t="shared" si="0"/>
        <v>7.6052</v>
      </c>
      <c r="G30" s="409">
        <v>6.8122999999999996</v>
      </c>
      <c r="H30" s="206">
        <v>462.7208</v>
      </c>
      <c r="I30" s="169"/>
      <c r="J30" s="35">
        <f t="shared" si="1"/>
        <v>462.7208</v>
      </c>
      <c r="K30" s="167">
        <v>35.157600000000002</v>
      </c>
      <c r="L30" s="53">
        <v>3.5605000000000002</v>
      </c>
      <c r="M30" s="53"/>
      <c r="N30" s="53">
        <v>0.35649999999999998</v>
      </c>
      <c r="O30" s="15">
        <v>0.63939999999999997</v>
      </c>
      <c r="P30" s="53">
        <v>1.1253</v>
      </c>
      <c r="Q30" s="16">
        <f t="shared" si="2"/>
        <v>517.97760000000017</v>
      </c>
      <c r="R30" s="11"/>
    </row>
    <row r="31" spans="1:18">
      <c r="A31" s="17" t="s">
        <v>36</v>
      </c>
      <c r="B31" s="397"/>
      <c r="C31" s="18" t="s">
        <v>13</v>
      </c>
      <c r="D31" s="117">
        <v>91.791008988731662</v>
      </c>
      <c r="E31" s="159">
        <v>2290.0450000000001</v>
      </c>
      <c r="F31" s="37">
        <f t="shared" si="0"/>
        <v>2381.8360089887319</v>
      </c>
      <c r="G31" s="410">
        <v>4362.4179999999997</v>
      </c>
      <c r="H31" s="207">
        <v>151703.489</v>
      </c>
      <c r="I31" s="170"/>
      <c r="J31" s="37">
        <f t="shared" si="1"/>
        <v>151703.489</v>
      </c>
      <c r="K31" s="164">
        <v>5070.1030000000001</v>
      </c>
      <c r="L31" s="123">
        <v>1624.09</v>
      </c>
      <c r="M31" s="123"/>
      <c r="N31" s="123">
        <v>153.76400000000001</v>
      </c>
      <c r="O31" s="20">
        <v>177.001</v>
      </c>
      <c r="P31" s="123">
        <v>449.84</v>
      </c>
      <c r="Q31" s="21">
        <f t="shared" si="2"/>
        <v>165922.54100898872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116">
        <v>2.9000000000000001E-2</v>
      </c>
      <c r="E32" s="115">
        <v>2.3401999999999998</v>
      </c>
      <c r="F32" s="35">
        <f t="shared" si="0"/>
        <v>2.3691999999999998</v>
      </c>
      <c r="G32" s="409">
        <v>0.14249999999999999</v>
      </c>
      <c r="H32" s="206">
        <v>61.922400000000003</v>
      </c>
      <c r="I32" s="169"/>
      <c r="J32" s="35">
        <f t="shared" si="1"/>
        <v>61.922400000000003</v>
      </c>
      <c r="K32" s="167">
        <v>8.4671000000000003</v>
      </c>
      <c r="L32" s="53">
        <v>1.1512</v>
      </c>
      <c r="M32" s="53"/>
      <c r="N32" s="53">
        <v>1.6999999999999999E-3</v>
      </c>
      <c r="O32" s="15"/>
      <c r="P32" s="53"/>
      <c r="Q32" s="16">
        <f t="shared" si="2"/>
        <v>74.054100000000005</v>
      </c>
      <c r="R32" s="11"/>
    </row>
    <row r="33" spans="1:18">
      <c r="A33" s="17" t="s">
        <v>38</v>
      </c>
      <c r="B33" s="397"/>
      <c r="C33" s="18" t="s">
        <v>13</v>
      </c>
      <c r="D33" s="117">
        <v>4.0320003948379037</v>
      </c>
      <c r="E33" s="159">
        <v>313.36500000000001</v>
      </c>
      <c r="F33" s="37">
        <f t="shared" si="0"/>
        <v>317.3970003948379</v>
      </c>
      <c r="G33" s="410">
        <v>123.077</v>
      </c>
      <c r="H33" s="207">
        <v>4362.6310000000003</v>
      </c>
      <c r="I33" s="170"/>
      <c r="J33" s="37">
        <f t="shared" si="1"/>
        <v>4362.6310000000003</v>
      </c>
      <c r="K33" s="164">
        <v>631.17499999999995</v>
      </c>
      <c r="L33" s="123">
        <v>416.56299999999999</v>
      </c>
      <c r="M33" s="123"/>
      <c r="N33" s="123">
        <v>0.53600000000000003</v>
      </c>
      <c r="O33" s="20"/>
      <c r="P33" s="123"/>
      <c r="Q33" s="21">
        <f t="shared" si="2"/>
        <v>5851.3790003948388</v>
      </c>
      <c r="R33" s="11"/>
    </row>
    <row r="34" spans="1:18">
      <c r="A34" s="17"/>
      <c r="B34" s="22" t="s">
        <v>15</v>
      </c>
      <c r="C34" s="13" t="s">
        <v>11</v>
      </c>
      <c r="D34" s="116"/>
      <c r="E34" s="115">
        <v>0.10249999999999999</v>
      </c>
      <c r="F34" s="35">
        <f t="shared" si="0"/>
        <v>0.10249999999999999</v>
      </c>
      <c r="G34" s="409"/>
      <c r="H34" s="206">
        <v>322.35539999999997</v>
      </c>
      <c r="I34" s="169"/>
      <c r="J34" s="35">
        <f t="shared" si="1"/>
        <v>322.35539999999997</v>
      </c>
      <c r="K34" s="167"/>
      <c r="L34" s="53">
        <v>0.28000000000000003</v>
      </c>
      <c r="M34" s="53"/>
      <c r="N34" s="53">
        <v>6.5699999999999995E-2</v>
      </c>
      <c r="O34" s="15"/>
      <c r="P34" s="53"/>
      <c r="Q34" s="16">
        <f t="shared" si="2"/>
        <v>322.80359999999996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118"/>
      <c r="E35" s="159">
        <v>2.294</v>
      </c>
      <c r="F35" s="37">
        <f t="shared" si="0"/>
        <v>2.294</v>
      </c>
      <c r="G35" s="410"/>
      <c r="H35" s="207">
        <v>69988.332999999999</v>
      </c>
      <c r="I35" s="170"/>
      <c r="J35" s="37">
        <f t="shared" si="1"/>
        <v>69988.332999999999</v>
      </c>
      <c r="K35" s="164"/>
      <c r="L35" s="123">
        <v>35.405999999999999</v>
      </c>
      <c r="M35" s="123"/>
      <c r="N35" s="123">
        <v>13.194000000000001</v>
      </c>
      <c r="O35" s="20"/>
      <c r="P35" s="123"/>
      <c r="Q35" s="21">
        <f t="shared" si="2"/>
        <v>70039.226999999999</v>
      </c>
      <c r="R35" s="11"/>
    </row>
    <row r="36" spans="1:18">
      <c r="A36" s="25"/>
      <c r="B36" s="399" t="s">
        <v>19</v>
      </c>
      <c r="C36" s="13" t="s">
        <v>11</v>
      </c>
      <c r="D36" s="53">
        <f t="shared" ref="D36:E37" si="12">+D30+D32+D34</f>
        <v>0.15279999999999999</v>
      </c>
      <c r="E36" s="72">
        <f t="shared" si="12"/>
        <v>9.9240999999999993</v>
      </c>
      <c r="F36" s="35">
        <f t="shared" si="0"/>
        <v>10.076899999999998</v>
      </c>
      <c r="G36" s="53">
        <f t="shared" ref="G36:H37" si="13">+G30+G32+G34</f>
        <v>6.9547999999999996</v>
      </c>
      <c r="H36" s="72">
        <f t="shared" si="13"/>
        <v>846.9985999999999</v>
      </c>
      <c r="I36" s="66"/>
      <c r="J36" s="35">
        <f t="shared" si="1"/>
        <v>846.9985999999999</v>
      </c>
      <c r="K36" s="73">
        <f t="shared" ref="K36:K37" si="14">+K30+K32+K34</f>
        <v>43.624700000000004</v>
      </c>
      <c r="L36" s="53">
        <f>+L30+L32+L34</f>
        <v>4.9917000000000007</v>
      </c>
      <c r="M36" s="53"/>
      <c r="N36" s="53">
        <f t="shared" ref="N36:N37" si="15">+N30+N32+N34</f>
        <v>0.42389999999999994</v>
      </c>
      <c r="O36" s="53">
        <f>+O30+O32+O34</f>
        <v>0.63939999999999997</v>
      </c>
      <c r="P36" s="53">
        <f>P30+P32+P34</f>
        <v>1.1253</v>
      </c>
      <c r="Q36" s="16">
        <f t="shared" si="2"/>
        <v>914.83529999999996</v>
      </c>
      <c r="R36" s="11"/>
    </row>
    <row r="37" spans="1:18">
      <c r="A37" s="24"/>
      <c r="B37" s="400"/>
      <c r="C37" s="18" t="s">
        <v>13</v>
      </c>
      <c r="D37" s="123">
        <f t="shared" si="12"/>
        <v>95.82300938356957</v>
      </c>
      <c r="E37" s="199">
        <f t="shared" si="12"/>
        <v>2605.7039999999997</v>
      </c>
      <c r="F37" s="37">
        <f t="shared" si="0"/>
        <v>2701.5270093835693</v>
      </c>
      <c r="G37" s="123">
        <f t="shared" si="13"/>
        <v>4485.4949999999999</v>
      </c>
      <c r="H37" s="199">
        <f t="shared" si="13"/>
        <v>226054.45299999998</v>
      </c>
      <c r="I37" s="32"/>
      <c r="J37" s="37">
        <f t="shared" si="1"/>
        <v>226054.45299999998</v>
      </c>
      <c r="K37" s="176">
        <f t="shared" si="14"/>
        <v>5701.2780000000002</v>
      </c>
      <c r="L37" s="123">
        <f>+L31+L33+L35</f>
        <v>2076.0589999999997</v>
      </c>
      <c r="M37" s="123"/>
      <c r="N37" s="123">
        <f t="shared" si="15"/>
        <v>167.494</v>
      </c>
      <c r="O37" s="123">
        <f>+O31+O33+O35</f>
        <v>177.001</v>
      </c>
      <c r="P37" s="123">
        <f>P31+P33+P35</f>
        <v>449.84</v>
      </c>
      <c r="Q37" s="21">
        <f t="shared" si="2"/>
        <v>241813.14700938354</v>
      </c>
      <c r="R37" s="11"/>
    </row>
    <row r="38" spans="1:18">
      <c r="A38" s="401" t="s">
        <v>40</v>
      </c>
      <c r="B38" s="402"/>
      <c r="C38" s="13" t="s">
        <v>11</v>
      </c>
      <c r="D38" s="116">
        <v>0.1123</v>
      </c>
      <c r="E38" s="115"/>
      <c r="F38" s="35">
        <f t="shared" si="0"/>
        <v>0.1123</v>
      </c>
      <c r="G38" s="409">
        <v>0.2291</v>
      </c>
      <c r="H38" s="206">
        <v>9.5047999999999995</v>
      </c>
      <c r="I38" s="169"/>
      <c r="J38" s="35">
        <f t="shared" si="1"/>
        <v>9.5047999999999995</v>
      </c>
      <c r="K38" s="167">
        <v>37.509700000000002</v>
      </c>
      <c r="L38" s="53">
        <v>4.5999999999999999E-2</v>
      </c>
      <c r="M38" s="53"/>
      <c r="N38" s="53">
        <v>0.2298</v>
      </c>
      <c r="O38" s="15"/>
      <c r="P38" s="53">
        <v>0.2571</v>
      </c>
      <c r="Q38" s="16">
        <f t="shared" si="2"/>
        <v>47.888800000000003</v>
      </c>
      <c r="R38" s="11"/>
    </row>
    <row r="39" spans="1:18">
      <c r="A39" s="403"/>
      <c r="B39" s="404"/>
      <c r="C39" s="18" t="s">
        <v>13</v>
      </c>
      <c r="D39" s="117">
        <v>111.76726094492726</v>
      </c>
      <c r="E39" s="159"/>
      <c r="F39" s="37">
        <f t="shared" si="0"/>
        <v>111.76726094492726</v>
      </c>
      <c r="G39" s="410">
        <v>30.527000000000001</v>
      </c>
      <c r="H39" s="207">
        <v>1212.96</v>
      </c>
      <c r="I39" s="170"/>
      <c r="J39" s="37">
        <f t="shared" si="1"/>
        <v>1212.96</v>
      </c>
      <c r="K39" s="164">
        <v>1971.7239999999999</v>
      </c>
      <c r="L39" s="123">
        <v>7.2770000000000001</v>
      </c>
      <c r="M39" s="123"/>
      <c r="N39" s="123">
        <v>69.710999999999999</v>
      </c>
      <c r="O39" s="20"/>
      <c r="P39" s="123">
        <v>84.97</v>
      </c>
      <c r="Q39" s="21">
        <f t="shared" si="2"/>
        <v>3488.9362609449272</v>
      </c>
      <c r="R39" s="11"/>
    </row>
    <row r="40" spans="1:18">
      <c r="A40" s="401" t="s">
        <v>41</v>
      </c>
      <c r="B40" s="402"/>
      <c r="C40" s="13" t="s">
        <v>11</v>
      </c>
      <c r="D40" s="116">
        <v>2.7479</v>
      </c>
      <c r="E40" s="115">
        <v>0.3599</v>
      </c>
      <c r="F40" s="35">
        <f t="shared" si="0"/>
        <v>3.1078000000000001</v>
      </c>
      <c r="G40" s="409">
        <v>0.13389999999999999</v>
      </c>
      <c r="H40" s="206">
        <v>1.0629999999999999</v>
      </c>
      <c r="I40" s="169"/>
      <c r="J40" s="35">
        <f t="shared" si="1"/>
        <v>1.0629999999999999</v>
      </c>
      <c r="K40" s="167">
        <v>122.56699999999999</v>
      </c>
      <c r="L40" s="53">
        <v>0.42580000000000001</v>
      </c>
      <c r="M40" s="53"/>
      <c r="N40" s="53">
        <v>0</v>
      </c>
      <c r="O40" s="15">
        <v>4.4000000000000003E-3</v>
      </c>
      <c r="P40" s="53">
        <v>0.154</v>
      </c>
      <c r="Q40" s="16">
        <f t="shared" si="2"/>
        <v>127.45589999999999</v>
      </c>
      <c r="R40" s="11"/>
    </row>
    <row r="41" spans="1:18">
      <c r="A41" s="403"/>
      <c r="B41" s="404"/>
      <c r="C41" s="18" t="s">
        <v>13</v>
      </c>
      <c r="D41" s="117">
        <v>2376.0977326818838</v>
      </c>
      <c r="E41" s="159">
        <v>319.226</v>
      </c>
      <c r="F41" s="37">
        <f t="shared" si="0"/>
        <v>2695.3237326818839</v>
      </c>
      <c r="G41" s="410">
        <v>44.649000000000001</v>
      </c>
      <c r="H41" s="207">
        <v>321.21800000000002</v>
      </c>
      <c r="I41" s="170"/>
      <c r="J41" s="37">
        <f t="shared" si="1"/>
        <v>321.21800000000002</v>
      </c>
      <c r="K41" s="164">
        <v>13861.661</v>
      </c>
      <c r="L41" s="123">
        <v>191.69300000000001</v>
      </c>
      <c r="M41" s="123"/>
      <c r="N41" s="123">
        <v>0.21</v>
      </c>
      <c r="O41" s="20">
        <v>2.31</v>
      </c>
      <c r="P41" s="123">
        <v>9.2560000000000002</v>
      </c>
      <c r="Q41" s="21">
        <f t="shared" si="2"/>
        <v>17126.320732681885</v>
      </c>
      <c r="R41" s="11"/>
    </row>
    <row r="42" spans="1:18">
      <c r="A42" s="401" t="s">
        <v>42</v>
      </c>
      <c r="B42" s="402"/>
      <c r="C42" s="13" t="s">
        <v>11</v>
      </c>
      <c r="D42" s="116"/>
      <c r="E42" s="115"/>
      <c r="F42" s="35">
        <f t="shared" si="0"/>
        <v>0</v>
      </c>
      <c r="G42" s="409"/>
      <c r="H42" s="206"/>
      <c r="I42" s="169"/>
      <c r="J42" s="35">
        <f t="shared" si="1"/>
        <v>0</v>
      </c>
      <c r="K42" s="167"/>
      <c r="L42" s="53"/>
      <c r="M42" s="53"/>
      <c r="N42" s="53"/>
      <c r="O42" s="15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118"/>
      <c r="E43" s="159"/>
      <c r="F43" s="37">
        <f t="shared" si="0"/>
        <v>0</v>
      </c>
      <c r="G43" s="410"/>
      <c r="H43" s="207"/>
      <c r="I43" s="170"/>
      <c r="J43" s="37">
        <f t="shared" si="1"/>
        <v>0</v>
      </c>
      <c r="K43" s="164"/>
      <c r="L43" s="123"/>
      <c r="M43" s="123"/>
      <c r="N43" s="123"/>
      <c r="O43" s="20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116"/>
      <c r="E44" s="115">
        <v>1E-3</v>
      </c>
      <c r="F44" s="35">
        <f t="shared" si="0"/>
        <v>1E-3</v>
      </c>
      <c r="G44" s="409">
        <v>1.7100000000000001E-2</v>
      </c>
      <c r="H44" s="206">
        <v>4.7E-2</v>
      </c>
      <c r="I44" s="169"/>
      <c r="J44" s="35">
        <f t="shared" si="1"/>
        <v>4.7E-2</v>
      </c>
      <c r="K44" s="167">
        <v>4.7999999999999996E-3</v>
      </c>
      <c r="L44" s="53"/>
      <c r="M44" s="53"/>
      <c r="N44" s="53"/>
      <c r="O44" s="15"/>
      <c r="P44" s="53"/>
      <c r="Q44" s="16">
        <f t="shared" si="2"/>
        <v>6.9900000000000004E-2</v>
      </c>
      <c r="R44" s="11"/>
    </row>
    <row r="45" spans="1:18">
      <c r="A45" s="403"/>
      <c r="B45" s="404"/>
      <c r="C45" s="18" t="s">
        <v>13</v>
      </c>
      <c r="D45" s="117"/>
      <c r="E45" s="159">
        <v>1.05</v>
      </c>
      <c r="F45" s="37">
        <f t="shared" si="0"/>
        <v>1.05</v>
      </c>
      <c r="G45" s="410">
        <v>8.2949999999999999</v>
      </c>
      <c r="H45" s="207">
        <v>15.131</v>
      </c>
      <c r="I45" s="170"/>
      <c r="J45" s="37">
        <f t="shared" si="1"/>
        <v>15.131</v>
      </c>
      <c r="K45" s="164">
        <v>4.9349999999999996</v>
      </c>
      <c r="L45" s="123"/>
      <c r="M45" s="123"/>
      <c r="N45" s="123"/>
      <c r="O45" s="20"/>
      <c r="P45" s="123"/>
      <c r="Q45" s="21">
        <f t="shared" si="2"/>
        <v>29.410999999999998</v>
      </c>
      <c r="R45" s="11"/>
    </row>
    <row r="46" spans="1:18">
      <c r="A46" s="401" t="s">
        <v>44</v>
      </c>
      <c r="B46" s="402"/>
      <c r="C46" s="13" t="s">
        <v>11</v>
      </c>
      <c r="D46" s="116">
        <v>1.2E-2</v>
      </c>
      <c r="E46" s="115">
        <v>4.0000000000000001E-3</v>
      </c>
      <c r="F46" s="35">
        <f t="shared" si="0"/>
        <v>1.6E-2</v>
      </c>
      <c r="G46" s="409">
        <v>0</v>
      </c>
      <c r="H46" s="206">
        <v>2.8799999999999999E-2</v>
      </c>
      <c r="I46" s="169"/>
      <c r="J46" s="35">
        <f t="shared" si="1"/>
        <v>2.8799999999999999E-2</v>
      </c>
      <c r="K46" s="167">
        <v>6.4999999999999997E-3</v>
      </c>
      <c r="L46" s="53"/>
      <c r="M46" s="53"/>
      <c r="N46" s="53"/>
      <c r="O46" s="15"/>
      <c r="P46" s="53"/>
      <c r="Q46" s="16">
        <f t="shared" si="2"/>
        <v>5.1299999999999998E-2</v>
      </c>
      <c r="R46" s="11"/>
    </row>
    <row r="47" spans="1:18">
      <c r="A47" s="403"/>
      <c r="B47" s="404"/>
      <c r="C47" s="18" t="s">
        <v>13</v>
      </c>
      <c r="D47" s="117">
        <v>6.3000006169342253</v>
      </c>
      <c r="E47" s="159">
        <v>3.78</v>
      </c>
      <c r="F47" s="37">
        <f t="shared" si="0"/>
        <v>10.080000616934225</v>
      </c>
      <c r="G47" s="410">
        <v>10.353</v>
      </c>
      <c r="H47" s="207">
        <v>20.591000000000001</v>
      </c>
      <c r="I47" s="170"/>
      <c r="J47" s="37">
        <f t="shared" si="1"/>
        <v>20.591000000000001</v>
      </c>
      <c r="K47" s="164">
        <v>11.138</v>
      </c>
      <c r="L47" s="123"/>
      <c r="M47" s="123"/>
      <c r="N47" s="123"/>
      <c r="O47" s="20"/>
      <c r="P47" s="123"/>
      <c r="Q47" s="21">
        <f t="shared" si="2"/>
        <v>52.162000616934222</v>
      </c>
      <c r="R47" s="11"/>
    </row>
    <row r="48" spans="1:18">
      <c r="A48" s="401" t="s">
        <v>45</v>
      </c>
      <c r="B48" s="402"/>
      <c r="C48" s="13" t="s">
        <v>11</v>
      </c>
      <c r="D48" s="116">
        <v>6.0900000000000003E-2</v>
      </c>
      <c r="E48" s="115">
        <v>35.050899999999999</v>
      </c>
      <c r="F48" s="35">
        <f t="shared" si="0"/>
        <v>35.111799999999995</v>
      </c>
      <c r="G48" s="409">
        <v>439.1542</v>
      </c>
      <c r="H48" s="206">
        <v>4015.3906000000002</v>
      </c>
      <c r="I48" s="169"/>
      <c r="J48" s="35">
        <f t="shared" si="1"/>
        <v>4015.3906000000002</v>
      </c>
      <c r="K48" s="167">
        <v>108.3895</v>
      </c>
      <c r="L48" s="53">
        <v>13.906000000000001</v>
      </c>
      <c r="M48" s="53"/>
      <c r="N48" s="53"/>
      <c r="O48" s="15"/>
      <c r="P48" s="53">
        <v>4.2125899999999996</v>
      </c>
      <c r="Q48" s="16">
        <f t="shared" si="2"/>
        <v>4616.1646900000005</v>
      </c>
      <c r="R48" s="11"/>
    </row>
    <row r="49" spans="1:18">
      <c r="A49" s="403"/>
      <c r="B49" s="404"/>
      <c r="C49" s="18" t="s">
        <v>13</v>
      </c>
      <c r="D49" s="117">
        <v>27.667502709369472</v>
      </c>
      <c r="E49" s="159">
        <v>1713.693</v>
      </c>
      <c r="F49" s="37">
        <f t="shared" si="0"/>
        <v>1741.3605027093695</v>
      </c>
      <c r="G49" s="410">
        <v>90183.767000000007</v>
      </c>
      <c r="H49" s="207">
        <v>668852.58100000001</v>
      </c>
      <c r="I49" s="170"/>
      <c r="J49" s="37">
        <f t="shared" si="1"/>
        <v>668852.58100000001</v>
      </c>
      <c r="K49" s="164">
        <v>15968.353999999999</v>
      </c>
      <c r="L49" s="123">
        <v>3542.1680000000001</v>
      </c>
      <c r="M49" s="123"/>
      <c r="N49" s="123"/>
      <c r="O49" s="20"/>
      <c r="P49" s="123">
        <v>1647.2619999999999</v>
      </c>
      <c r="Q49" s="21">
        <f t="shared" si="2"/>
        <v>781935.49250270939</v>
      </c>
      <c r="R49" s="11"/>
    </row>
    <row r="50" spans="1:18">
      <c r="A50" s="401" t="s">
        <v>46</v>
      </c>
      <c r="B50" s="402"/>
      <c r="C50" s="13" t="s">
        <v>11</v>
      </c>
      <c r="D50" s="116">
        <v>0.09</v>
      </c>
      <c r="E50" s="115">
        <v>9.5000000000000001E-2</v>
      </c>
      <c r="F50" s="35">
        <f t="shared" si="0"/>
        <v>0.185</v>
      </c>
      <c r="G50" s="409">
        <v>160.31299999999999</v>
      </c>
      <c r="H50" s="206"/>
      <c r="I50" s="169"/>
      <c r="J50" s="35">
        <f t="shared" si="1"/>
        <v>0</v>
      </c>
      <c r="K50" s="167">
        <v>868.40099999999995</v>
      </c>
      <c r="L50" s="53">
        <v>6.8000000000000005E-2</v>
      </c>
      <c r="M50" s="53"/>
      <c r="N50" s="53"/>
      <c r="O50" s="15"/>
      <c r="P50" s="53"/>
      <c r="Q50" s="16">
        <f t="shared" si="2"/>
        <v>1028.9669999999999</v>
      </c>
      <c r="R50" s="11"/>
    </row>
    <row r="51" spans="1:18">
      <c r="A51" s="403"/>
      <c r="B51" s="404"/>
      <c r="C51" s="18" t="s">
        <v>13</v>
      </c>
      <c r="D51" s="118">
        <v>42.630004174588258</v>
      </c>
      <c r="E51" s="159">
        <v>67.935000000000002</v>
      </c>
      <c r="F51" s="37">
        <f t="shared" si="0"/>
        <v>110.56500417458827</v>
      </c>
      <c r="G51" s="410">
        <v>22463.107</v>
      </c>
      <c r="H51" s="207"/>
      <c r="I51" s="170"/>
      <c r="J51" s="37">
        <f t="shared" si="1"/>
        <v>0</v>
      </c>
      <c r="K51" s="164">
        <v>91451.585000000006</v>
      </c>
      <c r="L51" s="123">
        <v>23.573</v>
      </c>
      <c r="M51" s="123"/>
      <c r="N51" s="123"/>
      <c r="O51" s="20"/>
      <c r="P51" s="123"/>
      <c r="Q51" s="21">
        <f t="shared" si="2"/>
        <v>114048.8300041746</v>
      </c>
      <c r="R51" s="11"/>
    </row>
    <row r="52" spans="1:18">
      <c r="A52" s="401" t="s">
        <v>47</v>
      </c>
      <c r="B52" s="402"/>
      <c r="C52" s="13" t="s">
        <v>11</v>
      </c>
      <c r="D52" s="116">
        <v>1.6500000000000001E-2</v>
      </c>
      <c r="E52" s="115">
        <v>4.3799999999999999E-2</v>
      </c>
      <c r="F52" s="35">
        <f t="shared" si="0"/>
        <v>6.0299999999999999E-2</v>
      </c>
      <c r="G52" s="409">
        <v>156.69630000000001</v>
      </c>
      <c r="H52" s="206">
        <v>14.9053</v>
      </c>
      <c r="I52" s="169"/>
      <c r="J52" s="35">
        <f t="shared" si="1"/>
        <v>14.9053</v>
      </c>
      <c r="K52" s="167">
        <v>9.6403999999999996</v>
      </c>
      <c r="L52" s="53">
        <v>140.77860000000001</v>
      </c>
      <c r="M52" s="53">
        <v>11.608000000000001</v>
      </c>
      <c r="N52" s="53">
        <v>5.4095000000000004</v>
      </c>
      <c r="O52" s="15"/>
      <c r="P52" s="53"/>
      <c r="Q52" s="16">
        <f t="shared" si="2"/>
        <v>339.09840000000003</v>
      </c>
      <c r="R52" s="11"/>
    </row>
    <row r="53" spans="1:18">
      <c r="A53" s="403"/>
      <c r="B53" s="404"/>
      <c r="C53" s="18" t="s">
        <v>13</v>
      </c>
      <c r="D53" s="117">
        <v>8.18475080150038</v>
      </c>
      <c r="E53" s="159">
        <v>43.533999999999999</v>
      </c>
      <c r="F53" s="37">
        <f t="shared" si="0"/>
        <v>51.718750801500377</v>
      </c>
      <c r="G53" s="410">
        <v>57232.712</v>
      </c>
      <c r="H53" s="207">
        <v>4550.2259999999997</v>
      </c>
      <c r="I53" s="170"/>
      <c r="J53" s="37">
        <f t="shared" si="1"/>
        <v>4550.2259999999997</v>
      </c>
      <c r="K53" s="164">
        <v>3395.9470000000001</v>
      </c>
      <c r="L53" s="123">
        <v>52140.241000000002</v>
      </c>
      <c r="M53" s="123">
        <v>3808.2489999999998</v>
      </c>
      <c r="N53" s="123">
        <v>1907.154</v>
      </c>
      <c r="O53" s="20"/>
      <c r="P53" s="123"/>
      <c r="Q53" s="21">
        <f t="shared" si="2"/>
        <v>123086.2477508015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116">
        <v>1.0391999999999999</v>
      </c>
      <c r="E54" s="115"/>
      <c r="F54" s="35">
        <f t="shared" si="0"/>
        <v>1.0391999999999999</v>
      </c>
      <c r="G54" s="409">
        <v>3.0000000000000001E-3</v>
      </c>
      <c r="H54" s="206">
        <v>6.8822000000000001</v>
      </c>
      <c r="I54" s="169"/>
      <c r="J54" s="35">
        <f t="shared" si="1"/>
        <v>6.8822000000000001</v>
      </c>
      <c r="K54" s="167">
        <v>3.1739999999999999</v>
      </c>
      <c r="L54" s="53">
        <v>1.2800000000000001E-2</v>
      </c>
      <c r="M54" s="53"/>
      <c r="N54" s="53">
        <v>6.6E-3</v>
      </c>
      <c r="O54" s="15">
        <v>8.9999999999999998E-4</v>
      </c>
      <c r="P54" s="53">
        <v>7.3000000000000001E-3</v>
      </c>
      <c r="Q54" s="16">
        <f t="shared" si="2"/>
        <v>11.126000000000001</v>
      </c>
      <c r="R54" s="11"/>
    </row>
    <row r="55" spans="1:18">
      <c r="A55" s="17" t="s">
        <v>36</v>
      </c>
      <c r="B55" s="397"/>
      <c r="C55" s="18" t="s">
        <v>13</v>
      </c>
      <c r="D55" s="117">
        <v>1066.0336043924683</v>
      </c>
      <c r="E55" s="159"/>
      <c r="F55" s="37">
        <f t="shared" si="0"/>
        <v>1066.0336043924683</v>
      </c>
      <c r="G55" s="410">
        <v>11.871</v>
      </c>
      <c r="H55" s="207">
        <v>2271.2190000000001</v>
      </c>
      <c r="I55" s="170"/>
      <c r="J55" s="37">
        <f t="shared" si="1"/>
        <v>2271.2190000000001</v>
      </c>
      <c r="K55" s="164">
        <v>1890.9739999999999</v>
      </c>
      <c r="L55" s="123">
        <v>16.254000000000001</v>
      </c>
      <c r="M55" s="123"/>
      <c r="N55" s="123">
        <v>3.4660000000000002</v>
      </c>
      <c r="O55" s="20">
        <v>0.66200000000000003</v>
      </c>
      <c r="P55" s="123">
        <v>5.6</v>
      </c>
      <c r="Q55" s="21">
        <f t="shared" si="2"/>
        <v>5266.0796043924693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116">
        <v>1.7093</v>
      </c>
      <c r="E56" s="115">
        <v>3.15E-2</v>
      </c>
      <c r="F56" s="35">
        <f t="shared" si="0"/>
        <v>1.7408000000000001</v>
      </c>
      <c r="G56" s="409">
        <v>2.7799999999999998E-2</v>
      </c>
      <c r="H56" s="206"/>
      <c r="I56" s="169"/>
      <c r="J56" s="35">
        <f t="shared" si="1"/>
        <v>0</v>
      </c>
      <c r="K56" s="167">
        <v>0.38340000000000002</v>
      </c>
      <c r="L56" s="53">
        <v>0.64900000000000002</v>
      </c>
      <c r="M56" s="53"/>
      <c r="N56" s="53"/>
      <c r="O56" s="15"/>
      <c r="P56" s="53">
        <v>6.8199999999999997E-2</v>
      </c>
      <c r="Q56" s="16">
        <f t="shared" si="2"/>
        <v>2.8692000000000002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117">
        <v>114.48046121062026</v>
      </c>
      <c r="E57" s="159">
        <v>33.548000000000002</v>
      </c>
      <c r="F57" s="37">
        <f t="shared" si="0"/>
        <v>148.02846121062026</v>
      </c>
      <c r="G57" s="410">
        <v>12.988</v>
      </c>
      <c r="H57" s="207"/>
      <c r="I57" s="170"/>
      <c r="J57" s="37">
        <f t="shared" si="1"/>
        <v>0</v>
      </c>
      <c r="K57" s="164">
        <v>196.143</v>
      </c>
      <c r="L57" s="123">
        <v>119.25</v>
      </c>
      <c r="M57" s="123"/>
      <c r="N57" s="123"/>
      <c r="O57" s="20"/>
      <c r="P57" s="123">
        <v>25.59</v>
      </c>
      <c r="Q57" s="21">
        <f t="shared" si="2"/>
        <v>501.99946121062027</v>
      </c>
      <c r="R57" s="11"/>
    </row>
    <row r="58" spans="1:18">
      <c r="A58" s="25"/>
      <c r="B58" s="399" t="s">
        <v>19</v>
      </c>
      <c r="C58" s="13" t="s">
        <v>11</v>
      </c>
      <c r="D58" s="53">
        <f t="shared" ref="D58:E59" si="16">+D54+D56</f>
        <v>2.7484999999999999</v>
      </c>
      <c r="E58" s="72">
        <f t="shared" si="16"/>
        <v>3.15E-2</v>
      </c>
      <c r="F58" s="35">
        <f t="shared" si="0"/>
        <v>2.78</v>
      </c>
      <c r="G58" s="53">
        <f t="shared" ref="G58:H59" si="17">+G54+G56</f>
        <v>3.0799999999999998E-2</v>
      </c>
      <c r="H58" s="72">
        <f t="shared" si="17"/>
        <v>6.8822000000000001</v>
      </c>
      <c r="I58" s="66"/>
      <c r="J58" s="35">
        <f t="shared" si="1"/>
        <v>6.8822000000000001</v>
      </c>
      <c r="K58" s="73">
        <f t="shared" ref="K58:L59" si="18">+K54+K56</f>
        <v>3.5573999999999999</v>
      </c>
      <c r="L58" s="53">
        <f t="shared" si="18"/>
        <v>0.66180000000000005</v>
      </c>
      <c r="M58" s="53"/>
      <c r="N58" s="53">
        <f>N54+N56</f>
        <v>6.6E-3</v>
      </c>
      <c r="O58" s="53">
        <f>+O54+O56</f>
        <v>8.9999999999999998E-4</v>
      </c>
      <c r="P58" s="53">
        <f>P54+P56</f>
        <v>7.5499999999999998E-2</v>
      </c>
      <c r="Q58" s="16">
        <f t="shared" si="2"/>
        <v>13.995199999999999</v>
      </c>
      <c r="R58" s="11"/>
    </row>
    <row r="59" spans="1:18">
      <c r="A59" s="24"/>
      <c r="B59" s="400"/>
      <c r="C59" s="18" t="s">
        <v>13</v>
      </c>
      <c r="D59" s="123">
        <f t="shared" si="16"/>
        <v>1180.5140656030885</v>
      </c>
      <c r="E59" s="199">
        <f t="shared" si="16"/>
        <v>33.548000000000002</v>
      </c>
      <c r="F59" s="37">
        <f t="shared" si="0"/>
        <v>1214.0620656030885</v>
      </c>
      <c r="G59" s="123">
        <f t="shared" si="17"/>
        <v>24.859000000000002</v>
      </c>
      <c r="H59" s="199">
        <f t="shared" si="17"/>
        <v>2271.2190000000001</v>
      </c>
      <c r="I59" s="32"/>
      <c r="J59" s="37">
        <f t="shared" si="1"/>
        <v>2271.2190000000001</v>
      </c>
      <c r="K59" s="176">
        <f t="shared" si="18"/>
        <v>2087.1169999999997</v>
      </c>
      <c r="L59" s="123">
        <f t="shared" si="18"/>
        <v>135.50399999999999</v>
      </c>
      <c r="M59" s="123"/>
      <c r="N59" s="123">
        <f>N55+N57</f>
        <v>3.4660000000000002</v>
      </c>
      <c r="O59" s="123">
        <f>+O55+O57</f>
        <v>0.66200000000000003</v>
      </c>
      <c r="P59" s="123">
        <f>P55+P57</f>
        <v>31.189999999999998</v>
      </c>
      <c r="Q59" s="21">
        <f t="shared" si="2"/>
        <v>5768.0790656030877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116">
        <v>19.535399999999999</v>
      </c>
      <c r="E60" s="115"/>
      <c r="F60" s="35">
        <f t="shared" si="0"/>
        <v>19.535399999999999</v>
      </c>
      <c r="G60" s="409">
        <v>8.5599999999999996E-2</v>
      </c>
      <c r="H60" s="206">
        <v>3.375</v>
      </c>
      <c r="I60" s="169"/>
      <c r="J60" s="35">
        <f t="shared" si="1"/>
        <v>3.375</v>
      </c>
      <c r="K60" s="167"/>
      <c r="L60" s="53">
        <v>0.09</v>
      </c>
      <c r="M60" s="53"/>
      <c r="N60" s="53"/>
      <c r="O60" s="15"/>
      <c r="P60" s="53"/>
      <c r="Q60" s="16">
        <f t="shared" si="2"/>
        <v>23.085999999999999</v>
      </c>
      <c r="R60" s="11"/>
    </row>
    <row r="61" spans="1:18">
      <c r="A61" s="17" t="s">
        <v>51</v>
      </c>
      <c r="B61" s="397"/>
      <c r="C61" s="18" t="s">
        <v>13</v>
      </c>
      <c r="D61" s="117">
        <v>1293.020526620403</v>
      </c>
      <c r="E61" s="159"/>
      <c r="F61" s="37">
        <f t="shared" si="0"/>
        <v>1293.020526620403</v>
      </c>
      <c r="G61" s="410">
        <v>4.4329999999999998</v>
      </c>
      <c r="H61" s="207">
        <v>96.588999999999999</v>
      </c>
      <c r="I61" s="170"/>
      <c r="J61" s="37">
        <f t="shared" si="1"/>
        <v>96.588999999999999</v>
      </c>
      <c r="K61" s="164"/>
      <c r="L61" s="123">
        <v>2.1640000000000001</v>
      </c>
      <c r="M61" s="123"/>
      <c r="N61" s="123"/>
      <c r="O61" s="20"/>
      <c r="P61" s="123"/>
      <c r="Q61" s="21">
        <f t="shared" si="2"/>
        <v>1396.2065266204029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116">
        <v>10.811999999999999</v>
      </c>
      <c r="E62" s="115">
        <v>25.93</v>
      </c>
      <c r="F62" s="35">
        <f t="shared" si="0"/>
        <v>36.741999999999997</v>
      </c>
      <c r="G62" s="409">
        <v>279.18200000000002</v>
      </c>
      <c r="H62" s="206"/>
      <c r="I62" s="169"/>
      <c r="J62" s="35">
        <f t="shared" si="1"/>
        <v>0</v>
      </c>
      <c r="K62" s="167"/>
      <c r="L62" s="53"/>
      <c r="M62" s="53"/>
      <c r="N62" s="53"/>
      <c r="O62" s="15"/>
      <c r="P62" s="53"/>
      <c r="Q62" s="16">
        <f t="shared" si="2"/>
        <v>315.92400000000004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117">
        <v>794.68207782008312</v>
      </c>
      <c r="E63" s="159">
        <v>2119.7399999999998</v>
      </c>
      <c r="F63" s="37">
        <f t="shared" si="0"/>
        <v>2914.4220778200829</v>
      </c>
      <c r="G63" s="410">
        <v>33845.161</v>
      </c>
      <c r="H63" s="207"/>
      <c r="I63" s="170"/>
      <c r="J63" s="37">
        <f t="shared" si="1"/>
        <v>0</v>
      </c>
      <c r="K63" s="164"/>
      <c r="L63" s="123"/>
      <c r="M63" s="123"/>
      <c r="N63" s="123"/>
      <c r="O63" s="20"/>
      <c r="P63" s="123"/>
      <c r="Q63" s="21">
        <f t="shared" si="2"/>
        <v>36759.583077820083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116"/>
      <c r="E64" s="115"/>
      <c r="F64" s="35">
        <f t="shared" si="0"/>
        <v>0</v>
      </c>
      <c r="G64" s="409">
        <v>125.131</v>
      </c>
      <c r="H64" s="206">
        <v>1.7999999999999999E-2</v>
      </c>
      <c r="I64" s="169"/>
      <c r="J64" s="35">
        <f t="shared" si="1"/>
        <v>1.7999999999999999E-2</v>
      </c>
      <c r="K64" s="167"/>
      <c r="L64" s="53">
        <v>1E-3</v>
      </c>
      <c r="M64" s="53"/>
      <c r="N64" s="53"/>
      <c r="O64" s="15"/>
      <c r="P64" s="53"/>
      <c r="Q64" s="16">
        <f t="shared" si="2"/>
        <v>125.15</v>
      </c>
      <c r="R64" s="11"/>
    </row>
    <row r="65" spans="1:18">
      <c r="A65" s="17" t="s">
        <v>18</v>
      </c>
      <c r="B65" s="397"/>
      <c r="C65" s="18" t="s">
        <v>13</v>
      </c>
      <c r="D65" s="117"/>
      <c r="E65" s="159"/>
      <c r="F65" s="37">
        <f t="shared" si="0"/>
        <v>0</v>
      </c>
      <c r="G65" s="410">
        <v>19235.699000000001</v>
      </c>
      <c r="H65" s="207">
        <v>7.875</v>
      </c>
      <c r="I65" s="170"/>
      <c r="J65" s="37">
        <f t="shared" si="1"/>
        <v>7.875</v>
      </c>
      <c r="K65" s="164"/>
      <c r="L65" s="123">
        <v>0.52500000000000002</v>
      </c>
      <c r="M65" s="123"/>
      <c r="N65" s="123"/>
      <c r="O65" s="20"/>
      <c r="P65" s="123"/>
      <c r="Q65" s="21">
        <f t="shared" si="2"/>
        <v>19244.099000000002</v>
      </c>
      <c r="R65" s="11"/>
    </row>
    <row r="66" spans="1:18">
      <c r="A66" s="25"/>
      <c r="B66" s="22" t="s">
        <v>15</v>
      </c>
      <c r="C66" s="13" t="s">
        <v>11</v>
      </c>
      <c r="D66" s="116">
        <v>3.3000000000000002E-2</v>
      </c>
      <c r="E66" s="115">
        <v>0.55100000000000005</v>
      </c>
      <c r="F66" s="35">
        <f t="shared" si="0"/>
        <v>0.58400000000000007</v>
      </c>
      <c r="G66" s="409">
        <v>22.6616</v>
      </c>
      <c r="H66" s="206"/>
      <c r="I66" s="169"/>
      <c r="J66" s="35">
        <f t="shared" si="1"/>
        <v>0</v>
      </c>
      <c r="K66" s="167">
        <v>0.2374</v>
      </c>
      <c r="L66" s="53">
        <v>1.6500000000000001E-2</v>
      </c>
      <c r="M66" s="53"/>
      <c r="N66" s="53"/>
      <c r="O66" s="15"/>
      <c r="P66" s="53"/>
      <c r="Q66" s="16">
        <f t="shared" si="2"/>
        <v>23.499500000000001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120">
        <v>0.53550005243940912</v>
      </c>
      <c r="E67" s="331">
        <v>33.203000000000003</v>
      </c>
      <c r="F67" s="389">
        <f t="shared" si="0"/>
        <v>33.738500052439413</v>
      </c>
      <c r="G67" s="412">
        <v>4293.7529999999997</v>
      </c>
      <c r="H67" s="237"/>
      <c r="I67" s="171"/>
      <c r="J67" s="389">
        <f t="shared" si="1"/>
        <v>0</v>
      </c>
      <c r="K67" s="197">
        <v>6.54</v>
      </c>
      <c r="L67" s="57">
        <v>9.5030000000000001</v>
      </c>
      <c r="M67" s="57"/>
      <c r="N67" s="57"/>
      <c r="O67" s="28"/>
      <c r="P67" s="57"/>
      <c r="Q67" s="29">
        <f t="shared" si="2"/>
        <v>4343.5345000524385</v>
      </c>
      <c r="R67" s="11"/>
    </row>
    <row r="68" spans="1:18">
      <c r="D68" s="80"/>
      <c r="E68" s="80"/>
      <c r="F68" s="30"/>
      <c r="G68" s="165"/>
      <c r="H68" s="165"/>
      <c r="I68" s="165"/>
      <c r="J68" s="30"/>
      <c r="K68" s="243"/>
      <c r="Q68" s="1"/>
    </row>
    <row r="69" spans="1:18">
      <c r="D69" s="80"/>
      <c r="E69" s="80"/>
      <c r="F69" s="30"/>
      <c r="G69" s="165"/>
      <c r="H69" s="165"/>
      <c r="I69" s="165"/>
      <c r="J69" s="30"/>
      <c r="K69" s="165"/>
      <c r="Q69" s="1"/>
    </row>
    <row r="70" spans="1:18">
      <c r="D70" s="80"/>
      <c r="E70" s="80"/>
      <c r="F70" s="30"/>
      <c r="G70" s="165"/>
      <c r="H70" s="165"/>
      <c r="I70" s="165"/>
      <c r="J70" s="30"/>
      <c r="K70" s="165"/>
      <c r="Q70" s="1"/>
    </row>
    <row r="71" spans="1:18" ht="19.5" thickBot="1">
      <c r="A71" s="3"/>
      <c r="B71" s="4" t="s">
        <v>113</v>
      </c>
      <c r="C71" s="3"/>
      <c r="D71" s="81"/>
      <c r="E71" s="81"/>
      <c r="F71" s="31"/>
      <c r="G71" s="166"/>
      <c r="H71" s="165"/>
      <c r="I71" s="166"/>
      <c r="J71" s="31"/>
      <c r="K71" s="371" t="s">
        <v>116</v>
      </c>
      <c r="L71" s="55" t="s">
        <v>115</v>
      </c>
      <c r="M71" s="55"/>
      <c r="N71" s="55"/>
      <c r="O71" s="3" t="s">
        <v>115</v>
      </c>
      <c r="P71" s="55" t="s">
        <v>115</v>
      </c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53">
        <f>+D60+D62+D64+D66</f>
        <v>30.380400000000002</v>
      </c>
      <c r="E73" s="53">
        <f>+E60+E62+E64+E66</f>
        <v>26.480999999999998</v>
      </c>
      <c r="F73" s="390">
        <f t="shared" ref="F73:F130" si="19">SUM(D73:E73)</f>
        <v>56.861400000000003</v>
      </c>
      <c r="G73" s="73">
        <f>+G60+G62+G64+G66</f>
        <v>427.06020000000001</v>
      </c>
      <c r="H73" s="72">
        <f>+H60+H62+H64+H66</f>
        <v>3.3929999999999998</v>
      </c>
      <c r="I73" s="66"/>
      <c r="J73" s="390">
        <f t="shared" ref="J73:J130" si="20">SUM(H73:I73)</f>
        <v>3.3929999999999998</v>
      </c>
      <c r="K73" s="72">
        <f>+K60+K62+K64+K66</f>
        <v>0.2374</v>
      </c>
      <c r="L73" s="53">
        <f>+L60+L62+L64+L66</f>
        <v>0.1075</v>
      </c>
      <c r="M73" s="53"/>
      <c r="N73" s="53"/>
      <c r="O73" s="53"/>
      <c r="P73" s="53"/>
      <c r="Q73" s="16">
        <f t="shared" ref="Q73:Q137" si="21">SUM(F73:G73,J73:P73)</f>
        <v>487.65949999999998</v>
      </c>
      <c r="R73" s="25"/>
    </row>
    <row r="74" spans="1:18">
      <c r="A74" s="5" t="s">
        <v>53</v>
      </c>
      <c r="B74" s="400"/>
      <c r="C74" s="36" t="s">
        <v>13</v>
      </c>
      <c r="D74" s="123">
        <f>+D61+D63+D65+D67</f>
        <v>2088.2381044929257</v>
      </c>
      <c r="E74" s="123">
        <f>+E61+E63+E65+E67</f>
        <v>2152.9429999999998</v>
      </c>
      <c r="F74" s="391">
        <f t="shared" si="19"/>
        <v>4241.1811044929254</v>
      </c>
      <c r="G74" s="176">
        <f>+G61+G63+G65+G67</f>
        <v>57379.045999999995</v>
      </c>
      <c r="H74" s="199">
        <f>+H61+H63+H65+H67</f>
        <v>104.464</v>
      </c>
      <c r="I74" s="32"/>
      <c r="J74" s="391">
        <f t="shared" si="20"/>
        <v>104.464</v>
      </c>
      <c r="K74" s="199">
        <f>+K61+K63+K65+K67</f>
        <v>6.54</v>
      </c>
      <c r="L74" s="123">
        <f>+L61+L63+L65+L67</f>
        <v>12.192</v>
      </c>
      <c r="M74" s="123"/>
      <c r="N74" s="123"/>
      <c r="O74" s="123"/>
      <c r="P74" s="123"/>
      <c r="Q74" s="21">
        <f t="shared" si="21"/>
        <v>61743.423104492926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116">
        <v>1.6617</v>
      </c>
      <c r="E75" s="75">
        <v>2.0055999999999998</v>
      </c>
      <c r="F75" s="390">
        <f t="shared" si="19"/>
        <v>3.6673</v>
      </c>
      <c r="G75" s="167">
        <v>1.4307000000000001</v>
      </c>
      <c r="H75" s="206">
        <v>44.391599999999997</v>
      </c>
      <c r="I75" s="169"/>
      <c r="J75" s="390">
        <f t="shared" si="20"/>
        <v>44.391599999999997</v>
      </c>
      <c r="K75" s="220">
        <v>5.0810000000000004</v>
      </c>
      <c r="L75" s="53">
        <v>1.2206999999999999</v>
      </c>
      <c r="M75" s="53">
        <v>6.7400000000000002E-2</v>
      </c>
      <c r="N75" s="53">
        <v>7.68668</v>
      </c>
      <c r="O75" s="15">
        <v>0.66049999999999998</v>
      </c>
      <c r="P75" s="53">
        <v>2.76214</v>
      </c>
      <c r="Q75" s="16">
        <f t="shared" si="21"/>
        <v>66.96802000000001</v>
      </c>
      <c r="R75" s="25"/>
    </row>
    <row r="76" spans="1:18">
      <c r="A76" s="17" t="s">
        <v>31</v>
      </c>
      <c r="B76" s="397"/>
      <c r="C76" s="36" t="s">
        <v>13</v>
      </c>
      <c r="D76" s="117">
        <v>3220.3261653538461</v>
      </c>
      <c r="E76" s="76">
        <v>4087.828</v>
      </c>
      <c r="F76" s="391">
        <f t="shared" si="19"/>
        <v>7308.1541653538461</v>
      </c>
      <c r="G76" s="164">
        <v>2542.1660000000002</v>
      </c>
      <c r="H76" s="207">
        <v>23700.371999999999</v>
      </c>
      <c r="I76" s="170"/>
      <c r="J76" s="391">
        <f t="shared" si="20"/>
        <v>23700.371999999999</v>
      </c>
      <c r="K76" s="221">
        <v>6143.0169999999998</v>
      </c>
      <c r="L76" s="123">
        <v>1372.4849999999999</v>
      </c>
      <c r="M76" s="123">
        <v>51.045999999999999</v>
      </c>
      <c r="N76" s="123">
        <v>9335.9130000000005</v>
      </c>
      <c r="O76" s="20">
        <v>576.52499999999998</v>
      </c>
      <c r="P76" s="123">
        <v>4404.902</v>
      </c>
      <c r="Q76" s="21">
        <f t="shared" si="21"/>
        <v>55434.580165353851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116"/>
      <c r="E77" s="75">
        <v>5.0000000000000001E-4</v>
      </c>
      <c r="F77" s="390">
        <f t="shared" si="19"/>
        <v>5.0000000000000001E-4</v>
      </c>
      <c r="G77" s="167">
        <v>0</v>
      </c>
      <c r="H77" s="206">
        <v>3.3799999999999997E-2</v>
      </c>
      <c r="I77" s="169"/>
      <c r="J77" s="390">
        <f t="shared" si="20"/>
        <v>3.3799999999999997E-2</v>
      </c>
      <c r="K77" s="220"/>
      <c r="L77" s="53"/>
      <c r="M77" s="53"/>
      <c r="N77" s="53"/>
      <c r="O77" s="15"/>
      <c r="P77" s="53"/>
      <c r="Q77" s="16">
        <f t="shared" si="21"/>
        <v>3.4299999999999997E-2</v>
      </c>
      <c r="R77" s="25"/>
    </row>
    <row r="78" spans="1:18">
      <c r="A78" s="17" t="s">
        <v>0</v>
      </c>
      <c r="B78" s="397"/>
      <c r="C78" s="36" t="s">
        <v>13</v>
      </c>
      <c r="D78" s="118"/>
      <c r="E78" s="76">
        <v>2.1000000000000001E-2</v>
      </c>
      <c r="F78" s="391">
        <f t="shared" si="19"/>
        <v>2.1000000000000001E-2</v>
      </c>
      <c r="G78" s="164">
        <v>1.071</v>
      </c>
      <c r="H78" s="207">
        <v>4.16</v>
      </c>
      <c r="I78" s="170"/>
      <c r="J78" s="391">
        <f t="shared" si="20"/>
        <v>4.16</v>
      </c>
      <c r="K78" s="221"/>
      <c r="L78" s="123"/>
      <c r="M78" s="123"/>
      <c r="N78" s="123"/>
      <c r="O78" s="20"/>
      <c r="P78" s="123"/>
      <c r="Q78" s="21">
        <f t="shared" si="21"/>
        <v>5.2519999999999998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116"/>
      <c r="E79" s="75"/>
      <c r="F79" s="390">
        <f t="shared" si="19"/>
        <v>0</v>
      </c>
      <c r="G79" s="167"/>
      <c r="H79" s="206"/>
      <c r="I79" s="169"/>
      <c r="J79" s="390">
        <f t="shared" si="20"/>
        <v>0</v>
      </c>
      <c r="K79" s="220"/>
      <c r="L79" s="53"/>
      <c r="M79" s="53"/>
      <c r="N79" s="53"/>
      <c r="O79" s="15"/>
      <c r="P79" s="53"/>
      <c r="Q79" s="16">
        <f t="shared" si="21"/>
        <v>0</v>
      </c>
      <c r="R79" s="25"/>
    </row>
    <row r="80" spans="1:18">
      <c r="A80" s="17"/>
      <c r="B80" s="18" t="s">
        <v>61</v>
      </c>
      <c r="C80" s="36" t="s">
        <v>13</v>
      </c>
      <c r="D80" s="118"/>
      <c r="E80" s="76"/>
      <c r="F80" s="391">
        <f t="shared" si="19"/>
        <v>0</v>
      </c>
      <c r="G80" s="164"/>
      <c r="H80" s="207"/>
      <c r="I80" s="170"/>
      <c r="J80" s="391">
        <f t="shared" si="20"/>
        <v>0</v>
      </c>
      <c r="K80" s="221"/>
      <c r="L80" s="123"/>
      <c r="M80" s="123"/>
      <c r="N80" s="123"/>
      <c r="O80" s="20"/>
      <c r="P80" s="123"/>
      <c r="Q80" s="21">
        <f t="shared" si="21"/>
        <v>0</v>
      </c>
      <c r="R80" s="25"/>
    </row>
    <row r="81" spans="1:18">
      <c r="A81" s="17"/>
      <c r="B81" s="396" t="s">
        <v>62</v>
      </c>
      <c r="C81" s="34" t="s">
        <v>11</v>
      </c>
      <c r="D81" s="116"/>
      <c r="E81" s="75"/>
      <c r="F81" s="390">
        <f t="shared" si="19"/>
        <v>0</v>
      </c>
      <c r="G81" s="167"/>
      <c r="H81" s="206"/>
      <c r="I81" s="169"/>
      <c r="J81" s="390">
        <f t="shared" si="20"/>
        <v>0</v>
      </c>
      <c r="K81" s="220"/>
      <c r="L81" s="53"/>
      <c r="M81" s="53"/>
      <c r="N81" s="53"/>
      <c r="O81" s="15"/>
      <c r="P81" s="53"/>
      <c r="Q81" s="16">
        <f t="shared" si="21"/>
        <v>0</v>
      </c>
      <c r="R81" s="25"/>
    </row>
    <row r="82" spans="1:18">
      <c r="A82" s="17" t="s">
        <v>12</v>
      </c>
      <c r="B82" s="397"/>
      <c r="C82" s="36" t="s">
        <v>13</v>
      </c>
      <c r="D82" s="118"/>
      <c r="E82" s="76"/>
      <c r="F82" s="391">
        <f t="shared" si="19"/>
        <v>0</v>
      </c>
      <c r="G82" s="164"/>
      <c r="H82" s="207"/>
      <c r="I82" s="170"/>
      <c r="J82" s="391">
        <f t="shared" si="20"/>
        <v>0</v>
      </c>
      <c r="K82" s="221"/>
      <c r="L82" s="123"/>
      <c r="M82" s="123"/>
      <c r="N82" s="123"/>
      <c r="O82" s="20"/>
      <c r="P82" s="123"/>
      <c r="Q82" s="21">
        <f t="shared" si="21"/>
        <v>0</v>
      </c>
      <c r="R82" s="25"/>
    </row>
    <row r="83" spans="1:18">
      <c r="A83" s="17"/>
      <c r="B83" s="22" t="s">
        <v>15</v>
      </c>
      <c r="C83" s="34" t="s">
        <v>11</v>
      </c>
      <c r="D83" s="116">
        <v>6.4237000000000002</v>
      </c>
      <c r="E83" s="75">
        <v>7.1756000000000002</v>
      </c>
      <c r="F83" s="390">
        <f t="shared" si="19"/>
        <v>13.599299999999999</v>
      </c>
      <c r="G83" s="167">
        <v>3.4708000000000001</v>
      </c>
      <c r="H83" s="206">
        <v>85.1233</v>
      </c>
      <c r="I83" s="169"/>
      <c r="J83" s="390">
        <f t="shared" si="20"/>
        <v>85.1233</v>
      </c>
      <c r="K83" s="220">
        <v>2.5301</v>
      </c>
      <c r="L83" s="53">
        <v>1.6334</v>
      </c>
      <c r="M83" s="53">
        <v>3.5400000000000001E-2</v>
      </c>
      <c r="N83" s="53">
        <v>12.05118</v>
      </c>
      <c r="O83" s="15">
        <v>0.92979999999999996</v>
      </c>
      <c r="P83" s="53">
        <v>9.7772600000000001</v>
      </c>
      <c r="Q83" s="16">
        <f t="shared" si="21"/>
        <v>129.15054000000001</v>
      </c>
      <c r="R83" s="25"/>
    </row>
    <row r="84" spans="1:18">
      <c r="A84" s="17"/>
      <c r="B84" s="18" t="s">
        <v>63</v>
      </c>
      <c r="C84" s="36" t="s">
        <v>13</v>
      </c>
      <c r="D84" s="117">
        <v>9755.1939552876884</v>
      </c>
      <c r="E84" s="76">
        <v>8480.0580000000009</v>
      </c>
      <c r="F84" s="391">
        <f t="shared" si="19"/>
        <v>18235.251955287691</v>
      </c>
      <c r="G84" s="164">
        <v>4899.866</v>
      </c>
      <c r="H84" s="207">
        <v>32130.543000000001</v>
      </c>
      <c r="I84" s="170"/>
      <c r="J84" s="391">
        <f t="shared" si="20"/>
        <v>32130.543000000001</v>
      </c>
      <c r="K84" s="221">
        <v>1429.3430000000001</v>
      </c>
      <c r="L84" s="123">
        <v>1270.989</v>
      </c>
      <c r="M84" s="123">
        <v>8.7349999999999994</v>
      </c>
      <c r="N84" s="123">
        <v>5479.6009999999997</v>
      </c>
      <c r="O84" s="20">
        <v>493.34800000000001</v>
      </c>
      <c r="P84" s="123">
        <v>7320.585</v>
      </c>
      <c r="Q84" s="21">
        <f t="shared" si="21"/>
        <v>71268.2619552877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53">
        <f t="shared" ref="D85:E86" si="22">+D75+D77+D79+D81+D83</f>
        <v>8.0853999999999999</v>
      </c>
      <c r="E85" s="53">
        <f t="shared" si="22"/>
        <v>9.1816999999999993</v>
      </c>
      <c r="F85" s="390">
        <f t="shared" si="19"/>
        <v>17.267099999999999</v>
      </c>
      <c r="G85" s="73">
        <f t="shared" ref="G85:H86" si="23">+G75+G77+G79+G81+G83</f>
        <v>4.9015000000000004</v>
      </c>
      <c r="H85" s="72">
        <f t="shared" si="23"/>
        <v>129.5487</v>
      </c>
      <c r="I85" s="66"/>
      <c r="J85" s="390">
        <f t="shared" si="20"/>
        <v>129.5487</v>
      </c>
      <c r="K85" s="72">
        <f t="shared" ref="K85:L86" si="24">+K75+K77+K79+K81+K83</f>
        <v>7.6111000000000004</v>
      </c>
      <c r="L85" s="53">
        <f t="shared" si="24"/>
        <v>2.8540999999999999</v>
      </c>
      <c r="M85" s="53">
        <f>+M75+M77+M79+M81+M83</f>
        <v>0.1028</v>
      </c>
      <c r="N85" s="53">
        <f t="shared" ref="N85:P86" si="25">+N75+N77+N79+N81+N83</f>
        <v>19.737860000000001</v>
      </c>
      <c r="O85" s="53">
        <f t="shared" si="25"/>
        <v>1.5903</v>
      </c>
      <c r="P85" s="53">
        <f t="shared" si="25"/>
        <v>12.539400000000001</v>
      </c>
      <c r="Q85" s="16">
        <f t="shared" si="21"/>
        <v>196.15286</v>
      </c>
      <c r="R85" s="25"/>
    </row>
    <row r="86" spans="1:18">
      <c r="A86" s="24"/>
      <c r="B86" s="400"/>
      <c r="C86" s="36" t="s">
        <v>13</v>
      </c>
      <c r="D86" s="123">
        <f t="shared" si="22"/>
        <v>12975.520120641535</v>
      </c>
      <c r="E86" s="123">
        <f t="shared" si="22"/>
        <v>12567.907000000001</v>
      </c>
      <c r="F86" s="391">
        <f t="shared" si="19"/>
        <v>25543.427120641536</v>
      </c>
      <c r="G86" s="176">
        <f t="shared" si="23"/>
        <v>7443.1030000000001</v>
      </c>
      <c r="H86" s="199">
        <f t="shared" si="23"/>
        <v>55835.074999999997</v>
      </c>
      <c r="I86" s="32"/>
      <c r="J86" s="391">
        <f t="shared" si="20"/>
        <v>55835.074999999997</v>
      </c>
      <c r="K86" s="199">
        <f t="shared" si="24"/>
        <v>7572.36</v>
      </c>
      <c r="L86" s="123">
        <f t="shared" si="24"/>
        <v>2643.4740000000002</v>
      </c>
      <c r="M86" s="123">
        <f>+M76+M78+M80+M82+M84</f>
        <v>59.780999999999999</v>
      </c>
      <c r="N86" s="123">
        <f t="shared" si="25"/>
        <v>14815.513999999999</v>
      </c>
      <c r="O86" s="123">
        <f t="shared" si="25"/>
        <v>1069.873</v>
      </c>
      <c r="P86" s="123">
        <f t="shared" si="25"/>
        <v>11725.487000000001</v>
      </c>
      <c r="Q86" s="21">
        <f t="shared" si="21"/>
        <v>126708.09412064153</v>
      </c>
      <c r="R86" s="25"/>
    </row>
    <row r="87" spans="1:18">
      <c r="A87" s="401" t="s">
        <v>64</v>
      </c>
      <c r="B87" s="402"/>
      <c r="C87" s="34" t="s">
        <v>11</v>
      </c>
      <c r="D87" s="116">
        <v>8.0799999999999997E-2</v>
      </c>
      <c r="E87" s="75">
        <v>0.8105</v>
      </c>
      <c r="F87" s="390">
        <f t="shared" si="19"/>
        <v>0.89129999999999998</v>
      </c>
      <c r="G87" s="167">
        <v>8.3975000000000009</v>
      </c>
      <c r="H87" s="206">
        <v>27.207799999999999</v>
      </c>
      <c r="I87" s="169"/>
      <c r="J87" s="390">
        <f t="shared" si="20"/>
        <v>27.207799999999999</v>
      </c>
      <c r="K87" s="220">
        <v>3.5550999999999999</v>
      </c>
      <c r="L87" s="53">
        <v>6.0453999999999999</v>
      </c>
      <c r="M87" s="53"/>
      <c r="N87" s="53">
        <v>0.1545</v>
      </c>
      <c r="O87" s="15">
        <v>0.1052</v>
      </c>
      <c r="P87" s="53">
        <v>0.63870000000000005</v>
      </c>
      <c r="Q87" s="16">
        <f t="shared" si="21"/>
        <v>46.995500000000007</v>
      </c>
      <c r="R87" s="25"/>
    </row>
    <row r="88" spans="1:18">
      <c r="A88" s="403"/>
      <c r="B88" s="404"/>
      <c r="C88" s="36" t="s">
        <v>13</v>
      </c>
      <c r="D88" s="118">
        <v>113.8620111500579</v>
      </c>
      <c r="E88" s="76">
        <v>793.95899999999995</v>
      </c>
      <c r="F88" s="391">
        <f t="shared" si="19"/>
        <v>907.82101115005787</v>
      </c>
      <c r="G88" s="164">
        <v>9030.6560000000009</v>
      </c>
      <c r="H88" s="207">
        <v>15629.703</v>
      </c>
      <c r="I88" s="170"/>
      <c r="J88" s="391">
        <f t="shared" si="20"/>
        <v>15629.703</v>
      </c>
      <c r="K88" s="221">
        <v>2307.6350000000002</v>
      </c>
      <c r="L88" s="123">
        <v>4157.0590000000002</v>
      </c>
      <c r="M88" s="123"/>
      <c r="N88" s="123">
        <v>163.779</v>
      </c>
      <c r="O88" s="20">
        <v>54.473999999999997</v>
      </c>
      <c r="P88" s="123">
        <v>516.52</v>
      </c>
      <c r="Q88" s="21">
        <f t="shared" si="21"/>
        <v>32767.647011150057</v>
      </c>
      <c r="R88" s="25"/>
    </row>
    <row r="89" spans="1:18">
      <c r="A89" s="401" t="s">
        <v>65</v>
      </c>
      <c r="B89" s="402"/>
      <c r="C89" s="34" t="s">
        <v>11</v>
      </c>
      <c r="D89" s="116"/>
      <c r="E89" s="75"/>
      <c r="F89" s="390">
        <f t="shared" si="19"/>
        <v>0</v>
      </c>
      <c r="G89" s="167"/>
      <c r="H89" s="206"/>
      <c r="I89" s="169"/>
      <c r="J89" s="390">
        <f t="shared" si="20"/>
        <v>0</v>
      </c>
      <c r="K89" s="220"/>
      <c r="L89" s="53">
        <v>0.3</v>
      </c>
      <c r="M89" s="53"/>
      <c r="N89" s="53"/>
      <c r="O89" s="15"/>
      <c r="P89" s="53"/>
      <c r="Q89" s="16">
        <f t="shared" si="21"/>
        <v>0.3</v>
      </c>
      <c r="R89" s="25"/>
    </row>
    <row r="90" spans="1:18">
      <c r="A90" s="403"/>
      <c r="B90" s="404"/>
      <c r="C90" s="36" t="s">
        <v>13</v>
      </c>
      <c r="D90" s="118"/>
      <c r="E90" s="76"/>
      <c r="F90" s="391">
        <f t="shared" si="19"/>
        <v>0</v>
      </c>
      <c r="G90" s="164"/>
      <c r="H90" s="207"/>
      <c r="I90" s="170"/>
      <c r="J90" s="391">
        <f t="shared" si="20"/>
        <v>0</v>
      </c>
      <c r="K90" s="221"/>
      <c r="L90" s="123">
        <v>94.5</v>
      </c>
      <c r="M90" s="123"/>
      <c r="N90" s="123"/>
      <c r="O90" s="20"/>
      <c r="P90" s="123"/>
      <c r="Q90" s="21">
        <f t="shared" si="21"/>
        <v>94.5</v>
      </c>
      <c r="R90" s="25"/>
    </row>
    <row r="91" spans="1:18">
      <c r="A91" s="401" t="s">
        <v>66</v>
      </c>
      <c r="B91" s="402"/>
      <c r="C91" s="34" t="s">
        <v>11</v>
      </c>
      <c r="D91" s="116">
        <v>1.6400000000000001E-2</v>
      </c>
      <c r="E91" s="75">
        <v>0.62560000000000004</v>
      </c>
      <c r="F91" s="390">
        <f t="shared" si="19"/>
        <v>0.64200000000000002</v>
      </c>
      <c r="G91" s="167">
        <v>1E-3</v>
      </c>
      <c r="H91" s="206">
        <v>9.1999999999999998E-3</v>
      </c>
      <c r="I91" s="169"/>
      <c r="J91" s="390">
        <f t="shared" si="20"/>
        <v>9.1999999999999998E-3</v>
      </c>
      <c r="K91" s="220"/>
      <c r="L91" s="53"/>
      <c r="M91" s="53"/>
      <c r="N91" s="53"/>
      <c r="O91" s="15"/>
      <c r="P91" s="53"/>
      <c r="Q91" s="16">
        <f t="shared" si="21"/>
        <v>0.6522</v>
      </c>
      <c r="R91" s="25"/>
    </row>
    <row r="92" spans="1:18">
      <c r="A92" s="403"/>
      <c r="B92" s="404"/>
      <c r="C92" s="36" t="s">
        <v>13</v>
      </c>
      <c r="D92" s="117">
        <v>61.467006019221586</v>
      </c>
      <c r="E92" s="76">
        <v>202.47300000000001</v>
      </c>
      <c r="F92" s="391">
        <f t="shared" si="19"/>
        <v>263.94000601922158</v>
      </c>
      <c r="G92" s="164">
        <v>3.4969999999999999</v>
      </c>
      <c r="H92" s="207">
        <v>14.28</v>
      </c>
      <c r="I92" s="170"/>
      <c r="J92" s="391">
        <f t="shared" si="20"/>
        <v>14.28</v>
      </c>
      <c r="K92" s="221"/>
      <c r="L92" s="123"/>
      <c r="M92" s="123"/>
      <c r="N92" s="123"/>
      <c r="O92" s="20"/>
      <c r="P92" s="123"/>
      <c r="Q92" s="21">
        <f t="shared" si="21"/>
        <v>281.71700601922157</v>
      </c>
      <c r="R92" s="25"/>
    </row>
    <row r="93" spans="1:18">
      <c r="A93" s="401" t="s">
        <v>67</v>
      </c>
      <c r="B93" s="402"/>
      <c r="C93" s="34" t="s">
        <v>11</v>
      </c>
      <c r="D93" s="116">
        <v>7.4999999999999997E-3</v>
      </c>
      <c r="E93" s="75">
        <v>1</v>
      </c>
      <c r="F93" s="390">
        <f t="shared" si="19"/>
        <v>1.0075000000000001</v>
      </c>
      <c r="G93" s="167">
        <v>3.3E-3</v>
      </c>
      <c r="H93" s="206">
        <v>0.04</v>
      </c>
      <c r="I93" s="169"/>
      <c r="J93" s="390">
        <f t="shared" si="20"/>
        <v>0.04</v>
      </c>
      <c r="K93" s="220"/>
      <c r="L93" s="53">
        <v>3.8300000000000001E-2</v>
      </c>
      <c r="M93" s="53"/>
      <c r="N93" s="53"/>
      <c r="O93" s="15"/>
      <c r="P93" s="53"/>
      <c r="Q93" s="16">
        <f t="shared" si="21"/>
        <v>1.0891000000000002</v>
      </c>
      <c r="R93" s="25"/>
    </row>
    <row r="94" spans="1:18">
      <c r="A94" s="403"/>
      <c r="B94" s="404"/>
      <c r="C94" s="36" t="s">
        <v>13</v>
      </c>
      <c r="D94" s="117">
        <v>56.227505506137952</v>
      </c>
      <c r="E94" s="76">
        <v>1083.3900000000001</v>
      </c>
      <c r="F94" s="391">
        <f t="shared" si="19"/>
        <v>1139.6175055061381</v>
      </c>
      <c r="G94" s="164">
        <v>108.682</v>
      </c>
      <c r="H94" s="207">
        <v>93.974999999999994</v>
      </c>
      <c r="I94" s="170"/>
      <c r="J94" s="391">
        <f t="shared" si="20"/>
        <v>93.974999999999994</v>
      </c>
      <c r="K94" s="221"/>
      <c r="L94" s="123">
        <v>80.891999999999996</v>
      </c>
      <c r="M94" s="123"/>
      <c r="N94" s="123"/>
      <c r="O94" s="20"/>
      <c r="P94" s="123"/>
      <c r="Q94" s="21">
        <f t="shared" si="21"/>
        <v>1423.166505506138</v>
      </c>
      <c r="R94" s="25"/>
    </row>
    <row r="95" spans="1:18">
      <c r="A95" s="401" t="s">
        <v>68</v>
      </c>
      <c r="B95" s="402"/>
      <c r="C95" s="34" t="s">
        <v>11</v>
      </c>
      <c r="D95" s="116">
        <v>2.1000000000000001E-2</v>
      </c>
      <c r="E95" s="75"/>
      <c r="F95" s="390">
        <f t="shared" si="19"/>
        <v>2.1000000000000001E-2</v>
      </c>
      <c r="G95" s="167"/>
      <c r="H95" s="206">
        <v>0.06</v>
      </c>
      <c r="I95" s="169"/>
      <c r="J95" s="390">
        <f t="shared" si="20"/>
        <v>0.06</v>
      </c>
      <c r="K95" s="220"/>
      <c r="L95" s="53">
        <v>1.4910000000000001</v>
      </c>
      <c r="M95" s="53"/>
      <c r="N95" s="53"/>
      <c r="O95" s="15"/>
      <c r="P95" s="53"/>
      <c r="Q95" s="16">
        <f t="shared" si="21"/>
        <v>1.5720000000000001</v>
      </c>
      <c r="R95" s="25"/>
    </row>
    <row r="96" spans="1:18">
      <c r="A96" s="403"/>
      <c r="B96" s="404"/>
      <c r="C96" s="36" t="s">
        <v>13</v>
      </c>
      <c r="D96" s="118">
        <v>15.435001511488851</v>
      </c>
      <c r="E96" s="76"/>
      <c r="F96" s="391">
        <f t="shared" si="19"/>
        <v>15.435001511488851</v>
      </c>
      <c r="G96" s="164"/>
      <c r="H96" s="207">
        <v>19.53</v>
      </c>
      <c r="I96" s="170"/>
      <c r="J96" s="391">
        <f t="shared" si="20"/>
        <v>19.53</v>
      </c>
      <c r="K96" s="221"/>
      <c r="L96" s="123">
        <v>952.56100000000004</v>
      </c>
      <c r="M96" s="123"/>
      <c r="N96" s="123"/>
      <c r="O96" s="20"/>
      <c r="P96" s="123"/>
      <c r="Q96" s="21">
        <f t="shared" si="21"/>
        <v>987.52600151148886</v>
      </c>
      <c r="R96" s="25"/>
    </row>
    <row r="97" spans="1:18">
      <c r="A97" s="401" t="s">
        <v>69</v>
      </c>
      <c r="B97" s="402"/>
      <c r="C97" s="34" t="s">
        <v>11</v>
      </c>
      <c r="D97" s="116">
        <v>3.5999999999999997E-2</v>
      </c>
      <c r="E97" s="75"/>
      <c r="F97" s="390">
        <f t="shared" si="19"/>
        <v>3.5999999999999997E-2</v>
      </c>
      <c r="G97" s="167"/>
      <c r="H97" s="206"/>
      <c r="I97" s="169"/>
      <c r="J97" s="390">
        <f t="shared" si="20"/>
        <v>0</v>
      </c>
      <c r="K97" s="220"/>
      <c r="L97" s="53">
        <v>-2E-3</v>
      </c>
      <c r="M97" s="53"/>
      <c r="N97" s="53"/>
      <c r="O97" s="15"/>
      <c r="P97" s="53"/>
      <c r="Q97" s="16">
        <f t="shared" si="21"/>
        <v>3.3999999999999996E-2</v>
      </c>
      <c r="R97" s="25"/>
    </row>
    <row r="98" spans="1:18">
      <c r="A98" s="403"/>
      <c r="B98" s="404"/>
      <c r="C98" s="36" t="s">
        <v>13</v>
      </c>
      <c r="D98" s="117">
        <v>13.230001295561872</v>
      </c>
      <c r="E98" s="76"/>
      <c r="F98" s="391">
        <f t="shared" si="19"/>
        <v>13.230001295561872</v>
      </c>
      <c r="G98" s="164"/>
      <c r="H98" s="207"/>
      <c r="I98" s="170"/>
      <c r="J98" s="391">
        <f t="shared" si="20"/>
        <v>0</v>
      </c>
      <c r="K98" s="221"/>
      <c r="L98" s="123">
        <v>-1.575</v>
      </c>
      <c r="M98" s="123"/>
      <c r="N98" s="123"/>
      <c r="O98" s="20"/>
      <c r="P98" s="123"/>
      <c r="Q98" s="21">
        <f t="shared" si="21"/>
        <v>11.655001295561872</v>
      </c>
      <c r="R98" s="25"/>
    </row>
    <row r="99" spans="1:18">
      <c r="A99" s="401" t="s">
        <v>70</v>
      </c>
      <c r="B99" s="402"/>
      <c r="C99" s="34" t="s">
        <v>11</v>
      </c>
      <c r="D99" s="116">
        <v>4.7299699999999998</v>
      </c>
      <c r="E99" s="75">
        <v>1209.98883</v>
      </c>
      <c r="F99" s="390">
        <f t="shared" si="19"/>
        <v>1214.7188000000001</v>
      </c>
      <c r="G99" s="167">
        <v>13.2301</v>
      </c>
      <c r="H99" s="206">
        <v>91.993099999999998</v>
      </c>
      <c r="I99" s="169"/>
      <c r="J99" s="390">
        <f t="shared" si="20"/>
        <v>91.993099999999998</v>
      </c>
      <c r="K99" s="220">
        <v>20.8934</v>
      </c>
      <c r="L99" s="53">
        <v>4.6433999999999997</v>
      </c>
      <c r="M99" s="53">
        <v>0.20860000000000001</v>
      </c>
      <c r="N99" s="53">
        <v>13.749599999999999</v>
      </c>
      <c r="O99" s="15">
        <v>1.9590000000000001</v>
      </c>
      <c r="P99" s="53">
        <v>4.3682999999999996</v>
      </c>
      <c r="Q99" s="16">
        <f t="shared" si="21"/>
        <v>1365.7643</v>
      </c>
      <c r="R99" s="25"/>
    </row>
    <row r="100" spans="1:18">
      <c r="A100" s="403"/>
      <c r="B100" s="404"/>
      <c r="C100" s="36" t="s">
        <v>13</v>
      </c>
      <c r="D100" s="117">
        <v>14933.632762391786</v>
      </c>
      <c r="E100" s="76">
        <v>425094.27399999998</v>
      </c>
      <c r="F100" s="391">
        <f t="shared" si="19"/>
        <v>440027.90676239174</v>
      </c>
      <c r="G100" s="164">
        <v>7614.7529999999997</v>
      </c>
      <c r="H100" s="207">
        <v>34130.097999999998</v>
      </c>
      <c r="I100" s="170"/>
      <c r="J100" s="391">
        <f t="shared" si="20"/>
        <v>34130.097999999998</v>
      </c>
      <c r="K100" s="221">
        <v>6780.8410000000003</v>
      </c>
      <c r="L100" s="123">
        <v>2416.6550000000002</v>
      </c>
      <c r="M100" s="123">
        <v>55.823999999999998</v>
      </c>
      <c r="N100" s="123">
        <v>8613.5380000000005</v>
      </c>
      <c r="O100" s="20">
        <v>1545.268</v>
      </c>
      <c r="P100" s="123">
        <v>5101.4229999999998</v>
      </c>
      <c r="Q100" s="21">
        <f t="shared" si="21"/>
        <v>506286.30676239182</v>
      </c>
      <c r="R100" s="25"/>
    </row>
    <row r="101" spans="1:18">
      <c r="A101" s="405" t="s">
        <v>71</v>
      </c>
      <c r="B101" s="406"/>
      <c r="C101" s="34" t="s">
        <v>11</v>
      </c>
      <c r="D101" s="53">
        <f>+D8+D10+D22+D28+D36+D38+D40+D42+D44+D46+D48+D50+D52+D58+D73+D85+D87+D89+D91+D93+D95+D97+D99</f>
        <v>441.28796999999997</v>
      </c>
      <c r="E101" s="53">
        <f>+E8+E10+E22+E28+E36+E38+E40+E42+E44+E46+E48+E50+E52+E58+E73+E85+E87+E89+E91+E93+E95+E97+E99</f>
        <v>1627.95183</v>
      </c>
      <c r="F101" s="390">
        <f t="shared" si="19"/>
        <v>2069.2397999999998</v>
      </c>
      <c r="G101" s="73">
        <f>+G8+G10+G22+G28+G36+G38+G40+G42+G44+G46+G48+G50+G52+G58+G73+G85+G87+G89+G91+G93+G95+G97+G99</f>
        <v>1646.1998000000001</v>
      </c>
      <c r="H101" s="72">
        <f>+H8+H10+H22+H28+H36+H38+H40+H42+H44+H46+H48+H50+H52+H58+H73+H85+H87+H89+H91+H93+H95+H97+H99</f>
        <v>6225.987900000001</v>
      </c>
      <c r="I101" s="66"/>
      <c r="J101" s="390">
        <f t="shared" si="20"/>
        <v>6225.987900000001</v>
      </c>
      <c r="K101" s="72">
        <f t="shared" ref="K101:P102" si="26">+K8+K10+K22+K28+K36+K38+K40+K42+K44+K46+K48+K50+K52+K58+K73+K85+K87+K89+K91+K93+K95+K97+K99</f>
        <v>1799.0810999999999</v>
      </c>
      <c r="L101" s="53">
        <f t="shared" si="26"/>
        <v>176.90127000000001</v>
      </c>
      <c r="M101" s="53">
        <f t="shared" si="26"/>
        <v>11.919400000000001</v>
      </c>
      <c r="N101" s="53">
        <f t="shared" si="26"/>
        <v>39.711759999999998</v>
      </c>
      <c r="O101" s="53">
        <f t="shared" si="26"/>
        <v>4.2991999999999999</v>
      </c>
      <c r="P101" s="53">
        <f t="shared" si="26"/>
        <v>23.370889999999996</v>
      </c>
      <c r="Q101" s="16">
        <f t="shared" si="21"/>
        <v>11996.711120000002</v>
      </c>
      <c r="R101" s="25"/>
    </row>
    <row r="102" spans="1:18">
      <c r="A102" s="407"/>
      <c r="B102" s="408"/>
      <c r="C102" s="36" t="s">
        <v>13</v>
      </c>
      <c r="D102" s="123">
        <f>+D9+D11+D23+D29+D37+D39+D41+D43+D45+D47+D49+D51+D53+D59+D74+D86+D88+D90+D92+D94+D96+D98+D100</f>
        <v>348879.20396436506</v>
      </c>
      <c r="E102" s="123">
        <f>+E9+E11+E23+E29+E37+E39+E41+E43+E45+E47+E49+E51+E53+E59+E74+E86+E88+E90+E92+E94+E96+E98+E100</f>
        <v>758021.29100000008</v>
      </c>
      <c r="F102" s="391">
        <f t="shared" si="19"/>
        <v>1106900.4949643651</v>
      </c>
      <c r="G102" s="176">
        <f>+G9+G11+G23+G29+G37+G39+G41+G43+G45+G47+G49+G51+G53+G59+G74+G86+G88+G90+G92+G94+G96+G98+G100</f>
        <v>615453.88500000001</v>
      </c>
      <c r="H102" s="199">
        <f>+H9+H11+H23+H29+H37+H39+H41+H43+H45+H47+H49+H51+H53+H59+H74+H86+H88+H90+H92+H94+H96+H98+H100</f>
        <v>1073639.743</v>
      </c>
      <c r="I102" s="32"/>
      <c r="J102" s="391">
        <f t="shared" si="20"/>
        <v>1073639.743</v>
      </c>
      <c r="K102" s="199">
        <f t="shared" si="26"/>
        <v>183979.00400000002</v>
      </c>
      <c r="L102" s="123">
        <f t="shared" si="26"/>
        <v>69557.656000000017</v>
      </c>
      <c r="M102" s="123">
        <f t="shared" si="26"/>
        <v>3923.8539999999998</v>
      </c>
      <c r="N102" s="123">
        <f t="shared" si="26"/>
        <v>25740.865999999998</v>
      </c>
      <c r="O102" s="123">
        <f t="shared" si="26"/>
        <v>2849.5879999999997</v>
      </c>
      <c r="P102" s="123">
        <f t="shared" si="26"/>
        <v>19565.948</v>
      </c>
      <c r="Q102" s="21">
        <f t="shared" si="21"/>
        <v>3101611.0389643651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116"/>
      <c r="E103" s="75"/>
      <c r="F103" s="390">
        <f t="shared" si="19"/>
        <v>0</v>
      </c>
      <c r="G103" s="167">
        <v>0</v>
      </c>
      <c r="H103" s="206"/>
      <c r="I103" s="169"/>
      <c r="J103" s="390">
        <f t="shared" si="20"/>
        <v>0</v>
      </c>
      <c r="K103" s="220"/>
      <c r="L103" s="53"/>
      <c r="M103" s="53"/>
      <c r="N103" s="53"/>
      <c r="O103" s="15"/>
      <c r="P103" s="53"/>
      <c r="Q103" s="16">
        <f t="shared" si="21"/>
        <v>0</v>
      </c>
      <c r="R103" s="25"/>
    </row>
    <row r="104" spans="1:18">
      <c r="A104" s="12" t="s">
        <v>0</v>
      </c>
      <c r="B104" s="397"/>
      <c r="C104" s="36" t="s">
        <v>13</v>
      </c>
      <c r="D104" s="118"/>
      <c r="E104" s="76"/>
      <c r="F104" s="391">
        <f t="shared" si="19"/>
        <v>0</v>
      </c>
      <c r="G104" s="164">
        <v>966</v>
      </c>
      <c r="H104" s="207"/>
      <c r="I104" s="170"/>
      <c r="J104" s="391">
        <f t="shared" si="20"/>
        <v>0</v>
      </c>
      <c r="K104" s="221"/>
      <c r="L104" s="123"/>
      <c r="M104" s="123"/>
      <c r="N104" s="123"/>
      <c r="O104" s="20"/>
      <c r="P104" s="123"/>
      <c r="Q104" s="21">
        <f t="shared" si="21"/>
        <v>966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116">
        <v>2.5453999999999999</v>
      </c>
      <c r="E105" s="75">
        <v>0.91720000000000002</v>
      </c>
      <c r="F105" s="390">
        <f t="shared" si="19"/>
        <v>3.4626000000000001</v>
      </c>
      <c r="G105" s="167">
        <v>18.683399999999999</v>
      </c>
      <c r="H105" s="206">
        <v>48.4848</v>
      </c>
      <c r="I105" s="169"/>
      <c r="J105" s="390">
        <f t="shared" si="20"/>
        <v>48.4848</v>
      </c>
      <c r="K105" s="220">
        <v>18.3353</v>
      </c>
      <c r="L105" s="53">
        <v>25.592500000000001</v>
      </c>
      <c r="M105" s="53"/>
      <c r="N105" s="53">
        <v>9.4799999999999995E-2</v>
      </c>
      <c r="O105" s="15">
        <v>17.498799999999999</v>
      </c>
      <c r="P105" s="53">
        <v>1.0465</v>
      </c>
      <c r="Q105" s="16">
        <f t="shared" si="21"/>
        <v>133.1987</v>
      </c>
      <c r="R105" s="25"/>
    </row>
    <row r="106" spans="1:18">
      <c r="A106" s="17" t="s">
        <v>0</v>
      </c>
      <c r="B106" s="397"/>
      <c r="C106" s="36" t="s">
        <v>13</v>
      </c>
      <c r="D106" s="117">
        <v>1636.8766602928786</v>
      </c>
      <c r="E106" s="76">
        <v>512.30700000000002</v>
      </c>
      <c r="F106" s="391">
        <f t="shared" si="19"/>
        <v>2149.1836602928788</v>
      </c>
      <c r="G106" s="164">
        <v>11090.343000000001</v>
      </c>
      <c r="H106" s="207">
        <v>16254.927</v>
      </c>
      <c r="I106" s="170"/>
      <c r="J106" s="391">
        <f t="shared" si="20"/>
        <v>16254.927</v>
      </c>
      <c r="K106" s="221">
        <v>6993.9530000000004</v>
      </c>
      <c r="L106" s="123">
        <v>12364.02</v>
      </c>
      <c r="M106" s="123"/>
      <c r="N106" s="123">
        <v>30.946000000000002</v>
      </c>
      <c r="O106" s="20">
        <v>6883.6120000000001</v>
      </c>
      <c r="P106" s="123">
        <v>463.29500000000002</v>
      </c>
      <c r="Q106" s="21">
        <f t="shared" si="21"/>
        <v>56230.279660292887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116">
        <v>1.5342</v>
      </c>
      <c r="E107" s="75">
        <v>423.76889999999997</v>
      </c>
      <c r="F107" s="390">
        <f t="shared" si="19"/>
        <v>425.30309999999997</v>
      </c>
      <c r="G107" s="167">
        <v>52.780900000000003</v>
      </c>
      <c r="H107" s="206">
        <v>1444.123</v>
      </c>
      <c r="I107" s="169"/>
      <c r="J107" s="390">
        <f t="shared" si="20"/>
        <v>1444.123</v>
      </c>
      <c r="K107" s="220">
        <v>179.4659</v>
      </c>
      <c r="L107" s="53">
        <v>8.2359000000000009</v>
      </c>
      <c r="M107" s="53"/>
      <c r="N107" s="53">
        <v>9.5699999999999993E-2</v>
      </c>
      <c r="O107" s="15"/>
      <c r="P107" s="53"/>
      <c r="Q107" s="16">
        <f t="shared" si="21"/>
        <v>2110.0045</v>
      </c>
      <c r="R107" s="25"/>
    </row>
    <row r="108" spans="1:18">
      <c r="A108" s="17"/>
      <c r="B108" s="397"/>
      <c r="C108" s="36" t="s">
        <v>13</v>
      </c>
      <c r="D108" s="117">
        <v>716.11057012588515</v>
      </c>
      <c r="E108" s="76">
        <v>111508.624</v>
      </c>
      <c r="F108" s="391">
        <f t="shared" si="19"/>
        <v>112224.73457012587</v>
      </c>
      <c r="G108" s="164">
        <v>20881.888999999999</v>
      </c>
      <c r="H108" s="207">
        <v>395791.391</v>
      </c>
      <c r="I108" s="170"/>
      <c r="J108" s="391">
        <f t="shared" si="20"/>
        <v>395791.391</v>
      </c>
      <c r="K108" s="221">
        <v>48714.845000000001</v>
      </c>
      <c r="L108" s="123">
        <v>2266.9090000000001</v>
      </c>
      <c r="M108" s="123"/>
      <c r="N108" s="123">
        <v>12.936999999999999</v>
      </c>
      <c r="O108" s="20"/>
      <c r="P108" s="123"/>
      <c r="Q108" s="21">
        <f t="shared" si="21"/>
        <v>579892.70557012584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116">
        <v>1.5E-3</v>
      </c>
      <c r="E109" s="75">
        <v>9.5899999999999999E-2</v>
      </c>
      <c r="F109" s="390">
        <f t="shared" si="19"/>
        <v>9.74E-2</v>
      </c>
      <c r="G109" s="167">
        <v>8.3999999999999995E-3</v>
      </c>
      <c r="H109" s="206">
        <v>1.4756</v>
      </c>
      <c r="I109" s="169"/>
      <c r="J109" s="390">
        <f t="shared" si="20"/>
        <v>1.4756</v>
      </c>
      <c r="K109" s="220">
        <v>4.0000000000000001E-3</v>
      </c>
      <c r="L109" s="53">
        <v>2.7099999999999999E-2</v>
      </c>
      <c r="M109" s="53"/>
      <c r="N109" s="53"/>
      <c r="O109" s="15"/>
      <c r="P109" s="53">
        <v>0.29880000000000001</v>
      </c>
      <c r="Q109" s="16">
        <f t="shared" si="21"/>
        <v>1.9112999999999998</v>
      </c>
      <c r="R109" s="25"/>
    </row>
    <row r="110" spans="1:18">
      <c r="A110" s="17"/>
      <c r="B110" s="397"/>
      <c r="C110" s="36" t="s">
        <v>13</v>
      </c>
      <c r="D110" s="117">
        <v>7.8750007711677812</v>
      </c>
      <c r="E110" s="76">
        <v>136.952</v>
      </c>
      <c r="F110" s="391">
        <f t="shared" si="19"/>
        <v>144.82700077116777</v>
      </c>
      <c r="G110" s="164">
        <v>133.15199999999999</v>
      </c>
      <c r="H110" s="207">
        <v>1078.9449999999999</v>
      </c>
      <c r="I110" s="170"/>
      <c r="J110" s="391">
        <f t="shared" si="20"/>
        <v>1078.9449999999999</v>
      </c>
      <c r="K110" s="221">
        <v>4.4889999999999999</v>
      </c>
      <c r="L110" s="123">
        <v>16.364999999999998</v>
      </c>
      <c r="M110" s="123"/>
      <c r="N110" s="123"/>
      <c r="O110" s="20"/>
      <c r="P110" s="123">
        <v>177.1</v>
      </c>
      <c r="Q110" s="21">
        <f t="shared" si="21"/>
        <v>1554.8780007711678</v>
      </c>
      <c r="R110" s="25"/>
    </row>
    <row r="111" spans="1:18">
      <c r="A111" s="17"/>
      <c r="B111" s="396" t="s">
        <v>78</v>
      </c>
      <c r="C111" s="34" t="s">
        <v>11</v>
      </c>
      <c r="D111" s="116">
        <v>0.63770000000000004</v>
      </c>
      <c r="E111" s="75">
        <v>0.76570000000000005</v>
      </c>
      <c r="F111" s="390">
        <f t="shared" si="19"/>
        <v>1.4034</v>
      </c>
      <c r="G111" s="167">
        <v>0.35499999999999998</v>
      </c>
      <c r="H111" s="206">
        <v>0.88</v>
      </c>
      <c r="I111" s="169"/>
      <c r="J111" s="390">
        <f t="shared" si="20"/>
        <v>0.88</v>
      </c>
      <c r="K111" s="220">
        <v>0.24329999999999999</v>
      </c>
      <c r="L111" s="53">
        <v>0.15609999999999999</v>
      </c>
      <c r="M111" s="53">
        <v>0.3911</v>
      </c>
      <c r="N111" s="53">
        <v>0.84230000000000005</v>
      </c>
      <c r="O111" s="15"/>
      <c r="P111" s="53">
        <v>1.3949</v>
      </c>
      <c r="Q111" s="16">
        <f t="shared" si="21"/>
        <v>5.6660999999999992</v>
      </c>
      <c r="R111" s="25"/>
    </row>
    <row r="112" spans="1:18">
      <c r="A112" s="17"/>
      <c r="B112" s="397"/>
      <c r="C112" s="36" t="s">
        <v>13</v>
      </c>
      <c r="D112" s="117">
        <v>1517.4233985952915</v>
      </c>
      <c r="E112" s="76">
        <v>661.76400000000001</v>
      </c>
      <c r="F112" s="391">
        <f t="shared" si="19"/>
        <v>2179.1873985952916</v>
      </c>
      <c r="G112" s="164">
        <v>273.53699999999998</v>
      </c>
      <c r="H112" s="207">
        <v>1147.116</v>
      </c>
      <c r="I112" s="170"/>
      <c r="J112" s="391">
        <f t="shared" si="20"/>
        <v>1147.116</v>
      </c>
      <c r="K112" s="221">
        <v>139.965</v>
      </c>
      <c r="L112" s="123">
        <v>60.42</v>
      </c>
      <c r="M112" s="123">
        <v>63.682000000000002</v>
      </c>
      <c r="N112" s="123">
        <v>427.19799999999998</v>
      </c>
      <c r="O112" s="20"/>
      <c r="P112" s="123">
        <v>887.55499999999995</v>
      </c>
      <c r="Q112" s="21">
        <f t="shared" si="21"/>
        <v>5178.6603985952916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116"/>
      <c r="E113" s="75"/>
      <c r="F113" s="390">
        <f t="shared" si="19"/>
        <v>0</v>
      </c>
      <c r="G113" s="167"/>
      <c r="H113" s="206"/>
      <c r="I113" s="169"/>
      <c r="J113" s="390">
        <f t="shared" si="20"/>
        <v>0</v>
      </c>
      <c r="K113" s="220"/>
      <c r="L113" s="53"/>
      <c r="M113" s="53"/>
      <c r="N113" s="53"/>
      <c r="O113" s="15"/>
      <c r="P113" s="53"/>
      <c r="Q113" s="16">
        <f t="shared" si="21"/>
        <v>0</v>
      </c>
      <c r="R113" s="25"/>
    </row>
    <row r="114" spans="1:18">
      <c r="A114" s="17"/>
      <c r="B114" s="397"/>
      <c r="C114" s="36" t="s">
        <v>13</v>
      </c>
      <c r="D114" s="118"/>
      <c r="E114" s="76"/>
      <c r="F114" s="391">
        <f t="shared" si="19"/>
        <v>0</v>
      </c>
      <c r="G114" s="164"/>
      <c r="H114" s="207"/>
      <c r="I114" s="170"/>
      <c r="J114" s="391">
        <f t="shared" si="20"/>
        <v>0</v>
      </c>
      <c r="K114" s="221"/>
      <c r="L114" s="123"/>
      <c r="M114" s="123"/>
      <c r="N114" s="123"/>
      <c r="O114" s="20"/>
      <c r="P114" s="123"/>
      <c r="Q114" s="21">
        <f t="shared" si="21"/>
        <v>0</v>
      </c>
      <c r="R114" s="25"/>
    </row>
    <row r="115" spans="1:18">
      <c r="A115" s="17"/>
      <c r="B115" s="396" t="s">
        <v>81</v>
      </c>
      <c r="C115" s="34" t="s">
        <v>11</v>
      </c>
      <c r="D115" s="116">
        <v>2E-3</v>
      </c>
      <c r="E115" s="75">
        <v>7.5899999999999995E-2</v>
      </c>
      <c r="F115" s="390">
        <f t="shared" si="19"/>
        <v>7.7899999999999997E-2</v>
      </c>
      <c r="G115" s="167">
        <v>0.17080000000000001</v>
      </c>
      <c r="H115" s="206">
        <v>12.8254</v>
      </c>
      <c r="I115" s="169"/>
      <c r="J115" s="390">
        <f t="shared" si="20"/>
        <v>12.8254</v>
      </c>
      <c r="K115" s="220"/>
      <c r="L115" s="53"/>
      <c r="M115" s="53"/>
      <c r="N115" s="53"/>
      <c r="O115" s="15"/>
      <c r="P115" s="53"/>
      <c r="Q115" s="16">
        <f t="shared" si="21"/>
        <v>13.0741</v>
      </c>
      <c r="R115" s="25"/>
    </row>
    <row r="116" spans="1:18">
      <c r="A116" s="17"/>
      <c r="B116" s="397"/>
      <c r="C116" s="36" t="s">
        <v>13</v>
      </c>
      <c r="D116" s="117">
        <v>2.6250002570559272</v>
      </c>
      <c r="E116" s="76">
        <v>121.30800000000001</v>
      </c>
      <c r="F116" s="391">
        <f t="shared" si="19"/>
        <v>123.93300025705594</v>
      </c>
      <c r="G116" s="164">
        <v>175.47200000000001</v>
      </c>
      <c r="H116" s="207">
        <v>29333.314999999999</v>
      </c>
      <c r="I116" s="170"/>
      <c r="J116" s="391">
        <f t="shared" si="20"/>
        <v>29333.314999999999</v>
      </c>
      <c r="K116" s="221"/>
      <c r="L116" s="123"/>
      <c r="M116" s="123"/>
      <c r="N116" s="123"/>
      <c r="O116" s="20"/>
      <c r="P116" s="123"/>
      <c r="Q116" s="21">
        <f t="shared" si="21"/>
        <v>29632.720000257053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116">
        <v>3.4750000000000003E-2</v>
      </c>
      <c r="E117" s="75">
        <v>0.13200000000000001</v>
      </c>
      <c r="F117" s="390">
        <f t="shared" si="19"/>
        <v>0.16675000000000001</v>
      </c>
      <c r="G117" s="167">
        <v>0.02</v>
      </c>
      <c r="H117" s="206">
        <v>4.2668999999999997</v>
      </c>
      <c r="I117" s="169"/>
      <c r="J117" s="390">
        <f t="shared" si="20"/>
        <v>4.2668999999999997</v>
      </c>
      <c r="K117" s="220">
        <v>1.08</v>
      </c>
      <c r="L117" s="53"/>
      <c r="M117" s="53"/>
      <c r="N117" s="53"/>
      <c r="O117" s="15"/>
      <c r="P117" s="53"/>
      <c r="Q117" s="16">
        <f t="shared" si="21"/>
        <v>5.5336499999999997</v>
      </c>
      <c r="R117" s="25"/>
    </row>
    <row r="118" spans="1:18">
      <c r="A118" s="17"/>
      <c r="B118" s="397"/>
      <c r="C118" s="36" t="s">
        <v>13</v>
      </c>
      <c r="D118" s="117">
        <v>74.287507274682739</v>
      </c>
      <c r="E118" s="76">
        <v>55.44</v>
      </c>
      <c r="F118" s="391">
        <f t="shared" si="19"/>
        <v>129.72750727468275</v>
      </c>
      <c r="G118" s="164">
        <v>23.1</v>
      </c>
      <c r="H118" s="207">
        <v>4641.143</v>
      </c>
      <c r="I118" s="170"/>
      <c r="J118" s="391">
        <f t="shared" si="20"/>
        <v>4641.143</v>
      </c>
      <c r="K118" s="221">
        <v>75.599999999999994</v>
      </c>
      <c r="L118" s="123"/>
      <c r="M118" s="123"/>
      <c r="N118" s="123"/>
      <c r="O118" s="20"/>
      <c r="P118" s="123"/>
      <c r="Q118" s="21">
        <f t="shared" si="21"/>
        <v>4869.5705072746832</v>
      </c>
      <c r="R118" s="25"/>
    </row>
    <row r="119" spans="1:18">
      <c r="A119" s="17"/>
      <c r="B119" s="396" t="s">
        <v>84</v>
      </c>
      <c r="C119" s="34" t="s">
        <v>11</v>
      </c>
      <c r="D119" s="116">
        <v>9.8989999999999991</v>
      </c>
      <c r="E119" s="75">
        <v>0.27089999999999997</v>
      </c>
      <c r="F119" s="390">
        <f t="shared" si="19"/>
        <v>10.169899999999998</v>
      </c>
      <c r="G119" s="167">
        <v>1.1181000000000001</v>
      </c>
      <c r="H119" s="206">
        <v>3.4070999999999998</v>
      </c>
      <c r="I119" s="169"/>
      <c r="J119" s="390">
        <f t="shared" si="20"/>
        <v>3.4070999999999998</v>
      </c>
      <c r="K119" s="220">
        <v>7.4999999999999997E-2</v>
      </c>
      <c r="L119" s="53">
        <v>5.5975000000000001</v>
      </c>
      <c r="M119" s="53">
        <v>8.2314000000000007</v>
      </c>
      <c r="N119" s="53">
        <v>0.45810000000000001</v>
      </c>
      <c r="O119" s="15"/>
      <c r="P119" s="53"/>
      <c r="Q119" s="16">
        <f t="shared" si="21"/>
        <v>29.057099999999998</v>
      </c>
      <c r="R119" s="25"/>
    </row>
    <row r="120" spans="1:18">
      <c r="A120" s="17"/>
      <c r="B120" s="397"/>
      <c r="C120" s="36" t="s">
        <v>13</v>
      </c>
      <c r="D120" s="117">
        <v>5581.1180465368889</v>
      </c>
      <c r="E120" s="76">
        <v>151.333</v>
      </c>
      <c r="F120" s="391">
        <f t="shared" si="19"/>
        <v>5732.4510465368885</v>
      </c>
      <c r="G120" s="164">
        <v>1952.191</v>
      </c>
      <c r="H120" s="207">
        <v>2137.5169999999998</v>
      </c>
      <c r="I120" s="170"/>
      <c r="J120" s="391">
        <f t="shared" si="20"/>
        <v>2137.5169999999998</v>
      </c>
      <c r="K120" s="221">
        <v>51.19</v>
      </c>
      <c r="L120" s="123">
        <v>2736.4259999999999</v>
      </c>
      <c r="M120" s="123">
        <v>14092.248</v>
      </c>
      <c r="N120" s="123">
        <v>606.12199999999996</v>
      </c>
      <c r="O120" s="20"/>
      <c r="P120" s="123"/>
      <c r="Q120" s="21">
        <f t="shared" si="21"/>
        <v>27308.145046536887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116">
        <v>1.7273000000000001</v>
      </c>
      <c r="E121" s="75">
        <v>1.83E-2</v>
      </c>
      <c r="F121" s="390">
        <f t="shared" si="19"/>
        <v>1.7456</v>
      </c>
      <c r="G121" s="167">
        <v>0.33389999999999997</v>
      </c>
      <c r="H121" s="206">
        <v>4.8498999999999999</v>
      </c>
      <c r="I121" s="169"/>
      <c r="J121" s="390">
        <f t="shared" si="20"/>
        <v>4.8498999999999999</v>
      </c>
      <c r="K121" s="220">
        <v>0.52900000000000003</v>
      </c>
      <c r="L121" s="53">
        <v>0.78569999999999995</v>
      </c>
      <c r="M121" s="53">
        <v>0.4264</v>
      </c>
      <c r="N121" s="53">
        <v>8.0000000000000002E-3</v>
      </c>
      <c r="O121" s="15">
        <v>0.1812</v>
      </c>
      <c r="P121" s="53">
        <v>0.48670000000000002</v>
      </c>
      <c r="Q121" s="16">
        <f t="shared" si="21"/>
        <v>9.3463999999999992</v>
      </c>
      <c r="R121" s="25"/>
    </row>
    <row r="122" spans="1:18">
      <c r="A122" s="25"/>
      <c r="B122" s="397"/>
      <c r="C122" s="36" t="s">
        <v>13</v>
      </c>
      <c r="D122" s="117">
        <v>3592.3128517810364</v>
      </c>
      <c r="E122" s="76">
        <v>11.827999999999999</v>
      </c>
      <c r="F122" s="391">
        <f t="shared" si="19"/>
        <v>3604.1408517810364</v>
      </c>
      <c r="G122" s="164">
        <v>197.405</v>
      </c>
      <c r="H122" s="207">
        <v>16815.544000000002</v>
      </c>
      <c r="I122" s="170"/>
      <c r="J122" s="391">
        <f t="shared" si="20"/>
        <v>16815.544000000002</v>
      </c>
      <c r="K122" s="221">
        <v>220.71</v>
      </c>
      <c r="L122" s="123">
        <v>453.59500000000003</v>
      </c>
      <c r="M122" s="123">
        <v>243.73</v>
      </c>
      <c r="N122" s="123">
        <v>1.786</v>
      </c>
      <c r="O122" s="20">
        <v>19.971</v>
      </c>
      <c r="P122" s="123">
        <v>2753.14</v>
      </c>
      <c r="Q122" s="21">
        <f t="shared" si="21"/>
        <v>24310.021851781039</v>
      </c>
      <c r="R122" s="25"/>
    </row>
    <row r="123" spans="1:18">
      <c r="A123" s="25"/>
      <c r="B123" s="22" t="s">
        <v>15</v>
      </c>
      <c r="C123" s="34" t="s">
        <v>11</v>
      </c>
      <c r="D123" s="116"/>
      <c r="E123" s="75">
        <v>1.4E-3</v>
      </c>
      <c r="F123" s="390">
        <f t="shared" si="19"/>
        <v>1.4E-3</v>
      </c>
      <c r="G123" s="167"/>
      <c r="H123" s="206">
        <v>0.23</v>
      </c>
      <c r="I123" s="169"/>
      <c r="J123" s="390">
        <f t="shared" si="20"/>
        <v>0.23</v>
      </c>
      <c r="K123" s="220"/>
      <c r="L123" s="53"/>
      <c r="M123" s="53"/>
      <c r="N123" s="53"/>
      <c r="O123" s="15"/>
      <c r="P123" s="53"/>
      <c r="Q123" s="16">
        <f t="shared" si="21"/>
        <v>0.23140000000000002</v>
      </c>
      <c r="R123" s="25"/>
    </row>
    <row r="124" spans="1:18">
      <c r="A124" s="25"/>
      <c r="B124" s="18" t="s">
        <v>86</v>
      </c>
      <c r="C124" s="36" t="s">
        <v>13</v>
      </c>
      <c r="D124" s="117"/>
      <c r="E124" s="76">
        <v>13.23</v>
      </c>
      <c r="F124" s="391">
        <f t="shared" si="19"/>
        <v>13.23</v>
      </c>
      <c r="G124" s="164"/>
      <c r="H124" s="207">
        <v>1079.4000000000001</v>
      </c>
      <c r="I124" s="170"/>
      <c r="J124" s="391">
        <f t="shared" si="20"/>
        <v>1079.4000000000001</v>
      </c>
      <c r="K124" s="221"/>
      <c r="L124" s="123"/>
      <c r="M124" s="123"/>
      <c r="N124" s="123"/>
      <c r="O124" s="20"/>
      <c r="P124" s="123"/>
      <c r="Q124" s="21">
        <f t="shared" si="21"/>
        <v>1092.6300000000001</v>
      </c>
      <c r="R124" s="25"/>
    </row>
    <row r="125" spans="1:18">
      <c r="A125" s="25"/>
      <c r="B125" s="399" t="s">
        <v>19</v>
      </c>
      <c r="C125" s="34" t="s">
        <v>11</v>
      </c>
      <c r="D125" s="53">
        <f t="shared" ref="D125:E126" si="27">+D103+D105+D107+D109+D111+D113+D115+D117+D119+D121+D123</f>
        <v>16.38185</v>
      </c>
      <c r="E125" s="53">
        <f t="shared" si="27"/>
        <v>426.04619999999989</v>
      </c>
      <c r="F125" s="390">
        <f t="shared" si="19"/>
        <v>442.42804999999987</v>
      </c>
      <c r="G125" s="73">
        <f t="shared" ref="G125:H126" si="28">+G103+G105+G107+G109+G111+G113+G115+G117+G119+G121+G123</f>
        <v>73.470500000000001</v>
      </c>
      <c r="H125" s="72">
        <f t="shared" si="28"/>
        <v>1520.5427</v>
      </c>
      <c r="I125" s="66"/>
      <c r="J125" s="390">
        <f t="shared" si="20"/>
        <v>1520.5427</v>
      </c>
      <c r="K125" s="72">
        <f t="shared" ref="K125:P126" si="29">+K103+K105+K107+K109+K111+K113+K115+K117+K119+K121+K123</f>
        <v>199.73249999999999</v>
      </c>
      <c r="L125" s="53">
        <f t="shared" si="29"/>
        <v>40.394799999999996</v>
      </c>
      <c r="M125" s="53">
        <f t="shared" si="29"/>
        <v>9.0488999999999997</v>
      </c>
      <c r="N125" s="53">
        <f t="shared" si="29"/>
        <v>1.4988999999999999</v>
      </c>
      <c r="O125" s="53">
        <f t="shared" si="29"/>
        <v>17.68</v>
      </c>
      <c r="P125" s="53">
        <f t="shared" si="29"/>
        <v>3.2268999999999997</v>
      </c>
      <c r="Q125" s="16">
        <f t="shared" si="21"/>
        <v>2308.0232499999997</v>
      </c>
      <c r="R125" s="25"/>
    </row>
    <row r="126" spans="1:18">
      <c r="A126" s="24"/>
      <c r="B126" s="400"/>
      <c r="C126" s="36" t="s">
        <v>13</v>
      </c>
      <c r="D126" s="123">
        <f t="shared" si="27"/>
        <v>13128.629035634887</v>
      </c>
      <c r="E126" s="123">
        <f t="shared" si="27"/>
        <v>113172.78599999999</v>
      </c>
      <c r="F126" s="391">
        <f t="shared" si="19"/>
        <v>126301.41503563488</v>
      </c>
      <c r="G126" s="176">
        <f t="shared" si="28"/>
        <v>35693.089</v>
      </c>
      <c r="H126" s="199">
        <f t="shared" si="28"/>
        <v>468279.29800000001</v>
      </c>
      <c r="I126" s="32"/>
      <c r="J126" s="391">
        <f t="shared" si="20"/>
        <v>468279.29800000001</v>
      </c>
      <c r="K126" s="199">
        <f t="shared" si="29"/>
        <v>56200.752</v>
      </c>
      <c r="L126" s="123">
        <f t="shared" si="29"/>
        <v>17897.735000000001</v>
      </c>
      <c r="M126" s="123">
        <f t="shared" si="29"/>
        <v>14399.66</v>
      </c>
      <c r="N126" s="123">
        <f t="shared" si="29"/>
        <v>1078.989</v>
      </c>
      <c r="O126" s="123">
        <f t="shared" si="29"/>
        <v>6903.5829999999996</v>
      </c>
      <c r="P126" s="123">
        <f t="shared" si="29"/>
        <v>4281.09</v>
      </c>
      <c r="Q126" s="21">
        <f t="shared" si="21"/>
        <v>731035.61103563476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116"/>
      <c r="E127" s="75"/>
      <c r="F127" s="390">
        <f t="shared" si="19"/>
        <v>0</v>
      </c>
      <c r="G127" s="167">
        <v>7.4999999999999997E-3</v>
      </c>
      <c r="H127" s="206"/>
      <c r="I127" s="169"/>
      <c r="J127" s="390">
        <f t="shared" si="20"/>
        <v>0</v>
      </c>
      <c r="K127" s="220"/>
      <c r="L127" s="53"/>
      <c r="M127" s="53"/>
      <c r="N127" s="53"/>
      <c r="O127" s="15"/>
      <c r="P127" s="53"/>
      <c r="Q127" s="16">
        <f t="shared" si="21"/>
        <v>7.4999999999999997E-3</v>
      </c>
      <c r="R127" s="25"/>
    </row>
    <row r="128" spans="1:18">
      <c r="A128" s="12" t="s">
        <v>0</v>
      </c>
      <c r="B128" s="397"/>
      <c r="C128" s="36" t="s">
        <v>13</v>
      </c>
      <c r="D128" s="118"/>
      <c r="E128" s="76"/>
      <c r="F128" s="391">
        <f t="shared" si="19"/>
        <v>0</v>
      </c>
      <c r="G128" s="164">
        <v>21.271999999999998</v>
      </c>
      <c r="H128" s="207"/>
      <c r="I128" s="170"/>
      <c r="J128" s="391">
        <f t="shared" si="20"/>
        <v>0</v>
      </c>
      <c r="K128" s="221"/>
      <c r="L128" s="123"/>
      <c r="M128" s="123"/>
      <c r="N128" s="123"/>
      <c r="O128" s="20"/>
      <c r="P128" s="123"/>
      <c r="Q128" s="21">
        <f t="shared" si="21"/>
        <v>21.271999999999998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116"/>
      <c r="E129" s="75">
        <v>0.17399999999999999</v>
      </c>
      <c r="F129" s="390">
        <f t="shared" si="19"/>
        <v>0.17399999999999999</v>
      </c>
      <c r="G129" s="167">
        <v>5.5865999999999998</v>
      </c>
      <c r="H129" s="206"/>
      <c r="I129" s="169"/>
      <c r="J129" s="390">
        <f t="shared" si="20"/>
        <v>0</v>
      </c>
      <c r="K129" s="220"/>
      <c r="L129" s="53"/>
      <c r="M129" s="53"/>
      <c r="N129" s="53"/>
      <c r="O129" s="15"/>
      <c r="P129" s="53"/>
      <c r="Q129" s="16">
        <f t="shared" si="21"/>
        <v>5.7606000000000002</v>
      </c>
      <c r="R129" s="25"/>
    </row>
    <row r="130" spans="1:18">
      <c r="A130" s="17"/>
      <c r="B130" s="397"/>
      <c r="C130" s="36" t="s">
        <v>13</v>
      </c>
      <c r="D130" s="118"/>
      <c r="E130" s="76">
        <v>50.807000000000002</v>
      </c>
      <c r="F130" s="391">
        <f t="shared" si="19"/>
        <v>50.807000000000002</v>
      </c>
      <c r="G130" s="164">
        <v>1505.9259999999999</v>
      </c>
      <c r="H130" s="207"/>
      <c r="I130" s="170"/>
      <c r="J130" s="391">
        <f t="shared" si="20"/>
        <v>0</v>
      </c>
      <c r="K130" s="221"/>
      <c r="L130" s="123"/>
      <c r="M130" s="123"/>
      <c r="N130" s="123"/>
      <c r="O130" s="20"/>
      <c r="P130" s="123"/>
      <c r="Q130" s="387">
        <f t="shared" si="21"/>
        <v>1556.7329999999999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138"/>
      <c r="E131" s="83">
        <v>1.7999999999999999E-2</v>
      </c>
      <c r="F131" s="392">
        <f t="shared" ref="F131:F139" si="30">SUM(D131:E131)</f>
        <v>1.7999999999999999E-2</v>
      </c>
      <c r="G131" s="184">
        <v>3.3799999999999997E-2</v>
      </c>
      <c r="H131" s="463">
        <v>2.9123000000000001</v>
      </c>
      <c r="I131" s="186"/>
      <c r="J131" s="392">
        <f t="shared" ref="J131:J139" si="31">SUM(H131:I131)</f>
        <v>2.9123000000000001</v>
      </c>
      <c r="K131" s="223"/>
      <c r="L131" s="50">
        <v>3.7999999999999999E-2</v>
      </c>
      <c r="M131" s="50"/>
      <c r="N131" s="50"/>
      <c r="O131" s="43"/>
      <c r="P131" s="50"/>
      <c r="Q131" s="16">
        <f t="shared" si="21"/>
        <v>3.0021</v>
      </c>
      <c r="R131" s="25"/>
    </row>
    <row r="132" spans="1:18">
      <c r="A132" s="17"/>
      <c r="B132" s="22" t="s">
        <v>91</v>
      </c>
      <c r="C132" s="34" t="s">
        <v>92</v>
      </c>
      <c r="D132" s="300"/>
      <c r="E132" s="275"/>
      <c r="F132" s="393">
        <f t="shared" si="30"/>
        <v>0</v>
      </c>
      <c r="G132" s="341"/>
      <c r="H132" s="464"/>
      <c r="I132" s="169"/>
      <c r="J132" s="393">
        <f t="shared" si="31"/>
        <v>0</v>
      </c>
      <c r="K132" s="340"/>
      <c r="L132" s="376"/>
      <c r="M132" s="382"/>
      <c r="N132" s="384"/>
      <c r="O132" s="372"/>
      <c r="P132" s="384"/>
      <c r="Q132" s="16">
        <f t="shared" si="21"/>
        <v>0</v>
      </c>
      <c r="R132" s="25"/>
    </row>
    <row r="133" spans="1:18">
      <c r="A133" s="17" t="s">
        <v>18</v>
      </c>
      <c r="B133" s="20"/>
      <c r="C133" s="36" t="s">
        <v>13</v>
      </c>
      <c r="D133" s="117"/>
      <c r="E133" s="76">
        <v>8.4009999999999998</v>
      </c>
      <c r="F133" s="394">
        <f t="shared" si="30"/>
        <v>8.4009999999999998</v>
      </c>
      <c r="G133" s="164">
        <v>45.418999999999997</v>
      </c>
      <c r="H133" s="431">
        <v>574.83199999999999</v>
      </c>
      <c r="I133" s="170"/>
      <c r="J133" s="394">
        <f t="shared" si="31"/>
        <v>574.83199999999999</v>
      </c>
      <c r="K133" s="224"/>
      <c r="L133" s="123">
        <v>26.241</v>
      </c>
      <c r="M133" s="123"/>
      <c r="N133" s="123"/>
      <c r="O133" s="20"/>
      <c r="P133" s="123"/>
      <c r="Q133" s="387">
        <f t="shared" si="21"/>
        <v>654.89300000000003</v>
      </c>
      <c r="R133" s="25"/>
    </row>
    <row r="134" spans="1:18">
      <c r="A134" s="25"/>
      <c r="B134" s="45" t="s">
        <v>0</v>
      </c>
      <c r="C134" s="42" t="s">
        <v>11</v>
      </c>
      <c r="D134" s="53"/>
      <c r="E134" s="53">
        <f>+E127+E129+E131</f>
        <v>0.19199999999999998</v>
      </c>
      <c r="F134" s="392">
        <f t="shared" si="30"/>
        <v>0.19199999999999998</v>
      </c>
      <c r="G134" s="73">
        <f>+G127+G129+G131</f>
        <v>5.6279000000000003</v>
      </c>
      <c r="H134" s="72">
        <f t="shared" ref="H134" si="32">+H127+H129+H131</f>
        <v>2.9123000000000001</v>
      </c>
      <c r="I134" s="11"/>
      <c r="J134" s="392">
        <f t="shared" si="31"/>
        <v>2.9123000000000001</v>
      </c>
      <c r="K134" s="72"/>
      <c r="L134" s="50">
        <f t="shared" ref="L134" si="33">+L127+L129+L131</f>
        <v>3.7999999999999999E-2</v>
      </c>
      <c r="M134" s="380"/>
      <c r="N134" s="200"/>
      <c r="O134" s="50"/>
      <c r="P134" s="50"/>
      <c r="Q134" s="16">
        <f t="shared" si="21"/>
        <v>8.7702000000000009</v>
      </c>
      <c r="R134" s="25"/>
    </row>
    <row r="135" spans="1:18">
      <c r="A135" s="25"/>
      <c r="B135" s="46" t="s">
        <v>19</v>
      </c>
      <c r="C135" s="34" t="s">
        <v>92</v>
      </c>
      <c r="D135" s="53"/>
      <c r="E135" s="53"/>
      <c r="F135" s="393">
        <f t="shared" si="30"/>
        <v>0</v>
      </c>
      <c r="G135" s="73"/>
      <c r="H135" s="72"/>
      <c r="I135" s="66"/>
      <c r="J135" s="393">
        <f t="shared" si="31"/>
        <v>0</v>
      </c>
      <c r="K135" s="72"/>
      <c r="L135" s="376"/>
      <c r="M135" s="381"/>
      <c r="N135" s="381"/>
      <c r="O135" s="372"/>
      <c r="P135" s="376"/>
      <c r="Q135" s="16">
        <f t="shared" si="21"/>
        <v>0</v>
      </c>
      <c r="R135" s="25"/>
    </row>
    <row r="136" spans="1:18">
      <c r="A136" s="24"/>
      <c r="B136" s="20"/>
      <c r="C136" s="36" t="s">
        <v>13</v>
      </c>
      <c r="D136" s="123"/>
      <c r="E136" s="301">
        <f>+E128+E130+E133</f>
        <v>59.207999999999998</v>
      </c>
      <c r="F136" s="394">
        <f t="shared" si="30"/>
        <v>59.207999999999998</v>
      </c>
      <c r="G136" s="176">
        <f>+G128+G130+G133</f>
        <v>1572.617</v>
      </c>
      <c r="H136" s="128">
        <f t="shared" ref="H136" si="34">+H128+H130+H133</f>
        <v>574.83199999999999</v>
      </c>
      <c r="I136" s="32"/>
      <c r="J136" s="394">
        <f t="shared" si="31"/>
        <v>574.83199999999999</v>
      </c>
      <c r="K136" s="128"/>
      <c r="L136" s="123">
        <f t="shared" ref="L136" si="35">+L128+L130+L133</f>
        <v>26.241</v>
      </c>
      <c r="M136" s="202"/>
      <c r="N136" s="202"/>
      <c r="O136" s="123"/>
      <c r="P136" s="123"/>
      <c r="Q136" s="387">
        <f t="shared" si="21"/>
        <v>2232.8980000000001</v>
      </c>
      <c r="R136" s="25"/>
    </row>
    <row r="137" spans="1:18">
      <c r="A137" s="47"/>
      <c r="B137" s="48" t="s">
        <v>0</v>
      </c>
      <c r="C137" s="49" t="s">
        <v>11</v>
      </c>
      <c r="D137" s="274">
        <f t="shared" ref="D137" si="36">D134+D125+D101</f>
        <v>457.66981999999996</v>
      </c>
      <c r="E137" s="302">
        <f>E134+E125+E101</f>
        <v>2054.1900299999998</v>
      </c>
      <c r="F137" s="392">
        <f t="shared" si="30"/>
        <v>2511.8598499999998</v>
      </c>
      <c r="G137" s="342">
        <f t="shared" ref="G137:H137" si="37">G134+G125+G101</f>
        <v>1725.2982000000002</v>
      </c>
      <c r="H137" s="465">
        <f t="shared" si="37"/>
        <v>7749.4429000000009</v>
      </c>
      <c r="I137" s="80"/>
      <c r="J137" s="392">
        <f t="shared" si="31"/>
        <v>7749.4429000000009</v>
      </c>
      <c r="K137" s="353">
        <f>K134+K125+K101</f>
        <v>1998.8136</v>
      </c>
      <c r="L137" s="53">
        <f t="shared" ref="L137:M137" si="38">L134+L125+L101</f>
        <v>217.33407</v>
      </c>
      <c r="M137" s="380">
        <f t="shared" si="38"/>
        <v>20.968299999999999</v>
      </c>
      <c r="N137" s="380">
        <f>N134+N125+N101</f>
        <v>41.210659999999997</v>
      </c>
      <c r="O137" s="50">
        <f>O134+O125+O101</f>
        <v>21.979199999999999</v>
      </c>
      <c r="P137" s="50">
        <f>P134+P125+P101</f>
        <v>26.597789999999996</v>
      </c>
      <c r="Q137" s="16">
        <f t="shared" si="21"/>
        <v>14313.504570000001</v>
      </c>
      <c r="R137" s="25"/>
    </row>
    <row r="138" spans="1:18">
      <c r="A138" s="47"/>
      <c r="B138" s="51" t="s">
        <v>93</v>
      </c>
      <c r="C138" s="52" t="s">
        <v>92</v>
      </c>
      <c r="D138" s="89"/>
      <c r="E138" s="89"/>
      <c r="F138" s="393">
        <f t="shared" si="30"/>
        <v>0</v>
      </c>
      <c r="G138" s="172"/>
      <c r="H138" s="466"/>
      <c r="I138" s="187"/>
      <c r="J138" s="393">
        <f t="shared" si="31"/>
        <v>0</v>
      </c>
      <c r="K138" s="225"/>
      <c r="L138" s="53"/>
      <c r="M138" s="201"/>
      <c r="N138" s="201"/>
      <c r="O138" s="376"/>
      <c r="P138" s="376"/>
      <c r="Q138" s="16">
        <f t="shared" ref="Q138:Q139" si="39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130">
        <f t="shared" ref="D139" si="40">D136+D126+D102</f>
        <v>362007.83299999993</v>
      </c>
      <c r="E139" s="130">
        <f>E136+E126+E102</f>
        <v>871253.28500000003</v>
      </c>
      <c r="F139" s="395">
        <f t="shared" si="30"/>
        <v>1233261.118</v>
      </c>
      <c r="G139" s="173">
        <f t="shared" ref="G139:H139" si="41">G136+G126+G102</f>
        <v>652719.59100000001</v>
      </c>
      <c r="H139" s="467">
        <f t="shared" si="41"/>
        <v>1542493.8730000001</v>
      </c>
      <c r="I139" s="81"/>
      <c r="J139" s="395">
        <f t="shared" si="31"/>
        <v>1542493.8730000001</v>
      </c>
      <c r="K139" s="259">
        <f>K136+K126+K102</f>
        <v>240179.75600000002</v>
      </c>
      <c r="L139" s="57">
        <f t="shared" ref="L139:M139" si="42">L136+L126+L102</f>
        <v>87481.632000000012</v>
      </c>
      <c r="M139" s="203">
        <f t="shared" si="42"/>
        <v>18323.513999999999</v>
      </c>
      <c r="N139" s="203">
        <f>N136+N126+N102</f>
        <v>26819.855</v>
      </c>
      <c r="O139" s="57">
        <f>O136+O126+O102</f>
        <v>9753.1709999999985</v>
      </c>
      <c r="P139" s="57">
        <f>P136+P126+P102</f>
        <v>23847.038</v>
      </c>
      <c r="Q139" s="29">
        <f t="shared" si="39"/>
        <v>3834879.5480000009</v>
      </c>
      <c r="R139" s="25"/>
    </row>
    <row r="140" spans="1:18">
      <c r="D140" s="58"/>
      <c r="E140" s="58"/>
      <c r="G140" s="58"/>
      <c r="H140" s="58"/>
      <c r="K140" s="58"/>
      <c r="L140" s="377"/>
      <c r="M140" s="377"/>
      <c r="O140" s="385"/>
      <c r="P140" s="377"/>
      <c r="Q140" s="388" t="s">
        <v>94</v>
      </c>
    </row>
    <row r="141" spans="1:18">
      <c r="O141" s="11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4"/>
  <sheetViews>
    <sheetView tabSelected="1" zoomScale="50" zoomScaleNormal="50" zoomScaleSheetLayoutView="7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98" customWidth="1"/>
    <col min="6" max="6" width="19.625" style="1" customWidth="1"/>
    <col min="7" max="8" width="20.5" style="1" customWidth="1"/>
    <col min="9" max="10" width="19.625" style="1" customWidth="1"/>
    <col min="11" max="15" width="20.5" style="1" customWidth="1"/>
    <col min="16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103</v>
      </c>
      <c r="C2" s="3"/>
      <c r="F2" s="3"/>
      <c r="I2" s="3"/>
      <c r="J2" s="3"/>
      <c r="P2" s="3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91"/>
      <c r="E4" s="208"/>
      <c r="F4" s="271">
        <f>SUM(D4:E4)</f>
        <v>0</v>
      </c>
      <c r="G4" s="409">
        <v>2.5895999999999999</v>
      </c>
      <c r="H4" s="206">
        <v>600.68700000000001</v>
      </c>
      <c r="I4" s="169"/>
      <c r="J4" s="271">
        <f>SUM(H4:I4)</f>
        <v>600.68700000000001</v>
      </c>
      <c r="K4" s="220">
        <v>686.22649999999999</v>
      </c>
      <c r="L4" s="15">
        <v>23.227499999999999</v>
      </c>
      <c r="M4" s="15"/>
      <c r="N4" s="15"/>
      <c r="O4" s="15"/>
      <c r="P4" s="53"/>
      <c r="Q4" s="16">
        <f>SUM(F4:G4,J4:P4)</f>
        <v>1312.7305999999999</v>
      </c>
      <c r="R4" s="11"/>
    </row>
    <row r="5" spans="1:18">
      <c r="A5" s="17" t="s">
        <v>12</v>
      </c>
      <c r="B5" s="397"/>
      <c r="C5" s="18" t="s">
        <v>13</v>
      </c>
      <c r="D5" s="92"/>
      <c r="E5" s="209"/>
      <c r="F5" s="37">
        <f>SUM(D5:E5)</f>
        <v>0</v>
      </c>
      <c r="G5" s="410">
        <v>187.26900000000001</v>
      </c>
      <c r="H5" s="207">
        <v>45972.203000000001</v>
      </c>
      <c r="I5" s="170"/>
      <c r="J5" s="37">
        <f>SUM(H5:I5)</f>
        <v>45972.203000000001</v>
      </c>
      <c r="K5" s="221">
        <v>52329.639000000003</v>
      </c>
      <c r="L5" s="20">
        <v>930.71900000000005</v>
      </c>
      <c r="M5" s="20"/>
      <c r="N5" s="20"/>
      <c r="O5" s="20"/>
      <c r="P5" s="123"/>
      <c r="Q5" s="21">
        <f>SUM(F5:G5,J5:P5)</f>
        <v>99419.83</v>
      </c>
      <c r="R5" s="11"/>
    </row>
    <row r="6" spans="1:18">
      <c r="A6" s="17" t="s">
        <v>14</v>
      </c>
      <c r="B6" s="22" t="s">
        <v>15</v>
      </c>
      <c r="C6" s="13" t="s">
        <v>11</v>
      </c>
      <c r="D6" s="91"/>
      <c r="E6" s="208">
        <v>0.5</v>
      </c>
      <c r="F6" s="35">
        <f t="shared" ref="F6:F67" si="0">SUM(D6:E6)</f>
        <v>0.5</v>
      </c>
      <c r="G6" s="409"/>
      <c r="H6" s="206">
        <v>10.105</v>
      </c>
      <c r="I6" s="169"/>
      <c r="J6" s="35">
        <f t="shared" ref="J6:J67" si="1">SUM(H6:I6)</f>
        <v>10.105</v>
      </c>
      <c r="K6" s="220">
        <v>209.10599999999999</v>
      </c>
      <c r="L6" s="15">
        <v>16.460999999999999</v>
      </c>
      <c r="M6" s="15"/>
      <c r="N6" s="15"/>
      <c r="O6" s="15"/>
      <c r="P6" s="53"/>
      <c r="Q6" s="16">
        <f t="shared" ref="Q6:Q67" si="2">SUM(F6:G6,J6:P6)</f>
        <v>236.17199999999997</v>
      </c>
      <c r="R6" s="11"/>
    </row>
    <row r="7" spans="1:18">
      <c r="A7" s="17" t="s">
        <v>16</v>
      </c>
      <c r="B7" s="18" t="s">
        <v>17</v>
      </c>
      <c r="C7" s="18" t="s">
        <v>13</v>
      </c>
      <c r="D7" s="92"/>
      <c r="E7" s="209">
        <v>117.706</v>
      </c>
      <c r="F7" s="37">
        <f t="shared" si="0"/>
        <v>117.706</v>
      </c>
      <c r="G7" s="410"/>
      <c r="H7" s="207">
        <v>345.14699999999999</v>
      </c>
      <c r="I7" s="170"/>
      <c r="J7" s="37">
        <f t="shared" si="1"/>
        <v>345.14699999999999</v>
      </c>
      <c r="K7" s="221">
        <v>8208.6859999999997</v>
      </c>
      <c r="L7" s="20">
        <v>331.27600000000001</v>
      </c>
      <c r="M7" s="20"/>
      <c r="N7" s="20"/>
      <c r="O7" s="20"/>
      <c r="P7" s="123"/>
      <c r="Q7" s="21">
        <f t="shared" si="2"/>
        <v>9002.8149999999987</v>
      </c>
      <c r="R7" s="11"/>
    </row>
    <row r="8" spans="1:18">
      <c r="A8" s="17" t="s">
        <v>18</v>
      </c>
      <c r="B8" s="399" t="s">
        <v>19</v>
      </c>
      <c r="C8" s="13" t="s">
        <v>11</v>
      </c>
      <c r="D8" s="87"/>
      <c r="E8" s="72">
        <f t="shared" ref="E8:E9" si="3">+E4+E6</f>
        <v>0.5</v>
      </c>
      <c r="F8" s="35">
        <f>SUM(D8:E8)</f>
        <v>0.5</v>
      </c>
      <c r="G8" s="411">
        <f t="shared" ref="G8:H9" si="4">+G4+G6</f>
        <v>2.5895999999999999</v>
      </c>
      <c r="H8" s="23">
        <f t="shared" si="4"/>
        <v>610.79200000000003</v>
      </c>
      <c r="I8" s="66"/>
      <c r="J8" s="35">
        <f>SUM(H8:I8)</f>
        <v>610.79200000000003</v>
      </c>
      <c r="K8" s="23">
        <f t="shared" ref="K8:L9" si="5">+K4+K6</f>
        <v>895.33249999999998</v>
      </c>
      <c r="L8" s="15">
        <f>+L4+L6</f>
        <v>39.688499999999998</v>
      </c>
      <c r="M8" s="53"/>
      <c r="N8" s="53"/>
      <c r="O8" s="53"/>
      <c r="P8" s="53"/>
      <c r="Q8" s="16">
        <f t="shared" si="2"/>
        <v>1548.9026000000001</v>
      </c>
      <c r="R8" s="11"/>
    </row>
    <row r="9" spans="1:18">
      <c r="A9" s="24"/>
      <c r="B9" s="400"/>
      <c r="C9" s="18" t="s">
        <v>13</v>
      </c>
      <c r="D9" s="88"/>
      <c r="E9" s="199">
        <f t="shared" si="3"/>
        <v>117.706</v>
      </c>
      <c r="F9" s="37">
        <f t="shared" si="0"/>
        <v>117.706</v>
      </c>
      <c r="G9" s="20">
        <f t="shared" si="4"/>
        <v>187.26900000000001</v>
      </c>
      <c r="H9" s="19">
        <f t="shared" si="4"/>
        <v>46317.35</v>
      </c>
      <c r="I9" s="32"/>
      <c r="J9" s="37">
        <f t="shared" si="1"/>
        <v>46317.35</v>
      </c>
      <c r="K9" s="19">
        <f t="shared" si="5"/>
        <v>60538.325000000004</v>
      </c>
      <c r="L9" s="20">
        <f t="shared" si="5"/>
        <v>1261.9950000000001</v>
      </c>
      <c r="M9" s="123"/>
      <c r="N9" s="123"/>
      <c r="O9" s="123"/>
      <c r="P9" s="123"/>
      <c r="Q9" s="21">
        <f t="shared" si="2"/>
        <v>108422.64499999999</v>
      </c>
      <c r="R9" s="11"/>
    </row>
    <row r="10" spans="1:18">
      <c r="A10" s="401" t="s">
        <v>20</v>
      </c>
      <c r="B10" s="402"/>
      <c r="C10" s="13" t="s">
        <v>11</v>
      </c>
      <c r="D10" s="91">
        <v>6.7799999999999999E-2</v>
      </c>
      <c r="E10" s="208">
        <v>8.0000000000000002E-3</v>
      </c>
      <c r="F10" s="35">
        <f t="shared" si="0"/>
        <v>7.5800000000000006E-2</v>
      </c>
      <c r="G10" s="409">
        <v>4.2000000000000003E-2</v>
      </c>
      <c r="H10" s="206"/>
      <c r="I10" s="169"/>
      <c r="J10" s="35">
        <f t="shared" si="1"/>
        <v>0</v>
      </c>
      <c r="K10" s="220"/>
      <c r="L10" s="15"/>
      <c r="M10" s="15"/>
      <c r="N10" s="15"/>
      <c r="O10" s="15"/>
      <c r="P10" s="53"/>
      <c r="Q10" s="16">
        <f t="shared" si="2"/>
        <v>0.11780000000000002</v>
      </c>
      <c r="R10" s="11"/>
    </row>
    <row r="11" spans="1:18">
      <c r="A11" s="403"/>
      <c r="B11" s="404"/>
      <c r="C11" s="18" t="s">
        <v>13</v>
      </c>
      <c r="D11" s="92">
        <v>2.9967004872129501</v>
      </c>
      <c r="E11" s="209">
        <v>0.252</v>
      </c>
      <c r="F11" s="37">
        <f t="shared" si="0"/>
        <v>3.2487004872129503</v>
      </c>
      <c r="G11" s="410">
        <v>0.95899999999999996</v>
      </c>
      <c r="H11" s="207"/>
      <c r="I11" s="170"/>
      <c r="J11" s="37">
        <f t="shared" si="1"/>
        <v>0</v>
      </c>
      <c r="K11" s="221"/>
      <c r="L11" s="20"/>
      <c r="M11" s="20"/>
      <c r="N11" s="20"/>
      <c r="O11" s="20"/>
      <c r="P11" s="123"/>
      <c r="Q11" s="21">
        <f t="shared" si="2"/>
        <v>4.20770048721295</v>
      </c>
      <c r="R11" s="11"/>
    </row>
    <row r="12" spans="1:18">
      <c r="A12" s="25"/>
      <c r="B12" s="396" t="s">
        <v>21</v>
      </c>
      <c r="C12" s="13" t="s">
        <v>11</v>
      </c>
      <c r="D12" s="91">
        <v>1.4568000000000001</v>
      </c>
      <c r="E12" s="208">
        <v>4.7915999999999999</v>
      </c>
      <c r="F12" s="35">
        <f t="shared" si="0"/>
        <v>6.2484000000000002</v>
      </c>
      <c r="G12" s="409"/>
      <c r="H12" s="206">
        <v>2.3E-2</v>
      </c>
      <c r="I12" s="169"/>
      <c r="J12" s="35">
        <f t="shared" si="1"/>
        <v>2.3E-2</v>
      </c>
      <c r="K12" s="220">
        <v>0.123</v>
      </c>
      <c r="L12" s="15">
        <v>7.6499999999999999E-2</v>
      </c>
      <c r="M12" s="15"/>
      <c r="N12" s="15"/>
      <c r="O12" s="15"/>
      <c r="P12" s="53"/>
      <c r="Q12" s="16">
        <f t="shared" si="2"/>
        <v>6.4709000000000003</v>
      </c>
      <c r="R12" s="11"/>
    </row>
    <row r="13" spans="1:18">
      <c r="A13" s="12" t="s">
        <v>0</v>
      </c>
      <c r="B13" s="397"/>
      <c r="C13" s="18" t="s">
        <v>13</v>
      </c>
      <c r="D13" s="92">
        <v>5585.4549081007499</v>
      </c>
      <c r="E13" s="209">
        <v>18090.137999999999</v>
      </c>
      <c r="F13" s="37">
        <f t="shared" si="0"/>
        <v>23675.592908100749</v>
      </c>
      <c r="G13" s="410"/>
      <c r="H13" s="207">
        <v>96.6</v>
      </c>
      <c r="I13" s="170"/>
      <c r="J13" s="37">
        <f t="shared" si="1"/>
        <v>96.6</v>
      </c>
      <c r="K13" s="221">
        <v>850.62900000000002</v>
      </c>
      <c r="L13" s="20">
        <v>176.10599999999999</v>
      </c>
      <c r="M13" s="20"/>
      <c r="N13" s="20"/>
      <c r="O13" s="20"/>
      <c r="P13" s="123"/>
      <c r="Q13" s="21">
        <f t="shared" si="2"/>
        <v>24798.927908100748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91">
        <v>0.28999999999999998</v>
      </c>
      <c r="E14" s="208"/>
      <c r="F14" s="35">
        <f t="shared" si="0"/>
        <v>0.28999999999999998</v>
      </c>
      <c r="G14" s="409">
        <v>4.4092000000000002</v>
      </c>
      <c r="H14" s="206">
        <v>0.27800000000000002</v>
      </c>
      <c r="I14" s="169"/>
      <c r="J14" s="35">
        <f t="shared" si="1"/>
        <v>0.27800000000000002</v>
      </c>
      <c r="K14" s="220"/>
      <c r="L14" s="15"/>
      <c r="M14" s="15"/>
      <c r="N14" s="15"/>
      <c r="O14" s="15"/>
      <c r="P14" s="53"/>
      <c r="Q14" s="16">
        <f t="shared" si="2"/>
        <v>4.9771999999999998</v>
      </c>
      <c r="R14" s="11"/>
    </row>
    <row r="15" spans="1:18">
      <c r="A15" s="17" t="s">
        <v>0</v>
      </c>
      <c r="B15" s="397"/>
      <c r="C15" s="18" t="s">
        <v>13</v>
      </c>
      <c r="D15" s="92">
        <v>74.890212175885225</v>
      </c>
      <c r="E15" s="209"/>
      <c r="F15" s="37">
        <f t="shared" si="0"/>
        <v>74.890212175885225</v>
      </c>
      <c r="G15" s="410">
        <v>5735.3770000000004</v>
      </c>
      <c r="H15" s="207">
        <v>567.35699999999997</v>
      </c>
      <c r="I15" s="170"/>
      <c r="J15" s="37">
        <f t="shared" si="1"/>
        <v>567.35699999999997</v>
      </c>
      <c r="K15" s="221"/>
      <c r="L15" s="20"/>
      <c r="M15" s="20"/>
      <c r="N15" s="20"/>
      <c r="O15" s="20"/>
      <c r="P15" s="123"/>
      <c r="Q15" s="21">
        <f t="shared" si="2"/>
        <v>6377.624212175886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91">
        <v>47.3416</v>
      </c>
      <c r="E16" s="208">
        <v>36.286799999999999</v>
      </c>
      <c r="F16" s="35">
        <f t="shared" si="0"/>
        <v>83.628399999999999</v>
      </c>
      <c r="G16" s="409">
        <v>60.363300000000002</v>
      </c>
      <c r="H16" s="206"/>
      <c r="I16" s="169"/>
      <c r="J16" s="35">
        <f t="shared" si="1"/>
        <v>0</v>
      </c>
      <c r="K16" s="220"/>
      <c r="L16" s="15">
        <v>0.39700000000000002</v>
      </c>
      <c r="M16" s="15"/>
      <c r="N16" s="15"/>
      <c r="O16" s="15"/>
      <c r="P16" s="53"/>
      <c r="Q16" s="16">
        <f t="shared" si="2"/>
        <v>144.3887</v>
      </c>
      <c r="R16" s="11"/>
    </row>
    <row r="17" spans="1:18">
      <c r="A17" s="17"/>
      <c r="B17" s="397"/>
      <c r="C17" s="18" t="s">
        <v>13</v>
      </c>
      <c r="D17" s="92">
        <v>60834.964490739047</v>
      </c>
      <c r="E17" s="209">
        <v>48171.906999999999</v>
      </c>
      <c r="F17" s="37">
        <f t="shared" si="0"/>
        <v>109006.87149073905</v>
      </c>
      <c r="G17" s="410">
        <v>72428.588000000003</v>
      </c>
      <c r="H17" s="207"/>
      <c r="I17" s="170"/>
      <c r="J17" s="37">
        <f t="shared" si="1"/>
        <v>0</v>
      </c>
      <c r="K17" s="221"/>
      <c r="L17" s="20">
        <v>671.82100000000003</v>
      </c>
      <c r="M17" s="20"/>
      <c r="N17" s="20"/>
      <c r="O17" s="20"/>
      <c r="P17" s="123"/>
      <c r="Q17" s="21">
        <f t="shared" si="2"/>
        <v>182107.28049073904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91">
        <v>1.196</v>
      </c>
      <c r="E18" s="208">
        <v>1.3204</v>
      </c>
      <c r="F18" s="35">
        <f t="shared" si="0"/>
        <v>2.5164</v>
      </c>
      <c r="G18" s="409">
        <v>3.3502000000000001</v>
      </c>
      <c r="H18" s="206"/>
      <c r="I18" s="169"/>
      <c r="J18" s="35">
        <f t="shared" si="1"/>
        <v>0</v>
      </c>
      <c r="K18" s="220"/>
      <c r="L18" s="15"/>
      <c r="M18" s="15"/>
      <c r="N18" s="15"/>
      <c r="O18" s="15"/>
      <c r="P18" s="53"/>
      <c r="Q18" s="16">
        <f t="shared" si="2"/>
        <v>5.8666</v>
      </c>
      <c r="R18" s="11"/>
    </row>
    <row r="19" spans="1:18">
      <c r="A19" s="17"/>
      <c r="B19" s="18" t="s">
        <v>28</v>
      </c>
      <c r="C19" s="18" t="s">
        <v>13</v>
      </c>
      <c r="D19" s="92">
        <v>1469.275738879451</v>
      </c>
      <c r="E19" s="209">
        <v>550.11599999999999</v>
      </c>
      <c r="F19" s="37">
        <f t="shared" si="0"/>
        <v>2019.3917388794509</v>
      </c>
      <c r="G19" s="410">
        <v>3726.7739999999999</v>
      </c>
      <c r="H19" s="207"/>
      <c r="I19" s="170"/>
      <c r="J19" s="37">
        <f t="shared" si="1"/>
        <v>0</v>
      </c>
      <c r="K19" s="221"/>
      <c r="L19" s="20"/>
      <c r="M19" s="20"/>
      <c r="N19" s="20"/>
      <c r="O19" s="20"/>
      <c r="P19" s="123"/>
      <c r="Q19" s="21">
        <f t="shared" si="2"/>
        <v>5746.1657388794511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91">
        <v>201.21610000000001</v>
      </c>
      <c r="E20" s="208">
        <v>201.99619999999999</v>
      </c>
      <c r="F20" s="35">
        <f t="shared" si="0"/>
        <v>403.21230000000003</v>
      </c>
      <c r="G20" s="409">
        <v>39.561199999999999</v>
      </c>
      <c r="H20" s="206"/>
      <c r="I20" s="169"/>
      <c r="J20" s="35">
        <f t="shared" si="1"/>
        <v>0</v>
      </c>
      <c r="K20" s="220"/>
      <c r="L20" s="15">
        <v>3.5000000000000003E-2</v>
      </c>
      <c r="M20" s="15"/>
      <c r="N20" s="15"/>
      <c r="O20" s="15"/>
      <c r="P20" s="53"/>
      <c r="Q20" s="16">
        <f t="shared" si="2"/>
        <v>442.80850000000004</v>
      </c>
      <c r="R20" s="11"/>
    </row>
    <row r="21" spans="1:18">
      <c r="A21" s="25"/>
      <c r="B21" s="397"/>
      <c r="C21" s="18" t="s">
        <v>13</v>
      </c>
      <c r="D21" s="92">
        <v>80974.82036513988</v>
      </c>
      <c r="E21" s="209">
        <v>80470.570000000007</v>
      </c>
      <c r="F21" s="37">
        <f t="shared" si="0"/>
        <v>161445.39036513987</v>
      </c>
      <c r="G21" s="410">
        <v>14529.544</v>
      </c>
      <c r="H21" s="207"/>
      <c r="I21" s="170"/>
      <c r="J21" s="37">
        <f t="shared" si="1"/>
        <v>0</v>
      </c>
      <c r="K21" s="221"/>
      <c r="L21" s="20">
        <v>27.940999999999999</v>
      </c>
      <c r="M21" s="20"/>
      <c r="N21" s="20"/>
      <c r="O21" s="20"/>
      <c r="P21" s="123"/>
      <c r="Q21" s="21">
        <f t="shared" si="2"/>
        <v>176002.87536513986</v>
      </c>
      <c r="R21" s="11"/>
    </row>
    <row r="22" spans="1:18">
      <c r="A22" s="25"/>
      <c r="B22" s="399" t="s">
        <v>19</v>
      </c>
      <c r="C22" s="13" t="s">
        <v>11</v>
      </c>
      <c r="D22" s="89">
        <f>D12+D14+D16+D18+D20</f>
        <v>251.50050000000002</v>
      </c>
      <c r="E22" s="72">
        <f t="shared" ref="E22:E23" si="6">+E12+E14+E16+E18+E20</f>
        <v>244.39499999999998</v>
      </c>
      <c r="F22" s="35">
        <f t="shared" si="0"/>
        <v>495.89549999999997</v>
      </c>
      <c r="G22" s="411">
        <f t="shared" ref="G22:H23" si="7">+G12+G14+G16+G18+G20</f>
        <v>107.68390000000001</v>
      </c>
      <c r="H22" s="23">
        <f t="shared" si="7"/>
        <v>0.30100000000000005</v>
      </c>
      <c r="I22" s="66"/>
      <c r="J22" s="35">
        <f t="shared" si="1"/>
        <v>0.30100000000000005</v>
      </c>
      <c r="K22" s="23">
        <f t="shared" ref="K22:K23" si="8">+K12+K14+K16+K18+K20</f>
        <v>0.123</v>
      </c>
      <c r="L22" s="15">
        <f>+L12+L14+L16+L18+L20</f>
        <v>0.50850000000000006</v>
      </c>
      <c r="M22" s="53"/>
      <c r="N22" s="53"/>
      <c r="O22" s="53"/>
      <c r="P22" s="53"/>
      <c r="Q22" s="16">
        <f t="shared" si="2"/>
        <v>604.51190000000008</v>
      </c>
      <c r="R22" s="11"/>
    </row>
    <row r="23" spans="1:18">
      <c r="A23" s="24"/>
      <c r="B23" s="400"/>
      <c r="C23" s="18" t="s">
        <v>13</v>
      </c>
      <c r="D23" s="90">
        <f>D13+D15+D17+D19+D21</f>
        <v>148939.40571503501</v>
      </c>
      <c r="E23" s="199">
        <f t="shared" si="6"/>
        <v>147282.731</v>
      </c>
      <c r="F23" s="37">
        <f t="shared" si="0"/>
        <v>296222.13671503501</v>
      </c>
      <c r="G23" s="20">
        <f t="shared" si="7"/>
        <v>96420.282999999996</v>
      </c>
      <c r="H23" s="19">
        <f t="shared" si="7"/>
        <v>663.95699999999999</v>
      </c>
      <c r="I23" s="32"/>
      <c r="J23" s="37">
        <f t="shared" si="1"/>
        <v>663.95699999999999</v>
      </c>
      <c r="K23" s="19">
        <f t="shared" si="8"/>
        <v>850.62900000000002</v>
      </c>
      <c r="L23" s="20">
        <f>+L13+L15+L17+L19+L21</f>
        <v>875.86800000000005</v>
      </c>
      <c r="M23" s="123"/>
      <c r="N23" s="123"/>
      <c r="O23" s="123"/>
      <c r="P23" s="123"/>
      <c r="Q23" s="21">
        <f t="shared" si="2"/>
        <v>395032.87371503504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91">
        <v>3.79</v>
      </c>
      <c r="E24" s="208">
        <v>0.93600000000000005</v>
      </c>
      <c r="F24" s="35">
        <f t="shared" si="0"/>
        <v>4.726</v>
      </c>
      <c r="G24" s="409">
        <v>230.91990000000001</v>
      </c>
      <c r="H24" s="206"/>
      <c r="I24" s="169"/>
      <c r="J24" s="35">
        <f t="shared" si="1"/>
        <v>0</v>
      </c>
      <c r="K24" s="220"/>
      <c r="L24" s="15">
        <v>2.8500000000000001E-2</v>
      </c>
      <c r="M24" s="15"/>
      <c r="N24" s="15"/>
      <c r="O24" s="15"/>
      <c r="P24" s="53"/>
      <c r="Q24" s="16">
        <f t="shared" si="2"/>
        <v>235.67440000000002</v>
      </c>
      <c r="R24" s="11"/>
    </row>
    <row r="25" spans="1:18">
      <c r="A25" s="17" t="s">
        <v>31</v>
      </c>
      <c r="B25" s="397"/>
      <c r="C25" s="18" t="s">
        <v>13</v>
      </c>
      <c r="D25" s="92">
        <v>2090.5083398813927</v>
      </c>
      <c r="E25" s="209">
        <v>601.91300000000001</v>
      </c>
      <c r="F25" s="37">
        <f t="shared" si="0"/>
        <v>2692.4213398813927</v>
      </c>
      <c r="G25" s="410">
        <v>207145.092</v>
      </c>
      <c r="H25" s="207"/>
      <c r="I25" s="170"/>
      <c r="J25" s="37">
        <f t="shared" si="1"/>
        <v>0</v>
      </c>
      <c r="K25" s="221"/>
      <c r="L25" s="20">
        <v>73.058999999999997</v>
      </c>
      <c r="M25" s="20"/>
      <c r="N25" s="20"/>
      <c r="O25" s="20"/>
      <c r="P25" s="123"/>
      <c r="Q25" s="21">
        <f t="shared" si="2"/>
        <v>209910.57233988142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91">
        <v>3.5249999999999999</v>
      </c>
      <c r="E26" s="208">
        <v>1.1579999999999999</v>
      </c>
      <c r="F26" s="35">
        <f t="shared" si="0"/>
        <v>4.6829999999999998</v>
      </c>
      <c r="G26" s="409">
        <v>1.3868</v>
      </c>
      <c r="H26" s="206"/>
      <c r="I26" s="169"/>
      <c r="J26" s="35">
        <f t="shared" si="1"/>
        <v>0</v>
      </c>
      <c r="K26" s="220"/>
      <c r="L26" s="15"/>
      <c r="M26" s="15"/>
      <c r="N26" s="15"/>
      <c r="O26" s="15"/>
      <c r="P26" s="53"/>
      <c r="Q26" s="16">
        <f t="shared" si="2"/>
        <v>6.0697999999999999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92">
        <v>2234.6943633236083</v>
      </c>
      <c r="E27" s="209">
        <v>671.06600000000003</v>
      </c>
      <c r="F27" s="37">
        <f t="shared" si="0"/>
        <v>2905.7603633236085</v>
      </c>
      <c r="G27" s="410">
        <v>809.12599999999998</v>
      </c>
      <c r="H27" s="431"/>
      <c r="I27" s="170"/>
      <c r="J27" s="37">
        <f t="shared" si="1"/>
        <v>0</v>
      </c>
      <c r="K27" s="221"/>
      <c r="L27" s="20"/>
      <c r="M27" s="20"/>
      <c r="N27" s="20"/>
      <c r="O27" s="20"/>
      <c r="P27" s="123"/>
      <c r="Q27" s="21">
        <f t="shared" si="2"/>
        <v>3714.8863633236087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89">
        <f>D24+D26</f>
        <v>7.3149999999999995</v>
      </c>
      <c r="E28" s="72">
        <f t="shared" ref="E28:E29" si="9">+E24+E26</f>
        <v>2.0939999999999999</v>
      </c>
      <c r="F28" s="35">
        <f t="shared" si="0"/>
        <v>9.4089999999999989</v>
      </c>
      <c r="G28" s="411">
        <v>232.30670000000001</v>
      </c>
      <c r="H28" s="23"/>
      <c r="I28" s="66"/>
      <c r="J28" s="35">
        <f>SUM(H28:I28)</f>
        <v>0</v>
      </c>
      <c r="K28" s="23"/>
      <c r="L28" s="15">
        <f>+L24+L26</f>
        <v>2.8500000000000001E-2</v>
      </c>
      <c r="M28" s="124"/>
      <c r="N28" s="53"/>
      <c r="O28" s="53"/>
      <c r="P28" s="53"/>
      <c r="Q28" s="16">
        <f t="shared" si="2"/>
        <v>241.74420000000001</v>
      </c>
      <c r="R28" s="11"/>
    </row>
    <row r="29" spans="1:18">
      <c r="A29" s="24"/>
      <c r="B29" s="400"/>
      <c r="C29" s="18" t="s">
        <v>13</v>
      </c>
      <c r="D29" s="90">
        <f>D25+D27</f>
        <v>4325.2027032050009</v>
      </c>
      <c r="E29" s="199">
        <f t="shared" si="9"/>
        <v>1272.979</v>
      </c>
      <c r="F29" s="37">
        <f t="shared" si="0"/>
        <v>5598.1817032050012</v>
      </c>
      <c r="G29" s="20">
        <v>207954.21799999999</v>
      </c>
      <c r="H29" s="19"/>
      <c r="I29" s="32"/>
      <c r="J29" s="37">
        <f t="shared" si="1"/>
        <v>0</v>
      </c>
      <c r="K29" s="19"/>
      <c r="L29" s="20">
        <f>+L25+L27</f>
        <v>73.058999999999997</v>
      </c>
      <c r="M29" s="199"/>
      <c r="N29" s="123"/>
      <c r="O29" s="123"/>
      <c r="P29" s="123"/>
      <c r="Q29" s="21">
        <f t="shared" si="2"/>
        <v>213625.45870320499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91">
        <v>1.2998000000000001</v>
      </c>
      <c r="E30" s="208">
        <v>3.2111000000000001</v>
      </c>
      <c r="F30" s="35">
        <f t="shared" si="0"/>
        <v>4.5109000000000004</v>
      </c>
      <c r="G30" s="409">
        <v>15.663600000000001</v>
      </c>
      <c r="H30" s="206">
        <v>709.63250000000005</v>
      </c>
      <c r="I30" s="169"/>
      <c r="J30" s="35">
        <f t="shared" si="1"/>
        <v>709.63250000000005</v>
      </c>
      <c r="K30" s="220">
        <v>127.3733</v>
      </c>
      <c r="L30" s="15">
        <v>54.604300000000002</v>
      </c>
      <c r="M30" s="15"/>
      <c r="N30" s="15">
        <v>1.9091</v>
      </c>
      <c r="O30" s="15">
        <v>2.2734000000000001</v>
      </c>
      <c r="P30" s="53">
        <v>2.8462000000000001</v>
      </c>
      <c r="Q30" s="16">
        <f t="shared" si="2"/>
        <v>918.81329999999991</v>
      </c>
      <c r="R30" s="11"/>
    </row>
    <row r="31" spans="1:18">
      <c r="A31" s="17" t="s">
        <v>36</v>
      </c>
      <c r="B31" s="397"/>
      <c r="C31" s="18" t="s">
        <v>13</v>
      </c>
      <c r="D31" s="92">
        <v>429.79446987733087</v>
      </c>
      <c r="E31" s="209">
        <v>946.024</v>
      </c>
      <c r="F31" s="37">
        <f t="shared" si="0"/>
        <v>1375.8184698773309</v>
      </c>
      <c r="G31" s="410">
        <v>4418.7179999999998</v>
      </c>
      <c r="H31" s="207">
        <v>59478.792999999998</v>
      </c>
      <c r="I31" s="170"/>
      <c r="J31" s="37">
        <f t="shared" si="1"/>
        <v>59478.792999999998</v>
      </c>
      <c r="K31" s="221">
        <v>10619.77</v>
      </c>
      <c r="L31" s="20">
        <v>13790.44</v>
      </c>
      <c r="M31" s="20"/>
      <c r="N31" s="20">
        <v>225.048</v>
      </c>
      <c r="O31" s="20">
        <v>262.63200000000001</v>
      </c>
      <c r="P31" s="123">
        <v>418.59800000000001</v>
      </c>
      <c r="Q31" s="21">
        <f t="shared" si="2"/>
        <v>90589.817469877322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91">
        <v>1.5973999999999999</v>
      </c>
      <c r="E32" s="208">
        <v>3.1219000000000001</v>
      </c>
      <c r="F32" s="35">
        <f t="shared" si="0"/>
        <v>4.7193000000000005</v>
      </c>
      <c r="G32" s="409">
        <v>0.87029999999999996</v>
      </c>
      <c r="H32" s="206">
        <v>178.60380000000001</v>
      </c>
      <c r="I32" s="169"/>
      <c r="J32" s="35">
        <f t="shared" si="1"/>
        <v>178.60380000000001</v>
      </c>
      <c r="K32" s="220">
        <v>21.0657</v>
      </c>
      <c r="L32" s="15">
        <v>12.2928</v>
      </c>
      <c r="M32" s="15"/>
      <c r="N32" s="15">
        <v>2.5000000000000001E-3</v>
      </c>
      <c r="O32" s="15"/>
      <c r="P32" s="53"/>
      <c r="Q32" s="16">
        <f t="shared" si="2"/>
        <v>217.55439999999999</v>
      </c>
      <c r="R32" s="11"/>
    </row>
    <row r="33" spans="1:18">
      <c r="A33" s="17" t="s">
        <v>38</v>
      </c>
      <c r="B33" s="397"/>
      <c r="C33" s="18" t="s">
        <v>13</v>
      </c>
      <c r="D33" s="92">
        <v>159.8625259909501</v>
      </c>
      <c r="E33" s="209">
        <v>234.078</v>
      </c>
      <c r="F33" s="37">
        <f t="shared" si="0"/>
        <v>393.94052599095011</v>
      </c>
      <c r="G33" s="410">
        <v>198.16800000000001</v>
      </c>
      <c r="H33" s="207">
        <v>8520.9509999999991</v>
      </c>
      <c r="I33" s="170"/>
      <c r="J33" s="37">
        <f t="shared" si="1"/>
        <v>8520.9509999999991</v>
      </c>
      <c r="K33" s="221">
        <v>925.46600000000001</v>
      </c>
      <c r="L33" s="20">
        <v>2538.2249999999999</v>
      </c>
      <c r="M33" s="20"/>
      <c r="N33" s="20">
        <v>0.63</v>
      </c>
      <c r="O33" s="20"/>
      <c r="P33" s="123"/>
      <c r="Q33" s="21">
        <f t="shared" si="2"/>
        <v>12577.38052599095</v>
      </c>
      <c r="R33" s="11"/>
    </row>
    <row r="34" spans="1:18">
      <c r="A34" s="17"/>
      <c r="B34" s="22" t="s">
        <v>15</v>
      </c>
      <c r="C34" s="13" t="s">
        <v>11</v>
      </c>
      <c r="D34" s="91"/>
      <c r="E34" s="208">
        <v>2E-3</v>
      </c>
      <c r="F34" s="35">
        <f t="shared" si="0"/>
        <v>2E-3</v>
      </c>
      <c r="G34" s="409"/>
      <c r="H34" s="206">
        <v>348.45600000000002</v>
      </c>
      <c r="I34" s="169"/>
      <c r="J34" s="35">
        <f t="shared" si="1"/>
        <v>348.45600000000002</v>
      </c>
      <c r="K34" s="220">
        <v>8.0310000000000006</v>
      </c>
      <c r="L34" s="15">
        <v>2.5000000000000001E-2</v>
      </c>
      <c r="M34" s="15"/>
      <c r="N34" s="15">
        <v>0.12859999999999999</v>
      </c>
      <c r="O34" s="15"/>
      <c r="P34" s="53"/>
      <c r="Q34" s="16">
        <f t="shared" si="2"/>
        <v>356.64260000000002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92"/>
      <c r="E35" s="209">
        <v>0.34699999999999998</v>
      </c>
      <c r="F35" s="37">
        <f t="shared" si="0"/>
        <v>0.34699999999999998</v>
      </c>
      <c r="G35" s="410"/>
      <c r="H35" s="207">
        <v>14257.523999999999</v>
      </c>
      <c r="I35" s="170"/>
      <c r="J35" s="37">
        <f t="shared" si="1"/>
        <v>14257.523999999999</v>
      </c>
      <c r="K35" s="221">
        <v>278.90300000000002</v>
      </c>
      <c r="L35" s="20">
        <v>20.79</v>
      </c>
      <c r="M35" s="20"/>
      <c r="N35" s="20">
        <v>18.442</v>
      </c>
      <c r="O35" s="20"/>
      <c r="P35" s="123"/>
      <c r="Q35" s="21">
        <f t="shared" si="2"/>
        <v>14576.005999999999</v>
      </c>
      <c r="R35" s="11"/>
    </row>
    <row r="36" spans="1:18">
      <c r="A36" s="25"/>
      <c r="B36" s="399" t="s">
        <v>19</v>
      </c>
      <c r="C36" s="13" t="s">
        <v>11</v>
      </c>
      <c r="D36" s="89">
        <f>D30+D32+D34</f>
        <v>2.8971999999999998</v>
      </c>
      <c r="E36" s="72">
        <f t="shared" ref="E36:E37" si="10">+E30+E32+E34</f>
        <v>6.335</v>
      </c>
      <c r="F36" s="35">
        <f t="shared" si="0"/>
        <v>9.2321999999999989</v>
      </c>
      <c r="G36" s="411">
        <f t="shared" ref="G36:H37" si="11">+G30+G32+G34</f>
        <v>16.533899999999999</v>
      </c>
      <c r="H36" s="23">
        <f t="shared" si="11"/>
        <v>1236.6923000000002</v>
      </c>
      <c r="I36" s="66"/>
      <c r="J36" s="35">
        <f t="shared" si="1"/>
        <v>1236.6923000000002</v>
      </c>
      <c r="K36" s="23">
        <f t="shared" ref="K36:K37" si="12">+K30+K32+K34</f>
        <v>156.47</v>
      </c>
      <c r="L36" s="15">
        <f>+L30+L32+L34</f>
        <v>66.9221</v>
      </c>
      <c r="M36" s="53"/>
      <c r="N36" s="53">
        <f>+N30+N32+N34</f>
        <v>2.0402</v>
      </c>
      <c r="O36" s="53">
        <f t="shared" ref="O36:O37" si="13">+O30+O32+O34</f>
        <v>2.2734000000000001</v>
      </c>
      <c r="P36" s="53">
        <f t="shared" ref="P36:P37" si="14">P30+P32+P34</f>
        <v>2.8462000000000001</v>
      </c>
      <c r="Q36" s="16">
        <f t="shared" si="2"/>
        <v>1493.0103000000001</v>
      </c>
      <c r="R36" s="11"/>
    </row>
    <row r="37" spans="1:18">
      <c r="A37" s="24"/>
      <c r="B37" s="400"/>
      <c r="C37" s="18" t="s">
        <v>13</v>
      </c>
      <c r="D37" s="90">
        <f>D31+D33+D35</f>
        <v>589.656995868281</v>
      </c>
      <c r="E37" s="199">
        <f t="shared" si="10"/>
        <v>1180.4490000000001</v>
      </c>
      <c r="F37" s="37">
        <f t="shared" si="0"/>
        <v>1770.1059958682811</v>
      </c>
      <c r="G37" s="20">
        <f t="shared" si="11"/>
        <v>4616.8859999999995</v>
      </c>
      <c r="H37" s="19">
        <f t="shared" si="11"/>
        <v>82257.267999999996</v>
      </c>
      <c r="I37" s="32"/>
      <c r="J37" s="37">
        <f t="shared" si="1"/>
        <v>82257.267999999996</v>
      </c>
      <c r="K37" s="19">
        <f t="shared" si="12"/>
        <v>11824.139000000001</v>
      </c>
      <c r="L37" s="20">
        <f>+L31+L33+L35</f>
        <v>16349.455000000002</v>
      </c>
      <c r="M37" s="123"/>
      <c r="N37" s="123">
        <f>+N31+N33+N35</f>
        <v>244.12</v>
      </c>
      <c r="O37" s="123">
        <f t="shared" si="13"/>
        <v>262.63200000000001</v>
      </c>
      <c r="P37" s="123">
        <f t="shared" si="14"/>
        <v>418.59800000000001</v>
      </c>
      <c r="Q37" s="21">
        <f t="shared" si="2"/>
        <v>117743.20399586827</v>
      </c>
      <c r="R37" s="11"/>
    </row>
    <row r="38" spans="1:18">
      <c r="A38" s="401" t="s">
        <v>40</v>
      </c>
      <c r="B38" s="402"/>
      <c r="C38" s="13" t="s">
        <v>11</v>
      </c>
      <c r="D38" s="91">
        <v>2.75E-2</v>
      </c>
      <c r="E38" s="208">
        <v>2.2000000000000001E-3</v>
      </c>
      <c r="F38" s="35">
        <f t="shared" si="0"/>
        <v>2.9700000000000001E-2</v>
      </c>
      <c r="G38" s="409"/>
      <c r="H38" s="206">
        <v>1.528</v>
      </c>
      <c r="I38" s="169"/>
      <c r="J38" s="35">
        <f t="shared" si="1"/>
        <v>1.528</v>
      </c>
      <c r="K38" s="220">
        <v>3.665</v>
      </c>
      <c r="L38" s="15"/>
      <c r="M38" s="15"/>
      <c r="N38" s="15">
        <v>2.2000000000000001E-3</v>
      </c>
      <c r="O38" s="15"/>
      <c r="P38" s="53"/>
      <c r="Q38" s="16">
        <f t="shared" si="2"/>
        <v>5.2248999999999999</v>
      </c>
      <c r="R38" s="11"/>
    </row>
    <row r="39" spans="1:18">
      <c r="A39" s="403"/>
      <c r="B39" s="404"/>
      <c r="C39" s="18" t="s">
        <v>13</v>
      </c>
      <c r="D39" s="92">
        <v>17.587502859431293</v>
      </c>
      <c r="E39" s="209">
        <v>0.46200000000000002</v>
      </c>
      <c r="F39" s="37">
        <f t="shared" si="0"/>
        <v>18.049502859431293</v>
      </c>
      <c r="G39" s="410"/>
      <c r="H39" s="207">
        <v>526.45500000000004</v>
      </c>
      <c r="I39" s="170"/>
      <c r="J39" s="37">
        <f t="shared" si="1"/>
        <v>526.45500000000004</v>
      </c>
      <c r="K39" s="221">
        <v>506.86599999999999</v>
      </c>
      <c r="L39" s="20"/>
      <c r="M39" s="20"/>
      <c r="N39" s="20">
        <v>0.46200000000000002</v>
      </c>
      <c r="O39" s="20"/>
      <c r="P39" s="123"/>
      <c r="Q39" s="21">
        <f t="shared" si="2"/>
        <v>1051.8325028594313</v>
      </c>
      <c r="R39" s="11"/>
    </row>
    <row r="40" spans="1:18">
      <c r="A40" s="401" t="s">
        <v>41</v>
      </c>
      <c r="B40" s="402"/>
      <c r="C40" s="13" t="s">
        <v>11</v>
      </c>
      <c r="D40" s="91">
        <v>0.35980000000000001</v>
      </c>
      <c r="E40" s="208">
        <v>0.1361</v>
      </c>
      <c r="F40" s="35">
        <f t="shared" si="0"/>
        <v>0.49590000000000001</v>
      </c>
      <c r="G40" s="409"/>
      <c r="H40" s="206">
        <v>0.31790000000000002</v>
      </c>
      <c r="I40" s="169"/>
      <c r="J40" s="35">
        <f t="shared" si="1"/>
        <v>0.31790000000000002</v>
      </c>
      <c r="K40" s="220">
        <v>9.6121999999999996</v>
      </c>
      <c r="L40" s="15">
        <v>3.4799999999999998E-2</v>
      </c>
      <c r="M40" s="15"/>
      <c r="N40" s="15"/>
      <c r="O40" s="15"/>
      <c r="P40" s="53"/>
      <c r="Q40" s="16">
        <f t="shared" si="2"/>
        <v>10.460800000000001</v>
      </c>
      <c r="R40" s="11"/>
    </row>
    <row r="41" spans="1:18">
      <c r="A41" s="403"/>
      <c r="B41" s="404"/>
      <c r="C41" s="18" t="s">
        <v>13</v>
      </c>
      <c r="D41" s="92">
        <v>241.25433922388601</v>
      </c>
      <c r="E41" s="209">
        <v>92.334999999999994</v>
      </c>
      <c r="F41" s="37">
        <f t="shared" si="0"/>
        <v>333.58933922388599</v>
      </c>
      <c r="G41" s="410"/>
      <c r="H41" s="207">
        <v>112.05</v>
      </c>
      <c r="I41" s="170"/>
      <c r="J41" s="37">
        <f t="shared" si="1"/>
        <v>112.05</v>
      </c>
      <c r="K41" s="221">
        <v>1598.268</v>
      </c>
      <c r="L41" s="20">
        <v>15.855</v>
      </c>
      <c r="M41" s="20"/>
      <c r="N41" s="20"/>
      <c r="O41" s="20"/>
      <c r="P41" s="123"/>
      <c r="Q41" s="21">
        <f t="shared" si="2"/>
        <v>2059.7623392238861</v>
      </c>
      <c r="R41" s="11"/>
    </row>
    <row r="42" spans="1:18">
      <c r="A42" s="401" t="s">
        <v>42</v>
      </c>
      <c r="B42" s="402"/>
      <c r="C42" s="13" t="s">
        <v>11</v>
      </c>
      <c r="D42" s="91"/>
      <c r="E42" s="208"/>
      <c r="F42" s="35">
        <f t="shared" si="0"/>
        <v>0</v>
      </c>
      <c r="G42" s="409"/>
      <c r="H42" s="206"/>
      <c r="I42" s="169"/>
      <c r="J42" s="35">
        <f t="shared" si="1"/>
        <v>0</v>
      </c>
      <c r="K42" s="220"/>
      <c r="L42" s="15"/>
      <c r="M42" s="15"/>
      <c r="N42" s="15"/>
      <c r="O42" s="15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92"/>
      <c r="E43" s="209"/>
      <c r="F43" s="37">
        <f t="shared" si="0"/>
        <v>0</v>
      </c>
      <c r="G43" s="410"/>
      <c r="H43" s="207"/>
      <c r="I43" s="170"/>
      <c r="J43" s="37">
        <f t="shared" si="1"/>
        <v>0</v>
      </c>
      <c r="K43" s="221"/>
      <c r="L43" s="20"/>
      <c r="M43" s="20"/>
      <c r="N43" s="20"/>
      <c r="O43" s="20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91"/>
      <c r="E44" s="208">
        <v>5.4100000000000002E-2</v>
      </c>
      <c r="F44" s="35">
        <f t="shared" si="0"/>
        <v>5.4100000000000002E-2</v>
      </c>
      <c r="G44" s="409">
        <v>8.6999999999999994E-3</v>
      </c>
      <c r="H44" s="206">
        <v>0.64880000000000004</v>
      </c>
      <c r="I44" s="169"/>
      <c r="J44" s="35">
        <f t="shared" si="1"/>
        <v>0.64880000000000004</v>
      </c>
      <c r="K44" s="220">
        <v>3.2199999999999999E-2</v>
      </c>
      <c r="L44" s="15">
        <v>1.5E-3</v>
      </c>
      <c r="M44" s="15"/>
      <c r="N44" s="15"/>
      <c r="O44" s="15"/>
      <c r="P44" s="53"/>
      <c r="Q44" s="16">
        <f t="shared" si="2"/>
        <v>0.74529999999999996</v>
      </c>
      <c r="R44" s="11"/>
    </row>
    <row r="45" spans="1:18">
      <c r="A45" s="403"/>
      <c r="B45" s="404"/>
      <c r="C45" s="18" t="s">
        <v>13</v>
      </c>
      <c r="D45" s="92"/>
      <c r="E45" s="209">
        <v>32.557000000000002</v>
      </c>
      <c r="F45" s="37">
        <f t="shared" si="0"/>
        <v>32.557000000000002</v>
      </c>
      <c r="G45" s="410">
        <v>8.7219999999999995</v>
      </c>
      <c r="H45" s="207">
        <v>127.84399999999999</v>
      </c>
      <c r="I45" s="170"/>
      <c r="J45" s="37">
        <f t="shared" si="1"/>
        <v>127.84399999999999</v>
      </c>
      <c r="K45" s="221">
        <v>14.004</v>
      </c>
      <c r="L45" s="20">
        <v>0.73499999999999999</v>
      </c>
      <c r="M45" s="20"/>
      <c r="N45" s="20"/>
      <c r="O45" s="20"/>
      <c r="P45" s="123"/>
      <c r="Q45" s="21">
        <f t="shared" si="2"/>
        <v>183.86199999999999</v>
      </c>
      <c r="R45" s="11"/>
    </row>
    <row r="46" spans="1:18">
      <c r="A46" s="401" t="s">
        <v>44</v>
      </c>
      <c r="B46" s="402"/>
      <c r="C46" s="13" t="s">
        <v>11</v>
      </c>
      <c r="D46" s="91">
        <v>2.3099999999999999E-2</v>
      </c>
      <c r="E46" s="208">
        <v>5.6399999999999999E-2</v>
      </c>
      <c r="F46" s="35">
        <f t="shared" si="0"/>
        <v>7.9500000000000001E-2</v>
      </c>
      <c r="G46" s="409">
        <v>2.0400000000000001E-2</v>
      </c>
      <c r="H46" s="206">
        <v>0.14779999999999999</v>
      </c>
      <c r="I46" s="169"/>
      <c r="J46" s="35">
        <f t="shared" si="1"/>
        <v>0.14779999999999999</v>
      </c>
      <c r="K46" s="220">
        <v>5.3400000000000003E-2</v>
      </c>
      <c r="L46" s="15">
        <v>6.7000000000000002E-3</v>
      </c>
      <c r="M46" s="15"/>
      <c r="N46" s="15"/>
      <c r="O46" s="15"/>
      <c r="P46" s="53"/>
      <c r="Q46" s="16">
        <f t="shared" si="2"/>
        <v>0.30779999999999996</v>
      </c>
      <c r="R46" s="11"/>
    </row>
    <row r="47" spans="1:18">
      <c r="A47" s="403"/>
      <c r="B47" s="404"/>
      <c r="C47" s="18" t="s">
        <v>13</v>
      </c>
      <c r="D47" s="92">
        <v>14.553002366072699</v>
      </c>
      <c r="E47" s="209">
        <v>29.821999999999999</v>
      </c>
      <c r="F47" s="37">
        <f t="shared" si="0"/>
        <v>44.3750023660727</v>
      </c>
      <c r="G47" s="410">
        <v>35.253</v>
      </c>
      <c r="H47" s="207">
        <v>133.09800000000001</v>
      </c>
      <c r="I47" s="170"/>
      <c r="J47" s="37">
        <f t="shared" si="1"/>
        <v>133.09800000000001</v>
      </c>
      <c r="K47" s="221">
        <v>54.264000000000003</v>
      </c>
      <c r="L47" s="20">
        <v>6.1950000000000003</v>
      </c>
      <c r="M47" s="20"/>
      <c r="N47" s="20"/>
      <c r="O47" s="20"/>
      <c r="P47" s="123"/>
      <c r="Q47" s="21">
        <f t="shared" si="2"/>
        <v>273.18500236607269</v>
      </c>
      <c r="R47" s="11"/>
    </row>
    <row r="48" spans="1:18">
      <c r="A48" s="401" t="s">
        <v>45</v>
      </c>
      <c r="B48" s="402"/>
      <c r="C48" s="13" t="s">
        <v>11</v>
      </c>
      <c r="D48" s="91">
        <v>2.1999999999999999E-2</v>
      </c>
      <c r="E48" s="208">
        <v>1.29</v>
      </c>
      <c r="F48" s="35">
        <f t="shared" si="0"/>
        <v>1.3120000000000001</v>
      </c>
      <c r="G48" s="409">
        <v>0</v>
      </c>
      <c r="H48" s="206">
        <v>519.20219999999995</v>
      </c>
      <c r="I48" s="169"/>
      <c r="J48" s="35">
        <f t="shared" si="1"/>
        <v>519.20219999999995</v>
      </c>
      <c r="K48" s="220">
        <v>101.0086</v>
      </c>
      <c r="L48" s="15">
        <v>0.27660000000000001</v>
      </c>
      <c r="M48" s="15"/>
      <c r="N48" s="15"/>
      <c r="O48" s="15"/>
      <c r="P48" s="53"/>
      <c r="Q48" s="16">
        <f t="shared" si="2"/>
        <v>621.79939999999999</v>
      </c>
      <c r="R48" s="11"/>
    </row>
    <row r="49" spans="1:18">
      <c r="A49" s="403"/>
      <c r="B49" s="404"/>
      <c r="C49" s="18" t="s">
        <v>13</v>
      </c>
      <c r="D49" s="92">
        <v>5.3130008638043185</v>
      </c>
      <c r="E49" s="209">
        <v>170.001</v>
      </c>
      <c r="F49" s="37">
        <f t="shared" si="0"/>
        <v>175.31400086380432</v>
      </c>
      <c r="G49" s="410">
        <v>0.39900000000000002</v>
      </c>
      <c r="H49" s="207">
        <v>63625.394999999997</v>
      </c>
      <c r="I49" s="170"/>
      <c r="J49" s="37">
        <f t="shared" si="1"/>
        <v>63625.394999999997</v>
      </c>
      <c r="K49" s="221">
        <v>8152.01</v>
      </c>
      <c r="L49" s="20">
        <v>12.747999999999999</v>
      </c>
      <c r="M49" s="20"/>
      <c r="N49" s="20"/>
      <c r="O49" s="20"/>
      <c r="P49" s="123"/>
      <c r="Q49" s="21">
        <f t="shared" si="2"/>
        <v>71965.866000863811</v>
      </c>
      <c r="R49" s="11"/>
    </row>
    <row r="50" spans="1:18">
      <c r="A50" s="401" t="s">
        <v>46</v>
      </c>
      <c r="B50" s="402"/>
      <c r="C50" s="13" t="s">
        <v>11</v>
      </c>
      <c r="D50" s="91"/>
      <c r="E50" s="208">
        <v>0.40400000000000003</v>
      </c>
      <c r="F50" s="35">
        <f t="shared" si="0"/>
        <v>0.40400000000000003</v>
      </c>
      <c r="G50" s="409"/>
      <c r="H50" s="206"/>
      <c r="I50" s="169"/>
      <c r="J50" s="35">
        <f t="shared" si="1"/>
        <v>0</v>
      </c>
      <c r="K50" s="220">
        <v>56.552</v>
      </c>
      <c r="L50" s="15"/>
      <c r="M50" s="15"/>
      <c r="N50" s="15"/>
      <c r="O50" s="15"/>
      <c r="P50" s="53"/>
      <c r="Q50" s="16">
        <f t="shared" si="2"/>
        <v>56.956000000000003</v>
      </c>
      <c r="R50" s="11"/>
    </row>
    <row r="51" spans="1:18">
      <c r="A51" s="403"/>
      <c r="B51" s="404"/>
      <c r="C51" s="18" t="s">
        <v>13</v>
      </c>
      <c r="D51" s="92"/>
      <c r="E51" s="209">
        <v>288.28100000000001</v>
      </c>
      <c r="F51" s="37">
        <f t="shared" si="0"/>
        <v>288.28100000000001</v>
      </c>
      <c r="G51" s="410"/>
      <c r="H51" s="207"/>
      <c r="I51" s="170"/>
      <c r="J51" s="37">
        <f t="shared" si="1"/>
        <v>0</v>
      </c>
      <c r="K51" s="221">
        <v>2718.4720000000002</v>
      </c>
      <c r="L51" s="20"/>
      <c r="M51" s="20"/>
      <c r="N51" s="20"/>
      <c r="O51" s="20"/>
      <c r="P51" s="123"/>
      <c r="Q51" s="21">
        <f t="shared" si="2"/>
        <v>3006.7530000000002</v>
      </c>
      <c r="R51" s="11"/>
    </row>
    <row r="52" spans="1:18">
      <c r="A52" s="401" t="s">
        <v>47</v>
      </c>
      <c r="B52" s="402"/>
      <c r="C52" s="13" t="s">
        <v>11</v>
      </c>
      <c r="D52" s="91">
        <v>4.6800000000000001E-2</v>
      </c>
      <c r="E52" s="208">
        <v>3.0460000000000001E-2</v>
      </c>
      <c r="F52" s="35">
        <f t="shared" si="0"/>
        <v>7.7259999999999995E-2</v>
      </c>
      <c r="G52" s="409">
        <v>2.7216</v>
      </c>
      <c r="H52" s="206">
        <v>0.113</v>
      </c>
      <c r="I52" s="169"/>
      <c r="J52" s="35">
        <f t="shared" si="1"/>
        <v>0.113</v>
      </c>
      <c r="K52" s="220">
        <v>0.13950000000000001</v>
      </c>
      <c r="L52" s="15">
        <v>1.3092999999999999</v>
      </c>
      <c r="M52" s="15"/>
      <c r="N52" s="15"/>
      <c r="O52" s="15"/>
      <c r="P52" s="53"/>
      <c r="Q52" s="16">
        <f t="shared" si="2"/>
        <v>4.3606599999999993</v>
      </c>
      <c r="R52" s="11"/>
    </row>
    <row r="53" spans="1:18">
      <c r="A53" s="403"/>
      <c r="B53" s="404"/>
      <c r="C53" s="18" t="s">
        <v>13</v>
      </c>
      <c r="D53" s="92">
        <v>6.9930011369440246</v>
      </c>
      <c r="E53" s="209">
        <v>36.774000000000001</v>
      </c>
      <c r="F53" s="37">
        <f t="shared" si="0"/>
        <v>43.767001136944025</v>
      </c>
      <c r="G53" s="410">
        <v>1053.454</v>
      </c>
      <c r="H53" s="207">
        <v>114.05</v>
      </c>
      <c r="I53" s="170"/>
      <c r="J53" s="37">
        <f t="shared" si="1"/>
        <v>114.05</v>
      </c>
      <c r="K53" s="221">
        <v>24.108000000000001</v>
      </c>
      <c r="L53" s="20">
        <v>348.46800000000002</v>
      </c>
      <c r="M53" s="20"/>
      <c r="N53" s="20"/>
      <c r="O53" s="20"/>
      <c r="P53" s="123"/>
      <c r="Q53" s="21">
        <f t="shared" si="2"/>
        <v>1583.8470011369438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91">
        <v>0.45240000000000002</v>
      </c>
      <c r="E54" s="208"/>
      <c r="F54" s="35">
        <f t="shared" si="0"/>
        <v>0.45240000000000002</v>
      </c>
      <c r="G54" s="409">
        <v>2.5000000000000001E-3</v>
      </c>
      <c r="H54" s="206">
        <v>8.4000000000000005E-2</v>
      </c>
      <c r="I54" s="169"/>
      <c r="J54" s="35">
        <f t="shared" si="1"/>
        <v>8.4000000000000005E-2</v>
      </c>
      <c r="K54" s="220">
        <v>0.19020000000000001</v>
      </c>
      <c r="L54" s="15">
        <v>1.2999999999999999E-3</v>
      </c>
      <c r="M54" s="15"/>
      <c r="N54" s="15"/>
      <c r="O54" s="15"/>
      <c r="P54" s="53"/>
      <c r="Q54" s="16">
        <f t="shared" si="2"/>
        <v>0.73040000000000005</v>
      </c>
      <c r="R54" s="11"/>
    </row>
    <row r="55" spans="1:18">
      <c r="A55" s="17" t="s">
        <v>36</v>
      </c>
      <c r="B55" s="397"/>
      <c r="C55" s="18" t="s">
        <v>13</v>
      </c>
      <c r="D55" s="92">
        <v>427.51806950722664</v>
      </c>
      <c r="E55" s="209"/>
      <c r="F55" s="37">
        <f t="shared" si="0"/>
        <v>427.51806950722664</v>
      </c>
      <c r="G55" s="410">
        <v>4.0940000000000003</v>
      </c>
      <c r="H55" s="207">
        <v>43.692999999999998</v>
      </c>
      <c r="I55" s="170"/>
      <c r="J55" s="37">
        <f t="shared" si="1"/>
        <v>43.692999999999998</v>
      </c>
      <c r="K55" s="221">
        <v>77.992999999999995</v>
      </c>
      <c r="L55" s="20">
        <v>1.6379999999999999</v>
      </c>
      <c r="M55" s="20"/>
      <c r="N55" s="20"/>
      <c r="O55" s="20"/>
      <c r="P55" s="123"/>
      <c r="Q55" s="21">
        <f t="shared" si="2"/>
        <v>554.93606950722665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91">
        <v>0.85260000000000002</v>
      </c>
      <c r="E56" s="208">
        <v>5.5999999999999999E-3</v>
      </c>
      <c r="F56" s="35">
        <f t="shared" si="0"/>
        <v>0.85820000000000007</v>
      </c>
      <c r="G56" s="409"/>
      <c r="H56" s="206">
        <v>5.9999999999999995E-4</v>
      </c>
      <c r="I56" s="169"/>
      <c r="J56" s="35">
        <f t="shared" si="1"/>
        <v>5.9999999999999995E-4</v>
      </c>
      <c r="K56" s="220">
        <v>0.11459999999999999</v>
      </c>
      <c r="L56" s="15">
        <v>7.6999999999999999E-2</v>
      </c>
      <c r="M56" s="15"/>
      <c r="N56" s="15"/>
      <c r="O56" s="15">
        <v>4.0000000000000002E-4</v>
      </c>
      <c r="P56" s="53"/>
      <c r="Q56" s="16">
        <f t="shared" si="2"/>
        <v>1.0508000000000002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92">
        <v>64.144510428815394</v>
      </c>
      <c r="E57" s="209">
        <v>5.88</v>
      </c>
      <c r="F57" s="37">
        <f t="shared" si="0"/>
        <v>70.02451042881539</v>
      </c>
      <c r="G57" s="410"/>
      <c r="H57" s="207">
        <v>1.04</v>
      </c>
      <c r="I57" s="170"/>
      <c r="J57" s="37">
        <f t="shared" si="1"/>
        <v>1.04</v>
      </c>
      <c r="K57" s="221">
        <v>51.295999999999999</v>
      </c>
      <c r="L57" s="20">
        <v>31.007000000000001</v>
      </c>
      <c r="M57" s="20"/>
      <c r="N57" s="20"/>
      <c r="O57" s="20">
        <v>0.42</v>
      </c>
      <c r="P57" s="123"/>
      <c r="Q57" s="21">
        <f t="shared" si="2"/>
        <v>153.78751042881538</v>
      </c>
      <c r="R57" s="11"/>
    </row>
    <row r="58" spans="1:18">
      <c r="A58" s="25"/>
      <c r="B58" s="399" t="s">
        <v>19</v>
      </c>
      <c r="C58" s="13" t="s">
        <v>11</v>
      </c>
      <c r="D58" s="89">
        <f>D54+D56</f>
        <v>1.3050000000000002</v>
      </c>
      <c r="E58" s="72">
        <f t="shared" ref="E58:E59" si="15">+E54+E56</f>
        <v>5.5999999999999999E-3</v>
      </c>
      <c r="F58" s="35">
        <f t="shared" si="0"/>
        <v>1.3106000000000002</v>
      </c>
      <c r="G58" s="411">
        <f t="shared" ref="G58:H59" si="16">+G54+G56</f>
        <v>2.5000000000000001E-3</v>
      </c>
      <c r="H58" s="23">
        <f t="shared" si="16"/>
        <v>8.4600000000000009E-2</v>
      </c>
      <c r="I58" s="66"/>
      <c r="J58" s="35">
        <f t="shared" si="1"/>
        <v>8.4600000000000009E-2</v>
      </c>
      <c r="K58" s="23">
        <f t="shared" ref="K58:K59" si="17">+K54+K56</f>
        <v>0.30480000000000002</v>
      </c>
      <c r="L58" s="15">
        <f>+L54+L56</f>
        <v>7.8299999999999995E-2</v>
      </c>
      <c r="M58" s="53"/>
      <c r="N58" s="53"/>
      <c r="O58" s="53">
        <f>O54+O56</f>
        <v>4.0000000000000002E-4</v>
      </c>
      <c r="P58" s="53"/>
      <c r="Q58" s="16">
        <f t="shared" si="2"/>
        <v>1.7812000000000001</v>
      </c>
      <c r="R58" s="11"/>
    </row>
    <row r="59" spans="1:18">
      <c r="A59" s="24"/>
      <c r="B59" s="400"/>
      <c r="C59" s="18" t="s">
        <v>13</v>
      </c>
      <c r="D59" s="90">
        <f>D55+D57</f>
        <v>491.66257993604205</v>
      </c>
      <c r="E59" s="199">
        <f t="shared" si="15"/>
        <v>5.88</v>
      </c>
      <c r="F59" s="37">
        <f t="shared" si="0"/>
        <v>497.54257993604205</v>
      </c>
      <c r="G59" s="20">
        <f t="shared" si="16"/>
        <v>4.0940000000000003</v>
      </c>
      <c r="H59" s="19">
        <f t="shared" si="16"/>
        <v>44.732999999999997</v>
      </c>
      <c r="I59" s="32"/>
      <c r="J59" s="37">
        <f t="shared" si="1"/>
        <v>44.732999999999997</v>
      </c>
      <c r="K59" s="19">
        <f t="shared" si="17"/>
        <v>129.28899999999999</v>
      </c>
      <c r="L59" s="20">
        <f>+L55+L57</f>
        <v>32.645000000000003</v>
      </c>
      <c r="M59" s="123"/>
      <c r="N59" s="123"/>
      <c r="O59" s="123">
        <f>O55+O57</f>
        <v>0.42</v>
      </c>
      <c r="P59" s="123"/>
      <c r="Q59" s="21">
        <f t="shared" si="2"/>
        <v>708.72357993604192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91">
        <v>0.53310000000000002</v>
      </c>
      <c r="E60" s="208">
        <v>9.1</v>
      </c>
      <c r="F60" s="35">
        <f t="shared" si="0"/>
        <v>9.6330999999999989</v>
      </c>
      <c r="G60" s="409">
        <v>0.43790000000000001</v>
      </c>
      <c r="H60" s="206">
        <v>17.340599999999998</v>
      </c>
      <c r="I60" s="169"/>
      <c r="J60" s="35">
        <f t="shared" si="1"/>
        <v>17.340599999999998</v>
      </c>
      <c r="K60" s="220"/>
      <c r="L60" s="15">
        <v>1.869</v>
      </c>
      <c r="M60" s="15"/>
      <c r="N60" s="15"/>
      <c r="O60" s="15"/>
      <c r="P60" s="53"/>
      <c r="Q60" s="16">
        <f t="shared" si="2"/>
        <v>29.2806</v>
      </c>
      <c r="R60" s="11"/>
    </row>
    <row r="61" spans="1:18">
      <c r="A61" s="17" t="s">
        <v>51</v>
      </c>
      <c r="B61" s="397"/>
      <c r="C61" s="18" t="s">
        <v>13</v>
      </c>
      <c r="D61" s="92">
        <v>52.673258563783335</v>
      </c>
      <c r="E61" s="209">
        <v>377.75</v>
      </c>
      <c r="F61" s="37">
        <f t="shared" si="0"/>
        <v>430.42325856378335</v>
      </c>
      <c r="G61" s="410">
        <v>21.978000000000002</v>
      </c>
      <c r="H61" s="207">
        <v>1293.749</v>
      </c>
      <c r="I61" s="170"/>
      <c r="J61" s="37">
        <f t="shared" si="1"/>
        <v>1293.749</v>
      </c>
      <c r="K61" s="221"/>
      <c r="L61" s="20">
        <v>132.374</v>
      </c>
      <c r="M61" s="20"/>
      <c r="N61" s="20"/>
      <c r="O61" s="20"/>
      <c r="P61" s="123"/>
      <c r="Q61" s="21">
        <f t="shared" si="2"/>
        <v>1878.5242585637834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91">
        <v>1.7430000000000001</v>
      </c>
      <c r="E62" s="208">
        <v>6.25</v>
      </c>
      <c r="F62" s="35">
        <f t="shared" si="0"/>
        <v>7.9930000000000003</v>
      </c>
      <c r="G62" s="409">
        <v>265.58100000000002</v>
      </c>
      <c r="H62" s="206"/>
      <c r="I62" s="169"/>
      <c r="J62" s="35">
        <f t="shared" si="1"/>
        <v>0</v>
      </c>
      <c r="K62" s="220"/>
      <c r="L62" s="15"/>
      <c r="M62" s="15"/>
      <c r="N62" s="15"/>
      <c r="O62" s="15"/>
      <c r="P62" s="53"/>
      <c r="Q62" s="16">
        <f t="shared" si="2"/>
        <v>273.57400000000001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92">
        <v>324.46055275181277</v>
      </c>
      <c r="E63" s="209">
        <v>575.61</v>
      </c>
      <c r="F63" s="37">
        <f t="shared" si="0"/>
        <v>900.07055275181278</v>
      </c>
      <c r="G63" s="410">
        <v>32995.171000000002</v>
      </c>
      <c r="H63" s="207"/>
      <c r="I63" s="170"/>
      <c r="J63" s="37">
        <f t="shared" si="1"/>
        <v>0</v>
      </c>
      <c r="K63" s="221"/>
      <c r="L63" s="20"/>
      <c r="M63" s="20"/>
      <c r="N63" s="20"/>
      <c r="O63" s="20"/>
      <c r="P63" s="123"/>
      <c r="Q63" s="21">
        <f t="shared" si="2"/>
        <v>33895.241552751817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91"/>
      <c r="E64" s="208">
        <v>2.1000000000000001E-2</v>
      </c>
      <c r="F64" s="35">
        <f t="shared" si="0"/>
        <v>2.1000000000000001E-2</v>
      </c>
      <c r="G64" s="409">
        <v>141.62299999999999</v>
      </c>
      <c r="H64" s="206">
        <v>4.0000000000000001E-3</v>
      </c>
      <c r="I64" s="169"/>
      <c r="J64" s="35">
        <f t="shared" si="1"/>
        <v>4.0000000000000001E-3</v>
      </c>
      <c r="K64" s="220">
        <v>1.6E-2</v>
      </c>
      <c r="L64" s="15">
        <v>5.0000000000000001E-3</v>
      </c>
      <c r="M64" s="15"/>
      <c r="N64" s="15"/>
      <c r="O64" s="15"/>
      <c r="P64" s="53"/>
      <c r="Q64" s="16">
        <f t="shared" si="2"/>
        <v>141.66899999999995</v>
      </c>
      <c r="R64" s="11"/>
    </row>
    <row r="65" spans="1:18">
      <c r="A65" s="17" t="s">
        <v>18</v>
      </c>
      <c r="B65" s="397"/>
      <c r="C65" s="18" t="s">
        <v>13</v>
      </c>
      <c r="D65" s="92"/>
      <c r="E65" s="209">
        <v>0.66200000000000003</v>
      </c>
      <c r="F65" s="37">
        <f t="shared" si="0"/>
        <v>0.66200000000000003</v>
      </c>
      <c r="G65" s="410">
        <v>25740.399000000001</v>
      </c>
      <c r="H65" s="207">
        <v>3.6749999999999998</v>
      </c>
      <c r="I65" s="170"/>
      <c r="J65" s="37">
        <f t="shared" si="1"/>
        <v>3.6749999999999998</v>
      </c>
      <c r="K65" s="221">
        <v>1.8480000000000001</v>
      </c>
      <c r="L65" s="20">
        <v>2.3420000000000001</v>
      </c>
      <c r="M65" s="20"/>
      <c r="N65" s="20"/>
      <c r="O65" s="20"/>
      <c r="P65" s="123"/>
      <c r="Q65" s="21">
        <f t="shared" si="2"/>
        <v>25748.926000000003</v>
      </c>
      <c r="R65" s="11"/>
    </row>
    <row r="66" spans="1:18">
      <c r="A66" s="25"/>
      <c r="B66" s="22" t="s">
        <v>15</v>
      </c>
      <c r="C66" s="13" t="s">
        <v>11</v>
      </c>
      <c r="D66" s="91"/>
      <c r="E66" s="208">
        <v>0.62</v>
      </c>
      <c r="F66" s="35">
        <f t="shared" si="0"/>
        <v>0.62</v>
      </c>
      <c r="G66" s="409">
        <v>51.372300000000003</v>
      </c>
      <c r="H66" s="206"/>
      <c r="I66" s="169"/>
      <c r="J66" s="35">
        <f t="shared" si="1"/>
        <v>0</v>
      </c>
      <c r="K66" s="220">
        <v>1.01</v>
      </c>
      <c r="L66" s="15">
        <v>0.11899999999999999</v>
      </c>
      <c r="M66" s="15"/>
      <c r="N66" s="15"/>
      <c r="O66" s="15"/>
      <c r="P66" s="53"/>
      <c r="Q66" s="16">
        <f t="shared" si="2"/>
        <v>53.121299999999998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125"/>
      <c r="E67" s="210">
        <v>77.725999999999999</v>
      </c>
      <c r="F67" s="389">
        <f t="shared" si="0"/>
        <v>77.725999999999999</v>
      </c>
      <c r="G67" s="412">
        <v>4578.3530000000001</v>
      </c>
      <c r="H67" s="432"/>
      <c r="I67" s="171"/>
      <c r="J67" s="389">
        <f t="shared" si="1"/>
        <v>0</v>
      </c>
      <c r="K67" s="222">
        <v>68.816000000000003</v>
      </c>
      <c r="L67" s="28">
        <v>87.215999999999994</v>
      </c>
      <c r="M67" s="28"/>
      <c r="N67" s="28"/>
      <c r="O67" s="28"/>
      <c r="P67" s="57"/>
      <c r="Q67" s="29">
        <f t="shared" si="2"/>
        <v>4812.1109999999999</v>
      </c>
      <c r="R67" s="11"/>
    </row>
    <row r="68" spans="1:18">
      <c r="D68" s="126"/>
      <c r="E68" s="126"/>
      <c r="F68" s="30"/>
      <c r="G68" s="165"/>
      <c r="H68" s="165"/>
      <c r="I68" s="165"/>
      <c r="J68" s="30"/>
      <c r="K68" s="165"/>
      <c r="M68" s="11"/>
      <c r="Q68" s="1"/>
    </row>
    <row r="69" spans="1:18">
      <c r="D69" s="126"/>
      <c r="E69" s="126"/>
      <c r="F69" s="30"/>
      <c r="G69" s="165"/>
      <c r="H69" s="165"/>
      <c r="I69" s="165"/>
      <c r="J69" s="30"/>
      <c r="K69" s="165"/>
      <c r="M69" s="11"/>
      <c r="Q69" s="1"/>
    </row>
    <row r="70" spans="1:18">
      <c r="D70" s="126"/>
      <c r="E70" s="126"/>
      <c r="F70" s="30"/>
      <c r="G70" s="165"/>
      <c r="H70" s="165"/>
      <c r="I70" s="165"/>
      <c r="J70" s="30"/>
      <c r="K70" s="165"/>
      <c r="M70" s="11"/>
      <c r="Q70" s="1"/>
    </row>
    <row r="71" spans="1:18" ht="19.5" thickBot="1">
      <c r="A71" s="3"/>
      <c r="B71" s="4" t="s">
        <v>103</v>
      </c>
      <c r="C71" s="3"/>
      <c r="D71" s="127"/>
      <c r="E71" s="127"/>
      <c r="F71" s="31"/>
      <c r="G71" s="166"/>
      <c r="H71" s="165"/>
      <c r="I71" s="166"/>
      <c r="J71" s="31"/>
      <c r="K71" s="189"/>
      <c r="L71" s="3"/>
      <c r="M71" s="3"/>
      <c r="N71" s="3"/>
      <c r="O71" s="3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89">
        <f>D60+D62+D64+D66</f>
        <v>2.2761</v>
      </c>
      <c r="E73" s="53">
        <f>+E60+E62+E64+E66</f>
        <v>15.991</v>
      </c>
      <c r="F73" s="390">
        <f t="shared" ref="F73:F130" si="18">SUM(D73:E73)</f>
        <v>18.267099999999999</v>
      </c>
      <c r="G73" s="411">
        <f>+G60+G62+G64+G66</f>
        <v>459.01420000000002</v>
      </c>
      <c r="H73" s="23">
        <f>+H60+H62+H64+H66</f>
        <v>17.3446</v>
      </c>
      <c r="I73" s="66"/>
      <c r="J73" s="390">
        <f t="shared" ref="J73:J130" si="19">SUM(H73:I73)</f>
        <v>17.3446</v>
      </c>
      <c r="K73" s="23">
        <f>+K60+K62+K64+K66</f>
        <v>1.026</v>
      </c>
      <c r="L73" s="15">
        <f>+L60+L62+L64+L66</f>
        <v>1.9929999999999999</v>
      </c>
      <c r="M73" s="15"/>
      <c r="N73" s="53"/>
      <c r="O73" s="53"/>
      <c r="P73" s="53"/>
      <c r="Q73" s="16">
        <f t="shared" ref="Q73:Q137" si="20">SUM(F73:G73,J73:P73)</f>
        <v>497.64490000000001</v>
      </c>
      <c r="R73" s="25"/>
    </row>
    <row r="74" spans="1:18">
      <c r="A74" s="5" t="s">
        <v>53</v>
      </c>
      <c r="B74" s="400"/>
      <c r="C74" s="36" t="s">
        <v>13</v>
      </c>
      <c r="D74" s="90">
        <f>D61+D63+D65+D67</f>
        <v>377.13381131559612</v>
      </c>
      <c r="E74" s="123">
        <f>+E61+E63+E65+E67</f>
        <v>1031.748</v>
      </c>
      <c r="F74" s="391">
        <f t="shared" si="18"/>
        <v>1408.8818113155962</v>
      </c>
      <c r="G74" s="20">
        <f>+G61+G63+G65+G67</f>
        <v>63335.901000000013</v>
      </c>
      <c r="H74" s="19">
        <f>+H61+H63+H65+H67</f>
        <v>1297.424</v>
      </c>
      <c r="I74" s="32"/>
      <c r="J74" s="391">
        <f t="shared" si="19"/>
        <v>1297.424</v>
      </c>
      <c r="K74" s="19">
        <f>+K61+K63+K65+K67</f>
        <v>70.664000000000001</v>
      </c>
      <c r="L74" s="20">
        <f>+L61+L63+L65+L67</f>
        <v>221.93200000000002</v>
      </c>
      <c r="M74" s="20"/>
      <c r="N74" s="123"/>
      <c r="O74" s="123"/>
      <c r="P74" s="123"/>
      <c r="Q74" s="21">
        <f t="shared" si="20"/>
        <v>66334.802811315618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91">
        <v>1.8318000000000001</v>
      </c>
      <c r="E75" s="91">
        <v>8.9999999999999993E-3</v>
      </c>
      <c r="F75" s="390">
        <f t="shared" si="18"/>
        <v>1.8408</v>
      </c>
      <c r="G75" s="409">
        <v>0.53300000000000003</v>
      </c>
      <c r="H75" s="206">
        <v>20.577999999999999</v>
      </c>
      <c r="I75" s="169"/>
      <c r="J75" s="390">
        <f t="shared" si="19"/>
        <v>20.577999999999999</v>
      </c>
      <c r="K75" s="220">
        <v>0.82869999999999999</v>
      </c>
      <c r="L75" s="15">
        <v>1.1647000000000001</v>
      </c>
      <c r="M75" s="15"/>
      <c r="N75" s="15"/>
      <c r="O75" s="15">
        <v>0.12870000000000001</v>
      </c>
      <c r="P75" s="53"/>
      <c r="Q75" s="16">
        <f t="shared" si="20"/>
        <v>25.073899999999998</v>
      </c>
      <c r="R75" s="25"/>
    </row>
    <row r="76" spans="1:18">
      <c r="A76" s="17" t="s">
        <v>31</v>
      </c>
      <c r="B76" s="397"/>
      <c r="C76" s="36" t="s">
        <v>13</v>
      </c>
      <c r="D76" s="92">
        <v>2322.8019776484198</v>
      </c>
      <c r="E76" s="92">
        <v>5.4390000000000001</v>
      </c>
      <c r="F76" s="391">
        <f t="shared" si="18"/>
        <v>2328.2409776484196</v>
      </c>
      <c r="G76" s="410">
        <v>806.11099999999999</v>
      </c>
      <c r="H76" s="207">
        <v>11429.486999999999</v>
      </c>
      <c r="I76" s="170"/>
      <c r="J76" s="391">
        <f t="shared" si="19"/>
        <v>11429.486999999999</v>
      </c>
      <c r="K76" s="221">
        <v>777.47299999999996</v>
      </c>
      <c r="L76" s="20">
        <v>1281.46</v>
      </c>
      <c r="M76" s="20"/>
      <c r="N76" s="20"/>
      <c r="O76" s="20">
        <v>97.483000000000004</v>
      </c>
      <c r="P76" s="123"/>
      <c r="Q76" s="21">
        <f t="shared" si="20"/>
        <v>16720.254977648419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91"/>
      <c r="E77" s="91"/>
      <c r="F77" s="390">
        <f t="shared" si="18"/>
        <v>0</v>
      </c>
      <c r="G77" s="409">
        <v>2.5000000000000001E-2</v>
      </c>
      <c r="H77" s="206">
        <v>0.30059999999999998</v>
      </c>
      <c r="I77" s="169"/>
      <c r="J77" s="390">
        <f t="shared" si="19"/>
        <v>0.30059999999999998</v>
      </c>
      <c r="K77" s="220"/>
      <c r="L77" s="15"/>
      <c r="M77" s="15"/>
      <c r="N77" s="15"/>
      <c r="O77" s="15"/>
      <c r="P77" s="53"/>
      <c r="Q77" s="16">
        <f t="shared" si="20"/>
        <v>0.3256</v>
      </c>
      <c r="R77" s="25"/>
    </row>
    <row r="78" spans="1:18">
      <c r="A78" s="17" t="s">
        <v>0</v>
      </c>
      <c r="B78" s="397"/>
      <c r="C78" s="36" t="s">
        <v>13</v>
      </c>
      <c r="D78" s="92"/>
      <c r="E78" s="92"/>
      <c r="F78" s="391">
        <f t="shared" si="18"/>
        <v>0</v>
      </c>
      <c r="G78" s="410">
        <v>7.0739999999999998</v>
      </c>
      <c r="H78" s="207">
        <v>14.491</v>
      </c>
      <c r="I78" s="170"/>
      <c r="J78" s="391">
        <f t="shared" si="19"/>
        <v>14.491</v>
      </c>
      <c r="K78" s="221"/>
      <c r="L78" s="20"/>
      <c r="M78" s="20"/>
      <c r="N78" s="20"/>
      <c r="O78" s="20"/>
      <c r="P78" s="123"/>
      <c r="Q78" s="21">
        <f t="shared" si="20"/>
        <v>21.564999999999998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91"/>
      <c r="E79" s="91"/>
      <c r="F79" s="390">
        <f t="shared" si="18"/>
        <v>0</v>
      </c>
      <c r="G79" s="409"/>
      <c r="H79" s="206"/>
      <c r="I79" s="169"/>
      <c r="J79" s="390">
        <f t="shared" si="19"/>
        <v>0</v>
      </c>
      <c r="K79" s="220"/>
      <c r="L79" s="15"/>
      <c r="M79" s="15"/>
      <c r="N79" s="15"/>
      <c r="O79" s="15"/>
      <c r="P79" s="53"/>
      <c r="Q79" s="16">
        <f t="shared" si="20"/>
        <v>0</v>
      </c>
      <c r="R79" s="25"/>
    </row>
    <row r="80" spans="1:18">
      <c r="A80" s="17"/>
      <c r="B80" s="18" t="s">
        <v>61</v>
      </c>
      <c r="C80" s="36" t="s">
        <v>13</v>
      </c>
      <c r="D80" s="92"/>
      <c r="E80" s="92"/>
      <c r="F80" s="391">
        <f t="shared" si="18"/>
        <v>0</v>
      </c>
      <c r="G80" s="410"/>
      <c r="H80" s="207"/>
      <c r="I80" s="170"/>
      <c r="J80" s="391">
        <f t="shared" si="19"/>
        <v>0</v>
      </c>
      <c r="K80" s="221"/>
      <c r="L80" s="20"/>
      <c r="M80" s="20"/>
      <c r="N80" s="20"/>
      <c r="O80" s="20"/>
      <c r="P80" s="123"/>
      <c r="Q80" s="21">
        <f t="shared" si="20"/>
        <v>0</v>
      </c>
      <c r="R80" s="25"/>
    </row>
    <row r="81" spans="1:18">
      <c r="A81" s="17"/>
      <c r="B81" s="396" t="s">
        <v>62</v>
      </c>
      <c r="C81" s="34" t="s">
        <v>11</v>
      </c>
      <c r="D81" s="91"/>
      <c r="E81" s="91"/>
      <c r="F81" s="390">
        <f t="shared" si="18"/>
        <v>0</v>
      </c>
      <c r="G81" s="409">
        <v>6.4903000000000004</v>
      </c>
      <c r="H81" s="206"/>
      <c r="I81" s="169"/>
      <c r="J81" s="390">
        <f t="shared" si="19"/>
        <v>0</v>
      </c>
      <c r="K81" s="220"/>
      <c r="L81" s="15"/>
      <c r="M81" s="15"/>
      <c r="N81" s="15"/>
      <c r="O81" s="15"/>
      <c r="P81" s="53"/>
      <c r="Q81" s="16">
        <f t="shared" si="20"/>
        <v>6.4903000000000004</v>
      </c>
      <c r="R81" s="25"/>
    </row>
    <row r="82" spans="1:18">
      <c r="A82" s="17" t="s">
        <v>12</v>
      </c>
      <c r="B82" s="397"/>
      <c r="C82" s="36" t="s">
        <v>13</v>
      </c>
      <c r="D82" s="92"/>
      <c r="E82" s="92"/>
      <c r="F82" s="391">
        <f t="shared" si="18"/>
        <v>0</v>
      </c>
      <c r="G82" s="410">
        <v>2943.837</v>
      </c>
      <c r="H82" s="207"/>
      <c r="I82" s="170"/>
      <c r="J82" s="391">
        <f t="shared" si="19"/>
        <v>0</v>
      </c>
      <c r="K82" s="221"/>
      <c r="L82" s="20"/>
      <c r="M82" s="20"/>
      <c r="N82" s="20"/>
      <c r="O82" s="20"/>
      <c r="P82" s="123"/>
      <c r="Q82" s="21">
        <f t="shared" si="20"/>
        <v>2943.837</v>
      </c>
      <c r="R82" s="25"/>
    </row>
    <row r="83" spans="1:18">
      <c r="A83" s="17"/>
      <c r="B83" s="22" t="s">
        <v>15</v>
      </c>
      <c r="C83" s="34" t="s">
        <v>11</v>
      </c>
      <c r="D83" s="91">
        <v>2.3689</v>
      </c>
      <c r="E83" s="91">
        <v>3.2959000000000001</v>
      </c>
      <c r="F83" s="390">
        <f t="shared" si="18"/>
        <v>5.6647999999999996</v>
      </c>
      <c r="G83" s="409"/>
      <c r="H83" s="206">
        <v>41.558500000000002</v>
      </c>
      <c r="I83" s="169"/>
      <c r="J83" s="390">
        <f t="shared" si="19"/>
        <v>41.558500000000002</v>
      </c>
      <c r="K83" s="220">
        <v>3.9180000000000001</v>
      </c>
      <c r="L83" s="15">
        <v>4.5179999999999998</v>
      </c>
      <c r="M83" s="15">
        <v>1.7299999999999999E-2</v>
      </c>
      <c r="N83" s="15">
        <v>6.6832000000000003</v>
      </c>
      <c r="O83" s="15">
        <v>1.6167</v>
      </c>
      <c r="P83" s="53">
        <v>6.0773799999999998</v>
      </c>
      <c r="Q83" s="16">
        <f t="shared" si="20"/>
        <v>70.053880000000007</v>
      </c>
      <c r="R83" s="25"/>
    </row>
    <row r="84" spans="1:18">
      <c r="A84" s="17"/>
      <c r="B84" s="18" t="s">
        <v>63</v>
      </c>
      <c r="C84" s="36" t="s">
        <v>13</v>
      </c>
      <c r="D84" s="92">
        <v>1991.4124737700765</v>
      </c>
      <c r="E84" s="92">
        <v>1017.796</v>
      </c>
      <c r="F84" s="391">
        <f t="shared" si="18"/>
        <v>3009.2084737700766</v>
      </c>
      <c r="G84" s="410"/>
      <c r="H84" s="207">
        <v>19291.173999999999</v>
      </c>
      <c r="I84" s="170"/>
      <c r="J84" s="391">
        <f t="shared" si="19"/>
        <v>19291.173999999999</v>
      </c>
      <c r="K84" s="221">
        <v>1799.855</v>
      </c>
      <c r="L84" s="20">
        <v>1882.8989999999999</v>
      </c>
      <c r="M84" s="20">
        <v>5.5819999999999999</v>
      </c>
      <c r="N84" s="20">
        <v>2496.1819999999998</v>
      </c>
      <c r="O84" s="20">
        <v>406.91300000000001</v>
      </c>
      <c r="P84" s="123">
        <v>2324.9760000000001</v>
      </c>
      <c r="Q84" s="21">
        <f t="shared" si="20"/>
        <v>31216.789473770074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89">
        <f>D75+D77+D79+D81+D83</f>
        <v>4.2007000000000003</v>
      </c>
      <c r="E85" s="53">
        <f t="shared" ref="E85:E86" si="21">+E75+E77+E79+E81+E83</f>
        <v>3.3048999999999999</v>
      </c>
      <c r="F85" s="390">
        <f t="shared" si="18"/>
        <v>7.5056000000000003</v>
      </c>
      <c r="G85" s="411">
        <f t="shared" ref="G85:H86" si="22">+G75+G77+G79+G81+G83</f>
        <v>7.0483000000000002</v>
      </c>
      <c r="H85" s="23">
        <f t="shared" si="22"/>
        <v>62.437100000000001</v>
      </c>
      <c r="I85" s="66"/>
      <c r="J85" s="390">
        <f t="shared" si="19"/>
        <v>62.437100000000001</v>
      </c>
      <c r="K85" s="23">
        <f t="shared" ref="K85:K86" si="23">+K75+K77+K79+K81+K83</f>
        <v>4.7467000000000006</v>
      </c>
      <c r="L85" s="15">
        <f t="shared" ref="L85:O86" si="24">+L75+L77+L79+L81+L83</f>
        <v>5.6826999999999996</v>
      </c>
      <c r="M85" s="53">
        <f t="shared" si="24"/>
        <v>1.7299999999999999E-2</v>
      </c>
      <c r="N85" s="53">
        <f t="shared" si="24"/>
        <v>6.6832000000000003</v>
      </c>
      <c r="O85" s="53">
        <f t="shared" si="24"/>
        <v>1.7454000000000001</v>
      </c>
      <c r="P85" s="53">
        <f t="shared" ref="P85:P86" si="25">+P75+P77+P79+P81+P83</f>
        <v>6.0773799999999998</v>
      </c>
      <c r="Q85" s="16">
        <f t="shared" si="20"/>
        <v>101.94368000000001</v>
      </c>
      <c r="R85" s="25"/>
    </row>
    <row r="86" spans="1:18">
      <c r="A86" s="24"/>
      <c r="B86" s="400"/>
      <c r="C86" s="36" t="s">
        <v>13</v>
      </c>
      <c r="D86" s="90">
        <f>D76+D78+D80+D82+D84</f>
        <v>4314.2144514184965</v>
      </c>
      <c r="E86" s="123">
        <f t="shared" si="21"/>
        <v>1023.235</v>
      </c>
      <c r="F86" s="391">
        <f t="shared" si="18"/>
        <v>5337.4494514184962</v>
      </c>
      <c r="G86" s="20">
        <f t="shared" si="22"/>
        <v>3757.0219999999999</v>
      </c>
      <c r="H86" s="19">
        <f t="shared" si="22"/>
        <v>30735.151999999998</v>
      </c>
      <c r="I86" s="32"/>
      <c r="J86" s="391">
        <f t="shared" si="19"/>
        <v>30735.151999999998</v>
      </c>
      <c r="K86" s="19">
        <f t="shared" si="23"/>
        <v>2577.328</v>
      </c>
      <c r="L86" s="20">
        <f t="shared" si="24"/>
        <v>3164.3589999999999</v>
      </c>
      <c r="M86" s="123">
        <f t="shared" si="24"/>
        <v>5.5819999999999999</v>
      </c>
      <c r="N86" s="123">
        <f t="shared" si="24"/>
        <v>2496.1819999999998</v>
      </c>
      <c r="O86" s="123">
        <f t="shared" si="24"/>
        <v>504.39600000000002</v>
      </c>
      <c r="P86" s="123">
        <f t="shared" si="25"/>
        <v>2324.9760000000001</v>
      </c>
      <c r="Q86" s="21">
        <f t="shared" si="20"/>
        <v>50902.446451418495</v>
      </c>
      <c r="R86" s="25"/>
    </row>
    <row r="87" spans="1:18">
      <c r="A87" s="401" t="s">
        <v>64</v>
      </c>
      <c r="B87" s="402"/>
      <c r="C87" s="34" t="s">
        <v>11</v>
      </c>
      <c r="D87" s="91">
        <v>0.60399999999999998</v>
      </c>
      <c r="E87" s="91">
        <v>0.5927</v>
      </c>
      <c r="F87" s="390">
        <f t="shared" si="18"/>
        <v>1.1966999999999999</v>
      </c>
      <c r="G87" s="409">
        <v>3.0762</v>
      </c>
      <c r="H87" s="206">
        <v>4.9101999999999997</v>
      </c>
      <c r="I87" s="169"/>
      <c r="J87" s="390">
        <f t="shared" si="19"/>
        <v>4.9101999999999997</v>
      </c>
      <c r="K87" s="220">
        <v>1.6259999999999999</v>
      </c>
      <c r="L87" s="15">
        <v>2.0739999999999998</v>
      </c>
      <c r="M87" s="15"/>
      <c r="N87" s="15">
        <v>5.3E-3</v>
      </c>
      <c r="O87" s="15">
        <v>5.0000000000000001E-3</v>
      </c>
      <c r="P87" s="53">
        <v>4.9099999999999998E-2</v>
      </c>
      <c r="Q87" s="16">
        <f t="shared" si="20"/>
        <v>12.942499999999999</v>
      </c>
      <c r="R87" s="25"/>
    </row>
    <row r="88" spans="1:18">
      <c r="A88" s="403"/>
      <c r="B88" s="404"/>
      <c r="C88" s="36" t="s">
        <v>13</v>
      </c>
      <c r="D88" s="92">
        <v>577.61559391055221</v>
      </c>
      <c r="E88" s="92">
        <v>305.15899999999999</v>
      </c>
      <c r="F88" s="391">
        <f t="shared" si="18"/>
        <v>882.7745939105522</v>
      </c>
      <c r="G88" s="410">
        <v>2738.8429999999998</v>
      </c>
      <c r="H88" s="207">
        <v>3066.0929999999998</v>
      </c>
      <c r="I88" s="170"/>
      <c r="J88" s="391">
        <f t="shared" si="19"/>
        <v>3066.0929999999998</v>
      </c>
      <c r="K88" s="221">
        <v>1205.9059999999999</v>
      </c>
      <c r="L88" s="20">
        <v>1620.2139999999999</v>
      </c>
      <c r="M88" s="20"/>
      <c r="N88" s="20">
        <v>4.484</v>
      </c>
      <c r="O88" s="20">
        <v>3.6749999999999998</v>
      </c>
      <c r="P88" s="123">
        <v>36.049999999999997</v>
      </c>
      <c r="Q88" s="21">
        <f t="shared" si="20"/>
        <v>9558.039593910551</v>
      </c>
      <c r="R88" s="25"/>
    </row>
    <row r="89" spans="1:18">
      <c r="A89" s="401" t="s">
        <v>65</v>
      </c>
      <c r="B89" s="402"/>
      <c r="C89" s="34" t="s">
        <v>11</v>
      </c>
      <c r="D89" s="91"/>
      <c r="E89" s="91"/>
      <c r="F89" s="390">
        <f t="shared" si="18"/>
        <v>0</v>
      </c>
      <c r="G89" s="409"/>
      <c r="H89" s="206"/>
      <c r="I89" s="169"/>
      <c r="J89" s="390">
        <f t="shared" si="19"/>
        <v>0</v>
      </c>
      <c r="K89" s="220"/>
      <c r="L89" s="15"/>
      <c r="M89" s="15"/>
      <c r="N89" s="15"/>
      <c r="O89" s="15"/>
      <c r="P89" s="53"/>
      <c r="Q89" s="16">
        <f t="shared" si="20"/>
        <v>0</v>
      </c>
      <c r="R89" s="25"/>
    </row>
    <row r="90" spans="1:18">
      <c r="A90" s="403"/>
      <c r="B90" s="404"/>
      <c r="C90" s="36" t="s">
        <v>13</v>
      </c>
      <c r="D90" s="92"/>
      <c r="E90" s="92"/>
      <c r="F90" s="391">
        <f t="shared" si="18"/>
        <v>0</v>
      </c>
      <c r="G90" s="410"/>
      <c r="H90" s="207"/>
      <c r="I90" s="170"/>
      <c r="J90" s="391">
        <f t="shared" si="19"/>
        <v>0</v>
      </c>
      <c r="K90" s="221"/>
      <c r="L90" s="20"/>
      <c r="M90" s="20"/>
      <c r="N90" s="20"/>
      <c r="O90" s="20"/>
      <c r="P90" s="123"/>
      <c r="Q90" s="21">
        <f t="shared" si="20"/>
        <v>0</v>
      </c>
      <c r="R90" s="25"/>
    </row>
    <row r="91" spans="1:18">
      <c r="A91" s="401" t="s">
        <v>66</v>
      </c>
      <c r="B91" s="402"/>
      <c r="C91" s="34" t="s">
        <v>11</v>
      </c>
      <c r="D91" s="91"/>
      <c r="E91" s="91">
        <v>7.7999999999999996E-3</v>
      </c>
      <c r="F91" s="390">
        <f t="shared" si="18"/>
        <v>7.7999999999999996E-3</v>
      </c>
      <c r="G91" s="409"/>
      <c r="H91" s="206">
        <v>7.1999999999999998E-3</v>
      </c>
      <c r="I91" s="169"/>
      <c r="J91" s="390">
        <f t="shared" si="19"/>
        <v>7.1999999999999998E-3</v>
      </c>
      <c r="K91" s="220">
        <v>8.0000000000000004E-4</v>
      </c>
      <c r="L91" s="15"/>
      <c r="M91" s="15"/>
      <c r="N91" s="15"/>
      <c r="O91" s="15"/>
      <c r="P91" s="53"/>
      <c r="Q91" s="16">
        <f t="shared" si="20"/>
        <v>1.5799999999999998E-2</v>
      </c>
      <c r="R91" s="25"/>
    </row>
    <row r="92" spans="1:18">
      <c r="A92" s="403"/>
      <c r="B92" s="404"/>
      <c r="C92" s="36" t="s">
        <v>13</v>
      </c>
      <c r="D92" s="92"/>
      <c r="E92" s="92">
        <v>29.126999999999999</v>
      </c>
      <c r="F92" s="391">
        <f t="shared" si="18"/>
        <v>29.126999999999999</v>
      </c>
      <c r="G92" s="410"/>
      <c r="H92" s="207">
        <v>18.774000000000001</v>
      </c>
      <c r="I92" s="170"/>
      <c r="J92" s="391">
        <f t="shared" si="19"/>
        <v>18.774000000000001</v>
      </c>
      <c r="K92" s="221">
        <v>1.26</v>
      </c>
      <c r="L92" s="20"/>
      <c r="M92" s="20"/>
      <c r="N92" s="20"/>
      <c r="O92" s="20"/>
      <c r="P92" s="123"/>
      <c r="Q92" s="21">
        <f t="shared" si="20"/>
        <v>49.160999999999994</v>
      </c>
      <c r="R92" s="25"/>
    </row>
    <row r="93" spans="1:18">
      <c r="A93" s="401" t="s">
        <v>67</v>
      </c>
      <c r="B93" s="402"/>
      <c r="C93" s="34" t="s">
        <v>11</v>
      </c>
      <c r="D93" s="91">
        <v>0.129</v>
      </c>
      <c r="E93" s="91">
        <v>0.34439999999999998</v>
      </c>
      <c r="F93" s="390">
        <f t="shared" si="18"/>
        <v>0.47339999999999999</v>
      </c>
      <c r="G93" s="409">
        <v>2.2599999999999999E-2</v>
      </c>
      <c r="H93" s="206">
        <v>0.95299999999999996</v>
      </c>
      <c r="I93" s="169"/>
      <c r="J93" s="390">
        <f t="shared" si="19"/>
        <v>0.95299999999999996</v>
      </c>
      <c r="K93" s="220">
        <v>3.8E-3</v>
      </c>
      <c r="L93" s="15">
        <v>1.0800000000000001E-2</v>
      </c>
      <c r="M93" s="15"/>
      <c r="N93" s="15"/>
      <c r="O93" s="15"/>
      <c r="P93" s="53"/>
      <c r="Q93" s="16">
        <f t="shared" si="20"/>
        <v>1.4635999999999998</v>
      </c>
      <c r="R93" s="25"/>
    </row>
    <row r="94" spans="1:18">
      <c r="A94" s="403"/>
      <c r="B94" s="404"/>
      <c r="C94" s="36" t="s">
        <v>13</v>
      </c>
      <c r="D94" s="92">
        <v>496.44008071278301</v>
      </c>
      <c r="E94" s="92">
        <v>428.00099999999998</v>
      </c>
      <c r="F94" s="391">
        <f t="shared" si="18"/>
        <v>924.44108071278299</v>
      </c>
      <c r="G94" s="410">
        <v>35.651000000000003</v>
      </c>
      <c r="H94" s="207">
        <v>1716.383</v>
      </c>
      <c r="I94" s="170"/>
      <c r="J94" s="391">
        <f t="shared" si="19"/>
        <v>1716.383</v>
      </c>
      <c r="K94" s="221">
        <v>2.9820000000000002</v>
      </c>
      <c r="L94" s="20">
        <v>25.472999999999999</v>
      </c>
      <c r="M94" s="20"/>
      <c r="N94" s="20"/>
      <c r="O94" s="20"/>
      <c r="P94" s="123"/>
      <c r="Q94" s="21">
        <f t="shared" si="20"/>
        <v>2704.9300807127829</v>
      </c>
      <c r="R94" s="25"/>
    </row>
    <row r="95" spans="1:18">
      <c r="A95" s="401" t="s">
        <v>68</v>
      </c>
      <c r="B95" s="402"/>
      <c r="C95" s="34" t="s">
        <v>11</v>
      </c>
      <c r="D95" s="91"/>
      <c r="E95" s="91"/>
      <c r="F95" s="390">
        <f t="shared" si="18"/>
        <v>0</v>
      </c>
      <c r="G95" s="409">
        <v>7.0000000000000001E-3</v>
      </c>
      <c r="H95" s="206">
        <v>4.0000000000000002E-4</v>
      </c>
      <c r="I95" s="169"/>
      <c r="J95" s="390">
        <f t="shared" si="19"/>
        <v>4.0000000000000002E-4</v>
      </c>
      <c r="K95" s="220"/>
      <c r="L95" s="15"/>
      <c r="M95" s="15"/>
      <c r="N95" s="15"/>
      <c r="O95" s="15"/>
      <c r="P95" s="53"/>
      <c r="Q95" s="16">
        <f t="shared" si="20"/>
        <v>7.4000000000000003E-3</v>
      </c>
      <c r="R95" s="25"/>
    </row>
    <row r="96" spans="1:18">
      <c r="A96" s="403"/>
      <c r="B96" s="404"/>
      <c r="C96" s="36" t="s">
        <v>13</v>
      </c>
      <c r="D96" s="92"/>
      <c r="E96" s="92"/>
      <c r="F96" s="391">
        <f t="shared" si="18"/>
        <v>0</v>
      </c>
      <c r="G96" s="410">
        <v>3.6749999999999998</v>
      </c>
      <c r="H96" s="207">
        <v>0.16800000000000001</v>
      </c>
      <c r="I96" s="170"/>
      <c r="J96" s="391">
        <f t="shared" si="19"/>
        <v>0.16800000000000001</v>
      </c>
      <c r="K96" s="221"/>
      <c r="L96" s="20"/>
      <c r="M96" s="20"/>
      <c r="N96" s="20"/>
      <c r="O96" s="20"/>
      <c r="P96" s="123"/>
      <c r="Q96" s="21">
        <f t="shared" si="20"/>
        <v>3.843</v>
      </c>
      <c r="R96" s="25"/>
    </row>
    <row r="97" spans="1:18">
      <c r="A97" s="401" t="s">
        <v>69</v>
      </c>
      <c r="B97" s="402"/>
      <c r="C97" s="34" t="s">
        <v>11</v>
      </c>
      <c r="D97" s="91">
        <v>1.03E-2</v>
      </c>
      <c r="E97" s="91"/>
      <c r="F97" s="390">
        <f t="shared" si="18"/>
        <v>1.03E-2</v>
      </c>
      <c r="G97" s="409">
        <v>2.12E-2</v>
      </c>
      <c r="H97" s="206"/>
      <c r="I97" s="169"/>
      <c r="J97" s="390">
        <f t="shared" si="19"/>
        <v>0</v>
      </c>
      <c r="K97" s="220"/>
      <c r="L97" s="15"/>
      <c r="M97" s="15"/>
      <c r="N97" s="15"/>
      <c r="O97" s="15"/>
      <c r="P97" s="53"/>
      <c r="Q97" s="16">
        <f t="shared" si="20"/>
        <v>3.15E-2</v>
      </c>
      <c r="R97" s="25"/>
    </row>
    <row r="98" spans="1:18">
      <c r="A98" s="403"/>
      <c r="B98" s="404"/>
      <c r="C98" s="36" t="s">
        <v>13</v>
      </c>
      <c r="D98" s="92">
        <v>4.3260007033347421</v>
      </c>
      <c r="E98" s="92"/>
      <c r="F98" s="391">
        <f t="shared" si="18"/>
        <v>4.3260007033347421</v>
      </c>
      <c r="G98" s="410">
        <v>5.98</v>
      </c>
      <c r="H98" s="207"/>
      <c r="I98" s="170"/>
      <c r="J98" s="391">
        <f t="shared" si="19"/>
        <v>0</v>
      </c>
      <c r="K98" s="221"/>
      <c r="L98" s="20"/>
      <c r="M98" s="20"/>
      <c r="N98" s="20"/>
      <c r="O98" s="20"/>
      <c r="P98" s="123"/>
      <c r="Q98" s="21">
        <f t="shared" si="20"/>
        <v>10.306000703334742</v>
      </c>
      <c r="R98" s="25"/>
    </row>
    <row r="99" spans="1:18">
      <c r="A99" s="401" t="s">
        <v>70</v>
      </c>
      <c r="B99" s="402"/>
      <c r="C99" s="34" t="s">
        <v>11</v>
      </c>
      <c r="D99" s="91">
        <v>3.7902999999999998</v>
      </c>
      <c r="E99" s="91">
        <v>0.79900000000000004</v>
      </c>
      <c r="F99" s="390">
        <f t="shared" si="18"/>
        <v>4.5892999999999997</v>
      </c>
      <c r="G99" s="409">
        <v>6.1651999999999996</v>
      </c>
      <c r="H99" s="206">
        <v>45.6188</v>
      </c>
      <c r="I99" s="169"/>
      <c r="J99" s="390">
        <f t="shared" si="19"/>
        <v>45.6188</v>
      </c>
      <c r="K99" s="220">
        <v>12.2096</v>
      </c>
      <c r="L99" s="15">
        <v>15.234999999999999</v>
      </c>
      <c r="M99" s="15">
        <v>0.20280000000000001</v>
      </c>
      <c r="N99" s="15">
        <v>0.14879999999999999</v>
      </c>
      <c r="O99" s="15">
        <v>1.2738</v>
      </c>
      <c r="P99" s="53">
        <v>1.8953</v>
      </c>
      <c r="Q99" s="16">
        <f t="shared" si="20"/>
        <v>87.338599999999985</v>
      </c>
      <c r="R99" s="25"/>
    </row>
    <row r="100" spans="1:18">
      <c r="A100" s="403"/>
      <c r="B100" s="404"/>
      <c r="C100" s="36" t="s">
        <v>13</v>
      </c>
      <c r="D100" s="92">
        <v>9240.0036022687236</v>
      </c>
      <c r="E100" s="92">
        <v>430.863</v>
      </c>
      <c r="F100" s="391">
        <f t="shared" si="18"/>
        <v>9670.866602268723</v>
      </c>
      <c r="G100" s="410">
        <v>4742.7449999999999</v>
      </c>
      <c r="H100" s="207">
        <v>18522.794000000002</v>
      </c>
      <c r="I100" s="170"/>
      <c r="J100" s="391">
        <f t="shared" si="19"/>
        <v>18522.794000000002</v>
      </c>
      <c r="K100" s="221">
        <v>2711.6669999999999</v>
      </c>
      <c r="L100" s="20">
        <v>3548.6019999999999</v>
      </c>
      <c r="M100" s="20">
        <v>50.375</v>
      </c>
      <c r="N100" s="20">
        <v>100.11</v>
      </c>
      <c r="O100" s="20">
        <v>657.37</v>
      </c>
      <c r="P100" s="123">
        <v>1828.41</v>
      </c>
      <c r="Q100" s="21">
        <f t="shared" si="20"/>
        <v>41832.939602268736</v>
      </c>
      <c r="R100" s="25"/>
    </row>
    <row r="101" spans="1:18">
      <c r="A101" s="405" t="s">
        <v>71</v>
      </c>
      <c r="B101" s="406"/>
      <c r="C101" s="34" t="s">
        <v>11</v>
      </c>
      <c r="D101" s="89">
        <f>D8+D10+D22+D28+D36+D38+D40+D42+D44+D46+D48+D50+D52+D58+D73+D85+D87+D89+D91+D93+D95+D97+D99</f>
        <v>274.57509999999996</v>
      </c>
      <c r="E101" s="53">
        <f>+E8+E10+E22+E28+E36+E38+E40+E42+E44+E46+E48+E50+E52+E58+E73+E85+E87+E89+E91+E93+E95+E97+E99</f>
        <v>276.35065999999989</v>
      </c>
      <c r="F101" s="390">
        <f t="shared" si="18"/>
        <v>550.92575999999985</v>
      </c>
      <c r="G101" s="411">
        <f>+G8+G10+G22+G28+G36+G38+G40+G42+G44+G46+G48+G50+G52+G58+G73+G85+G87+G89+G91+G93+G95+G97+G99</f>
        <v>837.26400000000012</v>
      </c>
      <c r="H101" s="23">
        <f>+H8+H10+H22+H28+H36+H38+H40+H42+H44+H46+H48+H50+H52+H58+H73+H85+H87+H89+H91+H93+H95+H97+H99</f>
        <v>2501.0989</v>
      </c>
      <c r="I101" s="66"/>
      <c r="J101" s="390">
        <f t="shared" si="19"/>
        <v>2501.0989</v>
      </c>
      <c r="K101" s="23">
        <f t="shared" ref="K101:P102" si="26">+K8+K10+K22+K28+K36+K38+K40+K42+K44+K46+K48+K50+K52+K58+K73+K85+K87+K89+K91+K93+K95+K97+K99</f>
        <v>1242.9060999999999</v>
      </c>
      <c r="L101" s="15">
        <f t="shared" si="26"/>
        <v>133.85029999999998</v>
      </c>
      <c r="M101" s="53">
        <f t="shared" si="26"/>
        <v>0.22010000000000002</v>
      </c>
      <c r="N101" s="53">
        <f t="shared" si="26"/>
        <v>8.8796999999999997</v>
      </c>
      <c r="O101" s="53">
        <f t="shared" si="26"/>
        <v>5.298</v>
      </c>
      <c r="P101" s="53">
        <f t="shared" si="26"/>
        <v>10.867979999999999</v>
      </c>
      <c r="Q101" s="16">
        <f t="shared" si="20"/>
        <v>5291.3108400000001</v>
      </c>
      <c r="R101" s="25"/>
    </row>
    <row r="102" spans="1:18">
      <c r="A102" s="407"/>
      <c r="B102" s="408"/>
      <c r="C102" s="36" t="s">
        <v>13</v>
      </c>
      <c r="D102" s="90">
        <f>D9+D11+D23+D29+D37+D39+D41+D43+D45+D47+D49+D51+D53+D59+D74+D86+D88+D90+D92+D94+D96+D98+D100</f>
        <v>169644.35908131118</v>
      </c>
      <c r="E102" s="123">
        <f>+E9+E11+E23+E29+E37+E39+E41+E43+E45+E47+E49+E51+E53+E59+E74+E86+E88+E90+E92+E94+E96+E98+E100</f>
        <v>153758.36199999996</v>
      </c>
      <c r="F102" s="391">
        <f t="shared" si="18"/>
        <v>323402.72108131112</v>
      </c>
      <c r="G102" s="20">
        <f>+G9+G11+G23+G29+G37+G39+G41+G43+G45+G47+G49+G51+G53+G59+G74+G86+G88+G90+G92+G94+G96+G98+G100</f>
        <v>384901.35399999999</v>
      </c>
      <c r="H102" s="19">
        <f>+H9+H11+H23+H29+H37+H39+H41+H43+H45+H47+H49+H51+H53+H59+H74+H86+H88+H90+H92+H94+H96+H98+H100</f>
        <v>249278.98799999998</v>
      </c>
      <c r="I102" s="32"/>
      <c r="J102" s="391">
        <f t="shared" si="19"/>
        <v>249278.98799999998</v>
      </c>
      <c r="K102" s="19">
        <f t="shared" si="26"/>
        <v>92980.180999999982</v>
      </c>
      <c r="L102" s="20">
        <f t="shared" si="26"/>
        <v>27557.603000000003</v>
      </c>
      <c r="M102" s="123">
        <f t="shared" si="26"/>
        <v>55.957000000000001</v>
      </c>
      <c r="N102" s="123">
        <f t="shared" si="26"/>
        <v>2845.3579999999997</v>
      </c>
      <c r="O102" s="123">
        <f t="shared" si="26"/>
        <v>1428.4929999999999</v>
      </c>
      <c r="P102" s="123">
        <f t="shared" si="26"/>
        <v>4608.0340000000006</v>
      </c>
      <c r="Q102" s="21">
        <f t="shared" si="20"/>
        <v>1087058.689081311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91"/>
      <c r="E103" s="91"/>
      <c r="F103" s="390">
        <f t="shared" si="18"/>
        <v>0</v>
      </c>
      <c r="G103" s="409"/>
      <c r="H103" s="206">
        <v>0.70809999999999995</v>
      </c>
      <c r="I103" s="169"/>
      <c r="J103" s="390">
        <f t="shared" si="19"/>
        <v>0.70809999999999995</v>
      </c>
      <c r="K103" s="220">
        <v>4.9799999999999997E-2</v>
      </c>
      <c r="L103" s="15"/>
      <c r="M103" s="15"/>
      <c r="N103" s="15"/>
      <c r="O103" s="15">
        <v>1</v>
      </c>
      <c r="P103" s="53"/>
      <c r="Q103" s="16">
        <f t="shared" si="20"/>
        <v>1.7578999999999998</v>
      </c>
      <c r="R103" s="25"/>
    </row>
    <row r="104" spans="1:18">
      <c r="A104" s="12" t="s">
        <v>0</v>
      </c>
      <c r="B104" s="397"/>
      <c r="C104" s="36" t="s">
        <v>13</v>
      </c>
      <c r="D104" s="92"/>
      <c r="E104" s="92"/>
      <c r="F104" s="391">
        <f t="shared" si="18"/>
        <v>0</v>
      </c>
      <c r="G104" s="410"/>
      <c r="H104" s="207">
        <v>1957.1510000000001</v>
      </c>
      <c r="I104" s="170"/>
      <c r="J104" s="391">
        <f t="shared" si="19"/>
        <v>1957.1510000000001</v>
      </c>
      <c r="K104" s="221">
        <v>158.40600000000001</v>
      </c>
      <c r="L104" s="20"/>
      <c r="M104" s="20"/>
      <c r="N104" s="20"/>
      <c r="O104" s="20">
        <v>2589.1750000000002</v>
      </c>
      <c r="P104" s="123"/>
      <c r="Q104" s="21">
        <f t="shared" si="20"/>
        <v>4704.732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91">
        <v>2.0411999999999999</v>
      </c>
      <c r="E105" s="91">
        <v>0.2467</v>
      </c>
      <c r="F105" s="390">
        <f t="shared" si="18"/>
        <v>2.2879</v>
      </c>
      <c r="G105" s="409">
        <v>4.3841999999999999</v>
      </c>
      <c r="H105" s="206">
        <v>20.447600000000001</v>
      </c>
      <c r="I105" s="169"/>
      <c r="J105" s="390">
        <f t="shared" si="19"/>
        <v>20.447600000000001</v>
      </c>
      <c r="K105" s="220">
        <v>2.0051000000000001</v>
      </c>
      <c r="L105" s="15">
        <v>4.8871000000000002</v>
      </c>
      <c r="M105" s="15"/>
      <c r="N105" s="15">
        <v>0.14249999999999999</v>
      </c>
      <c r="O105" s="15">
        <v>1.3173999999999999</v>
      </c>
      <c r="P105" s="53">
        <v>5.3600000000000002E-2</v>
      </c>
      <c r="Q105" s="16">
        <f t="shared" si="20"/>
        <v>35.525399999999998</v>
      </c>
      <c r="R105" s="25"/>
    </row>
    <row r="106" spans="1:18">
      <c r="A106" s="17" t="s">
        <v>0</v>
      </c>
      <c r="B106" s="397"/>
      <c r="C106" s="36" t="s">
        <v>13</v>
      </c>
      <c r="D106" s="92">
        <v>1028.5381672229562</v>
      </c>
      <c r="E106" s="92">
        <v>142.91399999999999</v>
      </c>
      <c r="F106" s="391">
        <f t="shared" si="18"/>
        <v>1171.4521672229562</v>
      </c>
      <c r="G106" s="410">
        <v>3385.7469999999998</v>
      </c>
      <c r="H106" s="207">
        <v>8830.6309999999994</v>
      </c>
      <c r="I106" s="170"/>
      <c r="J106" s="391">
        <f t="shared" si="19"/>
        <v>8830.6309999999994</v>
      </c>
      <c r="K106" s="221">
        <v>876.88</v>
      </c>
      <c r="L106" s="20">
        <v>2824.8679999999999</v>
      </c>
      <c r="M106" s="20"/>
      <c r="N106" s="20">
        <v>63.451000000000001</v>
      </c>
      <c r="O106" s="20">
        <v>592.14700000000005</v>
      </c>
      <c r="P106" s="123">
        <v>13.59</v>
      </c>
      <c r="Q106" s="21">
        <f t="shared" si="20"/>
        <v>17758.766167222955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91">
        <v>2.1815000000000002</v>
      </c>
      <c r="E107" s="91">
        <v>122.7807</v>
      </c>
      <c r="F107" s="390">
        <f t="shared" si="18"/>
        <v>124.9622</v>
      </c>
      <c r="G107" s="409">
        <v>12.494</v>
      </c>
      <c r="H107" s="206">
        <v>626.24390000000005</v>
      </c>
      <c r="I107" s="169"/>
      <c r="J107" s="390">
        <f t="shared" si="19"/>
        <v>626.24390000000005</v>
      </c>
      <c r="K107" s="220">
        <v>135.72049999999999</v>
      </c>
      <c r="L107" s="15">
        <v>5.5955000000000004</v>
      </c>
      <c r="M107" s="15"/>
      <c r="N107" s="15"/>
      <c r="O107" s="15"/>
      <c r="P107" s="53"/>
      <c r="Q107" s="16">
        <f t="shared" si="20"/>
        <v>905.01610000000005</v>
      </c>
      <c r="R107" s="25"/>
    </row>
    <row r="108" spans="1:18">
      <c r="A108" s="17"/>
      <c r="B108" s="397"/>
      <c r="C108" s="36" t="s">
        <v>13</v>
      </c>
      <c r="D108" s="92">
        <v>772.81587564682525</v>
      </c>
      <c r="E108" s="92">
        <v>27252.064999999999</v>
      </c>
      <c r="F108" s="391">
        <f t="shared" si="18"/>
        <v>28024.880875646824</v>
      </c>
      <c r="G108" s="410">
        <v>6052.52</v>
      </c>
      <c r="H108" s="207">
        <v>154001.16399999999</v>
      </c>
      <c r="I108" s="170"/>
      <c r="J108" s="391">
        <f t="shared" si="19"/>
        <v>154001.16399999999</v>
      </c>
      <c r="K108" s="221">
        <v>29549.695</v>
      </c>
      <c r="L108" s="20">
        <v>1397.1579999999999</v>
      </c>
      <c r="M108" s="20"/>
      <c r="N108" s="20"/>
      <c r="O108" s="20"/>
      <c r="P108" s="123"/>
      <c r="Q108" s="21">
        <f t="shared" si="20"/>
        <v>219025.41787564682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91"/>
      <c r="E109" s="91"/>
      <c r="F109" s="390">
        <f t="shared" si="18"/>
        <v>0</v>
      </c>
      <c r="G109" s="409">
        <v>5.5999999999999999E-3</v>
      </c>
      <c r="H109" s="206">
        <v>0.05</v>
      </c>
      <c r="I109" s="169"/>
      <c r="J109" s="390">
        <f t="shared" si="19"/>
        <v>0.05</v>
      </c>
      <c r="K109" s="220"/>
      <c r="L109" s="15">
        <v>5.0000000000000001E-3</v>
      </c>
      <c r="M109" s="15"/>
      <c r="N109" s="15"/>
      <c r="O109" s="15"/>
      <c r="P109" s="53"/>
      <c r="Q109" s="16">
        <f t="shared" si="20"/>
        <v>6.0600000000000001E-2</v>
      </c>
      <c r="R109" s="25"/>
    </row>
    <row r="110" spans="1:18">
      <c r="A110" s="17"/>
      <c r="B110" s="397"/>
      <c r="C110" s="36" t="s">
        <v>13</v>
      </c>
      <c r="D110" s="92"/>
      <c r="E110" s="92"/>
      <c r="F110" s="391">
        <f t="shared" si="18"/>
        <v>0</v>
      </c>
      <c r="G110" s="410">
        <v>6.93</v>
      </c>
      <c r="H110" s="207">
        <v>309.46699999999998</v>
      </c>
      <c r="I110" s="170"/>
      <c r="J110" s="391">
        <f t="shared" si="19"/>
        <v>309.46699999999998</v>
      </c>
      <c r="K110" s="221"/>
      <c r="L110" s="20">
        <v>18.375</v>
      </c>
      <c r="M110" s="20"/>
      <c r="N110" s="20"/>
      <c r="O110" s="20"/>
      <c r="P110" s="123"/>
      <c r="Q110" s="21">
        <f t="shared" si="20"/>
        <v>334.77199999999999</v>
      </c>
      <c r="R110" s="25"/>
    </row>
    <row r="111" spans="1:18">
      <c r="A111" s="17"/>
      <c r="B111" s="396" t="s">
        <v>78</v>
      </c>
      <c r="C111" s="34" t="s">
        <v>11</v>
      </c>
      <c r="D111" s="91">
        <v>0.156</v>
      </c>
      <c r="E111" s="91">
        <v>9.3600000000000003E-2</v>
      </c>
      <c r="F111" s="390">
        <f t="shared" si="18"/>
        <v>0.24959999999999999</v>
      </c>
      <c r="G111" s="409">
        <v>0.39960000000000001</v>
      </c>
      <c r="H111" s="206">
        <v>1.4019999999999999</v>
      </c>
      <c r="I111" s="169"/>
      <c r="J111" s="390">
        <f t="shared" si="19"/>
        <v>1.4019999999999999</v>
      </c>
      <c r="K111" s="220">
        <v>0.1066</v>
      </c>
      <c r="L111" s="15">
        <v>1.7100000000000001E-2</v>
      </c>
      <c r="M111" s="15"/>
      <c r="N111" s="15">
        <v>2.7E-2</v>
      </c>
      <c r="O111" s="15">
        <v>2.3E-2</v>
      </c>
      <c r="P111" s="53">
        <v>5.1000000000000004E-3</v>
      </c>
      <c r="Q111" s="16">
        <f t="shared" si="20"/>
        <v>2.23</v>
      </c>
      <c r="R111" s="25"/>
    </row>
    <row r="112" spans="1:18">
      <c r="A112" s="17"/>
      <c r="B112" s="397"/>
      <c r="C112" s="36" t="s">
        <v>13</v>
      </c>
      <c r="D112" s="92">
        <v>238.56003878583817</v>
      </c>
      <c r="E112" s="92">
        <v>119.54300000000001</v>
      </c>
      <c r="F112" s="391">
        <f t="shared" si="18"/>
        <v>358.10303878583818</v>
      </c>
      <c r="G112" s="410">
        <v>548.27300000000002</v>
      </c>
      <c r="H112" s="207">
        <v>1454.25</v>
      </c>
      <c r="I112" s="170"/>
      <c r="J112" s="391">
        <f t="shared" si="19"/>
        <v>1454.25</v>
      </c>
      <c r="K112" s="221">
        <v>55.81</v>
      </c>
      <c r="L112" s="20">
        <v>6.7889999999999997</v>
      </c>
      <c r="M112" s="20"/>
      <c r="N112" s="20">
        <v>5.6280000000000001</v>
      </c>
      <c r="O112" s="20">
        <v>5.88</v>
      </c>
      <c r="P112" s="123">
        <v>4.3499999999999996</v>
      </c>
      <c r="Q112" s="21">
        <f t="shared" si="20"/>
        <v>2439.0830387858387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91"/>
      <c r="E113" s="91"/>
      <c r="F113" s="390">
        <f t="shared" si="18"/>
        <v>0</v>
      </c>
      <c r="G113" s="409"/>
      <c r="H113" s="206"/>
      <c r="I113" s="169"/>
      <c r="J113" s="390">
        <f t="shared" si="19"/>
        <v>0</v>
      </c>
      <c r="K113" s="220"/>
      <c r="L113" s="15"/>
      <c r="M113" s="15"/>
      <c r="N113" s="15"/>
      <c r="O113" s="15"/>
      <c r="P113" s="53"/>
      <c r="Q113" s="16">
        <f t="shared" si="20"/>
        <v>0</v>
      </c>
      <c r="R113" s="25"/>
    </row>
    <row r="114" spans="1:18">
      <c r="A114" s="17"/>
      <c r="B114" s="397"/>
      <c r="C114" s="36" t="s">
        <v>13</v>
      </c>
      <c r="D114" s="92"/>
      <c r="E114" s="92"/>
      <c r="F114" s="391">
        <f t="shared" si="18"/>
        <v>0</v>
      </c>
      <c r="G114" s="410"/>
      <c r="H114" s="207"/>
      <c r="I114" s="170"/>
      <c r="J114" s="391">
        <f t="shared" si="19"/>
        <v>0</v>
      </c>
      <c r="K114" s="221"/>
      <c r="L114" s="20"/>
      <c r="M114" s="20"/>
      <c r="N114" s="20"/>
      <c r="O114" s="20"/>
      <c r="P114" s="123"/>
      <c r="Q114" s="21">
        <f t="shared" si="20"/>
        <v>0</v>
      </c>
      <c r="R114" s="25"/>
    </row>
    <row r="115" spans="1:18">
      <c r="A115" s="17"/>
      <c r="B115" s="396" t="s">
        <v>81</v>
      </c>
      <c r="C115" s="34" t="s">
        <v>11</v>
      </c>
      <c r="D115" s="91">
        <v>8.1799999999999998E-2</v>
      </c>
      <c r="E115" s="91">
        <v>2.0199999999999999E-2</v>
      </c>
      <c r="F115" s="390">
        <f t="shared" si="18"/>
        <v>0.10199999999999999</v>
      </c>
      <c r="G115" s="409">
        <v>0.2064</v>
      </c>
      <c r="H115" s="206">
        <v>7.3647999999999998</v>
      </c>
      <c r="I115" s="169"/>
      <c r="J115" s="390">
        <f t="shared" si="19"/>
        <v>7.3647999999999998</v>
      </c>
      <c r="K115" s="220">
        <v>1.5E-3</v>
      </c>
      <c r="L115" s="15">
        <v>2.5000000000000001E-2</v>
      </c>
      <c r="M115" s="15"/>
      <c r="N115" s="15"/>
      <c r="O115" s="15"/>
      <c r="P115" s="53"/>
      <c r="Q115" s="16">
        <f t="shared" si="20"/>
        <v>7.6997</v>
      </c>
      <c r="R115" s="25"/>
    </row>
    <row r="116" spans="1:18">
      <c r="A116" s="17"/>
      <c r="B116" s="397"/>
      <c r="C116" s="36" t="s">
        <v>13</v>
      </c>
      <c r="D116" s="92">
        <v>84.220513692834857</v>
      </c>
      <c r="E116" s="92">
        <v>23.141999999999999</v>
      </c>
      <c r="F116" s="391">
        <f t="shared" si="18"/>
        <v>107.36251369283485</v>
      </c>
      <c r="G116" s="410">
        <v>236.65</v>
      </c>
      <c r="H116" s="207">
        <v>12237.552</v>
      </c>
      <c r="I116" s="170"/>
      <c r="J116" s="391">
        <f t="shared" si="19"/>
        <v>12237.552</v>
      </c>
      <c r="K116" s="221">
        <v>1.103</v>
      </c>
      <c r="L116" s="20">
        <v>10.343999999999999</v>
      </c>
      <c r="M116" s="20"/>
      <c r="N116" s="20"/>
      <c r="O116" s="20"/>
      <c r="P116" s="123"/>
      <c r="Q116" s="21">
        <f t="shared" si="20"/>
        <v>12593.011513692833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91">
        <v>1.2E-2</v>
      </c>
      <c r="E117" s="91"/>
      <c r="F117" s="390">
        <f t="shared" si="18"/>
        <v>1.2E-2</v>
      </c>
      <c r="G117" s="409"/>
      <c r="H117" s="206">
        <v>2.2877999999999998</v>
      </c>
      <c r="I117" s="169"/>
      <c r="J117" s="390">
        <f t="shared" si="19"/>
        <v>2.2877999999999998</v>
      </c>
      <c r="K117" s="220">
        <v>0.84</v>
      </c>
      <c r="L117" s="15"/>
      <c r="M117" s="15"/>
      <c r="N117" s="15"/>
      <c r="O117" s="15"/>
      <c r="P117" s="53"/>
      <c r="Q117" s="16">
        <f t="shared" si="20"/>
        <v>3.1397999999999997</v>
      </c>
      <c r="R117" s="25"/>
    </row>
    <row r="118" spans="1:18">
      <c r="A118" s="17"/>
      <c r="B118" s="397"/>
      <c r="C118" s="36" t="s">
        <v>13</v>
      </c>
      <c r="D118" s="92">
        <v>5.1975008450259645</v>
      </c>
      <c r="E118" s="92"/>
      <c r="F118" s="391">
        <f t="shared" si="18"/>
        <v>5.1975008450259645</v>
      </c>
      <c r="G118" s="410"/>
      <c r="H118" s="207">
        <v>3142.0540000000001</v>
      </c>
      <c r="I118" s="170"/>
      <c r="J118" s="391">
        <f t="shared" si="19"/>
        <v>3142.0540000000001</v>
      </c>
      <c r="K118" s="221">
        <v>58.8</v>
      </c>
      <c r="L118" s="20"/>
      <c r="M118" s="20"/>
      <c r="N118" s="20"/>
      <c r="O118" s="20"/>
      <c r="P118" s="123"/>
      <c r="Q118" s="21">
        <f t="shared" si="20"/>
        <v>3206.0515008450261</v>
      </c>
      <c r="R118" s="25"/>
    </row>
    <row r="119" spans="1:18">
      <c r="A119" s="17"/>
      <c r="B119" s="396" t="s">
        <v>84</v>
      </c>
      <c r="C119" s="34" t="s">
        <v>11</v>
      </c>
      <c r="D119" s="91">
        <v>5.8559999999999999</v>
      </c>
      <c r="E119" s="91"/>
      <c r="F119" s="390">
        <f t="shared" si="18"/>
        <v>5.8559999999999999</v>
      </c>
      <c r="G119" s="409">
        <v>3.1899999999999998E-2</v>
      </c>
      <c r="H119" s="206">
        <v>3.4872999999999998</v>
      </c>
      <c r="I119" s="169"/>
      <c r="J119" s="390">
        <f t="shared" si="19"/>
        <v>3.4872999999999998</v>
      </c>
      <c r="K119" s="220">
        <v>5.5E-2</v>
      </c>
      <c r="L119" s="15">
        <v>0.749</v>
      </c>
      <c r="M119" s="15">
        <v>6.8956999999999997</v>
      </c>
      <c r="N119" s="15">
        <v>0.2271</v>
      </c>
      <c r="O119" s="15"/>
      <c r="P119" s="53"/>
      <c r="Q119" s="16">
        <f t="shared" si="20"/>
        <v>17.302</v>
      </c>
      <c r="R119" s="25"/>
    </row>
    <row r="120" spans="1:18">
      <c r="A120" s="17"/>
      <c r="B120" s="397"/>
      <c r="C120" s="36" t="s">
        <v>13</v>
      </c>
      <c r="D120" s="92">
        <v>3440.7770594123094</v>
      </c>
      <c r="E120" s="92"/>
      <c r="F120" s="391">
        <f t="shared" si="18"/>
        <v>3440.7770594123094</v>
      </c>
      <c r="G120" s="410">
        <v>227.63200000000001</v>
      </c>
      <c r="H120" s="207">
        <v>1866.424</v>
      </c>
      <c r="I120" s="170"/>
      <c r="J120" s="391">
        <f t="shared" si="19"/>
        <v>1866.424</v>
      </c>
      <c r="K120" s="221">
        <v>37.540999999999997</v>
      </c>
      <c r="L120" s="20">
        <v>456.447</v>
      </c>
      <c r="M120" s="20">
        <v>9268.1740000000009</v>
      </c>
      <c r="N120" s="20">
        <v>109.169</v>
      </c>
      <c r="O120" s="20"/>
      <c r="P120" s="123"/>
      <c r="Q120" s="21">
        <f t="shared" si="20"/>
        <v>15406.164059412311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91">
        <v>0.92769999999999997</v>
      </c>
      <c r="E121" s="91">
        <v>1.6711</v>
      </c>
      <c r="F121" s="390">
        <f t="shared" si="18"/>
        <v>2.5987999999999998</v>
      </c>
      <c r="G121" s="409">
        <v>0.27239999999999998</v>
      </c>
      <c r="H121" s="206">
        <v>2.2187999999999999</v>
      </c>
      <c r="I121" s="169"/>
      <c r="J121" s="390">
        <f t="shared" si="19"/>
        <v>2.2187999999999999</v>
      </c>
      <c r="K121" s="220">
        <v>0.82210000000000005</v>
      </c>
      <c r="L121" s="15">
        <v>0.50119999999999998</v>
      </c>
      <c r="M121" s="15">
        <v>0.2823</v>
      </c>
      <c r="N121" s="15"/>
      <c r="O121" s="15"/>
      <c r="P121" s="53">
        <v>0.8679</v>
      </c>
      <c r="Q121" s="16">
        <f t="shared" si="20"/>
        <v>7.5634999999999994</v>
      </c>
      <c r="R121" s="25"/>
    </row>
    <row r="122" spans="1:18">
      <c r="A122" s="25"/>
      <c r="B122" s="397"/>
      <c r="C122" s="36" t="s">
        <v>13</v>
      </c>
      <c r="D122" s="272">
        <v>1585.1432577175551</v>
      </c>
      <c r="E122" s="92">
        <v>855</v>
      </c>
      <c r="F122" s="391">
        <f t="shared" si="18"/>
        <v>2440.1432577175551</v>
      </c>
      <c r="G122" s="410">
        <v>106.73</v>
      </c>
      <c r="H122" s="207">
        <v>5879.5709999999999</v>
      </c>
      <c r="I122" s="170"/>
      <c r="J122" s="391">
        <f t="shared" si="19"/>
        <v>5879.5709999999999</v>
      </c>
      <c r="K122" s="221">
        <v>229.71600000000001</v>
      </c>
      <c r="L122" s="20">
        <v>169.49600000000001</v>
      </c>
      <c r="M122" s="20">
        <v>106.56399999999999</v>
      </c>
      <c r="N122" s="20"/>
      <c r="O122" s="20"/>
      <c r="P122" s="123">
        <v>5104.3599999999997</v>
      </c>
      <c r="Q122" s="21">
        <f t="shared" si="20"/>
        <v>14036.580257717553</v>
      </c>
      <c r="R122" s="25"/>
    </row>
    <row r="123" spans="1:18">
      <c r="A123" s="25"/>
      <c r="B123" s="22" t="s">
        <v>15</v>
      </c>
      <c r="C123" s="34" t="s">
        <v>11</v>
      </c>
      <c r="D123" s="91"/>
      <c r="E123" s="91"/>
      <c r="F123" s="390">
        <f t="shared" si="18"/>
        <v>0</v>
      </c>
      <c r="G123" s="409"/>
      <c r="H123" s="206">
        <v>3.9899999999999998E-2</v>
      </c>
      <c r="I123" s="169"/>
      <c r="J123" s="390">
        <f t="shared" si="19"/>
        <v>3.9899999999999998E-2</v>
      </c>
      <c r="K123" s="220"/>
      <c r="L123" s="15"/>
      <c r="M123" s="15"/>
      <c r="N123" s="15"/>
      <c r="O123" s="15"/>
      <c r="P123" s="53"/>
      <c r="Q123" s="16">
        <f t="shared" si="20"/>
        <v>3.9899999999999998E-2</v>
      </c>
      <c r="R123" s="25"/>
    </row>
    <row r="124" spans="1:18">
      <c r="A124" s="25"/>
      <c r="B124" s="18" t="s">
        <v>86</v>
      </c>
      <c r="C124" s="36" t="s">
        <v>13</v>
      </c>
      <c r="D124" s="92"/>
      <c r="E124" s="92"/>
      <c r="F124" s="391">
        <f t="shared" si="18"/>
        <v>0</v>
      </c>
      <c r="G124" s="410"/>
      <c r="H124" s="207">
        <v>524.423</v>
      </c>
      <c r="I124" s="170"/>
      <c r="J124" s="391">
        <f t="shared" si="19"/>
        <v>524.423</v>
      </c>
      <c r="K124" s="221"/>
      <c r="L124" s="20"/>
      <c r="M124" s="20"/>
      <c r="N124" s="20"/>
      <c r="O124" s="20"/>
      <c r="P124" s="123"/>
      <c r="Q124" s="21">
        <f t="shared" si="20"/>
        <v>524.423</v>
      </c>
      <c r="R124" s="25"/>
    </row>
    <row r="125" spans="1:18">
      <c r="A125" s="25"/>
      <c r="B125" s="399" t="s">
        <v>19</v>
      </c>
      <c r="C125" s="34" t="s">
        <v>11</v>
      </c>
      <c r="D125" s="89">
        <f>D103+D105+D107+D109+D111+D113+D115+D117+D119+D121+D123</f>
        <v>11.256199999999998</v>
      </c>
      <c r="E125" s="53">
        <f t="shared" ref="E125:E126" si="27">+E103+E105+E107+E109+E111+E113+E115+E117+E119+E121+E123</f>
        <v>124.81229999999999</v>
      </c>
      <c r="F125" s="390">
        <f t="shared" si="18"/>
        <v>136.0685</v>
      </c>
      <c r="G125" s="411">
        <f t="shared" ref="G125:H126" si="28">+G103+G105+G107+G109+G111+G113+G115+G117+G119+G121+G123</f>
        <v>17.7941</v>
      </c>
      <c r="H125" s="23">
        <f t="shared" si="28"/>
        <v>664.25019999999995</v>
      </c>
      <c r="I125" s="66"/>
      <c r="J125" s="390">
        <f t="shared" si="19"/>
        <v>664.25019999999995</v>
      </c>
      <c r="K125" s="23">
        <f t="shared" ref="K125:K126" si="29">+K103+K105+K107+K109+K111+K113+K115+K117+K119+K121+K123</f>
        <v>139.60059999999999</v>
      </c>
      <c r="L125" s="15">
        <f t="shared" ref="L125:O126" si="30">+L103+L105+L107+L109+L111+L113+L115+L117+L119+L121+L123</f>
        <v>11.779900000000003</v>
      </c>
      <c r="M125" s="53">
        <f t="shared" si="30"/>
        <v>7.1779999999999999</v>
      </c>
      <c r="N125" s="53">
        <f t="shared" si="30"/>
        <v>0.39659999999999995</v>
      </c>
      <c r="O125" s="53">
        <f t="shared" si="30"/>
        <v>2.3404000000000003</v>
      </c>
      <c r="P125" s="53">
        <f t="shared" ref="P125:P126" si="31">+P103+P105+P107+P109+P111+P113+P115+P117+P119+P121+P123</f>
        <v>0.92659999999999998</v>
      </c>
      <c r="Q125" s="16">
        <f t="shared" si="20"/>
        <v>980.33489999999995</v>
      </c>
      <c r="R125" s="25"/>
    </row>
    <row r="126" spans="1:18">
      <c r="A126" s="24"/>
      <c r="B126" s="400"/>
      <c r="C126" s="36" t="s">
        <v>13</v>
      </c>
      <c r="D126" s="90">
        <f>D104+D106+D108+D110+D112+D114+D116+D118+D120+D122+D124</f>
        <v>7155.2524133233437</v>
      </c>
      <c r="E126" s="123">
        <f t="shared" si="27"/>
        <v>28392.664000000001</v>
      </c>
      <c r="F126" s="391">
        <f t="shared" si="18"/>
        <v>35547.916413323343</v>
      </c>
      <c r="G126" s="20">
        <f t="shared" si="28"/>
        <v>10564.481999999998</v>
      </c>
      <c r="H126" s="19">
        <f t="shared" si="28"/>
        <v>190202.68700000001</v>
      </c>
      <c r="I126" s="32"/>
      <c r="J126" s="391">
        <f t="shared" si="19"/>
        <v>190202.68700000001</v>
      </c>
      <c r="K126" s="19">
        <f t="shared" si="29"/>
        <v>30967.951000000001</v>
      </c>
      <c r="L126" s="20">
        <f t="shared" si="30"/>
        <v>4883.4769999999999</v>
      </c>
      <c r="M126" s="123">
        <f t="shared" si="30"/>
        <v>9374.7380000000012</v>
      </c>
      <c r="N126" s="123">
        <f t="shared" si="30"/>
        <v>178.24799999999999</v>
      </c>
      <c r="O126" s="123">
        <f t="shared" si="30"/>
        <v>3187.2020000000002</v>
      </c>
      <c r="P126" s="123">
        <f t="shared" si="31"/>
        <v>5122.2999999999993</v>
      </c>
      <c r="Q126" s="21">
        <f t="shared" si="20"/>
        <v>290029.00141332339</v>
      </c>
      <c r="R126" s="25"/>
    </row>
    <row r="127" spans="1:18">
      <c r="A127" s="214" t="s">
        <v>0</v>
      </c>
      <c r="B127" s="402" t="s">
        <v>87</v>
      </c>
      <c r="C127" s="34" t="s">
        <v>11</v>
      </c>
      <c r="D127" s="91"/>
      <c r="E127" s="91"/>
      <c r="F127" s="390">
        <f t="shared" si="18"/>
        <v>0</v>
      </c>
      <c r="G127" s="409">
        <v>0</v>
      </c>
      <c r="H127" s="206"/>
      <c r="I127" s="169"/>
      <c r="J127" s="390">
        <f t="shared" si="19"/>
        <v>0</v>
      </c>
      <c r="K127" s="220"/>
      <c r="L127" s="15"/>
      <c r="M127" s="15"/>
      <c r="N127" s="15"/>
      <c r="O127" s="15"/>
      <c r="P127" s="53"/>
      <c r="Q127" s="16">
        <f t="shared" si="20"/>
        <v>0</v>
      </c>
      <c r="R127" s="25"/>
    </row>
    <row r="128" spans="1:18">
      <c r="A128" s="215" t="s">
        <v>0</v>
      </c>
      <c r="B128" s="404"/>
      <c r="C128" s="36" t="s">
        <v>13</v>
      </c>
      <c r="D128" s="92"/>
      <c r="E128" s="92"/>
      <c r="F128" s="391">
        <f t="shared" si="18"/>
        <v>0</v>
      </c>
      <c r="G128" s="410">
        <v>28.004000000000001</v>
      </c>
      <c r="H128" s="207"/>
      <c r="I128" s="170"/>
      <c r="J128" s="391">
        <f t="shared" si="19"/>
        <v>0</v>
      </c>
      <c r="K128" s="221"/>
      <c r="L128" s="20"/>
      <c r="M128" s="20"/>
      <c r="N128" s="20"/>
      <c r="O128" s="20"/>
      <c r="P128" s="123"/>
      <c r="Q128" s="21">
        <f t="shared" si="20"/>
        <v>28.004000000000001</v>
      </c>
      <c r="R128" s="25"/>
    </row>
    <row r="129" spans="1:18">
      <c r="A129" s="216" t="s">
        <v>88</v>
      </c>
      <c r="B129" s="402" t="s">
        <v>89</v>
      </c>
      <c r="C129" s="34" t="s">
        <v>11</v>
      </c>
      <c r="D129" s="91"/>
      <c r="E129" s="91"/>
      <c r="F129" s="390">
        <f t="shared" si="18"/>
        <v>0</v>
      </c>
      <c r="G129" s="409">
        <v>21.5822</v>
      </c>
      <c r="H129" s="206"/>
      <c r="I129" s="169"/>
      <c r="J129" s="390">
        <f t="shared" si="19"/>
        <v>0</v>
      </c>
      <c r="K129" s="220"/>
      <c r="L129" s="15">
        <v>7.8555000000000001</v>
      </c>
      <c r="M129" s="15"/>
      <c r="N129" s="15"/>
      <c r="O129" s="15"/>
      <c r="P129" s="53"/>
      <c r="Q129" s="16">
        <f t="shared" si="20"/>
        <v>29.4377</v>
      </c>
      <c r="R129" s="25"/>
    </row>
    <row r="130" spans="1:18">
      <c r="A130" s="216"/>
      <c r="B130" s="404"/>
      <c r="C130" s="36" t="s">
        <v>13</v>
      </c>
      <c r="D130" s="92"/>
      <c r="E130" s="92"/>
      <c r="F130" s="391">
        <f t="shared" si="18"/>
        <v>0</v>
      </c>
      <c r="G130" s="410">
        <v>4736.2240000000002</v>
      </c>
      <c r="H130" s="207"/>
      <c r="I130" s="170"/>
      <c r="J130" s="391">
        <f t="shared" si="19"/>
        <v>0</v>
      </c>
      <c r="K130" s="221"/>
      <c r="L130" s="20">
        <v>1434.752</v>
      </c>
      <c r="M130" s="20"/>
      <c r="N130" s="20"/>
      <c r="O130" s="20"/>
      <c r="P130" s="123"/>
      <c r="Q130" s="387">
        <f t="shared" si="20"/>
        <v>6170.9760000000006</v>
      </c>
      <c r="R130" s="25"/>
    </row>
    <row r="131" spans="1:18">
      <c r="A131" s="216" t="s">
        <v>90</v>
      </c>
      <c r="B131" s="211" t="s">
        <v>15</v>
      </c>
      <c r="C131" s="42" t="s">
        <v>11</v>
      </c>
      <c r="D131" s="129">
        <v>4.7800000000000002E-2</v>
      </c>
      <c r="E131" s="129"/>
      <c r="F131" s="392">
        <f t="shared" ref="F131:F139" si="32">SUM(D131:E131)</f>
        <v>4.7800000000000002E-2</v>
      </c>
      <c r="G131" s="437">
        <v>9.0200000000000002E-2</v>
      </c>
      <c r="H131" s="463">
        <v>4.1277999999999997</v>
      </c>
      <c r="I131" s="186"/>
      <c r="J131" s="392">
        <f t="shared" ref="J131:J139" si="33">SUM(H131:I131)</f>
        <v>4.1277999999999997</v>
      </c>
      <c r="K131" s="223"/>
      <c r="L131" s="43">
        <v>1.6995</v>
      </c>
      <c r="M131" s="43"/>
      <c r="N131" s="43"/>
      <c r="O131" s="43"/>
      <c r="P131" s="50"/>
      <c r="Q131" s="16">
        <f t="shared" si="20"/>
        <v>5.9652999999999992</v>
      </c>
      <c r="R131" s="25"/>
    </row>
    <row r="132" spans="1:18">
      <c r="A132" s="216"/>
      <c r="B132" s="211" t="s">
        <v>91</v>
      </c>
      <c r="C132" s="34" t="s">
        <v>92</v>
      </c>
      <c r="D132" s="273"/>
      <c r="E132" s="273"/>
      <c r="F132" s="393">
        <f t="shared" si="32"/>
        <v>0</v>
      </c>
      <c r="G132" s="438"/>
      <c r="H132" s="464"/>
      <c r="I132" s="169"/>
      <c r="J132" s="393">
        <f t="shared" si="33"/>
        <v>0</v>
      </c>
      <c r="K132" s="340"/>
      <c r="L132" s="372"/>
      <c r="M132" s="378"/>
      <c r="N132" s="378"/>
      <c r="O132" s="372"/>
      <c r="P132" s="384"/>
      <c r="Q132" s="16">
        <f t="shared" si="20"/>
        <v>0</v>
      </c>
      <c r="R132" s="25"/>
    </row>
    <row r="133" spans="1:18">
      <c r="A133" s="216" t="s">
        <v>18</v>
      </c>
      <c r="B133" s="19"/>
      <c r="C133" s="36" t="s">
        <v>13</v>
      </c>
      <c r="D133" s="92">
        <v>33.001505365488093</v>
      </c>
      <c r="E133" s="92"/>
      <c r="F133" s="394">
        <f t="shared" si="32"/>
        <v>33.001505365488093</v>
      </c>
      <c r="G133" s="410">
        <v>218.679</v>
      </c>
      <c r="H133" s="431">
        <v>1542.787</v>
      </c>
      <c r="I133" s="170"/>
      <c r="J133" s="394">
        <f t="shared" si="33"/>
        <v>1542.787</v>
      </c>
      <c r="K133" s="224"/>
      <c r="L133" s="20">
        <v>963.31100000000004</v>
      </c>
      <c r="M133" s="20"/>
      <c r="N133" s="20"/>
      <c r="O133" s="20"/>
      <c r="P133" s="123"/>
      <c r="Q133" s="387">
        <f t="shared" si="20"/>
        <v>2757.7785053654884</v>
      </c>
      <c r="R133" s="25"/>
    </row>
    <row r="134" spans="1:18">
      <c r="A134" s="217"/>
      <c r="B134" s="212" t="s">
        <v>0</v>
      </c>
      <c r="C134" s="42" t="s">
        <v>11</v>
      </c>
      <c r="D134" s="53">
        <f>+D127+D129+D131</f>
        <v>4.7800000000000002E-2</v>
      </c>
      <c r="E134" s="53"/>
      <c r="F134" s="392">
        <f t="shared" si="32"/>
        <v>4.7800000000000002E-2</v>
      </c>
      <c r="G134" s="411">
        <f t="shared" ref="G134" si="34">G127+G129+G131</f>
        <v>21.6724</v>
      </c>
      <c r="H134" s="23">
        <f>H127+H129+H131</f>
        <v>4.1277999999999997</v>
      </c>
      <c r="I134" s="11"/>
      <c r="J134" s="392">
        <f t="shared" si="33"/>
        <v>4.1277999999999997</v>
      </c>
      <c r="K134" s="23"/>
      <c r="L134" s="43">
        <f>+L127+L129+L131</f>
        <v>9.5549999999999997</v>
      </c>
      <c r="M134" s="53"/>
      <c r="N134" s="200"/>
      <c r="O134" s="50"/>
      <c r="P134" s="50"/>
      <c r="Q134" s="16">
        <f t="shared" si="20"/>
        <v>35.402999999999999</v>
      </c>
      <c r="R134" s="25"/>
    </row>
    <row r="135" spans="1:18">
      <c r="A135" s="217"/>
      <c r="B135" s="213" t="s">
        <v>19</v>
      </c>
      <c r="C135" s="34" t="s">
        <v>92</v>
      </c>
      <c r="D135" s="53"/>
      <c r="E135" s="53"/>
      <c r="F135" s="393">
        <f t="shared" si="32"/>
        <v>0</v>
      </c>
      <c r="G135" s="15"/>
      <c r="H135" s="23"/>
      <c r="I135" s="66"/>
      <c r="J135" s="393">
        <f t="shared" si="33"/>
        <v>0</v>
      </c>
      <c r="K135" s="23"/>
      <c r="L135" s="372"/>
      <c r="M135" s="376"/>
      <c r="N135" s="381"/>
      <c r="O135" s="372"/>
      <c r="P135" s="376"/>
      <c r="Q135" s="16">
        <f t="shared" si="20"/>
        <v>0</v>
      </c>
      <c r="R135" s="25"/>
    </row>
    <row r="136" spans="1:18">
      <c r="A136" s="205"/>
      <c r="B136" s="32"/>
      <c r="C136" s="36" t="s">
        <v>13</v>
      </c>
      <c r="D136" s="123">
        <f t="shared" ref="D136" si="35">+D128+D130+D133</f>
        <v>33.001505365488093</v>
      </c>
      <c r="E136" s="301"/>
      <c r="F136" s="394">
        <f t="shared" si="32"/>
        <v>33.001505365488093</v>
      </c>
      <c r="G136" s="20">
        <f t="shared" ref="G136" si="36">G128+G130+G133</f>
        <v>4982.9070000000002</v>
      </c>
      <c r="H136" s="44">
        <f>H128+H130+H133</f>
        <v>1542.787</v>
      </c>
      <c r="I136" s="32"/>
      <c r="J136" s="394">
        <f t="shared" si="33"/>
        <v>1542.787</v>
      </c>
      <c r="K136" s="44"/>
      <c r="L136" s="20">
        <f>+L128+L130+L133</f>
        <v>2398.0630000000001</v>
      </c>
      <c r="M136" s="123"/>
      <c r="N136" s="202"/>
      <c r="O136" s="123"/>
      <c r="P136" s="123"/>
      <c r="Q136" s="387">
        <f t="shared" si="20"/>
        <v>8956.7585053654875</v>
      </c>
      <c r="R136" s="25"/>
    </row>
    <row r="137" spans="1:18">
      <c r="A137" s="218"/>
      <c r="B137" s="48" t="s">
        <v>0</v>
      </c>
      <c r="C137" s="49" t="s">
        <v>11</v>
      </c>
      <c r="D137" s="274">
        <f>D134+D125+D101</f>
        <v>285.87909999999994</v>
      </c>
      <c r="E137" s="302">
        <f>E134+E125+E101</f>
        <v>401.16295999999988</v>
      </c>
      <c r="F137" s="392">
        <f t="shared" si="32"/>
        <v>687.04205999999976</v>
      </c>
      <c r="G137" s="439">
        <f t="shared" ref="G137" si="37">G134+G125+G101</f>
        <v>876.73050000000012</v>
      </c>
      <c r="H137" s="465">
        <f>H134+H125+H101</f>
        <v>3169.4768999999997</v>
      </c>
      <c r="I137" s="80"/>
      <c r="J137" s="392">
        <f t="shared" si="33"/>
        <v>3169.4768999999997</v>
      </c>
      <c r="K137" s="353">
        <f t="shared" ref="K137" si="38">K134+K125+K101</f>
        <v>1382.5066999999999</v>
      </c>
      <c r="L137" s="53">
        <f>L134+L125+L101</f>
        <v>155.18519999999998</v>
      </c>
      <c r="M137" s="53">
        <f>M134+M125+M101</f>
        <v>7.3981000000000003</v>
      </c>
      <c r="N137" s="380">
        <f>N101+N125+N134</f>
        <v>9.2762999999999991</v>
      </c>
      <c r="O137" s="50">
        <f t="shared" ref="O137:P137" si="39">O134+O125+O101</f>
        <v>7.6384000000000007</v>
      </c>
      <c r="P137" s="50">
        <f t="shared" si="39"/>
        <v>11.79458</v>
      </c>
      <c r="Q137" s="16">
        <f t="shared" si="20"/>
        <v>6307.0487399999993</v>
      </c>
      <c r="R137" s="25"/>
    </row>
    <row r="138" spans="1:18">
      <c r="A138" s="218"/>
      <c r="B138" s="51" t="s">
        <v>93</v>
      </c>
      <c r="C138" s="52" t="s">
        <v>92</v>
      </c>
      <c r="D138" s="89"/>
      <c r="E138" s="89"/>
      <c r="F138" s="393">
        <f t="shared" si="32"/>
        <v>0</v>
      </c>
      <c r="G138" s="440"/>
      <c r="H138" s="466"/>
      <c r="I138" s="187"/>
      <c r="J138" s="393">
        <f t="shared" si="33"/>
        <v>0</v>
      </c>
      <c r="K138" s="225"/>
      <c r="L138" s="53"/>
      <c r="M138" s="53"/>
      <c r="N138" s="201"/>
      <c r="O138" s="376"/>
      <c r="P138" s="376"/>
      <c r="Q138" s="16">
        <f t="shared" ref="Q138:Q139" si="40">SUM(F138:G138,J138:P138)</f>
        <v>0</v>
      </c>
      <c r="R138" s="25"/>
    </row>
    <row r="139" spans="1:18" ht="19.5" thickBot="1">
      <c r="A139" s="219"/>
      <c r="B139" s="55"/>
      <c r="C139" s="56" t="s">
        <v>13</v>
      </c>
      <c r="D139" s="130">
        <f>D136+D126+D102</f>
        <v>176832.61300000001</v>
      </c>
      <c r="E139" s="130">
        <f>E136+E126+E102</f>
        <v>182151.02599999995</v>
      </c>
      <c r="F139" s="395">
        <f t="shared" si="32"/>
        <v>358983.63899999997</v>
      </c>
      <c r="G139" s="441">
        <f t="shared" ref="G139" si="41">G136+G126+G102</f>
        <v>400448.74300000002</v>
      </c>
      <c r="H139" s="467">
        <f>H136+H126+H102</f>
        <v>441024.462</v>
      </c>
      <c r="I139" s="81"/>
      <c r="J139" s="395">
        <f t="shared" si="33"/>
        <v>441024.462</v>
      </c>
      <c r="K139" s="261">
        <f t="shared" ref="K139" si="42">K136+K126+K102</f>
        <v>123948.13199999998</v>
      </c>
      <c r="L139" s="57">
        <f>L136+L126+L102</f>
        <v>34839.143000000004</v>
      </c>
      <c r="M139" s="57">
        <f>M136+M126+M102</f>
        <v>9430.6950000000015</v>
      </c>
      <c r="N139" s="203">
        <f>N102+N126+N136</f>
        <v>3023.6059999999998</v>
      </c>
      <c r="O139" s="57">
        <f t="shared" ref="O139:P139" si="43">O136+O126+O102</f>
        <v>4615.6949999999997</v>
      </c>
      <c r="P139" s="57">
        <f t="shared" si="43"/>
        <v>9730.3339999999989</v>
      </c>
      <c r="Q139" s="29">
        <f t="shared" si="40"/>
        <v>1386044.449</v>
      </c>
      <c r="R139" s="25"/>
    </row>
    <row r="140" spans="1:18">
      <c r="O140" s="11"/>
      <c r="Q140" s="388" t="s">
        <v>94</v>
      </c>
    </row>
    <row r="141" spans="1:18">
      <c r="O141" s="11"/>
    </row>
    <row r="142" spans="1:18">
      <c r="L142" s="373"/>
      <c r="N142" s="383"/>
      <c r="P142" s="386"/>
    </row>
    <row r="143" spans="1:18">
      <c r="G143" s="181"/>
    </row>
    <row r="144" spans="1:18">
      <c r="G144" s="11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2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4" width="20.5" style="1" customWidth="1"/>
    <col min="5" max="5" width="20.5" style="198" customWidth="1"/>
    <col min="6" max="6" width="19.625" style="1" customWidth="1"/>
    <col min="7" max="8" width="20.5" style="1" customWidth="1"/>
    <col min="9" max="10" width="19.625" style="1" customWidth="1"/>
    <col min="11" max="12" width="20.5" style="1" customWidth="1"/>
    <col min="13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104</v>
      </c>
      <c r="C2" s="3"/>
      <c r="F2" s="3"/>
      <c r="I2" s="3"/>
      <c r="J2" s="3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75"/>
      <c r="E4" s="208"/>
      <c r="F4" s="271">
        <f>SUM(D4:E4)</f>
        <v>0</v>
      </c>
      <c r="G4" s="409">
        <v>6.8000000000000005E-2</v>
      </c>
      <c r="H4" s="206">
        <v>10.032999999999999</v>
      </c>
      <c r="I4" s="169"/>
      <c r="J4" s="271">
        <f>SUM(H4:I4)</f>
        <v>10.032999999999999</v>
      </c>
      <c r="K4" s="167">
        <v>1.782</v>
      </c>
      <c r="L4" s="15">
        <v>5.8869999999999996</v>
      </c>
      <c r="M4" s="53"/>
      <c r="N4" s="53"/>
      <c r="O4" s="53"/>
      <c r="P4" s="53"/>
      <c r="Q4" s="16">
        <f>SUM(F4:G4,J4:P4)</f>
        <v>17.77</v>
      </c>
      <c r="R4" s="11"/>
    </row>
    <row r="5" spans="1:18">
      <c r="A5" s="17" t="s">
        <v>12</v>
      </c>
      <c r="B5" s="397"/>
      <c r="C5" s="18" t="s">
        <v>13</v>
      </c>
      <c r="D5" s="76"/>
      <c r="E5" s="209"/>
      <c r="F5" s="37">
        <f>SUM(D5:E5)</f>
        <v>0</v>
      </c>
      <c r="G5" s="410">
        <v>19.739999999999998</v>
      </c>
      <c r="H5" s="207">
        <v>582.678</v>
      </c>
      <c r="I5" s="170"/>
      <c r="J5" s="37">
        <f>SUM(H5:I5)</f>
        <v>582.678</v>
      </c>
      <c r="K5" s="164">
        <v>468.78</v>
      </c>
      <c r="L5" s="20">
        <v>201.81100000000001</v>
      </c>
      <c r="M5" s="123"/>
      <c r="N5" s="123"/>
      <c r="O5" s="123"/>
      <c r="P5" s="123"/>
      <c r="Q5" s="21">
        <f>SUM(F5:G5,J5:P5)</f>
        <v>1273.0089999999998</v>
      </c>
      <c r="R5" s="11"/>
    </row>
    <row r="6" spans="1:18">
      <c r="A6" s="17" t="s">
        <v>14</v>
      </c>
      <c r="B6" s="22" t="s">
        <v>15</v>
      </c>
      <c r="C6" s="13" t="s">
        <v>11</v>
      </c>
      <c r="D6" s="75"/>
      <c r="E6" s="208">
        <v>0.27400000000000002</v>
      </c>
      <c r="F6" s="35">
        <f t="shared" ref="F6:F67" si="0">SUM(D6:E6)</f>
        <v>0.27400000000000002</v>
      </c>
      <c r="G6" s="409"/>
      <c r="H6" s="206">
        <v>52.539000000000001</v>
      </c>
      <c r="I6" s="169"/>
      <c r="J6" s="35">
        <f t="shared" ref="J6:J67" si="1">SUM(H6:I6)</f>
        <v>52.539000000000001</v>
      </c>
      <c r="K6" s="167">
        <v>1.7929999999999999</v>
      </c>
      <c r="L6" s="15"/>
      <c r="M6" s="53"/>
      <c r="N6" s="53"/>
      <c r="O6" s="53"/>
      <c r="P6" s="53"/>
      <c r="Q6" s="16">
        <f t="shared" ref="Q6:Q67" si="2">SUM(F6:G6,J6:P6)</f>
        <v>54.606000000000002</v>
      </c>
      <c r="R6" s="11"/>
    </row>
    <row r="7" spans="1:18">
      <c r="A7" s="17" t="s">
        <v>16</v>
      </c>
      <c r="B7" s="18" t="s">
        <v>17</v>
      </c>
      <c r="C7" s="18" t="s">
        <v>13</v>
      </c>
      <c r="D7" s="76"/>
      <c r="E7" s="209">
        <v>105.946</v>
      </c>
      <c r="F7" s="37">
        <f t="shared" si="0"/>
        <v>105.946</v>
      </c>
      <c r="G7" s="410"/>
      <c r="H7" s="207">
        <v>2477.328</v>
      </c>
      <c r="I7" s="170"/>
      <c r="J7" s="37">
        <f t="shared" si="1"/>
        <v>2477.328</v>
      </c>
      <c r="K7" s="164">
        <v>45.826999999999998</v>
      </c>
      <c r="L7" s="20"/>
      <c r="M7" s="123"/>
      <c r="N7" s="123"/>
      <c r="O7" s="123"/>
      <c r="P7" s="123"/>
      <c r="Q7" s="21">
        <f t="shared" si="2"/>
        <v>2629.1009999999997</v>
      </c>
      <c r="R7" s="11"/>
    </row>
    <row r="8" spans="1:18">
      <c r="A8" s="17" t="s">
        <v>18</v>
      </c>
      <c r="B8" s="399" t="s">
        <v>19</v>
      </c>
      <c r="C8" s="13" t="s">
        <v>11</v>
      </c>
      <c r="D8" s="87"/>
      <c r="E8" s="72">
        <f t="shared" ref="E8:E9" si="3">+E4+E6</f>
        <v>0.27400000000000002</v>
      </c>
      <c r="F8" s="35">
        <f>SUM(D8:E8)</f>
        <v>0.27400000000000002</v>
      </c>
      <c r="G8" s="15">
        <f t="shared" ref="G8:H9" si="4">+G4+G6</f>
        <v>6.8000000000000005E-2</v>
      </c>
      <c r="H8" s="23">
        <f t="shared" si="4"/>
        <v>62.572000000000003</v>
      </c>
      <c r="I8" s="66"/>
      <c r="J8" s="35">
        <f>SUM(H8:I8)</f>
        <v>62.572000000000003</v>
      </c>
      <c r="K8" s="66">
        <f t="shared" ref="K8:L9" si="5">+K4+K6</f>
        <v>3.5750000000000002</v>
      </c>
      <c r="L8" s="15">
        <f t="shared" si="5"/>
        <v>5.8869999999999996</v>
      </c>
      <c r="M8" s="53"/>
      <c r="N8" s="53"/>
      <c r="O8" s="53"/>
      <c r="P8" s="53"/>
      <c r="Q8" s="16">
        <f t="shared" si="2"/>
        <v>72.376000000000005</v>
      </c>
      <c r="R8" s="11"/>
    </row>
    <row r="9" spans="1:18">
      <c r="A9" s="24"/>
      <c r="B9" s="400"/>
      <c r="C9" s="18" t="s">
        <v>13</v>
      </c>
      <c r="D9" s="88"/>
      <c r="E9" s="199">
        <f t="shared" si="3"/>
        <v>105.946</v>
      </c>
      <c r="F9" s="37">
        <f t="shared" si="0"/>
        <v>105.946</v>
      </c>
      <c r="G9" s="20">
        <f t="shared" si="4"/>
        <v>19.739999999999998</v>
      </c>
      <c r="H9" s="19">
        <f t="shared" si="4"/>
        <v>3060.0059999999999</v>
      </c>
      <c r="I9" s="32"/>
      <c r="J9" s="37">
        <f t="shared" si="1"/>
        <v>3060.0059999999999</v>
      </c>
      <c r="K9" s="32">
        <f t="shared" si="5"/>
        <v>514.60699999999997</v>
      </c>
      <c r="L9" s="20">
        <f t="shared" si="5"/>
        <v>201.81100000000001</v>
      </c>
      <c r="M9" s="123"/>
      <c r="N9" s="123"/>
      <c r="O9" s="123"/>
      <c r="P9" s="123"/>
      <c r="Q9" s="21">
        <f t="shared" si="2"/>
        <v>3902.11</v>
      </c>
      <c r="R9" s="11"/>
    </row>
    <row r="10" spans="1:18">
      <c r="A10" s="401" t="s">
        <v>20</v>
      </c>
      <c r="B10" s="402"/>
      <c r="C10" s="13" t="s">
        <v>11</v>
      </c>
      <c r="D10" s="75">
        <v>0.89870000000000005</v>
      </c>
      <c r="E10" s="208"/>
      <c r="F10" s="35">
        <f t="shared" si="0"/>
        <v>0.89870000000000005</v>
      </c>
      <c r="G10" s="409">
        <v>0.16189999999999999</v>
      </c>
      <c r="H10" s="206"/>
      <c r="I10" s="169"/>
      <c r="J10" s="35">
        <f t="shared" si="1"/>
        <v>0</v>
      </c>
      <c r="K10" s="167"/>
      <c r="L10" s="15"/>
      <c r="M10" s="53"/>
      <c r="N10" s="53"/>
      <c r="O10" s="53"/>
      <c r="P10" s="53"/>
      <c r="Q10" s="16">
        <f t="shared" si="2"/>
        <v>1.0606</v>
      </c>
      <c r="R10" s="11"/>
    </row>
    <row r="11" spans="1:18">
      <c r="A11" s="403"/>
      <c r="B11" s="404"/>
      <c r="C11" s="18" t="s">
        <v>13</v>
      </c>
      <c r="D11" s="76">
        <v>120.90753096136481</v>
      </c>
      <c r="E11" s="209"/>
      <c r="F11" s="37">
        <f t="shared" si="0"/>
        <v>120.90753096136481</v>
      </c>
      <c r="G11" s="410">
        <v>71.923000000000002</v>
      </c>
      <c r="H11" s="207"/>
      <c r="I11" s="170"/>
      <c r="J11" s="37">
        <f t="shared" si="1"/>
        <v>0</v>
      </c>
      <c r="K11" s="190"/>
      <c r="L11" s="20"/>
      <c r="M11" s="123"/>
      <c r="N11" s="123"/>
      <c r="O11" s="123"/>
      <c r="P11" s="123"/>
      <c r="Q11" s="21">
        <f t="shared" si="2"/>
        <v>192.83053096136481</v>
      </c>
      <c r="R11" s="11"/>
    </row>
    <row r="12" spans="1:18">
      <c r="A12" s="25"/>
      <c r="B12" s="396" t="s">
        <v>21</v>
      </c>
      <c r="C12" s="13" t="s">
        <v>11</v>
      </c>
      <c r="D12" s="75">
        <v>2.2463000000000002</v>
      </c>
      <c r="E12" s="208">
        <v>4.2377000000000002</v>
      </c>
      <c r="F12" s="35">
        <f t="shared" si="0"/>
        <v>6.484</v>
      </c>
      <c r="G12" s="409">
        <v>1.7999999999999999E-2</v>
      </c>
      <c r="H12" s="206"/>
      <c r="I12" s="169"/>
      <c r="J12" s="35">
        <f t="shared" si="1"/>
        <v>0</v>
      </c>
      <c r="K12" s="167"/>
      <c r="L12" s="15">
        <v>0.1114</v>
      </c>
      <c r="M12" s="53"/>
      <c r="N12" s="53"/>
      <c r="O12" s="53"/>
      <c r="P12" s="53"/>
      <c r="Q12" s="16">
        <f t="shared" si="2"/>
        <v>6.6133999999999995</v>
      </c>
      <c r="R12" s="11"/>
    </row>
    <row r="13" spans="1:18">
      <c r="A13" s="12" t="s">
        <v>0</v>
      </c>
      <c r="B13" s="397"/>
      <c r="C13" s="18" t="s">
        <v>13</v>
      </c>
      <c r="D13" s="76">
        <v>7160.2825835675148</v>
      </c>
      <c r="E13" s="209">
        <v>14967.907999999999</v>
      </c>
      <c r="F13" s="37">
        <f t="shared" si="0"/>
        <v>22128.190583567513</v>
      </c>
      <c r="G13" s="410">
        <v>26.46</v>
      </c>
      <c r="H13" s="207"/>
      <c r="I13" s="170"/>
      <c r="J13" s="37">
        <f t="shared" si="1"/>
        <v>0</v>
      </c>
      <c r="K13" s="164"/>
      <c r="L13" s="20">
        <v>229.93</v>
      </c>
      <c r="M13" s="123"/>
      <c r="N13" s="123"/>
      <c r="O13" s="123"/>
      <c r="P13" s="123"/>
      <c r="Q13" s="21">
        <f t="shared" si="2"/>
        <v>22384.580583567513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75">
        <v>1.4450000000000001</v>
      </c>
      <c r="E14" s="208"/>
      <c r="F14" s="35">
        <f t="shared" si="0"/>
        <v>1.4450000000000001</v>
      </c>
      <c r="G14" s="409">
        <v>7.7999999999999996E-3</v>
      </c>
      <c r="H14" s="206"/>
      <c r="I14" s="169"/>
      <c r="J14" s="35">
        <f t="shared" si="1"/>
        <v>0</v>
      </c>
      <c r="K14" s="167"/>
      <c r="L14" s="15"/>
      <c r="M14" s="53"/>
      <c r="N14" s="53"/>
      <c r="O14" s="53"/>
      <c r="P14" s="53"/>
      <c r="Q14" s="16">
        <f t="shared" si="2"/>
        <v>1.4528000000000001</v>
      </c>
      <c r="R14" s="11"/>
    </row>
    <row r="15" spans="1:18">
      <c r="A15" s="17" t="s">
        <v>0</v>
      </c>
      <c r="B15" s="397"/>
      <c r="C15" s="18" t="s">
        <v>13</v>
      </c>
      <c r="D15" s="76">
        <v>681.10787441452328</v>
      </c>
      <c r="E15" s="209"/>
      <c r="F15" s="37">
        <f t="shared" si="0"/>
        <v>681.10787441452328</v>
      </c>
      <c r="G15" s="410">
        <v>11.302</v>
      </c>
      <c r="H15" s="207"/>
      <c r="I15" s="170"/>
      <c r="J15" s="37">
        <f t="shared" si="1"/>
        <v>0</v>
      </c>
      <c r="K15" s="164"/>
      <c r="L15" s="20"/>
      <c r="M15" s="123"/>
      <c r="N15" s="123"/>
      <c r="O15" s="123"/>
      <c r="P15" s="123"/>
      <c r="Q15" s="21">
        <f t="shared" si="2"/>
        <v>692.4098744145233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75">
        <v>26.1798</v>
      </c>
      <c r="E16" s="208">
        <v>36.1023</v>
      </c>
      <c r="F16" s="35">
        <f t="shared" si="0"/>
        <v>62.2821</v>
      </c>
      <c r="G16" s="409">
        <v>31.761700000000001</v>
      </c>
      <c r="H16" s="206"/>
      <c r="I16" s="169"/>
      <c r="J16" s="35">
        <f t="shared" si="1"/>
        <v>0</v>
      </c>
      <c r="K16" s="167"/>
      <c r="L16" s="15">
        <v>0.1215</v>
      </c>
      <c r="M16" s="53"/>
      <c r="N16" s="53"/>
      <c r="O16" s="53"/>
      <c r="P16" s="53"/>
      <c r="Q16" s="16">
        <f t="shared" si="2"/>
        <v>94.165300000000002</v>
      </c>
      <c r="R16" s="11"/>
    </row>
    <row r="17" spans="1:18">
      <c r="A17" s="17"/>
      <c r="B17" s="397"/>
      <c r="C17" s="18" t="s">
        <v>13</v>
      </c>
      <c r="D17" s="76">
        <v>35382.516360568748</v>
      </c>
      <c r="E17" s="209">
        <v>42236.125</v>
      </c>
      <c r="F17" s="37">
        <f t="shared" si="0"/>
        <v>77618.641360568756</v>
      </c>
      <c r="G17" s="410">
        <v>38045.300000000003</v>
      </c>
      <c r="H17" s="207"/>
      <c r="I17" s="170"/>
      <c r="J17" s="37">
        <f t="shared" si="1"/>
        <v>0</v>
      </c>
      <c r="K17" s="164"/>
      <c r="L17" s="20">
        <v>175.96799999999999</v>
      </c>
      <c r="M17" s="123"/>
      <c r="N17" s="123"/>
      <c r="O17" s="123"/>
      <c r="P17" s="123"/>
      <c r="Q17" s="21">
        <f t="shared" si="2"/>
        <v>115839.90936056875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75">
        <v>1.5702</v>
      </c>
      <c r="E18" s="208">
        <v>16.038799999999998</v>
      </c>
      <c r="F18" s="35">
        <f t="shared" si="0"/>
        <v>17.608999999999998</v>
      </c>
      <c r="G18" s="409">
        <v>0.62</v>
      </c>
      <c r="H18" s="206"/>
      <c r="I18" s="169"/>
      <c r="J18" s="35">
        <f t="shared" si="1"/>
        <v>0</v>
      </c>
      <c r="K18" s="167"/>
      <c r="L18" s="15"/>
      <c r="M18" s="53"/>
      <c r="N18" s="53"/>
      <c r="O18" s="53"/>
      <c r="P18" s="53"/>
      <c r="Q18" s="16">
        <f t="shared" si="2"/>
        <v>18.228999999999999</v>
      </c>
      <c r="R18" s="11"/>
    </row>
    <row r="19" spans="1:18">
      <c r="A19" s="17"/>
      <c r="B19" s="18" t="s">
        <v>28</v>
      </c>
      <c r="C19" s="18" t="s">
        <v>13</v>
      </c>
      <c r="D19" s="76">
        <v>2213.7365668820207</v>
      </c>
      <c r="E19" s="209">
        <v>10082.374</v>
      </c>
      <c r="F19" s="37">
        <f t="shared" si="0"/>
        <v>12296.11056688202</v>
      </c>
      <c r="G19" s="410">
        <v>853.91200000000003</v>
      </c>
      <c r="H19" s="207"/>
      <c r="I19" s="170"/>
      <c r="J19" s="37">
        <f t="shared" si="1"/>
        <v>0</v>
      </c>
      <c r="K19" s="164"/>
      <c r="L19" s="20"/>
      <c r="M19" s="123"/>
      <c r="N19" s="123"/>
      <c r="O19" s="123"/>
      <c r="P19" s="123"/>
      <c r="Q19" s="21">
        <f t="shared" si="2"/>
        <v>13150.02256688202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75">
        <v>125.5318</v>
      </c>
      <c r="E20" s="208">
        <v>106.8887</v>
      </c>
      <c r="F20" s="35">
        <f t="shared" si="0"/>
        <v>232.4205</v>
      </c>
      <c r="G20" s="409">
        <v>10.286300000000001</v>
      </c>
      <c r="H20" s="206"/>
      <c r="I20" s="169"/>
      <c r="J20" s="35">
        <f t="shared" si="1"/>
        <v>0</v>
      </c>
      <c r="K20" s="167"/>
      <c r="L20" s="15">
        <v>2.4250000000000001E-2</v>
      </c>
      <c r="M20" s="53"/>
      <c r="N20" s="53"/>
      <c r="O20" s="53"/>
      <c r="P20" s="53"/>
      <c r="Q20" s="16">
        <f t="shared" si="2"/>
        <v>242.73105000000001</v>
      </c>
      <c r="R20" s="11"/>
    </row>
    <row r="21" spans="1:18">
      <c r="A21" s="25"/>
      <c r="B21" s="397"/>
      <c r="C21" s="18" t="s">
        <v>13</v>
      </c>
      <c r="D21" s="76">
        <v>54522.441011820018</v>
      </c>
      <c r="E21" s="209">
        <v>57454.599000000002</v>
      </c>
      <c r="F21" s="37">
        <f t="shared" si="0"/>
        <v>111977.04001182002</v>
      </c>
      <c r="G21" s="410">
        <v>4021.9580000000001</v>
      </c>
      <c r="H21" s="207"/>
      <c r="I21" s="170"/>
      <c r="J21" s="37">
        <f t="shared" si="1"/>
        <v>0</v>
      </c>
      <c r="K21" s="164"/>
      <c r="L21" s="20">
        <v>18.442</v>
      </c>
      <c r="M21" s="123"/>
      <c r="N21" s="123"/>
      <c r="O21" s="123"/>
      <c r="P21" s="123"/>
      <c r="Q21" s="21">
        <f t="shared" si="2"/>
        <v>116017.44001182001</v>
      </c>
      <c r="R21" s="11"/>
    </row>
    <row r="22" spans="1:18">
      <c r="A22" s="25"/>
      <c r="B22" s="399" t="s">
        <v>19</v>
      </c>
      <c r="C22" s="13" t="s">
        <v>11</v>
      </c>
      <c r="D22" s="89">
        <f t="shared" ref="D22:D23" si="6">D12+D14+D16+D18+D20</f>
        <v>156.97309999999999</v>
      </c>
      <c r="E22" s="72">
        <f t="shared" ref="E22:E23" si="7">+E12+E14+E16+E18+E20</f>
        <v>163.26749999999998</v>
      </c>
      <c r="F22" s="35">
        <f t="shared" si="0"/>
        <v>320.24059999999997</v>
      </c>
      <c r="G22" s="15">
        <f t="shared" ref="G22:G23" si="8">+G12+G14+G16+G18+G20</f>
        <v>42.693799999999996</v>
      </c>
      <c r="H22" s="23"/>
      <c r="I22" s="66"/>
      <c r="J22" s="35">
        <f t="shared" si="1"/>
        <v>0</v>
      </c>
      <c r="K22" s="66"/>
      <c r="L22" s="15">
        <f t="shared" ref="L22:L23" si="9">+L12+L14+L16+L18+L20</f>
        <v>0.25714999999999999</v>
      </c>
      <c r="M22" s="53"/>
      <c r="N22" s="53"/>
      <c r="O22" s="53"/>
      <c r="P22" s="53"/>
      <c r="Q22" s="16">
        <f t="shared" si="2"/>
        <v>363.19155000000001</v>
      </c>
      <c r="R22" s="11"/>
    </row>
    <row r="23" spans="1:18">
      <c r="A23" s="24"/>
      <c r="B23" s="400"/>
      <c r="C23" s="18" t="s">
        <v>13</v>
      </c>
      <c r="D23" s="90">
        <f t="shared" si="6"/>
        <v>99960.084397252824</v>
      </c>
      <c r="E23" s="199">
        <f t="shared" si="7"/>
        <v>124741.00599999999</v>
      </c>
      <c r="F23" s="37">
        <f t="shared" si="0"/>
        <v>224701.09039725282</v>
      </c>
      <c r="G23" s="20">
        <f t="shared" si="8"/>
        <v>42958.932000000001</v>
      </c>
      <c r="H23" s="19"/>
      <c r="I23" s="32"/>
      <c r="J23" s="37">
        <f t="shared" si="1"/>
        <v>0</v>
      </c>
      <c r="K23" s="32"/>
      <c r="L23" s="20">
        <f t="shared" si="9"/>
        <v>424.34000000000003</v>
      </c>
      <c r="M23" s="123"/>
      <c r="N23" s="123"/>
      <c r="O23" s="123"/>
      <c r="P23" s="123"/>
      <c r="Q23" s="21">
        <f t="shared" si="2"/>
        <v>268084.36239725287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75">
        <v>0.754</v>
      </c>
      <c r="E24" s="208">
        <v>0.30099999999999999</v>
      </c>
      <c r="F24" s="35">
        <f t="shared" si="0"/>
        <v>1.0549999999999999</v>
      </c>
      <c r="G24" s="409">
        <v>165.1011</v>
      </c>
      <c r="H24" s="206"/>
      <c r="I24" s="169"/>
      <c r="J24" s="35">
        <f t="shared" si="1"/>
        <v>0</v>
      </c>
      <c r="K24" s="167"/>
      <c r="L24" s="15">
        <v>7.3000000000000001E-3</v>
      </c>
      <c r="M24" s="53"/>
      <c r="N24" s="53"/>
      <c r="O24" s="53"/>
      <c r="P24" s="53"/>
      <c r="Q24" s="16">
        <f t="shared" si="2"/>
        <v>166.1634</v>
      </c>
      <c r="R24" s="11"/>
    </row>
    <row r="25" spans="1:18">
      <c r="A25" s="17" t="s">
        <v>31</v>
      </c>
      <c r="B25" s="397"/>
      <c r="C25" s="18" t="s">
        <v>13</v>
      </c>
      <c r="D25" s="76">
        <v>477.23562220798885</v>
      </c>
      <c r="E25" s="209">
        <v>205.643</v>
      </c>
      <c r="F25" s="37">
        <f t="shared" si="0"/>
        <v>682.87862220798888</v>
      </c>
      <c r="G25" s="410">
        <v>176768.122</v>
      </c>
      <c r="H25" s="207"/>
      <c r="I25" s="170"/>
      <c r="J25" s="37">
        <f t="shared" si="1"/>
        <v>0</v>
      </c>
      <c r="K25" s="164"/>
      <c r="L25" s="20">
        <v>15.278</v>
      </c>
      <c r="M25" s="123"/>
      <c r="N25" s="123"/>
      <c r="O25" s="123"/>
      <c r="P25" s="123"/>
      <c r="Q25" s="21">
        <f t="shared" si="2"/>
        <v>177466.27862220799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75">
        <v>2.7869999999999999</v>
      </c>
      <c r="E26" s="208">
        <v>4.37</v>
      </c>
      <c r="F26" s="35">
        <f t="shared" si="0"/>
        <v>7.157</v>
      </c>
      <c r="G26" s="409">
        <v>3.0516000000000001</v>
      </c>
      <c r="H26" s="206"/>
      <c r="I26" s="169"/>
      <c r="J26" s="35">
        <f t="shared" si="1"/>
        <v>0</v>
      </c>
      <c r="K26" s="167"/>
      <c r="L26" s="15"/>
      <c r="M26" s="53"/>
      <c r="N26" s="53"/>
      <c r="O26" s="53"/>
      <c r="P26" s="53"/>
      <c r="Q26" s="16">
        <f t="shared" si="2"/>
        <v>10.208600000000001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76">
        <v>1109.1677840298541</v>
      </c>
      <c r="E27" s="209">
        <v>2049.36</v>
      </c>
      <c r="F27" s="37">
        <f t="shared" si="0"/>
        <v>3158.527784029854</v>
      </c>
      <c r="G27" s="410">
        <v>2825.7350000000001</v>
      </c>
      <c r="H27" s="207"/>
      <c r="I27" s="170"/>
      <c r="J27" s="37">
        <f t="shared" si="1"/>
        <v>0</v>
      </c>
      <c r="K27" s="164"/>
      <c r="L27" s="20"/>
      <c r="M27" s="123"/>
      <c r="N27" s="123"/>
      <c r="O27" s="123"/>
      <c r="P27" s="123"/>
      <c r="Q27" s="21">
        <f t="shared" si="2"/>
        <v>5984.2627840298537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91">
        <f t="shared" ref="D28:D29" si="10">D24+D26</f>
        <v>3.5409999999999999</v>
      </c>
      <c r="E28" s="72">
        <f t="shared" ref="E28:E29" si="11">+E24+E26</f>
        <v>4.6710000000000003</v>
      </c>
      <c r="F28" s="35">
        <f t="shared" si="0"/>
        <v>8.2119999999999997</v>
      </c>
      <c r="G28" s="15">
        <f t="shared" ref="G28:G29" si="12">+G24+G26</f>
        <v>168.15270000000001</v>
      </c>
      <c r="H28" s="23"/>
      <c r="I28" s="66"/>
      <c r="J28" s="35">
        <f t="shared" si="1"/>
        <v>0</v>
      </c>
      <c r="K28" s="66"/>
      <c r="L28" s="15">
        <f t="shared" ref="L28:L29" si="13">+L24+L26</f>
        <v>7.3000000000000001E-3</v>
      </c>
      <c r="M28" s="124"/>
      <c r="N28" s="53"/>
      <c r="O28" s="53"/>
      <c r="P28" s="53"/>
      <c r="Q28" s="16">
        <f t="shared" si="2"/>
        <v>176.37199999999999</v>
      </c>
      <c r="R28" s="11"/>
    </row>
    <row r="29" spans="1:18">
      <c r="A29" s="24"/>
      <c r="B29" s="400"/>
      <c r="C29" s="18" t="s">
        <v>13</v>
      </c>
      <c r="D29" s="92">
        <f t="shared" si="10"/>
        <v>1586.403406237843</v>
      </c>
      <c r="E29" s="199">
        <f t="shared" si="11"/>
        <v>2255.0030000000002</v>
      </c>
      <c r="F29" s="37">
        <f t="shared" si="0"/>
        <v>3841.4064062378429</v>
      </c>
      <c r="G29" s="20">
        <f t="shared" si="12"/>
        <v>179593.85699999999</v>
      </c>
      <c r="H29" s="19"/>
      <c r="I29" s="32"/>
      <c r="J29" s="37">
        <f t="shared" si="1"/>
        <v>0</v>
      </c>
      <c r="K29" s="32"/>
      <c r="L29" s="20">
        <f t="shared" si="13"/>
        <v>15.278</v>
      </c>
      <c r="M29" s="199"/>
      <c r="N29" s="123"/>
      <c r="O29" s="123"/>
      <c r="P29" s="123"/>
      <c r="Q29" s="21">
        <f t="shared" si="2"/>
        <v>183450.54140623781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75">
        <v>1.3189</v>
      </c>
      <c r="E30" s="208">
        <v>2.7845</v>
      </c>
      <c r="F30" s="35">
        <f t="shared" si="0"/>
        <v>4.1033999999999997</v>
      </c>
      <c r="G30" s="409">
        <v>6.8192000000000004</v>
      </c>
      <c r="H30" s="206">
        <v>611.85559999999998</v>
      </c>
      <c r="I30" s="169"/>
      <c r="J30" s="35">
        <f t="shared" si="1"/>
        <v>611.85559999999998</v>
      </c>
      <c r="K30" s="167">
        <v>115.9836</v>
      </c>
      <c r="L30" s="15">
        <v>32.746000000000002</v>
      </c>
      <c r="M30" s="53"/>
      <c r="N30" s="53">
        <v>7.101</v>
      </c>
      <c r="O30" s="53">
        <v>1.0788</v>
      </c>
      <c r="P30" s="53">
        <v>15.8926</v>
      </c>
      <c r="Q30" s="16">
        <f t="shared" si="2"/>
        <v>795.58019999999999</v>
      </c>
      <c r="R30" s="11"/>
    </row>
    <row r="31" spans="1:18">
      <c r="A31" s="17" t="s">
        <v>36</v>
      </c>
      <c r="B31" s="397"/>
      <c r="C31" s="18" t="s">
        <v>13</v>
      </c>
      <c r="D31" s="76">
        <v>345.19283839516703</v>
      </c>
      <c r="E31" s="209">
        <v>449.61</v>
      </c>
      <c r="F31" s="37">
        <f t="shared" si="0"/>
        <v>794.8028383951671</v>
      </c>
      <c r="G31" s="410">
        <v>1825.1669999999999</v>
      </c>
      <c r="H31" s="207">
        <v>64411.319000000003</v>
      </c>
      <c r="I31" s="170"/>
      <c r="J31" s="37">
        <f t="shared" si="1"/>
        <v>64411.319000000003</v>
      </c>
      <c r="K31" s="164">
        <v>8016.3159999999998</v>
      </c>
      <c r="L31" s="20">
        <v>9248.2780000000002</v>
      </c>
      <c r="M31" s="123"/>
      <c r="N31" s="123">
        <v>425.20600000000002</v>
      </c>
      <c r="O31" s="123">
        <v>77.650999999999996</v>
      </c>
      <c r="P31" s="123">
        <v>1220.8409999999999</v>
      </c>
      <c r="Q31" s="21">
        <f t="shared" si="2"/>
        <v>86019.580838395181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75">
        <v>0.65449999999999997</v>
      </c>
      <c r="E32" s="208">
        <v>2.1499999999999998E-2</v>
      </c>
      <c r="F32" s="35">
        <f t="shared" si="0"/>
        <v>0.67599999999999993</v>
      </c>
      <c r="G32" s="409">
        <v>2.1299999999999999E-2</v>
      </c>
      <c r="H32" s="206">
        <v>716.49779999999998</v>
      </c>
      <c r="I32" s="169"/>
      <c r="J32" s="35">
        <f t="shared" si="1"/>
        <v>716.49779999999998</v>
      </c>
      <c r="K32" s="167">
        <v>195.07669999999999</v>
      </c>
      <c r="L32" s="15">
        <v>0.27100000000000002</v>
      </c>
      <c r="M32" s="53"/>
      <c r="N32" s="53">
        <v>4.0000000000000001E-3</v>
      </c>
      <c r="O32" s="53"/>
      <c r="P32" s="53"/>
      <c r="Q32" s="16">
        <f t="shared" si="2"/>
        <v>912.54679999999996</v>
      </c>
      <c r="R32" s="11"/>
    </row>
    <row r="33" spans="1:18">
      <c r="A33" s="17" t="s">
        <v>38</v>
      </c>
      <c r="B33" s="397"/>
      <c r="C33" s="18" t="s">
        <v>13</v>
      </c>
      <c r="D33" s="76">
        <v>79.842020445524795</v>
      </c>
      <c r="E33" s="209">
        <v>2.984</v>
      </c>
      <c r="F33" s="37">
        <f t="shared" si="0"/>
        <v>82.82602044552479</v>
      </c>
      <c r="G33" s="410">
        <v>10.273</v>
      </c>
      <c r="H33" s="207">
        <v>35509.660000000003</v>
      </c>
      <c r="I33" s="170"/>
      <c r="J33" s="37">
        <f t="shared" si="1"/>
        <v>35509.660000000003</v>
      </c>
      <c r="K33" s="164">
        <v>9511.1759999999995</v>
      </c>
      <c r="L33" s="123">
        <v>-0.57199999999999995</v>
      </c>
      <c r="M33" s="123"/>
      <c r="N33" s="123">
        <v>0.84</v>
      </c>
      <c r="O33" s="123"/>
      <c r="P33" s="123"/>
      <c r="Q33" s="21">
        <f t="shared" si="2"/>
        <v>45114.203020445522</v>
      </c>
      <c r="R33" s="11"/>
    </row>
    <row r="34" spans="1:18">
      <c r="A34" s="17"/>
      <c r="B34" s="22" t="s">
        <v>15</v>
      </c>
      <c r="C34" s="13" t="s">
        <v>11</v>
      </c>
      <c r="D34" s="75"/>
      <c r="E34" s="208"/>
      <c r="F34" s="35">
        <f t="shared" si="0"/>
        <v>0</v>
      </c>
      <c r="G34" s="409"/>
      <c r="H34" s="436">
        <v>621.13599999999997</v>
      </c>
      <c r="I34" s="169"/>
      <c r="J34" s="35">
        <f t="shared" si="1"/>
        <v>621.13599999999997</v>
      </c>
      <c r="K34" s="167">
        <v>1.9650000000000001</v>
      </c>
      <c r="L34" s="15">
        <v>1.6E-2</v>
      </c>
      <c r="M34" s="53"/>
      <c r="N34" s="53">
        <v>0.2928</v>
      </c>
      <c r="O34" s="53"/>
      <c r="P34" s="53"/>
      <c r="Q34" s="16">
        <f t="shared" si="2"/>
        <v>623.40980000000002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76"/>
      <c r="E35" s="209"/>
      <c r="F35" s="37">
        <f t="shared" si="0"/>
        <v>0</v>
      </c>
      <c r="G35" s="410"/>
      <c r="H35" s="207">
        <v>31780.536</v>
      </c>
      <c r="I35" s="170"/>
      <c r="J35" s="37">
        <f t="shared" si="1"/>
        <v>31780.536</v>
      </c>
      <c r="K35" s="164">
        <v>62.405999999999999</v>
      </c>
      <c r="L35" s="20">
        <v>2.5409999999999999</v>
      </c>
      <c r="M35" s="123"/>
      <c r="N35" s="123">
        <v>44.337000000000003</v>
      </c>
      <c r="O35" s="123"/>
      <c r="P35" s="123"/>
      <c r="Q35" s="21">
        <f t="shared" si="2"/>
        <v>31889.82</v>
      </c>
      <c r="R35" s="11"/>
    </row>
    <row r="36" spans="1:18">
      <c r="A36" s="25"/>
      <c r="B36" s="399" t="s">
        <v>19</v>
      </c>
      <c r="C36" s="13" t="s">
        <v>11</v>
      </c>
      <c r="D36" s="89">
        <f t="shared" ref="D36:D37" si="14">D30+D32+D34</f>
        <v>1.9733999999999998</v>
      </c>
      <c r="E36" s="72">
        <f t="shared" ref="E36:E37" si="15">+E30+E32+E34</f>
        <v>2.806</v>
      </c>
      <c r="F36" s="35">
        <f t="shared" si="0"/>
        <v>4.7793999999999999</v>
      </c>
      <c r="G36" s="15">
        <f t="shared" ref="G36:H37" si="16">+G30+G32+G34</f>
        <v>6.8405000000000005</v>
      </c>
      <c r="H36" s="23">
        <f t="shared" si="16"/>
        <v>1949.4893999999999</v>
      </c>
      <c r="I36" s="66"/>
      <c r="J36" s="35">
        <f t="shared" si="1"/>
        <v>1949.4893999999999</v>
      </c>
      <c r="K36" s="66">
        <f t="shared" ref="K36:L37" si="17">+K30+K32+K34</f>
        <v>313.02529999999996</v>
      </c>
      <c r="L36" s="15">
        <f t="shared" si="17"/>
        <v>33.033000000000001</v>
      </c>
      <c r="M36" s="53"/>
      <c r="N36" s="53">
        <f>+N30+N32+N34</f>
        <v>7.3977999999999993</v>
      </c>
      <c r="O36" s="53">
        <f t="shared" ref="O36:O37" si="18">+O30+O32+O34</f>
        <v>1.0788</v>
      </c>
      <c r="P36" s="53">
        <f t="shared" ref="P36:P37" si="19">P30+P32+P34</f>
        <v>15.8926</v>
      </c>
      <c r="Q36" s="16">
        <f t="shared" si="2"/>
        <v>2331.5367999999999</v>
      </c>
      <c r="R36" s="11"/>
    </row>
    <row r="37" spans="1:18">
      <c r="A37" s="24"/>
      <c r="B37" s="400"/>
      <c r="C37" s="18" t="s">
        <v>13</v>
      </c>
      <c r="D37" s="90">
        <f t="shared" si="14"/>
        <v>425.03485884069181</v>
      </c>
      <c r="E37" s="199">
        <f t="shared" si="15"/>
        <v>452.59399999999999</v>
      </c>
      <c r="F37" s="37">
        <f t="shared" si="0"/>
        <v>877.62885884069181</v>
      </c>
      <c r="G37" s="20">
        <f t="shared" si="16"/>
        <v>1835.4399999999998</v>
      </c>
      <c r="H37" s="19">
        <f t="shared" si="16"/>
        <v>131701.51500000001</v>
      </c>
      <c r="I37" s="32"/>
      <c r="J37" s="37">
        <f t="shared" si="1"/>
        <v>131701.51500000001</v>
      </c>
      <c r="K37" s="32">
        <f t="shared" si="17"/>
        <v>17589.897999999997</v>
      </c>
      <c r="L37" s="123">
        <f>+L31+L33+L35</f>
        <v>9250.2469999999994</v>
      </c>
      <c r="M37" s="123"/>
      <c r="N37" s="123">
        <f t="shared" ref="N37" si="20">+N31+N33+N35</f>
        <v>470.38299999999998</v>
      </c>
      <c r="O37" s="123">
        <f t="shared" si="18"/>
        <v>77.650999999999996</v>
      </c>
      <c r="P37" s="123">
        <f t="shared" si="19"/>
        <v>1220.8409999999999</v>
      </c>
      <c r="Q37" s="21">
        <f t="shared" si="2"/>
        <v>163023.60385884068</v>
      </c>
      <c r="R37" s="11"/>
    </row>
    <row r="38" spans="1:18">
      <c r="A38" s="401" t="s">
        <v>40</v>
      </c>
      <c r="B38" s="402"/>
      <c r="C38" s="13" t="s">
        <v>11</v>
      </c>
      <c r="D38" s="75">
        <v>0.06</v>
      </c>
      <c r="E38" s="208">
        <v>9.1399999999999995E-2</v>
      </c>
      <c r="F38" s="35">
        <f t="shared" si="0"/>
        <v>0.15139999999999998</v>
      </c>
      <c r="G38" s="409">
        <v>0</v>
      </c>
      <c r="H38" s="206">
        <v>15.843999999999999</v>
      </c>
      <c r="I38" s="169"/>
      <c r="J38" s="35">
        <f t="shared" si="1"/>
        <v>15.843999999999999</v>
      </c>
      <c r="K38" s="167">
        <v>0.93</v>
      </c>
      <c r="L38" s="15"/>
      <c r="M38" s="53"/>
      <c r="N38" s="53"/>
      <c r="O38" s="53"/>
      <c r="P38" s="53"/>
      <c r="Q38" s="16">
        <f t="shared" si="2"/>
        <v>16.9254</v>
      </c>
      <c r="R38" s="11"/>
    </row>
    <row r="39" spans="1:18">
      <c r="A39" s="403"/>
      <c r="B39" s="404"/>
      <c r="C39" s="18" t="s">
        <v>13</v>
      </c>
      <c r="D39" s="76">
        <v>14.962503831519308</v>
      </c>
      <c r="E39" s="209">
        <v>29.936</v>
      </c>
      <c r="F39" s="37">
        <f t="shared" si="0"/>
        <v>44.898503831519307</v>
      </c>
      <c r="G39" s="410">
        <v>1.89</v>
      </c>
      <c r="H39" s="207">
        <v>3339.971</v>
      </c>
      <c r="I39" s="170"/>
      <c r="J39" s="37">
        <f t="shared" si="1"/>
        <v>3339.971</v>
      </c>
      <c r="K39" s="164">
        <v>16.076000000000001</v>
      </c>
      <c r="L39" s="20"/>
      <c r="M39" s="123"/>
      <c r="N39" s="123"/>
      <c r="O39" s="123"/>
      <c r="P39" s="123"/>
      <c r="Q39" s="21">
        <f t="shared" si="2"/>
        <v>3402.8355038315194</v>
      </c>
      <c r="R39" s="11"/>
    </row>
    <row r="40" spans="1:18">
      <c r="A40" s="401" t="s">
        <v>41</v>
      </c>
      <c r="B40" s="402"/>
      <c r="C40" s="13" t="s">
        <v>11</v>
      </c>
      <c r="D40" s="75">
        <v>0.41499999999999998</v>
      </c>
      <c r="E40" s="208">
        <v>0.16569999999999999</v>
      </c>
      <c r="F40" s="35">
        <f t="shared" si="0"/>
        <v>0.58069999999999999</v>
      </c>
      <c r="G40" s="409"/>
      <c r="H40" s="206">
        <v>0.28320000000000001</v>
      </c>
      <c r="I40" s="169"/>
      <c r="J40" s="35">
        <f t="shared" si="1"/>
        <v>0.28320000000000001</v>
      </c>
      <c r="K40" s="167">
        <v>1E-3</v>
      </c>
      <c r="L40" s="15"/>
      <c r="M40" s="53"/>
      <c r="N40" s="53"/>
      <c r="O40" s="53"/>
      <c r="P40" s="53"/>
      <c r="Q40" s="16">
        <f t="shared" si="2"/>
        <v>0.8649</v>
      </c>
      <c r="R40" s="11"/>
    </row>
    <row r="41" spans="1:18">
      <c r="A41" s="403"/>
      <c r="B41" s="404"/>
      <c r="C41" s="18" t="s">
        <v>13</v>
      </c>
      <c r="D41" s="76">
        <v>235.14231021400641</v>
      </c>
      <c r="E41" s="209">
        <v>112.845</v>
      </c>
      <c r="F41" s="37">
        <f t="shared" si="0"/>
        <v>347.98731021400641</v>
      </c>
      <c r="G41" s="410"/>
      <c r="H41" s="207">
        <v>100.843</v>
      </c>
      <c r="I41" s="170"/>
      <c r="J41" s="37">
        <f t="shared" si="1"/>
        <v>100.843</v>
      </c>
      <c r="K41" s="164">
        <v>1.3759999999999999</v>
      </c>
      <c r="L41" s="20"/>
      <c r="M41" s="123"/>
      <c r="N41" s="123"/>
      <c r="O41" s="123"/>
      <c r="P41" s="123"/>
      <c r="Q41" s="21">
        <f t="shared" si="2"/>
        <v>450.20631021400641</v>
      </c>
      <c r="R41" s="11"/>
    </row>
    <row r="42" spans="1:18">
      <c r="A42" s="401" t="s">
        <v>42</v>
      </c>
      <c r="B42" s="402"/>
      <c r="C42" s="13" t="s">
        <v>11</v>
      </c>
      <c r="D42" s="75"/>
      <c r="E42" s="208"/>
      <c r="F42" s="35">
        <f t="shared" si="0"/>
        <v>0</v>
      </c>
      <c r="G42" s="409"/>
      <c r="H42" s="206"/>
      <c r="I42" s="169"/>
      <c r="J42" s="35">
        <f t="shared" si="1"/>
        <v>0</v>
      </c>
      <c r="K42" s="167"/>
      <c r="L42" s="15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76"/>
      <c r="E43" s="209"/>
      <c r="F43" s="37">
        <f t="shared" si="0"/>
        <v>0</v>
      </c>
      <c r="G43" s="410"/>
      <c r="H43" s="207"/>
      <c r="I43" s="170"/>
      <c r="J43" s="37">
        <f t="shared" si="1"/>
        <v>0</v>
      </c>
      <c r="K43" s="164"/>
      <c r="L43" s="20"/>
      <c r="M43" s="123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75"/>
      <c r="E44" s="208">
        <v>2E-3</v>
      </c>
      <c r="F44" s="35">
        <f t="shared" si="0"/>
        <v>2E-3</v>
      </c>
      <c r="G44" s="409">
        <v>0.1424</v>
      </c>
      <c r="H44" s="206">
        <v>0.3584</v>
      </c>
      <c r="I44" s="169"/>
      <c r="J44" s="35">
        <f t="shared" si="1"/>
        <v>0.3584</v>
      </c>
      <c r="K44" s="167">
        <v>5.7999999999999996E-3</v>
      </c>
      <c r="L44" s="15"/>
      <c r="M44" s="53"/>
      <c r="N44" s="53"/>
      <c r="O44" s="53">
        <v>3.0999999999999999E-3</v>
      </c>
      <c r="P44" s="53"/>
      <c r="Q44" s="16">
        <f t="shared" si="2"/>
        <v>0.51170000000000004</v>
      </c>
      <c r="R44" s="11"/>
    </row>
    <row r="45" spans="1:18">
      <c r="A45" s="403"/>
      <c r="B45" s="404"/>
      <c r="C45" s="18" t="s">
        <v>13</v>
      </c>
      <c r="D45" s="76"/>
      <c r="E45" s="209">
        <v>2.835</v>
      </c>
      <c r="F45" s="37">
        <f t="shared" si="0"/>
        <v>2.835</v>
      </c>
      <c r="G45" s="410">
        <v>82.471000000000004</v>
      </c>
      <c r="H45" s="431">
        <v>160.16800000000001</v>
      </c>
      <c r="I45" s="170"/>
      <c r="J45" s="37">
        <f t="shared" si="1"/>
        <v>160.16800000000001</v>
      </c>
      <c r="K45" s="164">
        <v>3.843</v>
      </c>
      <c r="L45" s="20"/>
      <c r="M45" s="123"/>
      <c r="N45" s="123"/>
      <c r="O45" s="123">
        <v>3.476</v>
      </c>
      <c r="P45" s="123"/>
      <c r="Q45" s="21">
        <f t="shared" si="2"/>
        <v>252.79299999999998</v>
      </c>
      <c r="R45" s="11"/>
    </row>
    <row r="46" spans="1:18">
      <c r="A46" s="401" t="s">
        <v>44</v>
      </c>
      <c r="B46" s="402"/>
      <c r="C46" s="13" t="s">
        <v>11</v>
      </c>
      <c r="D46" s="75">
        <v>0.01</v>
      </c>
      <c r="E46" s="208">
        <v>0.2225</v>
      </c>
      <c r="F46" s="35">
        <f t="shared" si="0"/>
        <v>0.23250000000000001</v>
      </c>
      <c r="G46" s="409">
        <v>7.0000000000000007E-2</v>
      </c>
      <c r="H46" s="206">
        <v>1.0800000000000001E-2</v>
      </c>
      <c r="I46" s="169"/>
      <c r="J46" s="35">
        <f t="shared" si="1"/>
        <v>1.0800000000000001E-2</v>
      </c>
      <c r="K46" s="167">
        <v>1.0800000000000001E-2</v>
      </c>
      <c r="L46" s="15"/>
      <c r="M46" s="53"/>
      <c r="N46" s="53"/>
      <c r="O46" s="53"/>
      <c r="P46" s="53"/>
      <c r="Q46" s="16">
        <f t="shared" si="2"/>
        <v>0.32409999999999994</v>
      </c>
      <c r="R46" s="11"/>
    </row>
    <row r="47" spans="1:18">
      <c r="A47" s="403"/>
      <c r="B47" s="404"/>
      <c r="C47" s="18" t="s">
        <v>13</v>
      </c>
      <c r="D47" s="76">
        <v>5.2500013443927402</v>
      </c>
      <c r="E47" s="209">
        <v>139.15199999999999</v>
      </c>
      <c r="F47" s="37">
        <f t="shared" si="0"/>
        <v>144.40200134439272</v>
      </c>
      <c r="G47" s="410">
        <v>35.167000000000002</v>
      </c>
      <c r="H47" s="207">
        <v>13.250999999999999</v>
      </c>
      <c r="I47" s="170"/>
      <c r="J47" s="37">
        <f t="shared" si="1"/>
        <v>13.250999999999999</v>
      </c>
      <c r="K47" s="164">
        <v>11.571</v>
      </c>
      <c r="L47" s="20"/>
      <c r="M47" s="123"/>
      <c r="N47" s="123"/>
      <c r="O47" s="123"/>
      <c r="P47" s="123"/>
      <c r="Q47" s="21">
        <f t="shared" si="2"/>
        <v>204.39100134439272</v>
      </c>
      <c r="R47" s="11"/>
    </row>
    <row r="48" spans="1:18">
      <c r="A48" s="401" t="s">
        <v>45</v>
      </c>
      <c r="B48" s="402"/>
      <c r="C48" s="13" t="s">
        <v>11</v>
      </c>
      <c r="D48" s="75">
        <v>1.2E-2</v>
      </c>
      <c r="E48" s="208">
        <v>0.2414</v>
      </c>
      <c r="F48" s="35">
        <f t="shared" si="0"/>
        <v>0.25340000000000001</v>
      </c>
      <c r="G48" s="409">
        <v>1.6E-2</v>
      </c>
      <c r="H48" s="206">
        <v>718.87919999999997</v>
      </c>
      <c r="I48" s="169"/>
      <c r="J48" s="35">
        <f t="shared" si="1"/>
        <v>718.87919999999997</v>
      </c>
      <c r="K48" s="167">
        <v>2E-3</v>
      </c>
      <c r="L48" s="15"/>
      <c r="M48" s="53"/>
      <c r="N48" s="53"/>
      <c r="O48" s="53"/>
      <c r="P48" s="53"/>
      <c r="Q48" s="16">
        <f t="shared" si="2"/>
        <v>719.15059999999994</v>
      </c>
      <c r="R48" s="11"/>
    </row>
    <row r="49" spans="1:18">
      <c r="A49" s="403"/>
      <c r="B49" s="404"/>
      <c r="C49" s="18" t="s">
        <v>13</v>
      </c>
      <c r="D49" s="76">
        <v>3.7800009679627729</v>
      </c>
      <c r="E49" s="209">
        <v>7.85</v>
      </c>
      <c r="F49" s="37">
        <f t="shared" si="0"/>
        <v>11.630000967962772</v>
      </c>
      <c r="G49" s="410">
        <v>2.1840000000000002</v>
      </c>
      <c r="H49" s="207">
        <v>71515.832999999999</v>
      </c>
      <c r="I49" s="170"/>
      <c r="J49" s="37">
        <f t="shared" si="1"/>
        <v>71515.832999999999</v>
      </c>
      <c r="K49" s="164">
        <v>0.126</v>
      </c>
      <c r="L49" s="20"/>
      <c r="M49" s="123"/>
      <c r="N49" s="123"/>
      <c r="O49" s="123"/>
      <c r="P49" s="123"/>
      <c r="Q49" s="21">
        <f t="shared" si="2"/>
        <v>71529.773000967965</v>
      </c>
      <c r="R49" s="11"/>
    </row>
    <row r="50" spans="1:18">
      <c r="A50" s="401" t="s">
        <v>46</v>
      </c>
      <c r="B50" s="402"/>
      <c r="C50" s="13" t="s">
        <v>11</v>
      </c>
      <c r="D50" s="75"/>
      <c r="E50" s="208">
        <v>0.88460000000000005</v>
      </c>
      <c r="F50" s="35">
        <f t="shared" si="0"/>
        <v>0.88460000000000005</v>
      </c>
      <c r="G50" s="409">
        <v>0</v>
      </c>
      <c r="H50" s="206">
        <v>1.8069999999999999</v>
      </c>
      <c r="I50" s="169"/>
      <c r="J50" s="35">
        <f t="shared" si="1"/>
        <v>1.8069999999999999</v>
      </c>
      <c r="K50" s="167">
        <v>2.1760000000000002</v>
      </c>
      <c r="L50" s="15">
        <v>0.16</v>
      </c>
      <c r="M50" s="53"/>
      <c r="N50" s="53"/>
      <c r="O50" s="53"/>
      <c r="P50" s="53"/>
      <c r="Q50" s="16">
        <f t="shared" si="2"/>
        <v>5.0276000000000005</v>
      </c>
      <c r="R50" s="11"/>
    </row>
    <row r="51" spans="1:18">
      <c r="A51" s="403"/>
      <c r="B51" s="404"/>
      <c r="C51" s="18" t="s">
        <v>13</v>
      </c>
      <c r="D51" s="76"/>
      <c r="E51" s="209">
        <v>425.28399999999999</v>
      </c>
      <c r="F51" s="37">
        <f t="shared" si="0"/>
        <v>425.28399999999999</v>
      </c>
      <c r="G51" s="410">
        <v>1.575</v>
      </c>
      <c r="H51" s="207">
        <v>236.97200000000001</v>
      </c>
      <c r="I51" s="170"/>
      <c r="J51" s="37">
        <f t="shared" si="1"/>
        <v>236.97200000000001</v>
      </c>
      <c r="K51" s="164">
        <v>255.815</v>
      </c>
      <c r="L51" s="20">
        <v>0</v>
      </c>
      <c r="M51" s="123"/>
      <c r="N51" s="123"/>
      <c r="O51" s="123"/>
      <c r="P51" s="123"/>
      <c r="Q51" s="21">
        <f t="shared" si="2"/>
        <v>919.64599999999996</v>
      </c>
      <c r="R51" s="11"/>
    </row>
    <row r="52" spans="1:18">
      <c r="A52" s="401" t="s">
        <v>47</v>
      </c>
      <c r="B52" s="402"/>
      <c r="C52" s="13" t="s">
        <v>11</v>
      </c>
      <c r="D52" s="75">
        <v>2.5999999999999999E-2</v>
      </c>
      <c r="E52" s="208">
        <v>2.2000000000000001E-3</v>
      </c>
      <c r="F52" s="35">
        <f t="shared" si="0"/>
        <v>2.8199999999999999E-2</v>
      </c>
      <c r="G52" s="409">
        <v>5.79E-2</v>
      </c>
      <c r="H52" s="206">
        <v>0.15229999999999999</v>
      </c>
      <c r="I52" s="169"/>
      <c r="J52" s="35">
        <f t="shared" si="1"/>
        <v>0.15229999999999999</v>
      </c>
      <c r="K52" s="167">
        <v>2.3E-3</v>
      </c>
      <c r="L52" s="15">
        <v>0.21890000000000001</v>
      </c>
      <c r="M52" s="53"/>
      <c r="N52" s="53"/>
      <c r="O52" s="53"/>
      <c r="P52" s="53"/>
      <c r="Q52" s="16">
        <f t="shared" si="2"/>
        <v>0.45960000000000001</v>
      </c>
      <c r="R52" s="11"/>
    </row>
    <row r="53" spans="1:18">
      <c r="A53" s="403"/>
      <c r="B53" s="404"/>
      <c r="C53" s="18" t="s">
        <v>13</v>
      </c>
      <c r="D53" s="76">
        <v>24.129006178829034</v>
      </c>
      <c r="E53" s="209">
        <v>3.234</v>
      </c>
      <c r="F53" s="37">
        <f t="shared" si="0"/>
        <v>27.363006178829032</v>
      </c>
      <c r="G53" s="410">
        <v>133.02500000000001</v>
      </c>
      <c r="H53" s="207">
        <v>278.49099999999999</v>
      </c>
      <c r="I53" s="170"/>
      <c r="J53" s="37">
        <f t="shared" si="1"/>
        <v>278.49099999999999</v>
      </c>
      <c r="K53" s="164">
        <v>2.415</v>
      </c>
      <c r="L53" s="20">
        <v>358.66</v>
      </c>
      <c r="M53" s="123"/>
      <c r="N53" s="123"/>
      <c r="O53" s="123"/>
      <c r="P53" s="123"/>
      <c r="Q53" s="21">
        <f t="shared" si="2"/>
        <v>799.9540061788291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75">
        <v>0.51580000000000004</v>
      </c>
      <c r="E54" s="208"/>
      <c r="F54" s="35">
        <f t="shared" si="0"/>
        <v>0.51580000000000004</v>
      </c>
      <c r="G54" s="409"/>
      <c r="H54" s="206">
        <v>1E-3</v>
      </c>
      <c r="I54" s="169"/>
      <c r="J54" s="35">
        <f t="shared" si="1"/>
        <v>1E-3</v>
      </c>
      <c r="K54" s="167">
        <v>1.2999999999999999E-3</v>
      </c>
      <c r="L54" s="15"/>
      <c r="M54" s="53"/>
      <c r="N54" s="53"/>
      <c r="O54" s="53"/>
      <c r="P54" s="53"/>
      <c r="Q54" s="16">
        <f t="shared" si="2"/>
        <v>0.5181</v>
      </c>
      <c r="R54" s="11"/>
    </row>
    <row r="55" spans="1:18">
      <c r="A55" s="17" t="s">
        <v>36</v>
      </c>
      <c r="B55" s="397"/>
      <c r="C55" s="18" t="s">
        <v>13</v>
      </c>
      <c r="D55" s="76">
        <v>487.67262488064159</v>
      </c>
      <c r="E55" s="209"/>
      <c r="F55" s="37">
        <f t="shared" si="0"/>
        <v>487.67262488064159</v>
      </c>
      <c r="G55" s="410"/>
      <c r="H55" s="207">
        <v>2.415</v>
      </c>
      <c r="I55" s="170"/>
      <c r="J55" s="37">
        <f t="shared" si="1"/>
        <v>2.415</v>
      </c>
      <c r="K55" s="164">
        <v>2.3519999999999999</v>
      </c>
      <c r="L55" s="20"/>
      <c r="M55" s="123"/>
      <c r="N55" s="123"/>
      <c r="O55" s="123"/>
      <c r="P55" s="123"/>
      <c r="Q55" s="21">
        <f t="shared" si="2"/>
        <v>492.43962488064159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75">
        <v>0.1113</v>
      </c>
      <c r="E56" s="208">
        <v>1.5699999999999999E-2</v>
      </c>
      <c r="F56" s="35">
        <f t="shared" si="0"/>
        <v>0.127</v>
      </c>
      <c r="G56" s="409">
        <v>1E-3</v>
      </c>
      <c r="H56" s="206"/>
      <c r="I56" s="169"/>
      <c r="J56" s="35">
        <f t="shared" si="1"/>
        <v>0</v>
      </c>
      <c r="K56" s="167">
        <v>1E-3</v>
      </c>
      <c r="L56" s="15">
        <v>4.1999999999999997E-3</v>
      </c>
      <c r="M56" s="53"/>
      <c r="N56" s="53"/>
      <c r="O56" s="53"/>
      <c r="P56" s="53"/>
      <c r="Q56" s="16">
        <f t="shared" si="2"/>
        <v>0.13320000000000001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76">
        <v>8.0220020542321073</v>
      </c>
      <c r="E57" s="209">
        <v>16.484999999999999</v>
      </c>
      <c r="F57" s="37">
        <f t="shared" si="0"/>
        <v>24.507002054232107</v>
      </c>
      <c r="G57" s="410">
        <v>1.46</v>
      </c>
      <c r="H57" s="431"/>
      <c r="I57" s="170"/>
      <c r="J57" s="37">
        <f t="shared" si="1"/>
        <v>0</v>
      </c>
      <c r="K57" s="164">
        <v>1.575</v>
      </c>
      <c r="L57" s="20">
        <v>9.5129999999999999</v>
      </c>
      <c r="M57" s="123"/>
      <c r="N57" s="123"/>
      <c r="O57" s="123"/>
      <c r="P57" s="123"/>
      <c r="Q57" s="21">
        <f t="shared" si="2"/>
        <v>37.055002054232105</v>
      </c>
      <c r="R57" s="11"/>
    </row>
    <row r="58" spans="1:18">
      <c r="A58" s="25"/>
      <c r="B58" s="399" t="s">
        <v>19</v>
      </c>
      <c r="C58" s="13" t="s">
        <v>11</v>
      </c>
      <c r="D58" s="91">
        <f t="shared" ref="D58:D59" si="21">D54+D56</f>
        <v>0.62709999999999999</v>
      </c>
      <c r="E58" s="72">
        <f t="shared" ref="E58:E59" si="22">+E54+E56</f>
        <v>1.5699999999999999E-2</v>
      </c>
      <c r="F58" s="35">
        <f t="shared" si="0"/>
        <v>0.64280000000000004</v>
      </c>
      <c r="G58" s="15">
        <f t="shared" ref="G58:H59" si="23">+G54+G56</f>
        <v>1E-3</v>
      </c>
      <c r="H58" s="23">
        <f t="shared" si="23"/>
        <v>1E-3</v>
      </c>
      <c r="I58" s="66"/>
      <c r="J58" s="35">
        <f t="shared" si="1"/>
        <v>1E-3</v>
      </c>
      <c r="K58" s="66">
        <f t="shared" ref="K58:L59" si="24">+K54+K56</f>
        <v>2.3E-3</v>
      </c>
      <c r="L58" s="15">
        <f t="shared" si="24"/>
        <v>4.1999999999999997E-3</v>
      </c>
      <c r="M58" s="53"/>
      <c r="N58" s="53"/>
      <c r="O58" s="53"/>
      <c r="P58" s="53"/>
      <c r="Q58" s="16">
        <f t="shared" si="2"/>
        <v>0.65129999999999999</v>
      </c>
      <c r="R58" s="11"/>
    </row>
    <row r="59" spans="1:18">
      <c r="A59" s="24"/>
      <c r="B59" s="400"/>
      <c r="C59" s="18" t="s">
        <v>13</v>
      </c>
      <c r="D59" s="92">
        <f t="shared" si="21"/>
        <v>495.69462693487372</v>
      </c>
      <c r="E59" s="199">
        <f t="shared" si="22"/>
        <v>16.484999999999999</v>
      </c>
      <c r="F59" s="37">
        <f t="shared" si="0"/>
        <v>512.17962693487368</v>
      </c>
      <c r="G59" s="20">
        <f t="shared" si="23"/>
        <v>1.46</v>
      </c>
      <c r="H59" s="19">
        <f t="shared" si="23"/>
        <v>2.415</v>
      </c>
      <c r="I59" s="32"/>
      <c r="J59" s="37">
        <f t="shared" si="1"/>
        <v>2.415</v>
      </c>
      <c r="K59" s="32">
        <f t="shared" si="24"/>
        <v>3.9269999999999996</v>
      </c>
      <c r="L59" s="20">
        <f t="shared" si="24"/>
        <v>9.5129999999999999</v>
      </c>
      <c r="M59" s="123"/>
      <c r="N59" s="123"/>
      <c r="O59" s="123"/>
      <c r="P59" s="123"/>
      <c r="Q59" s="21">
        <f t="shared" si="2"/>
        <v>529.49462693487374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75">
        <v>4.4699999999999997E-2</v>
      </c>
      <c r="E60" s="208"/>
      <c r="F60" s="35">
        <f t="shared" si="0"/>
        <v>4.4699999999999997E-2</v>
      </c>
      <c r="G60" s="409">
        <v>9.9500000000000005E-2</v>
      </c>
      <c r="H60" s="206">
        <v>1.69</v>
      </c>
      <c r="I60" s="169"/>
      <c r="J60" s="35">
        <f t="shared" si="1"/>
        <v>1.69</v>
      </c>
      <c r="K60" s="167"/>
      <c r="L60" s="15">
        <v>0.46949999999999997</v>
      </c>
      <c r="M60" s="53"/>
      <c r="N60" s="53"/>
      <c r="O60" s="53"/>
      <c r="P60" s="53"/>
      <c r="Q60" s="16">
        <f t="shared" si="2"/>
        <v>2.3037000000000001</v>
      </c>
      <c r="R60" s="11"/>
    </row>
    <row r="61" spans="1:18">
      <c r="A61" s="17" t="s">
        <v>51</v>
      </c>
      <c r="B61" s="397"/>
      <c r="C61" s="18" t="s">
        <v>13</v>
      </c>
      <c r="D61" s="76">
        <v>4.0005010244272681</v>
      </c>
      <c r="E61" s="209"/>
      <c r="F61" s="37">
        <f t="shared" si="0"/>
        <v>4.0005010244272681</v>
      </c>
      <c r="G61" s="410">
        <v>7.9790000000000001</v>
      </c>
      <c r="H61" s="207">
        <v>139.22900000000001</v>
      </c>
      <c r="I61" s="170"/>
      <c r="J61" s="37">
        <f t="shared" si="1"/>
        <v>139.22900000000001</v>
      </c>
      <c r="K61" s="164"/>
      <c r="L61" s="20">
        <v>82.164000000000001</v>
      </c>
      <c r="M61" s="123"/>
      <c r="N61" s="123"/>
      <c r="O61" s="123"/>
      <c r="P61" s="123"/>
      <c r="Q61" s="21">
        <f t="shared" si="2"/>
        <v>233.37250102442727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75">
        <v>0.45</v>
      </c>
      <c r="E62" s="208">
        <v>0.9</v>
      </c>
      <c r="F62" s="35">
        <f t="shared" si="0"/>
        <v>1.35</v>
      </c>
      <c r="G62" s="409">
        <v>307.548</v>
      </c>
      <c r="H62" s="206"/>
      <c r="I62" s="169"/>
      <c r="J62" s="35">
        <f t="shared" si="1"/>
        <v>0</v>
      </c>
      <c r="K62" s="167"/>
      <c r="L62" s="15"/>
      <c r="M62" s="53"/>
      <c r="N62" s="53"/>
      <c r="O62" s="53"/>
      <c r="P62" s="53"/>
      <c r="Q62" s="16">
        <f t="shared" si="2"/>
        <v>308.89800000000002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76">
        <v>33.075008469674259</v>
      </c>
      <c r="E63" s="209">
        <v>70.875</v>
      </c>
      <c r="F63" s="37">
        <f t="shared" si="0"/>
        <v>103.95000846967426</v>
      </c>
      <c r="G63" s="410">
        <v>37264.527000000002</v>
      </c>
      <c r="H63" s="207"/>
      <c r="I63" s="170"/>
      <c r="J63" s="37">
        <f t="shared" si="1"/>
        <v>0</v>
      </c>
      <c r="K63" s="164"/>
      <c r="L63" s="20"/>
      <c r="M63" s="123"/>
      <c r="N63" s="123"/>
      <c r="O63" s="123"/>
      <c r="P63" s="123"/>
      <c r="Q63" s="21">
        <f t="shared" si="2"/>
        <v>37368.477008469679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75"/>
      <c r="E64" s="208"/>
      <c r="F64" s="35">
        <f t="shared" si="0"/>
        <v>0</v>
      </c>
      <c r="G64" s="409">
        <v>114.441</v>
      </c>
      <c r="H64" s="206">
        <v>4.0000000000000001E-3</v>
      </c>
      <c r="I64" s="169"/>
      <c r="J64" s="35">
        <f t="shared" si="1"/>
        <v>4.0000000000000001E-3</v>
      </c>
      <c r="K64" s="167"/>
      <c r="L64" s="15">
        <v>1E-3</v>
      </c>
      <c r="M64" s="53"/>
      <c r="N64" s="53"/>
      <c r="O64" s="53"/>
      <c r="P64" s="53"/>
      <c r="Q64" s="16">
        <f t="shared" si="2"/>
        <v>114.44600000000001</v>
      </c>
      <c r="R64" s="11"/>
    </row>
    <row r="65" spans="1:18">
      <c r="A65" s="17" t="s">
        <v>18</v>
      </c>
      <c r="B65" s="397"/>
      <c r="C65" s="18" t="s">
        <v>13</v>
      </c>
      <c r="D65" s="76"/>
      <c r="E65" s="209"/>
      <c r="F65" s="37">
        <f t="shared" si="0"/>
        <v>0</v>
      </c>
      <c r="G65" s="410">
        <v>28430.933000000001</v>
      </c>
      <c r="H65" s="207">
        <v>4.2</v>
      </c>
      <c r="I65" s="170"/>
      <c r="J65" s="37">
        <f t="shared" si="1"/>
        <v>4.2</v>
      </c>
      <c r="K65" s="164"/>
      <c r="L65" s="20">
        <v>1.575</v>
      </c>
      <c r="M65" s="123"/>
      <c r="N65" s="123"/>
      <c r="O65" s="123"/>
      <c r="P65" s="123"/>
      <c r="Q65" s="21">
        <f t="shared" si="2"/>
        <v>28436.708000000002</v>
      </c>
      <c r="R65" s="11"/>
    </row>
    <row r="66" spans="1:18">
      <c r="A66" s="25"/>
      <c r="B66" s="22" t="s">
        <v>15</v>
      </c>
      <c r="C66" s="13" t="s">
        <v>11</v>
      </c>
      <c r="D66" s="75"/>
      <c r="E66" s="208">
        <v>5.3999999999999999E-2</v>
      </c>
      <c r="F66" s="35">
        <f t="shared" si="0"/>
        <v>5.3999999999999999E-2</v>
      </c>
      <c r="G66" s="409">
        <v>46.668900000000001</v>
      </c>
      <c r="H66" s="206"/>
      <c r="I66" s="169"/>
      <c r="J66" s="35">
        <f t="shared" si="1"/>
        <v>0</v>
      </c>
      <c r="K66" s="167">
        <v>9.5000000000000001E-2</v>
      </c>
      <c r="L66" s="15">
        <v>6.0000000000000001E-3</v>
      </c>
      <c r="M66" s="53"/>
      <c r="N66" s="53"/>
      <c r="O66" s="53"/>
      <c r="P66" s="53"/>
      <c r="Q66" s="16">
        <f t="shared" si="2"/>
        <v>46.823900000000002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79"/>
      <c r="E67" s="210">
        <v>5.0090000000000003</v>
      </c>
      <c r="F67" s="389">
        <f t="shared" si="0"/>
        <v>5.0090000000000003</v>
      </c>
      <c r="G67" s="412">
        <v>3826.0749999999998</v>
      </c>
      <c r="H67" s="237"/>
      <c r="I67" s="171"/>
      <c r="J67" s="389">
        <f t="shared" si="1"/>
        <v>0</v>
      </c>
      <c r="K67" s="183">
        <v>9.8550000000000004</v>
      </c>
      <c r="L67" s="28">
        <v>6.51</v>
      </c>
      <c r="M67" s="57"/>
      <c r="N67" s="57"/>
      <c r="O67" s="57"/>
      <c r="P67" s="57"/>
      <c r="Q67" s="29">
        <f t="shared" si="2"/>
        <v>3847.4490000000001</v>
      </c>
      <c r="R67" s="11"/>
    </row>
    <row r="68" spans="1:18">
      <c r="D68" s="80"/>
      <c r="E68" s="126"/>
      <c r="F68" s="165"/>
      <c r="G68" s="165"/>
      <c r="H68" s="165"/>
      <c r="I68" s="165"/>
      <c r="J68" s="30"/>
      <c r="K68" s="165"/>
      <c r="Q68" s="1"/>
    </row>
    <row r="69" spans="1:18">
      <c r="D69" s="80"/>
      <c r="E69" s="126"/>
      <c r="F69" s="165"/>
      <c r="G69" s="165"/>
      <c r="H69" s="165"/>
      <c r="I69" s="165"/>
      <c r="J69" s="30"/>
      <c r="K69" s="165"/>
      <c r="Q69" s="1"/>
    </row>
    <row r="70" spans="1:18">
      <c r="D70" s="80"/>
      <c r="E70" s="126"/>
      <c r="F70" s="165"/>
      <c r="G70" s="165"/>
      <c r="H70" s="165"/>
      <c r="I70" s="165"/>
      <c r="J70" s="30"/>
      <c r="K70" s="165"/>
      <c r="Q70" s="1"/>
    </row>
    <row r="71" spans="1:18" ht="19.5" thickBot="1">
      <c r="A71" s="3"/>
      <c r="B71" s="4" t="s">
        <v>104</v>
      </c>
      <c r="C71" s="3"/>
      <c r="D71" s="81"/>
      <c r="E71" s="127"/>
      <c r="F71" s="166"/>
      <c r="G71" s="166"/>
      <c r="H71" s="165"/>
      <c r="I71" s="166"/>
      <c r="J71" s="31"/>
      <c r="K71" s="244"/>
      <c r="L71" s="3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89">
        <f>D60+D62+D64+D66</f>
        <v>0.49470000000000003</v>
      </c>
      <c r="E73" s="53">
        <f>+E60+E62+E64+E66</f>
        <v>0.95400000000000007</v>
      </c>
      <c r="F73" s="390">
        <f t="shared" ref="F73:F130" si="25">SUM(D73:E73)</f>
        <v>1.4487000000000001</v>
      </c>
      <c r="G73" s="66">
        <f>+G60+G62+G64+G66</f>
        <v>468.75739999999996</v>
      </c>
      <c r="H73" s="23">
        <f>+H60+H62+H64+H66</f>
        <v>1.694</v>
      </c>
      <c r="I73" s="66"/>
      <c r="J73" s="390">
        <f t="shared" ref="J73:J130" si="26">SUM(H73:I73)</f>
        <v>1.694</v>
      </c>
      <c r="K73" s="66">
        <f>+K60+K62+K64+K66</f>
        <v>9.5000000000000001E-2</v>
      </c>
      <c r="L73" s="15">
        <f>+L60+L62+L64+L66</f>
        <v>0.47649999999999998</v>
      </c>
      <c r="M73" s="53"/>
      <c r="N73" s="53"/>
      <c r="O73" s="53"/>
      <c r="P73" s="53"/>
      <c r="Q73" s="16">
        <f t="shared" ref="Q73:Q137" si="27">SUM(F73:G73,J73:P73)</f>
        <v>472.47159999999997</v>
      </c>
      <c r="R73" s="25"/>
    </row>
    <row r="74" spans="1:18">
      <c r="A74" s="5" t="s">
        <v>53</v>
      </c>
      <c r="B74" s="400"/>
      <c r="C74" s="36" t="s">
        <v>13</v>
      </c>
      <c r="D74" s="90">
        <f>D61+D63+D65+D67</f>
        <v>37.075509494101524</v>
      </c>
      <c r="E74" s="123">
        <f>+E61+E63+E65+E67</f>
        <v>75.884</v>
      </c>
      <c r="F74" s="391">
        <f t="shared" si="25"/>
        <v>112.95950949410152</v>
      </c>
      <c r="G74" s="32">
        <f>+G61+G63+G65+G67</f>
        <v>69529.513999999996</v>
      </c>
      <c r="H74" s="19">
        <f>+H61+H63+H65+H67</f>
        <v>143.429</v>
      </c>
      <c r="I74" s="32"/>
      <c r="J74" s="391">
        <f t="shared" si="26"/>
        <v>143.429</v>
      </c>
      <c r="K74" s="32">
        <f>+K61+K63+K65+K67</f>
        <v>9.8550000000000004</v>
      </c>
      <c r="L74" s="20">
        <f>+L61+L63+L65+L67</f>
        <v>90.249000000000009</v>
      </c>
      <c r="M74" s="123"/>
      <c r="N74" s="123"/>
      <c r="O74" s="123"/>
      <c r="P74" s="123"/>
      <c r="Q74" s="21">
        <f t="shared" si="27"/>
        <v>69886.006509494095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75">
        <v>1.518</v>
      </c>
      <c r="E75" s="91">
        <v>8.0000000000000004E-4</v>
      </c>
      <c r="F75" s="390">
        <f t="shared" si="25"/>
        <v>1.5187999999999999</v>
      </c>
      <c r="G75" s="167">
        <v>5.91E-2</v>
      </c>
      <c r="H75" s="206">
        <v>27.0198</v>
      </c>
      <c r="I75" s="169"/>
      <c r="J75" s="390">
        <f t="shared" si="26"/>
        <v>27.0198</v>
      </c>
      <c r="K75" s="167">
        <v>0.13639999999999999</v>
      </c>
      <c r="L75" s="15">
        <v>0.31530000000000002</v>
      </c>
      <c r="M75" s="53"/>
      <c r="N75" s="53"/>
      <c r="O75" s="53">
        <v>3.2899999999999999E-2</v>
      </c>
      <c r="P75" s="53"/>
      <c r="Q75" s="16">
        <f t="shared" si="27"/>
        <v>29.0823</v>
      </c>
      <c r="R75" s="25"/>
    </row>
    <row r="76" spans="1:18">
      <c r="A76" s="17" t="s">
        <v>31</v>
      </c>
      <c r="B76" s="397"/>
      <c r="C76" s="36" t="s">
        <v>13</v>
      </c>
      <c r="D76" s="76">
        <v>1624.1918659145131</v>
      </c>
      <c r="E76" s="92">
        <v>0.16800000000000001</v>
      </c>
      <c r="F76" s="391">
        <f t="shared" si="25"/>
        <v>1624.359865914513</v>
      </c>
      <c r="G76" s="164">
        <v>154.41999999999999</v>
      </c>
      <c r="H76" s="207">
        <v>17724.327000000001</v>
      </c>
      <c r="I76" s="170"/>
      <c r="J76" s="391">
        <f t="shared" si="26"/>
        <v>17724.327000000001</v>
      </c>
      <c r="K76" s="164">
        <v>140.214</v>
      </c>
      <c r="L76" s="20">
        <v>503.214</v>
      </c>
      <c r="M76" s="123"/>
      <c r="N76" s="123"/>
      <c r="O76" s="123">
        <v>30.126000000000001</v>
      </c>
      <c r="P76" s="123"/>
      <c r="Q76" s="21">
        <f t="shared" si="27"/>
        <v>20176.660865914513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75"/>
      <c r="E77" s="91">
        <v>0.12239999999999999</v>
      </c>
      <c r="F77" s="390">
        <f t="shared" si="25"/>
        <v>0.12239999999999999</v>
      </c>
      <c r="G77" s="167">
        <v>7.7799999999999994E-2</v>
      </c>
      <c r="H77" s="206">
        <v>5.4984000000000002</v>
      </c>
      <c r="I77" s="169"/>
      <c r="J77" s="390">
        <f t="shared" si="26"/>
        <v>5.4984000000000002</v>
      </c>
      <c r="K77" s="167">
        <v>9.5000000000000001E-2</v>
      </c>
      <c r="L77" s="15"/>
      <c r="M77" s="53"/>
      <c r="N77" s="53"/>
      <c r="O77" s="53"/>
      <c r="P77" s="53"/>
      <c r="Q77" s="16">
        <f t="shared" si="27"/>
        <v>5.7935999999999996</v>
      </c>
      <c r="R77" s="25"/>
    </row>
    <row r="78" spans="1:18">
      <c r="A78" s="17" t="s">
        <v>0</v>
      </c>
      <c r="B78" s="397"/>
      <c r="C78" s="36" t="s">
        <v>13</v>
      </c>
      <c r="D78" s="76"/>
      <c r="E78" s="92">
        <v>8.9329999999999998</v>
      </c>
      <c r="F78" s="391">
        <f t="shared" si="25"/>
        <v>8.9329999999999998</v>
      </c>
      <c r="G78" s="164">
        <v>20.195</v>
      </c>
      <c r="H78" s="207">
        <v>800.28599999999994</v>
      </c>
      <c r="I78" s="170"/>
      <c r="J78" s="391">
        <f t="shared" si="26"/>
        <v>800.28599999999994</v>
      </c>
      <c r="K78" s="164">
        <v>14.092000000000001</v>
      </c>
      <c r="L78" s="20"/>
      <c r="M78" s="123"/>
      <c r="N78" s="123"/>
      <c r="O78" s="123"/>
      <c r="P78" s="123"/>
      <c r="Q78" s="21">
        <f t="shared" si="27"/>
        <v>843.50599999999997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75"/>
      <c r="E79" s="91"/>
      <c r="F79" s="390">
        <f t="shared" si="25"/>
        <v>0</v>
      </c>
      <c r="G79" s="167"/>
      <c r="H79" s="206"/>
      <c r="I79" s="169"/>
      <c r="J79" s="390">
        <f t="shared" si="26"/>
        <v>0</v>
      </c>
      <c r="K79" s="167"/>
      <c r="L79" s="15"/>
      <c r="M79" s="53"/>
      <c r="N79" s="53"/>
      <c r="O79" s="53"/>
      <c r="P79" s="53"/>
      <c r="Q79" s="16">
        <f t="shared" si="27"/>
        <v>0</v>
      </c>
      <c r="R79" s="25"/>
    </row>
    <row r="80" spans="1:18">
      <c r="A80" s="17"/>
      <c r="B80" s="18" t="s">
        <v>61</v>
      </c>
      <c r="C80" s="36" t="s">
        <v>13</v>
      </c>
      <c r="D80" s="76"/>
      <c r="E80" s="92"/>
      <c r="F80" s="391">
        <f t="shared" si="25"/>
        <v>0</v>
      </c>
      <c r="G80" s="164"/>
      <c r="H80" s="207"/>
      <c r="I80" s="170"/>
      <c r="J80" s="391">
        <f t="shared" si="26"/>
        <v>0</v>
      </c>
      <c r="K80" s="164"/>
      <c r="L80" s="20"/>
      <c r="M80" s="123"/>
      <c r="N80" s="123"/>
      <c r="O80" s="123"/>
      <c r="P80" s="123"/>
      <c r="Q80" s="21">
        <f t="shared" si="27"/>
        <v>0</v>
      </c>
      <c r="R80" s="25"/>
    </row>
    <row r="81" spans="1:18">
      <c r="A81" s="17"/>
      <c r="B81" s="396" t="s">
        <v>62</v>
      </c>
      <c r="C81" s="34" t="s">
        <v>11</v>
      </c>
      <c r="D81" s="75"/>
      <c r="E81" s="91"/>
      <c r="F81" s="390">
        <f t="shared" si="25"/>
        <v>0</v>
      </c>
      <c r="G81" s="167"/>
      <c r="H81" s="206"/>
      <c r="I81" s="169"/>
      <c r="J81" s="390">
        <f t="shared" si="26"/>
        <v>0</v>
      </c>
      <c r="K81" s="167"/>
      <c r="L81" s="15"/>
      <c r="M81" s="53"/>
      <c r="N81" s="53"/>
      <c r="O81" s="53"/>
      <c r="P81" s="53"/>
      <c r="Q81" s="16">
        <f t="shared" si="27"/>
        <v>0</v>
      </c>
      <c r="R81" s="25"/>
    </row>
    <row r="82" spans="1:18">
      <c r="A82" s="17" t="s">
        <v>12</v>
      </c>
      <c r="B82" s="397"/>
      <c r="C82" s="36" t="s">
        <v>13</v>
      </c>
      <c r="D82" s="76"/>
      <c r="E82" s="92"/>
      <c r="F82" s="391">
        <f t="shared" si="25"/>
        <v>0</v>
      </c>
      <c r="G82" s="164"/>
      <c r="H82" s="431"/>
      <c r="I82" s="170"/>
      <c r="J82" s="391">
        <f t="shared" si="26"/>
        <v>0</v>
      </c>
      <c r="K82" s="164"/>
      <c r="L82" s="20"/>
      <c r="M82" s="123"/>
      <c r="N82" s="123"/>
      <c r="O82" s="123"/>
      <c r="P82" s="123"/>
      <c r="Q82" s="21">
        <f t="shared" si="27"/>
        <v>0</v>
      </c>
      <c r="R82" s="25"/>
    </row>
    <row r="83" spans="1:18">
      <c r="A83" s="17"/>
      <c r="B83" s="22" t="s">
        <v>15</v>
      </c>
      <c r="C83" s="34" t="s">
        <v>11</v>
      </c>
      <c r="D83" s="75">
        <v>2.6408</v>
      </c>
      <c r="E83" s="91">
        <v>1.8613</v>
      </c>
      <c r="F83" s="390">
        <f t="shared" si="25"/>
        <v>4.5021000000000004</v>
      </c>
      <c r="G83" s="167">
        <v>6.7893999999999997</v>
      </c>
      <c r="H83" s="206">
        <v>52.241599999999998</v>
      </c>
      <c r="I83" s="169"/>
      <c r="J83" s="390">
        <f t="shared" si="26"/>
        <v>52.241599999999998</v>
      </c>
      <c r="K83" s="167">
        <v>2.2067000000000001</v>
      </c>
      <c r="L83" s="15">
        <v>4.3452999999999999</v>
      </c>
      <c r="M83" s="53">
        <v>4.8999999999999998E-3</v>
      </c>
      <c r="N83" s="53">
        <v>5.0544000000000002</v>
      </c>
      <c r="O83" s="53">
        <v>0.62080000000000002</v>
      </c>
      <c r="P83" s="53">
        <v>2.7197</v>
      </c>
      <c r="Q83" s="16">
        <f t="shared" si="27"/>
        <v>78.48490000000001</v>
      </c>
      <c r="R83" s="25"/>
    </row>
    <row r="84" spans="1:18">
      <c r="A84" s="17"/>
      <c r="B84" s="18" t="s">
        <v>63</v>
      </c>
      <c r="C84" s="36" t="s">
        <v>13</v>
      </c>
      <c r="D84" s="76">
        <v>2176.2127072731078</v>
      </c>
      <c r="E84" s="92">
        <v>906.20799999999997</v>
      </c>
      <c r="F84" s="391">
        <f t="shared" si="25"/>
        <v>3082.4207072731078</v>
      </c>
      <c r="G84" s="164">
        <v>2936.7469999999998</v>
      </c>
      <c r="H84" s="207">
        <v>27011.184000000001</v>
      </c>
      <c r="I84" s="170"/>
      <c r="J84" s="391">
        <f t="shared" si="26"/>
        <v>27011.184000000001</v>
      </c>
      <c r="K84" s="164">
        <v>1340.1610000000001</v>
      </c>
      <c r="L84" s="20">
        <v>2428.3539999999998</v>
      </c>
      <c r="M84" s="123">
        <v>1.6319999999999999</v>
      </c>
      <c r="N84" s="123">
        <v>2164.395</v>
      </c>
      <c r="O84" s="123">
        <v>294.96699999999998</v>
      </c>
      <c r="P84" s="123">
        <v>1077.675</v>
      </c>
      <c r="Q84" s="21">
        <f t="shared" si="27"/>
        <v>40337.535707273099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89">
        <f t="shared" ref="D85:D86" si="28">D75+D77+D79+D81+D83</f>
        <v>4.1588000000000003</v>
      </c>
      <c r="E85" s="53">
        <f t="shared" ref="E85:E86" si="29">+E75+E77+E79+E81+E83</f>
        <v>1.9844999999999999</v>
      </c>
      <c r="F85" s="390">
        <f t="shared" si="25"/>
        <v>6.1433</v>
      </c>
      <c r="G85" s="66">
        <f t="shared" ref="G85:H86" si="30">+G75+G77+G79+G81+G83</f>
        <v>6.9262999999999995</v>
      </c>
      <c r="H85" s="23">
        <f t="shared" si="30"/>
        <v>84.759799999999998</v>
      </c>
      <c r="I85" s="66"/>
      <c r="J85" s="390">
        <f t="shared" si="26"/>
        <v>84.759799999999998</v>
      </c>
      <c r="K85" s="66">
        <f t="shared" ref="K85:P86" si="31">+K75+K77+K79+K81+K83</f>
        <v>2.4380999999999999</v>
      </c>
      <c r="L85" s="15">
        <f t="shared" si="31"/>
        <v>4.6605999999999996</v>
      </c>
      <c r="M85" s="53">
        <f t="shared" si="31"/>
        <v>4.8999999999999998E-3</v>
      </c>
      <c r="N85" s="53">
        <f t="shared" si="31"/>
        <v>5.0544000000000002</v>
      </c>
      <c r="O85" s="53">
        <f t="shared" si="31"/>
        <v>0.65370000000000006</v>
      </c>
      <c r="P85" s="53">
        <f t="shared" si="31"/>
        <v>2.7197</v>
      </c>
      <c r="Q85" s="16">
        <f t="shared" si="27"/>
        <v>113.36080000000001</v>
      </c>
      <c r="R85" s="25"/>
    </row>
    <row r="86" spans="1:18">
      <c r="A86" s="24"/>
      <c r="B86" s="400"/>
      <c r="C86" s="36" t="s">
        <v>13</v>
      </c>
      <c r="D86" s="90">
        <f t="shared" si="28"/>
        <v>3800.4045731876208</v>
      </c>
      <c r="E86" s="123">
        <f t="shared" si="29"/>
        <v>915.30899999999997</v>
      </c>
      <c r="F86" s="391">
        <f t="shared" si="25"/>
        <v>4715.7135731876206</v>
      </c>
      <c r="G86" s="32">
        <f t="shared" si="30"/>
        <v>3111.3619999999996</v>
      </c>
      <c r="H86" s="19">
        <f t="shared" si="30"/>
        <v>45535.797000000006</v>
      </c>
      <c r="I86" s="32"/>
      <c r="J86" s="391">
        <f t="shared" si="26"/>
        <v>45535.797000000006</v>
      </c>
      <c r="K86" s="32">
        <f t="shared" si="31"/>
        <v>1494.4670000000001</v>
      </c>
      <c r="L86" s="20">
        <f t="shared" si="31"/>
        <v>2931.5679999999998</v>
      </c>
      <c r="M86" s="123">
        <f t="shared" si="31"/>
        <v>1.6319999999999999</v>
      </c>
      <c r="N86" s="123">
        <f t="shared" si="31"/>
        <v>2164.395</v>
      </c>
      <c r="O86" s="123">
        <f t="shared" si="31"/>
        <v>325.09299999999996</v>
      </c>
      <c r="P86" s="123">
        <f t="shared" si="31"/>
        <v>1077.675</v>
      </c>
      <c r="Q86" s="21">
        <f t="shared" si="27"/>
        <v>61357.70257318762</v>
      </c>
      <c r="R86" s="25"/>
    </row>
    <row r="87" spans="1:18">
      <c r="A87" s="401" t="s">
        <v>64</v>
      </c>
      <c r="B87" s="402"/>
      <c r="C87" s="34" t="s">
        <v>11</v>
      </c>
      <c r="D87" s="75">
        <v>0.34429999999999999</v>
      </c>
      <c r="E87" s="91">
        <v>0.61719999999999997</v>
      </c>
      <c r="F87" s="390">
        <f t="shared" si="25"/>
        <v>0.96150000000000002</v>
      </c>
      <c r="G87" s="167">
        <v>1.1839999999999999</v>
      </c>
      <c r="H87" s="206">
        <v>1.8478000000000001</v>
      </c>
      <c r="I87" s="169"/>
      <c r="J87" s="390">
        <f t="shared" si="26"/>
        <v>1.8478000000000001</v>
      </c>
      <c r="K87" s="167">
        <v>0.6512</v>
      </c>
      <c r="L87" s="15">
        <v>1.6654</v>
      </c>
      <c r="M87" s="53"/>
      <c r="N87" s="53"/>
      <c r="O87" s="53">
        <v>3.2000000000000002E-3</v>
      </c>
      <c r="P87" s="53"/>
      <c r="Q87" s="16">
        <f t="shared" si="27"/>
        <v>6.3131000000000004</v>
      </c>
      <c r="R87" s="25"/>
    </row>
    <row r="88" spans="1:18">
      <c r="A88" s="403"/>
      <c r="B88" s="404"/>
      <c r="C88" s="36" t="s">
        <v>13</v>
      </c>
      <c r="D88" s="76">
        <v>494.53962663910733</v>
      </c>
      <c r="E88" s="92">
        <v>414.81299999999999</v>
      </c>
      <c r="F88" s="391">
        <f t="shared" si="25"/>
        <v>909.35262663910726</v>
      </c>
      <c r="G88" s="164">
        <v>1786.5909999999999</v>
      </c>
      <c r="H88" s="207">
        <v>1932.3489999999999</v>
      </c>
      <c r="I88" s="170"/>
      <c r="J88" s="391">
        <f t="shared" si="26"/>
        <v>1932.3489999999999</v>
      </c>
      <c r="K88" s="164">
        <v>944.13199999999995</v>
      </c>
      <c r="L88" s="20">
        <v>2563.547</v>
      </c>
      <c r="M88" s="123"/>
      <c r="N88" s="123"/>
      <c r="O88" s="123">
        <v>3.36</v>
      </c>
      <c r="P88" s="123"/>
      <c r="Q88" s="21">
        <f t="shared" si="27"/>
        <v>8139.3316266391057</v>
      </c>
      <c r="R88" s="25"/>
    </row>
    <row r="89" spans="1:18">
      <c r="A89" s="401" t="s">
        <v>65</v>
      </c>
      <c r="B89" s="402"/>
      <c r="C89" s="34" t="s">
        <v>11</v>
      </c>
      <c r="D89" s="75"/>
      <c r="E89" s="91"/>
      <c r="F89" s="390">
        <f t="shared" si="25"/>
        <v>0</v>
      </c>
      <c r="G89" s="167"/>
      <c r="H89" s="206">
        <v>9.8629999999999995</v>
      </c>
      <c r="I89" s="169"/>
      <c r="J89" s="390">
        <f t="shared" si="26"/>
        <v>9.8629999999999995</v>
      </c>
      <c r="K89" s="167"/>
      <c r="L89" s="15">
        <v>0.1</v>
      </c>
      <c r="M89" s="53"/>
      <c r="N89" s="53"/>
      <c r="O89" s="53"/>
      <c r="P89" s="53"/>
      <c r="Q89" s="16">
        <f t="shared" si="27"/>
        <v>9.9629999999999992</v>
      </c>
      <c r="R89" s="25"/>
    </row>
    <row r="90" spans="1:18">
      <c r="A90" s="403"/>
      <c r="B90" s="404"/>
      <c r="C90" s="36" t="s">
        <v>13</v>
      </c>
      <c r="D90" s="76"/>
      <c r="E90" s="92"/>
      <c r="F90" s="391">
        <f t="shared" si="25"/>
        <v>0</v>
      </c>
      <c r="G90" s="164"/>
      <c r="H90" s="207">
        <v>748.87099999999998</v>
      </c>
      <c r="I90" s="170"/>
      <c r="J90" s="391">
        <f t="shared" si="26"/>
        <v>748.87099999999998</v>
      </c>
      <c r="K90" s="164"/>
      <c r="L90" s="20">
        <v>31.5</v>
      </c>
      <c r="M90" s="123"/>
      <c r="N90" s="123"/>
      <c r="O90" s="123"/>
      <c r="P90" s="123"/>
      <c r="Q90" s="21">
        <f t="shared" si="27"/>
        <v>780.37099999999998</v>
      </c>
      <c r="R90" s="25"/>
    </row>
    <row r="91" spans="1:18">
      <c r="A91" s="401" t="s">
        <v>66</v>
      </c>
      <c r="B91" s="402"/>
      <c r="C91" s="34" t="s">
        <v>11</v>
      </c>
      <c r="D91" s="75"/>
      <c r="E91" s="91">
        <v>1.0200000000000001E-2</v>
      </c>
      <c r="F91" s="390">
        <f t="shared" si="25"/>
        <v>1.0200000000000001E-2</v>
      </c>
      <c r="G91" s="167"/>
      <c r="H91" s="206">
        <v>7.4000000000000003E-3</v>
      </c>
      <c r="I91" s="169"/>
      <c r="J91" s="390">
        <f t="shared" si="26"/>
        <v>7.4000000000000003E-3</v>
      </c>
      <c r="K91" s="167"/>
      <c r="L91" s="15"/>
      <c r="M91" s="53"/>
      <c r="N91" s="53"/>
      <c r="O91" s="53"/>
      <c r="P91" s="53"/>
      <c r="Q91" s="16">
        <f t="shared" si="27"/>
        <v>1.7600000000000001E-2</v>
      </c>
      <c r="R91" s="25"/>
    </row>
    <row r="92" spans="1:18">
      <c r="A92" s="403"/>
      <c r="B92" s="404"/>
      <c r="C92" s="36" t="s">
        <v>13</v>
      </c>
      <c r="D92" s="76"/>
      <c r="E92" s="92">
        <v>41.58</v>
      </c>
      <c r="F92" s="391">
        <f t="shared" si="25"/>
        <v>41.58</v>
      </c>
      <c r="G92" s="164"/>
      <c r="H92" s="207">
        <v>18.963000000000001</v>
      </c>
      <c r="I92" s="170"/>
      <c r="J92" s="391">
        <f t="shared" si="26"/>
        <v>18.963000000000001</v>
      </c>
      <c r="K92" s="164"/>
      <c r="L92" s="20"/>
      <c r="M92" s="123"/>
      <c r="N92" s="123"/>
      <c r="O92" s="123"/>
      <c r="P92" s="123"/>
      <c r="Q92" s="21">
        <f t="shared" si="27"/>
        <v>60.542999999999999</v>
      </c>
      <c r="R92" s="25"/>
    </row>
    <row r="93" spans="1:18">
      <c r="A93" s="401" t="s">
        <v>67</v>
      </c>
      <c r="B93" s="402"/>
      <c r="C93" s="34" t="s">
        <v>11</v>
      </c>
      <c r="D93" s="75">
        <v>8.1900000000000001E-2</v>
      </c>
      <c r="E93" s="91">
        <v>1.3486</v>
      </c>
      <c r="F93" s="390">
        <f t="shared" si="25"/>
        <v>1.4305000000000001</v>
      </c>
      <c r="G93" s="167">
        <v>2.92E-2</v>
      </c>
      <c r="H93" s="206">
        <v>4.1643999999999997</v>
      </c>
      <c r="I93" s="169"/>
      <c r="J93" s="390">
        <f t="shared" si="26"/>
        <v>4.1643999999999997</v>
      </c>
      <c r="K93" s="167">
        <v>7.7299999999999994E-2</v>
      </c>
      <c r="L93" s="15"/>
      <c r="M93" s="53"/>
      <c r="N93" s="53"/>
      <c r="O93" s="53"/>
      <c r="P93" s="53"/>
      <c r="Q93" s="16">
        <f t="shared" si="27"/>
        <v>5.7013999999999996</v>
      </c>
      <c r="R93" s="25"/>
    </row>
    <row r="94" spans="1:18">
      <c r="A94" s="403"/>
      <c r="B94" s="404"/>
      <c r="C94" s="36" t="s">
        <v>13</v>
      </c>
      <c r="D94" s="76">
        <v>275.59357057255255</v>
      </c>
      <c r="E94" s="92">
        <v>2492.2069999999999</v>
      </c>
      <c r="F94" s="391">
        <f t="shared" si="25"/>
        <v>2767.8005705725523</v>
      </c>
      <c r="G94" s="164">
        <v>72.14</v>
      </c>
      <c r="H94" s="207">
        <v>7849.08</v>
      </c>
      <c r="I94" s="170"/>
      <c r="J94" s="391">
        <f t="shared" si="26"/>
        <v>7849.08</v>
      </c>
      <c r="K94" s="164">
        <v>44.363999999999997</v>
      </c>
      <c r="L94" s="20"/>
      <c r="M94" s="123"/>
      <c r="N94" s="123"/>
      <c r="O94" s="123"/>
      <c r="P94" s="123"/>
      <c r="Q94" s="21">
        <f t="shared" si="27"/>
        <v>10733.384570572553</v>
      </c>
      <c r="R94" s="25"/>
    </row>
    <row r="95" spans="1:18">
      <c r="A95" s="401" t="s">
        <v>68</v>
      </c>
      <c r="B95" s="402"/>
      <c r="C95" s="34" t="s">
        <v>11</v>
      </c>
      <c r="D95" s="75"/>
      <c r="E95" s="91"/>
      <c r="F95" s="390">
        <f t="shared" si="25"/>
        <v>0</v>
      </c>
      <c r="G95" s="167">
        <v>2.1000000000000001E-2</v>
      </c>
      <c r="H95" s="436">
        <v>2E-3</v>
      </c>
      <c r="I95" s="169"/>
      <c r="J95" s="390">
        <f t="shared" si="26"/>
        <v>2E-3</v>
      </c>
      <c r="K95" s="167"/>
      <c r="L95" s="15"/>
      <c r="M95" s="53"/>
      <c r="N95" s="53"/>
      <c r="O95" s="53"/>
      <c r="P95" s="53"/>
      <c r="Q95" s="16">
        <f t="shared" si="27"/>
        <v>2.3E-2</v>
      </c>
      <c r="R95" s="25"/>
    </row>
    <row r="96" spans="1:18">
      <c r="A96" s="403"/>
      <c r="B96" s="404"/>
      <c r="C96" s="36" t="s">
        <v>13</v>
      </c>
      <c r="D96" s="76"/>
      <c r="E96" s="92"/>
      <c r="F96" s="391">
        <f t="shared" si="25"/>
        <v>0</v>
      </c>
      <c r="G96" s="164">
        <v>11.025</v>
      </c>
      <c r="H96" s="207">
        <v>2.2890000000000001</v>
      </c>
      <c r="I96" s="170"/>
      <c r="J96" s="391">
        <f t="shared" si="26"/>
        <v>2.2890000000000001</v>
      </c>
      <c r="K96" s="164"/>
      <c r="L96" s="20"/>
      <c r="M96" s="123"/>
      <c r="N96" s="123"/>
      <c r="O96" s="123"/>
      <c r="P96" s="123"/>
      <c r="Q96" s="21">
        <f t="shared" si="27"/>
        <v>13.314</v>
      </c>
      <c r="R96" s="25"/>
    </row>
    <row r="97" spans="1:18">
      <c r="A97" s="401" t="s">
        <v>69</v>
      </c>
      <c r="B97" s="402"/>
      <c r="C97" s="34" t="s">
        <v>11</v>
      </c>
      <c r="D97" s="75"/>
      <c r="E97" s="91"/>
      <c r="F97" s="390">
        <f t="shared" si="25"/>
        <v>0</v>
      </c>
      <c r="G97" s="167"/>
      <c r="H97" s="206"/>
      <c r="I97" s="169"/>
      <c r="J97" s="390">
        <f t="shared" si="26"/>
        <v>0</v>
      </c>
      <c r="K97" s="167"/>
      <c r="L97" s="15"/>
      <c r="M97" s="53"/>
      <c r="N97" s="53"/>
      <c r="O97" s="53"/>
      <c r="P97" s="53"/>
      <c r="Q97" s="16">
        <f t="shared" si="27"/>
        <v>0</v>
      </c>
      <c r="R97" s="25"/>
    </row>
    <row r="98" spans="1:18">
      <c r="A98" s="403"/>
      <c r="B98" s="404"/>
      <c r="C98" s="36" t="s">
        <v>13</v>
      </c>
      <c r="D98" s="76"/>
      <c r="E98" s="92"/>
      <c r="F98" s="391">
        <f t="shared" si="25"/>
        <v>0</v>
      </c>
      <c r="G98" s="164"/>
      <c r="H98" s="207"/>
      <c r="I98" s="170"/>
      <c r="J98" s="391">
        <f t="shared" si="26"/>
        <v>0</v>
      </c>
      <c r="K98" s="164"/>
      <c r="L98" s="20"/>
      <c r="M98" s="123"/>
      <c r="N98" s="123"/>
      <c r="O98" s="123"/>
      <c r="P98" s="123"/>
      <c r="Q98" s="21">
        <f t="shared" si="27"/>
        <v>0</v>
      </c>
      <c r="R98" s="25"/>
    </row>
    <row r="99" spans="1:18">
      <c r="A99" s="401" t="s">
        <v>70</v>
      </c>
      <c r="B99" s="402"/>
      <c r="C99" s="34" t="s">
        <v>11</v>
      </c>
      <c r="D99" s="75">
        <v>4.2324799999999998</v>
      </c>
      <c r="E99" s="91">
        <v>31.8629</v>
      </c>
      <c r="F99" s="390">
        <f t="shared" si="25"/>
        <v>36.095379999999999</v>
      </c>
      <c r="G99" s="167">
        <v>4.4645999999999999</v>
      </c>
      <c r="H99" s="206">
        <v>71.056799999999996</v>
      </c>
      <c r="I99" s="169"/>
      <c r="J99" s="390">
        <f t="shared" si="26"/>
        <v>71.056799999999996</v>
      </c>
      <c r="K99" s="167">
        <v>8.0437999999999992</v>
      </c>
      <c r="L99" s="15">
        <v>26.935300000000002</v>
      </c>
      <c r="M99" s="53">
        <v>0.31480000000000002</v>
      </c>
      <c r="N99" s="53">
        <v>1.1440999999999999</v>
      </c>
      <c r="O99" s="53">
        <v>1.2071000000000001</v>
      </c>
      <c r="P99" s="53">
        <v>2.6812999999999998</v>
      </c>
      <c r="Q99" s="16">
        <f t="shared" si="27"/>
        <v>151.94317999999998</v>
      </c>
      <c r="R99" s="25"/>
    </row>
    <row r="100" spans="1:18">
      <c r="A100" s="403"/>
      <c r="B100" s="404"/>
      <c r="C100" s="36" t="s">
        <v>13</v>
      </c>
      <c r="D100" s="76">
        <v>8596.4026013215789</v>
      </c>
      <c r="E100" s="92">
        <v>12757.843000000001</v>
      </c>
      <c r="F100" s="391">
        <f t="shared" si="25"/>
        <v>21354.245601321578</v>
      </c>
      <c r="G100" s="164">
        <v>3630.4609999999998</v>
      </c>
      <c r="H100" s="207">
        <v>30188.317999999999</v>
      </c>
      <c r="I100" s="170"/>
      <c r="J100" s="391">
        <f t="shared" si="26"/>
        <v>30188.317999999999</v>
      </c>
      <c r="K100" s="164">
        <v>2580.723</v>
      </c>
      <c r="L100" s="20">
        <v>3186.9560000000001</v>
      </c>
      <c r="M100" s="123">
        <v>71.715000000000003</v>
      </c>
      <c r="N100" s="123">
        <v>2622.3110000000001</v>
      </c>
      <c r="O100" s="123">
        <v>1009.513</v>
      </c>
      <c r="P100" s="123">
        <v>3316.1849999999999</v>
      </c>
      <c r="Q100" s="21">
        <f t="shared" si="27"/>
        <v>67960.427601321571</v>
      </c>
      <c r="R100" s="25"/>
    </row>
    <row r="101" spans="1:18">
      <c r="A101" s="405" t="s">
        <v>71</v>
      </c>
      <c r="B101" s="406"/>
      <c r="C101" s="34" t="s">
        <v>11</v>
      </c>
      <c r="D101" s="89">
        <f>D8+D10+D22+D28+D36+D38+D40+D42+D44+D46+D48+D50+D52+D58+D73+D85+D87+D89+D91+D93+D95+D97+D99</f>
        <v>173.84848</v>
      </c>
      <c r="E101" s="53">
        <f>+E8+E10+E22+E28+E36+E38+E40+E42+E44+E46+E48+E50+E52+E58+E73+E85+E87+E89+E91+E93+E95+E97+E99</f>
        <v>209.42139999999998</v>
      </c>
      <c r="F101" s="390">
        <f t="shared" si="25"/>
        <v>383.26987999999994</v>
      </c>
      <c r="G101" s="66">
        <f>+G8+G10+G22+G28+G36+G38+G40+G42+G44+G46+G48+G50+G52+G58+G73+G85+G87+G89+G91+G93+G95+G97+G99</f>
        <v>699.58669999999984</v>
      </c>
      <c r="H101" s="23">
        <f>+H8+H10+H22+H28+H36+H38+H40+H42+H44+H46+H48+H50+H52+H58+H73+H85+H87+H89+H91+H93+H95+H97+H99</f>
        <v>2922.7925</v>
      </c>
      <c r="I101" s="66"/>
      <c r="J101" s="390">
        <f t="shared" si="26"/>
        <v>2922.7925</v>
      </c>
      <c r="K101" s="66">
        <f t="shared" ref="K101:P102" si="32">+K8+K10+K22+K28+K36+K38+K40+K42+K44+K46+K48+K50+K52+K58+K73+K85+K87+K89+K91+K93+K95+K97+K99</f>
        <v>331.03589999999997</v>
      </c>
      <c r="L101" s="15">
        <f t="shared" si="32"/>
        <v>73.405349999999999</v>
      </c>
      <c r="M101" s="53">
        <f t="shared" si="32"/>
        <v>0.31970000000000004</v>
      </c>
      <c r="N101" s="53">
        <f t="shared" si="32"/>
        <v>13.596299999999999</v>
      </c>
      <c r="O101" s="53">
        <f t="shared" si="32"/>
        <v>2.9459000000000004</v>
      </c>
      <c r="P101" s="53">
        <f t="shared" si="32"/>
        <v>21.293600000000001</v>
      </c>
      <c r="Q101" s="16">
        <f t="shared" si="27"/>
        <v>4448.2458299999998</v>
      </c>
      <c r="R101" s="25"/>
    </row>
    <row r="102" spans="1:18">
      <c r="A102" s="407"/>
      <c r="B102" s="408"/>
      <c r="C102" s="36" t="s">
        <v>13</v>
      </c>
      <c r="D102" s="90">
        <f>D9+D11+D23+D29+D37+D39+D41+D43+D45+D47+D49+D51+D53+D59+D74+D86+D88+D90+D92+D94+D96+D98+D100</f>
        <v>116075.40452397928</v>
      </c>
      <c r="E102" s="123">
        <f>+E9+E11+E23+E29+E37+E39+E41+E43+E45+E47+E49+E51+E53+E59+E74+E86+E88+E90+E92+E94+E96+E98+E100</f>
        <v>144989.80599999998</v>
      </c>
      <c r="F102" s="391">
        <f t="shared" si="25"/>
        <v>261065.21052397927</v>
      </c>
      <c r="G102" s="32">
        <f>+G9+G11+G23+G29+G37+G39+G41+G43+G45+G47+G49+G51+G53+G59+G74+G86+G88+G90+G92+G94+G96+G98+G100</f>
        <v>302878.75700000004</v>
      </c>
      <c r="H102" s="19">
        <f>+H9+H11+H23+H29+H37+H39+H41+H43+H45+H47+H49+H51+H53+H59+H74+H86+H88+H90+H92+H94+H96+H98+H100</f>
        <v>296828.56099999999</v>
      </c>
      <c r="I102" s="32"/>
      <c r="J102" s="391">
        <f t="shared" si="26"/>
        <v>296828.56099999999</v>
      </c>
      <c r="K102" s="32">
        <f t="shared" si="32"/>
        <v>23473.195</v>
      </c>
      <c r="L102" s="20">
        <f t="shared" si="32"/>
        <v>19063.669000000002</v>
      </c>
      <c r="M102" s="123">
        <f t="shared" si="32"/>
        <v>73.347000000000008</v>
      </c>
      <c r="N102" s="123">
        <f t="shared" si="32"/>
        <v>5257.0889999999999</v>
      </c>
      <c r="O102" s="123">
        <f t="shared" si="32"/>
        <v>1419.0930000000001</v>
      </c>
      <c r="P102" s="123">
        <f t="shared" si="32"/>
        <v>5614.7009999999991</v>
      </c>
      <c r="Q102" s="21">
        <f t="shared" si="27"/>
        <v>915673.62252397917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75"/>
      <c r="E103" s="91"/>
      <c r="F103" s="390">
        <f t="shared" si="25"/>
        <v>0</v>
      </c>
      <c r="G103" s="167"/>
      <c r="H103" s="206"/>
      <c r="I103" s="169"/>
      <c r="J103" s="390">
        <f t="shared" si="26"/>
        <v>0</v>
      </c>
      <c r="K103" s="167"/>
      <c r="L103" s="15"/>
      <c r="M103" s="53"/>
      <c r="N103" s="53"/>
      <c r="O103" s="53"/>
      <c r="P103" s="53"/>
      <c r="Q103" s="16">
        <f t="shared" si="27"/>
        <v>0</v>
      </c>
      <c r="R103" s="25"/>
    </row>
    <row r="104" spans="1:18">
      <c r="A104" s="12" t="s">
        <v>0</v>
      </c>
      <c r="B104" s="397"/>
      <c r="C104" s="36" t="s">
        <v>13</v>
      </c>
      <c r="D104" s="76"/>
      <c r="E104" s="92"/>
      <c r="F104" s="391">
        <f t="shared" si="25"/>
        <v>0</v>
      </c>
      <c r="G104" s="164"/>
      <c r="H104" s="207"/>
      <c r="I104" s="170"/>
      <c r="J104" s="391">
        <f t="shared" si="26"/>
        <v>0</v>
      </c>
      <c r="K104" s="164"/>
      <c r="L104" s="20"/>
      <c r="M104" s="123"/>
      <c r="N104" s="123"/>
      <c r="O104" s="123"/>
      <c r="P104" s="123"/>
      <c r="Q104" s="21">
        <f t="shared" si="27"/>
        <v>0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75">
        <v>2.12</v>
      </c>
      <c r="E105" s="91">
        <v>0.54049999999999998</v>
      </c>
      <c r="F105" s="390">
        <f t="shared" si="25"/>
        <v>2.6604999999999999</v>
      </c>
      <c r="G105" s="167">
        <v>2.5156999999999998</v>
      </c>
      <c r="H105" s="206">
        <v>15.508599999999999</v>
      </c>
      <c r="I105" s="169"/>
      <c r="J105" s="390">
        <f t="shared" si="26"/>
        <v>15.508599999999999</v>
      </c>
      <c r="K105" s="167">
        <v>1.4736</v>
      </c>
      <c r="L105" s="15">
        <v>2.3288000000000002</v>
      </c>
      <c r="M105" s="53"/>
      <c r="N105" s="53">
        <v>0.3155</v>
      </c>
      <c r="O105" s="53">
        <v>0.70699999999999996</v>
      </c>
      <c r="P105" s="53">
        <v>3.5999999999999997E-2</v>
      </c>
      <c r="Q105" s="16">
        <f t="shared" si="27"/>
        <v>25.545700000000004</v>
      </c>
      <c r="R105" s="25"/>
    </row>
    <row r="106" spans="1:18">
      <c r="A106" s="17" t="s">
        <v>0</v>
      </c>
      <c r="B106" s="397"/>
      <c r="C106" s="36" t="s">
        <v>13</v>
      </c>
      <c r="D106" s="76">
        <v>1144.9339431886642</v>
      </c>
      <c r="E106" s="92">
        <v>248.26599999999999</v>
      </c>
      <c r="F106" s="391">
        <f t="shared" si="25"/>
        <v>1393.1999431886643</v>
      </c>
      <c r="G106" s="164">
        <v>1991.827</v>
      </c>
      <c r="H106" s="207">
        <v>6510.0590000000002</v>
      </c>
      <c r="I106" s="170"/>
      <c r="J106" s="391">
        <f t="shared" si="26"/>
        <v>6510.0590000000002</v>
      </c>
      <c r="K106" s="164">
        <v>604.08900000000006</v>
      </c>
      <c r="L106" s="20">
        <v>1559.42</v>
      </c>
      <c r="M106" s="123"/>
      <c r="N106" s="123">
        <v>123.452</v>
      </c>
      <c r="O106" s="123">
        <v>348.71800000000002</v>
      </c>
      <c r="P106" s="123">
        <v>19.41</v>
      </c>
      <c r="Q106" s="21">
        <f t="shared" si="27"/>
        <v>12550.174943188664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75">
        <v>1.3593</v>
      </c>
      <c r="E107" s="91">
        <v>2.2008999999999999</v>
      </c>
      <c r="F107" s="390">
        <f t="shared" si="25"/>
        <v>3.5602</v>
      </c>
      <c r="G107" s="167">
        <v>1.1914</v>
      </c>
      <c r="H107" s="206">
        <v>120.17</v>
      </c>
      <c r="I107" s="169"/>
      <c r="J107" s="390">
        <f t="shared" si="26"/>
        <v>120.17</v>
      </c>
      <c r="K107" s="167">
        <v>1.0602</v>
      </c>
      <c r="L107" s="15">
        <v>2.8500000000000001E-2</v>
      </c>
      <c r="M107" s="53"/>
      <c r="N107" s="53"/>
      <c r="O107" s="53"/>
      <c r="P107" s="53"/>
      <c r="Q107" s="16">
        <f t="shared" si="27"/>
        <v>126.01029999999999</v>
      </c>
      <c r="R107" s="25"/>
    </row>
    <row r="108" spans="1:18">
      <c r="A108" s="17"/>
      <c r="B108" s="397"/>
      <c r="C108" s="36" t="s">
        <v>13</v>
      </c>
      <c r="D108" s="76">
        <v>617.86740822023728</v>
      </c>
      <c r="E108" s="92">
        <v>1097.7940000000001</v>
      </c>
      <c r="F108" s="391">
        <f t="shared" si="25"/>
        <v>1715.6614082202373</v>
      </c>
      <c r="G108" s="164">
        <v>576.80999999999995</v>
      </c>
      <c r="H108" s="207">
        <v>42963.400999999998</v>
      </c>
      <c r="I108" s="170"/>
      <c r="J108" s="391">
        <f t="shared" si="26"/>
        <v>42963.400999999998</v>
      </c>
      <c r="K108" s="164">
        <v>357.49799999999999</v>
      </c>
      <c r="L108" s="20">
        <v>8.4420000000000002</v>
      </c>
      <c r="M108" s="123"/>
      <c r="N108" s="123"/>
      <c r="O108" s="123"/>
      <c r="P108" s="123"/>
      <c r="Q108" s="21">
        <f t="shared" si="27"/>
        <v>45621.812408220241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75">
        <v>2E-3</v>
      </c>
      <c r="E109" s="91">
        <v>2.0799999999999999E-2</v>
      </c>
      <c r="F109" s="390">
        <f t="shared" si="25"/>
        <v>2.2800000000000001E-2</v>
      </c>
      <c r="G109" s="167">
        <v>1.0800000000000001E-2</v>
      </c>
      <c r="H109" s="206">
        <v>0.18609999999999999</v>
      </c>
      <c r="I109" s="169"/>
      <c r="J109" s="390">
        <f t="shared" si="26"/>
        <v>0.18609999999999999</v>
      </c>
      <c r="K109" s="167"/>
      <c r="L109" s="15"/>
      <c r="M109" s="53"/>
      <c r="N109" s="53"/>
      <c r="O109" s="53"/>
      <c r="P109" s="53"/>
      <c r="Q109" s="16">
        <f t="shared" si="27"/>
        <v>0.21970000000000001</v>
      </c>
      <c r="R109" s="25"/>
    </row>
    <row r="110" spans="1:18">
      <c r="A110" s="17"/>
      <c r="B110" s="397"/>
      <c r="C110" s="36" t="s">
        <v>13</v>
      </c>
      <c r="D110" s="76">
        <v>8.4000021510283833</v>
      </c>
      <c r="E110" s="92">
        <v>163.48500000000001</v>
      </c>
      <c r="F110" s="391">
        <f t="shared" si="25"/>
        <v>171.8850021510284</v>
      </c>
      <c r="G110" s="164">
        <v>13.787000000000001</v>
      </c>
      <c r="H110" s="207">
        <v>1347.854</v>
      </c>
      <c r="I110" s="170"/>
      <c r="J110" s="391">
        <f t="shared" si="26"/>
        <v>1347.854</v>
      </c>
      <c r="K110" s="164"/>
      <c r="L110" s="20"/>
      <c r="M110" s="123"/>
      <c r="N110" s="123"/>
      <c r="O110" s="123"/>
      <c r="P110" s="123"/>
      <c r="Q110" s="21">
        <f t="shared" si="27"/>
        <v>1533.5260021510285</v>
      </c>
      <c r="R110" s="25"/>
    </row>
    <row r="111" spans="1:18">
      <c r="A111" s="17"/>
      <c r="B111" s="396" t="s">
        <v>78</v>
      </c>
      <c r="C111" s="34" t="s">
        <v>11</v>
      </c>
      <c r="D111" s="75">
        <v>1.1011</v>
      </c>
      <c r="E111" s="91">
        <v>0.23250000000000001</v>
      </c>
      <c r="F111" s="390">
        <f t="shared" si="25"/>
        <v>1.3335999999999999</v>
      </c>
      <c r="G111" s="167">
        <v>1.5077</v>
      </c>
      <c r="H111" s="436">
        <v>1.046</v>
      </c>
      <c r="I111" s="169"/>
      <c r="J111" s="390">
        <f t="shared" si="26"/>
        <v>1.046</v>
      </c>
      <c r="K111" s="167">
        <v>7.8299999999999995E-2</v>
      </c>
      <c r="L111" s="15">
        <v>9.11E-2</v>
      </c>
      <c r="M111" s="53"/>
      <c r="N111" s="53">
        <v>2.8E-3</v>
      </c>
      <c r="O111" s="53"/>
      <c r="P111" s="53"/>
      <c r="Q111" s="16">
        <f t="shared" si="27"/>
        <v>4.0594999999999999</v>
      </c>
      <c r="R111" s="25"/>
    </row>
    <row r="112" spans="1:18">
      <c r="A112" s="17"/>
      <c r="B112" s="397"/>
      <c r="C112" s="36" t="s">
        <v>13</v>
      </c>
      <c r="D112" s="76">
        <v>1496.7333832756151</v>
      </c>
      <c r="E112" s="92">
        <v>295.68</v>
      </c>
      <c r="F112" s="391">
        <f t="shared" si="25"/>
        <v>1792.4133832756152</v>
      </c>
      <c r="G112" s="164">
        <v>2285.846</v>
      </c>
      <c r="H112" s="207">
        <v>1410.633</v>
      </c>
      <c r="I112" s="170"/>
      <c r="J112" s="391">
        <f t="shared" si="26"/>
        <v>1410.633</v>
      </c>
      <c r="K112" s="164">
        <v>60.015000000000001</v>
      </c>
      <c r="L112" s="20">
        <v>42.722000000000001</v>
      </c>
      <c r="M112" s="123"/>
      <c r="N112" s="123">
        <v>0.88200000000000001</v>
      </c>
      <c r="O112" s="123"/>
      <c r="P112" s="123"/>
      <c r="Q112" s="21">
        <f t="shared" si="27"/>
        <v>5592.5113832756151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75"/>
      <c r="E113" s="91"/>
      <c r="F113" s="390">
        <f t="shared" si="25"/>
        <v>0</v>
      </c>
      <c r="G113" s="167"/>
      <c r="H113" s="206"/>
      <c r="I113" s="169"/>
      <c r="J113" s="390">
        <f t="shared" si="26"/>
        <v>0</v>
      </c>
      <c r="K113" s="167"/>
      <c r="L113" s="15"/>
      <c r="M113" s="53"/>
      <c r="N113" s="53"/>
      <c r="O113" s="53"/>
      <c r="P113" s="53"/>
      <c r="Q113" s="16">
        <f t="shared" si="27"/>
        <v>0</v>
      </c>
      <c r="R113" s="25"/>
    </row>
    <row r="114" spans="1:18">
      <c r="A114" s="17"/>
      <c r="B114" s="397"/>
      <c r="C114" s="36" t="s">
        <v>13</v>
      </c>
      <c r="D114" s="76"/>
      <c r="E114" s="92"/>
      <c r="F114" s="391">
        <f t="shared" si="25"/>
        <v>0</v>
      </c>
      <c r="G114" s="164"/>
      <c r="H114" s="207"/>
      <c r="I114" s="170"/>
      <c r="J114" s="391">
        <f t="shared" si="26"/>
        <v>0</v>
      </c>
      <c r="K114" s="164"/>
      <c r="L114" s="20"/>
      <c r="M114" s="123"/>
      <c r="N114" s="123"/>
      <c r="O114" s="123"/>
      <c r="P114" s="123"/>
      <c r="Q114" s="21">
        <f t="shared" si="27"/>
        <v>0</v>
      </c>
      <c r="R114" s="25"/>
    </row>
    <row r="115" spans="1:18">
      <c r="A115" s="17"/>
      <c r="B115" s="396" t="s">
        <v>81</v>
      </c>
      <c r="C115" s="34" t="s">
        <v>11</v>
      </c>
      <c r="D115" s="75">
        <v>2.35E-2</v>
      </c>
      <c r="E115" s="91">
        <v>1.95E-2</v>
      </c>
      <c r="F115" s="390">
        <f t="shared" si="25"/>
        <v>4.2999999999999997E-2</v>
      </c>
      <c r="G115" s="167">
        <v>0.1575</v>
      </c>
      <c r="H115" s="206">
        <v>5.5465</v>
      </c>
      <c r="I115" s="169"/>
      <c r="J115" s="390">
        <f t="shared" si="26"/>
        <v>5.5465</v>
      </c>
      <c r="K115" s="167"/>
      <c r="L115" s="15">
        <v>0.183</v>
      </c>
      <c r="M115" s="53"/>
      <c r="N115" s="53"/>
      <c r="O115" s="53"/>
      <c r="P115" s="53"/>
      <c r="Q115" s="16">
        <f t="shared" si="27"/>
        <v>5.93</v>
      </c>
      <c r="R115" s="25"/>
    </row>
    <row r="116" spans="1:18">
      <c r="A116" s="17"/>
      <c r="B116" s="397"/>
      <c r="C116" s="36" t="s">
        <v>13</v>
      </c>
      <c r="D116" s="76">
        <v>21.315005458234527</v>
      </c>
      <c r="E116" s="92">
        <v>23.625</v>
      </c>
      <c r="F116" s="391">
        <f t="shared" si="25"/>
        <v>44.940005458234523</v>
      </c>
      <c r="G116" s="164">
        <v>148.51900000000001</v>
      </c>
      <c r="H116" s="207">
        <v>11891.404</v>
      </c>
      <c r="I116" s="170"/>
      <c r="J116" s="391">
        <f t="shared" si="26"/>
        <v>11891.404</v>
      </c>
      <c r="K116" s="164"/>
      <c r="L116" s="20">
        <v>69.932000000000002</v>
      </c>
      <c r="M116" s="123"/>
      <c r="N116" s="123"/>
      <c r="O116" s="123"/>
      <c r="P116" s="123"/>
      <c r="Q116" s="21">
        <f t="shared" si="27"/>
        <v>12154.795005458236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75"/>
      <c r="E117" s="91"/>
      <c r="F117" s="390">
        <f t="shared" si="25"/>
        <v>0</v>
      </c>
      <c r="G117" s="167"/>
      <c r="H117" s="206">
        <v>1.8340000000000001</v>
      </c>
      <c r="I117" s="169"/>
      <c r="J117" s="390">
        <f t="shared" si="26"/>
        <v>1.8340000000000001</v>
      </c>
      <c r="K117" s="167">
        <v>0.69</v>
      </c>
      <c r="L117" s="15"/>
      <c r="M117" s="53"/>
      <c r="N117" s="53"/>
      <c r="O117" s="53"/>
      <c r="P117" s="53"/>
      <c r="Q117" s="16">
        <f t="shared" si="27"/>
        <v>2.524</v>
      </c>
      <c r="R117" s="25"/>
    </row>
    <row r="118" spans="1:18">
      <c r="A118" s="17"/>
      <c r="B118" s="397"/>
      <c r="C118" s="36" t="s">
        <v>13</v>
      </c>
      <c r="D118" s="76"/>
      <c r="E118" s="92"/>
      <c r="F118" s="391">
        <f t="shared" si="25"/>
        <v>0</v>
      </c>
      <c r="G118" s="164"/>
      <c r="H118" s="207">
        <v>1858.7929999999999</v>
      </c>
      <c r="I118" s="170"/>
      <c r="J118" s="391">
        <f t="shared" si="26"/>
        <v>1858.7929999999999</v>
      </c>
      <c r="K118" s="164">
        <v>48.3</v>
      </c>
      <c r="L118" s="20"/>
      <c r="M118" s="123"/>
      <c r="N118" s="123"/>
      <c r="O118" s="123"/>
      <c r="P118" s="123"/>
      <c r="Q118" s="21">
        <f t="shared" si="27"/>
        <v>1907.0929999999998</v>
      </c>
      <c r="R118" s="25"/>
    </row>
    <row r="119" spans="1:18">
      <c r="A119" s="17"/>
      <c r="B119" s="396" t="s">
        <v>84</v>
      </c>
      <c r="C119" s="34" t="s">
        <v>11</v>
      </c>
      <c r="D119" s="75">
        <v>5.5815999999999999</v>
      </c>
      <c r="E119" s="91">
        <v>0.2</v>
      </c>
      <c r="F119" s="390">
        <f t="shared" si="25"/>
        <v>5.7816000000000001</v>
      </c>
      <c r="G119" s="167">
        <v>3.0000000000000001E-3</v>
      </c>
      <c r="H119" s="206">
        <v>1.6966000000000001</v>
      </c>
      <c r="I119" s="169"/>
      <c r="J119" s="390">
        <f t="shared" si="26"/>
        <v>1.6966000000000001</v>
      </c>
      <c r="K119" s="167">
        <v>9.5000000000000001E-2</v>
      </c>
      <c r="L119" s="15">
        <v>0.72</v>
      </c>
      <c r="M119" s="53">
        <v>8.1255000000000006</v>
      </c>
      <c r="N119" s="53">
        <v>3.3218000000000001</v>
      </c>
      <c r="O119" s="53"/>
      <c r="P119" s="53"/>
      <c r="Q119" s="16">
        <f t="shared" si="27"/>
        <v>19.743500000000001</v>
      </c>
      <c r="R119" s="25"/>
    </row>
    <row r="120" spans="1:18">
      <c r="A120" s="17"/>
      <c r="B120" s="397"/>
      <c r="C120" s="36" t="s">
        <v>13</v>
      </c>
      <c r="D120" s="76">
        <v>3267.6743367688632</v>
      </c>
      <c r="E120" s="92">
        <v>62.58</v>
      </c>
      <c r="F120" s="391">
        <f t="shared" si="25"/>
        <v>3330.2543367688631</v>
      </c>
      <c r="G120" s="164">
        <v>2.5310000000000001</v>
      </c>
      <c r="H120" s="207">
        <v>1586.7149999999999</v>
      </c>
      <c r="I120" s="170"/>
      <c r="J120" s="391">
        <f t="shared" si="26"/>
        <v>1586.7149999999999</v>
      </c>
      <c r="K120" s="164">
        <v>64.055999999999997</v>
      </c>
      <c r="L120" s="20">
        <v>372.53300000000002</v>
      </c>
      <c r="M120" s="123">
        <v>11133.715</v>
      </c>
      <c r="N120" s="123">
        <v>1854.36</v>
      </c>
      <c r="O120" s="123"/>
      <c r="P120" s="123"/>
      <c r="Q120" s="21">
        <f t="shared" si="27"/>
        <v>18344.164336768863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75">
        <v>1.1686000000000001</v>
      </c>
      <c r="E121" s="91">
        <v>1.9966999999999999</v>
      </c>
      <c r="F121" s="390">
        <f t="shared" si="25"/>
        <v>3.1653000000000002</v>
      </c>
      <c r="G121" s="167">
        <v>0.39</v>
      </c>
      <c r="H121" s="206">
        <v>2.1227999999999998</v>
      </c>
      <c r="I121" s="169"/>
      <c r="J121" s="390">
        <f t="shared" si="26"/>
        <v>2.1227999999999998</v>
      </c>
      <c r="K121" s="167">
        <v>0.59419999999999995</v>
      </c>
      <c r="L121" s="15">
        <v>0.1552</v>
      </c>
      <c r="M121" s="53">
        <v>0.11849999999999999</v>
      </c>
      <c r="N121" s="53">
        <v>1.1000000000000001E-3</v>
      </c>
      <c r="O121" s="53">
        <v>1.7999999999999999E-2</v>
      </c>
      <c r="P121" s="53">
        <v>0.30549999999999999</v>
      </c>
      <c r="Q121" s="16">
        <f t="shared" si="27"/>
        <v>6.8706000000000005</v>
      </c>
      <c r="R121" s="25"/>
    </row>
    <row r="122" spans="1:18">
      <c r="A122" s="25"/>
      <c r="B122" s="397"/>
      <c r="C122" s="36" t="s">
        <v>13</v>
      </c>
      <c r="D122" s="82">
        <v>1893.6387349130505</v>
      </c>
      <c r="E122" s="92">
        <v>906.13699999999994</v>
      </c>
      <c r="F122" s="391">
        <f t="shared" si="25"/>
        <v>2799.7757349130507</v>
      </c>
      <c r="G122" s="164">
        <v>165.666</v>
      </c>
      <c r="H122" s="207">
        <v>6505.2250000000004</v>
      </c>
      <c r="I122" s="170"/>
      <c r="J122" s="391">
        <f t="shared" si="26"/>
        <v>6505.2250000000004</v>
      </c>
      <c r="K122" s="164">
        <v>265.12900000000002</v>
      </c>
      <c r="L122" s="20">
        <v>64.974999999999994</v>
      </c>
      <c r="M122" s="123">
        <v>31.297000000000001</v>
      </c>
      <c r="N122" s="123">
        <v>0.17299999999999999</v>
      </c>
      <c r="O122" s="123">
        <v>1.89</v>
      </c>
      <c r="P122" s="123">
        <v>350.875</v>
      </c>
      <c r="Q122" s="21">
        <f t="shared" si="27"/>
        <v>10185.005734913053</v>
      </c>
      <c r="R122" s="25"/>
    </row>
    <row r="123" spans="1:18">
      <c r="A123" s="25"/>
      <c r="B123" s="22" t="s">
        <v>15</v>
      </c>
      <c r="C123" s="34" t="s">
        <v>11</v>
      </c>
      <c r="D123" s="75">
        <v>2.5399999999999999E-2</v>
      </c>
      <c r="E123" s="91"/>
      <c r="F123" s="390">
        <f t="shared" si="25"/>
        <v>2.5399999999999999E-2</v>
      </c>
      <c r="G123" s="167"/>
      <c r="H123" s="206">
        <v>3.1600000000000003E-2</v>
      </c>
      <c r="I123" s="169"/>
      <c r="J123" s="390">
        <f t="shared" si="26"/>
        <v>3.1600000000000003E-2</v>
      </c>
      <c r="K123" s="167"/>
      <c r="L123" s="15"/>
      <c r="M123" s="53"/>
      <c r="N123" s="53"/>
      <c r="O123" s="53"/>
      <c r="P123" s="53"/>
      <c r="Q123" s="16">
        <f t="shared" si="27"/>
        <v>5.7000000000000002E-2</v>
      </c>
      <c r="R123" s="25"/>
    </row>
    <row r="124" spans="1:18">
      <c r="A124" s="25"/>
      <c r="B124" s="18" t="s">
        <v>86</v>
      </c>
      <c r="C124" s="36" t="s">
        <v>13</v>
      </c>
      <c r="D124" s="76">
        <v>458.85011749992549</v>
      </c>
      <c r="E124" s="92"/>
      <c r="F124" s="391">
        <f t="shared" si="25"/>
        <v>458.85011749992549</v>
      </c>
      <c r="G124" s="164"/>
      <c r="H124" s="207">
        <v>579.07500000000005</v>
      </c>
      <c r="I124" s="170"/>
      <c r="J124" s="391">
        <f t="shared" si="26"/>
        <v>579.07500000000005</v>
      </c>
      <c r="K124" s="164"/>
      <c r="L124" s="20"/>
      <c r="M124" s="123"/>
      <c r="N124" s="123"/>
      <c r="O124" s="123"/>
      <c r="P124" s="123"/>
      <c r="Q124" s="21">
        <f t="shared" si="27"/>
        <v>1037.9251174999256</v>
      </c>
      <c r="R124" s="25"/>
    </row>
    <row r="125" spans="1:18">
      <c r="A125" s="25"/>
      <c r="B125" s="399" t="s">
        <v>19</v>
      </c>
      <c r="C125" s="34" t="s">
        <v>11</v>
      </c>
      <c r="D125" s="89">
        <f t="shared" ref="D125:D126" si="33">D103+D105+D107+D109+D111+D113+D115+D117+D119+D121+D123</f>
        <v>11.381499999999999</v>
      </c>
      <c r="E125" s="53">
        <f t="shared" ref="E125:E126" si="34">+E103+E105+E107+E109+E111+E113+E115+E117+E119+E121+E123</f>
        <v>5.2108999999999996</v>
      </c>
      <c r="F125" s="390">
        <f t="shared" si="25"/>
        <v>16.592399999999998</v>
      </c>
      <c r="G125" s="66">
        <f t="shared" ref="G125:H126" si="35">+G103+G105+G107+G109+G111+G113+G115+G117+G119+G121+G123</f>
        <v>5.7760999999999996</v>
      </c>
      <c r="H125" s="23">
        <f t="shared" si="35"/>
        <v>148.1422</v>
      </c>
      <c r="I125" s="66"/>
      <c r="J125" s="390">
        <f t="shared" si="26"/>
        <v>148.1422</v>
      </c>
      <c r="K125" s="66">
        <f t="shared" ref="K125:P126" si="36">+K103+K105+K107+K109+K111+K113+K115+K117+K119+K121+K123</f>
        <v>3.9913000000000003</v>
      </c>
      <c r="L125" s="15">
        <f t="shared" si="36"/>
        <v>3.5065999999999997</v>
      </c>
      <c r="M125" s="53">
        <f t="shared" si="36"/>
        <v>8.2439999999999998</v>
      </c>
      <c r="N125" s="53">
        <f t="shared" si="36"/>
        <v>3.6412000000000004</v>
      </c>
      <c r="O125" s="53">
        <f t="shared" si="36"/>
        <v>0.72499999999999998</v>
      </c>
      <c r="P125" s="53">
        <f t="shared" si="36"/>
        <v>0.34149999999999997</v>
      </c>
      <c r="Q125" s="16">
        <f t="shared" si="27"/>
        <v>190.96029999999996</v>
      </c>
      <c r="R125" s="25"/>
    </row>
    <row r="126" spans="1:18">
      <c r="A126" s="24"/>
      <c r="B126" s="400"/>
      <c r="C126" s="36" t="s">
        <v>13</v>
      </c>
      <c r="D126" s="90">
        <f t="shared" si="33"/>
        <v>8909.4129314756192</v>
      </c>
      <c r="E126" s="123">
        <f t="shared" si="34"/>
        <v>2797.567</v>
      </c>
      <c r="F126" s="391">
        <f t="shared" si="25"/>
        <v>11706.97993147562</v>
      </c>
      <c r="G126" s="32">
        <f t="shared" si="35"/>
        <v>5184.9859999999999</v>
      </c>
      <c r="H126" s="19">
        <f t="shared" si="35"/>
        <v>74653.159</v>
      </c>
      <c r="I126" s="32"/>
      <c r="J126" s="391">
        <f t="shared" si="26"/>
        <v>74653.159</v>
      </c>
      <c r="K126" s="32">
        <f t="shared" si="36"/>
        <v>1399.087</v>
      </c>
      <c r="L126" s="20">
        <f t="shared" si="36"/>
        <v>2118.0239999999999</v>
      </c>
      <c r="M126" s="123">
        <f t="shared" si="36"/>
        <v>11165.012000000001</v>
      </c>
      <c r="N126" s="123">
        <f t="shared" si="36"/>
        <v>1978.867</v>
      </c>
      <c r="O126" s="123">
        <f t="shared" si="36"/>
        <v>350.608</v>
      </c>
      <c r="P126" s="123">
        <f t="shared" si="36"/>
        <v>370.28500000000003</v>
      </c>
      <c r="Q126" s="21">
        <f t="shared" si="27"/>
        <v>108927.00793147561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75"/>
      <c r="E127" s="91"/>
      <c r="F127" s="390">
        <f t="shared" si="25"/>
        <v>0</v>
      </c>
      <c r="G127" s="167">
        <v>0</v>
      </c>
      <c r="H127" s="206"/>
      <c r="I127" s="169"/>
      <c r="J127" s="390">
        <f t="shared" si="26"/>
        <v>0</v>
      </c>
      <c r="K127" s="167"/>
      <c r="L127" s="15"/>
      <c r="M127" s="53"/>
      <c r="N127" s="53"/>
      <c r="O127" s="53"/>
      <c r="P127" s="53"/>
      <c r="Q127" s="16">
        <f t="shared" si="27"/>
        <v>0</v>
      </c>
      <c r="R127" s="25"/>
    </row>
    <row r="128" spans="1:18">
      <c r="A128" s="12" t="s">
        <v>0</v>
      </c>
      <c r="B128" s="397"/>
      <c r="C128" s="36" t="s">
        <v>13</v>
      </c>
      <c r="D128" s="76"/>
      <c r="E128" s="92"/>
      <c r="F128" s="391">
        <f t="shared" si="25"/>
        <v>0</v>
      </c>
      <c r="G128" s="164">
        <v>3.948</v>
      </c>
      <c r="H128" s="207"/>
      <c r="I128" s="170"/>
      <c r="J128" s="391">
        <f t="shared" si="26"/>
        <v>0</v>
      </c>
      <c r="K128" s="164"/>
      <c r="L128" s="20"/>
      <c r="M128" s="123"/>
      <c r="N128" s="123"/>
      <c r="O128" s="123"/>
      <c r="P128" s="123"/>
      <c r="Q128" s="21">
        <f t="shared" si="27"/>
        <v>3.948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75"/>
      <c r="E129" s="91"/>
      <c r="F129" s="390">
        <f t="shared" si="25"/>
        <v>0</v>
      </c>
      <c r="G129" s="167">
        <v>33.1053</v>
      </c>
      <c r="H129" s="206"/>
      <c r="I129" s="169"/>
      <c r="J129" s="390">
        <f t="shared" si="26"/>
        <v>0</v>
      </c>
      <c r="K129" s="167"/>
      <c r="L129" s="15">
        <v>2.6269999999999998</v>
      </c>
      <c r="M129" s="53"/>
      <c r="N129" s="53"/>
      <c r="O129" s="53"/>
      <c r="P129" s="53">
        <v>0.25</v>
      </c>
      <c r="Q129" s="16">
        <f t="shared" si="27"/>
        <v>35.982300000000002</v>
      </c>
      <c r="R129" s="25"/>
    </row>
    <row r="130" spans="1:18">
      <c r="A130" s="17"/>
      <c r="B130" s="397"/>
      <c r="C130" s="36" t="s">
        <v>13</v>
      </c>
      <c r="D130" s="76"/>
      <c r="E130" s="92"/>
      <c r="F130" s="391">
        <f t="shared" si="25"/>
        <v>0</v>
      </c>
      <c r="G130" s="164">
        <v>7730.3919999999998</v>
      </c>
      <c r="H130" s="207"/>
      <c r="I130" s="170"/>
      <c r="J130" s="391">
        <f t="shared" si="26"/>
        <v>0</v>
      </c>
      <c r="K130" s="164"/>
      <c r="L130" s="20">
        <v>204.66800000000001</v>
      </c>
      <c r="M130" s="123"/>
      <c r="N130" s="123"/>
      <c r="O130" s="123"/>
      <c r="P130" s="123">
        <v>20</v>
      </c>
      <c r="Q130" s="387">
        <f t="shared" si="27"/>
        <v>7955.0599999999995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83">
        <v>0.23549999999999999</v>
      </c>
      <c r="E131" s="129">
        <v>0.10199999999999999</v>
      </c>
      <c r="F131" s="392">
        <f t="shared" ref="F131:F139" si="37">SUM(D131:E131)</f>
        <v>0.33749999999999997</v>
      </c>
      <c r="G131" s="184">
        <v>0.55710000000000004</v>
      </c>
      <c r="H131" s="463">
        <v>7.1959999999999997</v>
      </c>
      <c r="I131" s="186"/>
      <c r="J131" s="392">
        <f t="shared" ref="J131:J139" si="38">SUM(H131:I131)</f>
        <v>7.1959999999999997</v>
      </c>
      <c r="K131" s="184"/>
      <c r="L131" s="43">
        <v>50.358199999999997</v>
      </c>
      <c r="M131" s="50"/>
      <c r="N131" s="50"/>
      <c r="O131" s="50"/>
      <c r="P131" s="50"/>
      <c r="Q131" s="16">
        <f t="shared" si="27"/>
        <v>58.448799999999999</v>
      </c>
      <c r="R131" s="25"/>
    </row>
    <row r="132" spans="1:18">
      <c r="A132" s="17"/>
      <c r="B132" s="22" t="s">
        <v>91</v>
      </c>
      <c r="C132" s="34" t="s">
        <v>92</v>
      </c>
      <c r="D132" s="275"/>
      <c r="E132" s="273"/>
      <c r="F132" s="393">
        <f t="shared" si="37"/>
        <v>0</v>
      </c>
      <c r="G132" s="341"/>
      <c r="H132" s="464"/>
      <c r="I132" s="169"/>
      <c r="J132" s="393">
        <f t="shared" si="38"/>
        <v>0</v>
      </c>
      <c r="K132" s="341"/>
      <c r="L132" s="374"/>
      <c r="M132" s="379"/>
      <c r="N132" s="384"/>
      <c r="O132" s="376"/>
      <c r="P132" s="384"/>
      <c r="Q132" s="16">
        <f t="shared" si="27"/>
        <v>0</v>
      </c>
      <c r="R132" s="25"/>
    </row>
    <row r="133" spans="1:18">
      <c r="A133" s="17" t="s">
        <v>18</v>
      </c>
      <c r="B133" s="20"/>
      <c r="C133" s="36" t="s">
        <v>13</v>
      </c>
      <c r="D133" s="76">
        <v>173.95354454510903</v>
      </c>
      <c r="E133" s="92">
        <v>58.223999999999997</v>
      </c>
      <c r="F133" s="394">
        <f t="shared" si="37"/>
        <v>232.17754454510901</v>
      </c>
      <c r="G133" s="164">
        <v>935.93299999999999</v>
      </c>
      <c r="H133" s="431">
        <v>4032.3049999999998</v>
      </c>
      <c r="I133" s="170"/>
      <c r="J133" s="394">
        <f t="shared" si="38"/>
        <v>4032.3049999999998</v>
      </c>
      <c r="K133" s="190"/>
      <c r="L133" s="19">
        <v>7818.6139999999996</v>
      </c>
      <c r="M133" s="123"/>
      <c r="N133" s="123"/>
      <c r="O133" s="123"/>
      <c r="P133" s="123"/>
      <c r="Q133" s="387">
        <f t="shared" si="27"/>
        <v>13019.029544545108</v>
      </c>
      <c r="R133" s="25"/>
    </row>
    <row r="134" spans="1:18">
      <c r="A134" s="25"/>
      <c r="B134" s="45" t="s">
        <v>0</v>
      </c>
      <c r="C134" s="42" t="s">
        <v>11</v>
      </c>
      <c r="D134" s="15">
        <f>+D127+D129+D131</f>
        <v>0.23549999999999999</v>
      </c>
      <c r="E134" s="53">
        <f>+E127+E129+E131</f>
        <v>0.10199999999999999</v>
      </c>
      <c r="F134" s="392">
        <f t="shared" si="37"/>
        <v>0.33749999999999997</v>
      </c>
      <c r="G134" s="66">
        <f t="shared" ref="G134" si="39">G127+G129+G131</f>
        <v>33.662399999999998</v>
      </c>
      <c r="H134" s="23">
        <f t="shared" ref="H134" si="40">+H127+H129+H131</f>
        <v>7.1959999999999997</v>
      </c>
      <c r="I134" s="11"/>
      <c r="J134" s="392">
        <f t="shared" si="38"/>
        <v>7.1959999999999997</v>
      </c>
      <c r="K134" s="66"/>
      <c r="L134" s="43">
        <f t="shared" ref="L134" si="41">+L127+L129+L131</f>
        <v>52.985199999999999</v>
      </c>
      <c r="M134" s="380"/>
      <c r="N134" s="50"/>
      <c r="O134" s="50"/>
      <c r="P134" s="50">
        <f>P127+P129+P131</f>
        <v>0.25</v>
      </c>
      <c r="Q134" s="16">
        <f t="shared" si="27"/>
        <v>94.431099999999986</v>
      </c>
      <c r="R134" s="25"/>
    </row>
    <row r="135" spans="1:18">
      <c r="A135" s="25"/>
      <c r="B135" s="46" t="s">
        <v>19</v>
      </c>
      <c r="C135" s="34" t="s">
        <v>92</v>
      </c>
      <c r="D135" s="15"/>
      <c r="E135" s="53"/>
      <c r="F135" s="393">
        <f t="shared" si="37"/>
        <v>0</v>
      </c>
      <c r="G135" s="66"/>
      <c r="H135" s="23"/>
      <c r="I135" s="66"/>
      <c r="J135" s="393">
        <f t="shared" si="38"/>
        <v>0</v>
      </c>
      <c r="K135" s="66"/>
      <c r="L135" s="372"/>
      <c r="M135" s="381"/>
      <c r="N135" s="376"/>
      <c r="O135" s="376"/>
      <c r="P135" s="376"/>
      <c r="Q135" s="16">
        <f t="shared" si="27"/>
        <v>0</v>
      </c>
      <c r="R135" s="25"/>
    </row>
    <row r="136" spans="1:18">
      <c r="A136" s="24"/>
      <c r="B136" s="20"/>
      <c r="C136" s="36" t="s">
        <v>13</v>
      </c>
      <c r="D136" s="20">
        <f t="shared" ref="D136" si="42">+D128+D130+D133</f>
        <v>173.95354454510903</v>
      </c>
      <c r="E136" s="301">
        <f>+E128+E130+E133</f>
        <v>58.223999999999997</v>
      </c>
      <c r="F136" s="394">
        <f t="shared" si="37"/>
        <v>232.17754454510901</v>
      </c>
      <c r="G136" s="32">
        <f t="shared" ref="G136" si="43">G128+G130+G133</f>
        <v>8670.273000000001</v>
      </c>
      <c r="H136" s="44">
        <f t="shared" ref="H136" si="44">+H128+H130+H133</f>
        <v>4032.3049999999998</v>
      </c>
      <c r="I136" s="32"/>
      <c r="J136" s="394">
        <f t="shared" si="38"/>
        <v>4032.3049999999998</v>
      </c>
      <c r="K136" s="352"/>
      <c r="L136" s="20">
        <f t="shared" ref="L136" si="45">+L128+L130+L133</f>
        <v>8023.2819999999992</v>
      </c>
      <c r="M136" s="202"/>
      <c r="N136" s="123"/>
      <c r="O136" s="123"/>
      <c r="P136" s="123">
        <f>+P128+P130+P133</f>
        <v>20</v>
      </c>
      <c r="Q136" s="387">
        <f t="shared" si="27"/>
        <v>20978.03754454511</v>
      </c>
      <c r="R136" s="25"/>
    </row>
    <row r="137" spans="1:18">
      <c r="A137" s="47"/>
      <c r="B137" s="48" t="s">
        <v>0</v>
      </c>
      <c r="C137" s="49" t="s">
        <v>11</v>
      </c>
      <c r="D137" s="276">
        <f t="shared" ref="D137:E137" si="46">D134+D125+D101</f>
        <v>185.46547999999999</v>
      </c>
      <c r="E137" s="302">
        <f t="shared" si="46"/>
        <v>214.73429999999999</v>
      </c>
      <c r="F137" s="392">
        <f t="shared" si="37"/>
        <v>400.19977999999998</v>
      </c>
      <c r="G137" s="342">
        <f t="shared" ref="G137:H137" si="47">G134+G125+G101</f>
        <v>739.02519999999981</v>
      </c>
      <c r="H137" s="465">
        <f t="shared" si="47"/>
        <v>3078.1307000000002</v>
      </c>
      <c r="I137" s="80"/>
      <c r="J137" s="392">
        <f t="shared" si="38"/>
        <v>3078.1307000000002</v>
      </c>
      <c r="K137" s="354">
        <f t="shared" ref="K137:L137" si="48">K134+K125+K101</f>
        <v>335.02719999999999</v>
      </c>
      <c r="L137" s="53">
        <f t="shared" si="48"/>
        <v>129.89715000000001</v>
      </c>
      <c r="M137" s="380">
        <f>M134+M125+M101</f>
        <v>8.563699999999999</v>
      </c>
      <c r="N137" s="53">
        <f>N101+N125+N134</f>
        <v>17.237500000000001</v>
      </c>
      <c r="O137" s="50">
        <f t="shared" ref="O137:P137" si="49">O134+O125+O101</f>
        <v>3.6709000000000005</v>
      </c>
      <c r="P137" s="50">
        <f t="shared" si="49"/>
        <v>21.885100000000001</v>
      </c>
      <c r="Q137" s="16">
        <f t="shared" si="27"/>
        <v>4733.6372299999994</v>
      </c>
      <c r="R137" s="25"/>
    </row>
    <row r="138" spans="1:18">
      <c r="A138" s="47"/>
      <c r="B138" s="51" t="s">
        <v>93</v>
      </c>
      <c r="C138" s="52" t="s">
        <v>92</v>
      </c>
      <c r="D138" s="77"/>
      <c r="E138" s="89"/>
      <c r="F138" s="393">
        <f t="shared" si="37"/>
        <v>0</v>
      </c>
      <c r="G138" s="172"/>
      <c r="H138" s="466"/>
      <c r="I138" s="187"/>
      <c r="J138" s="393">
        <f t="shared" si="38"/>
        <v>0</v>
      </c>
      <c r="K138" s="172"/>
      <c r="L138" s="53"/>
      <c r="M138" s="201"/>
      <c r="N138" s="53"/>
      <c r="O138" s="376"/>
      <c r="P138" s="376"/>
      <c r="Q138" s="16">
        <f t="shared" ref="Q138:Q139" si="50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84">
        <f t="shared" ref="D139:E139" si="51">D136+D126+D102</f>
        <v>125158.77100000001</v>
      </c>
      <c r="E139" s="130">
        <f t="shared" si="51"/>
        <v>147845.59699999998</v>
      </c>
      <c r="F139" s="395">
        <f t="shared" si="37"/>
        <v>273004.36800000002</v>
      </c>
      <c r="G139" s="173">
        <f t="shared" ref="G139:H139" si="52">G136+G126+G102</f>
        <v>316734.01600000006</v>
      </c>
      <c r="H139" s="467">
        <f t="shared" si="52"/>
        <v>375514.02499999997</v>
      </c>
      <c r="I139" s="81"/>
      <c r="J139" s="395">
        <f t="shared" si="38"/>
        <v>375514.02499999997</v>
      </c>
      <c r="K139" s="192">
        <f t="shared" ref="K139:M139" si="53">K136+K126+K102</f>
        <v>24872.281999999999</v>
      </c>
      <c r="L139" s="57">
        <f t="shared" si="53"/>
        <v>29204.974999999999</v>
      </c>
      <c r="M139" s="203">
        <f t="shared" si="53"/>
        <v>11238.359</v>
      </c>
      <c r="N139" s="57">
        <f>N102+N126+N136</f>
        <v>7235.9560000000001</v>
      </c>
      <c r="O139" s="57">
        <f t="shared" ref="O139:P139" si="54">O136+O126+O102</f>
        <v>1769.701</v>
      </c>
      <c r="P139" s="57">
        <f t="shared" si="54"/>
        <v>6004.985999999999</v>
      </c>
      <c r="Q139" s="29">
        <f t="shared" si="50"/>
        <v>1045578.6680000001</v>
      </c>
      <c r="R139" s="25"/>
    </row>
    <row r="140" spans="1:18">
      <c r="O140" s="70"/>
      <c r="Q140" s="388" t="s">
        <v>94</v>
      </c>
    </row>
    <row r="141" spans="1:18">
      <c r="O141" s="70"/>
    </row>
    <row r="142" spans="1:18">
      <c r="G142" s="11"/>
      <c r="L142" s="373"/>
      <c r="M142" s="70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105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75"/>
      <c r="E4" s="336"/>
      <c r="F4" s="271">
        <f>SUM(D4:E4)</f>
        <v>0</v>
      </c>
      <c r="G4" s="428">
        <v>8.0000000000000002E-3</v>
      </c>
      <c r="H4" s="40">
        <v>47.1492</v>
      </c>
      <c r="I4" s="169"/>
      <c r="J4" s="271">
        <f>SUM(H4:I4)</f>
        <v>47.1492</v>
      </c>
      <c r="K4" s="40">
        <v>36.177</v>
      </c>
      <c r="L4" s="53"/>
      <c r="M4" s="53"/>
      <c r="N4" s="53"/>
      <c r="O4" s="53"/>
      <c r="P4" s="53"/>
      <c r="Q4" s="16">
        <f>SUM(F4:G4,J4:P4)</f>
        <v>83.33420000000001</v>
      </c>
      <c r="R4" s="11"/>
    </row>
    <row r="5" spans="1:18">
      <c r="A5" s="17" t="s">
        <v>12</v>
      </c>
      <c r="B5" s="397"/>
      <c r="C5" s="18" t="s">
        <v>13</v>
      </c>
      <c r="D5" s="76"/>
      <c r="E5" s="337"/>
      <c r="F5" s="37">
        <f>SUM(D5:E5)</f>
        <v>0</v>
      </c>
      <c r="G5" s="429">
        <v>2.6040000000000001</v>
      </c>
      <c r="H5" s="41">
        <v>2542.7620000000002</v>
      </c>
      <c r="I5" s="170"/>
      <c r="J5" s="37">
        <f>SUM(H5:I5)</f>
        <v>2542.7620000000002</v>
      </c>
      <c r="K5" s="231">
        <v>1715.211</v>
      </c>
      <c r="L5" s="123"/>
      <c r="M5" s="123"/>
      <c r="N5" s="123"/>
      <c r="O5" s="123"/>
      <c r="P5" s="123"/>
      <c r="Q5" s="21">
        <f>SUM(F5:G5,J5:P5)</f>
        <v>4260.5770000000002</v>
      </c>
      <c r="R5" s="11"/>
    </row>
    <row r="6" spans="1:18">
      <c r="A6" s="17" t="s">
        <v>14</v>
      </c>
      <c r="B6" s="22" t="s">
        <v>15</v>
      </c>
      <c r="C6" s="13" t="s">
        <v>11</v>
      </c>
      <c r="D6" s="75"/>
      <c r="E6" s="336">
        <v>0.52800000000000002</v>
      </c>
      <c r="F6" s="35">
        <f t="shared" ref="F6:F67" si="0">SUM(D6:E6)</f>
        <v>0.52800000000000002</v>
      </c>
      <c r="G6" s="428"/>
      <c r="H6" s="40">
        <v>0.11899999999999999</v>
      </c>
      <c r="I6" s="169"/>
      <c r="J6" s="35">
        <f t="shared" ref="J6:J67" si="1">SUM(H6:I6)</f>
        <v>0.11899999999999999</v>
      </c>
      <c r="K6" s="40">
        <v>1.4550000000000001</v>
      </c>
      <c r="L6" s="53"/>
      <c r="M6" s="53"/>
      <c r="N6" s="53"/>
      <c r="O6" s="53"/>
      <c r="P6" s="53"/>
      <c r="Q6" s="16">
        <f t="shared" ref="Q6:Q67" si="2">SUM(F6:G6,J6:P6)</f>
        <v>2.1020000000000003</v>
      </c>
      <c r="R6" s="11"/>
    </row>
    <row r="7" spans="1:18">
      <c r="A7" s="17" t="s">
        <v>16</v>
      </c>
      <c r="B7" s="18" t="s">
        <v>17</v>
      </c>
      <c r="C7" s="18" t="s">
        <v>13</v>
      </c>
      <c r="D7" s="76"/>
      <c r="E7" s="337">
        <v>198.03299999999999</v>
      </c>
      <c r="F7" s="37">
        <f t="shared" si="0"/>
        <v>198.03299999999999</v>
      </c>
      <c r="G7" s="429"/>
      <c r="H7" s="41">
        <v>2.4990000000000001</v>
      </c>
      <c r="I7" s="170"/>
      <c r="J7" s="37">
        <f t="shared" si="1"/>
        <v>2.4990000000000001</v>
      </c>
      <c r="K7" s="41">
        <v>170.786</v>
      </c>
      <c r="L7" s="123"/>
      <c r="M7" s="123"/>
      <c r="N7" s="123"/>
      <c r="O7" s="123"/>
      <c r="P7" s="123"/>
      <c r="Q7" s="21">
        <f t="shared" si="2"/>
        <v>371.31799999999998</v>
      </c>
      <c r="R7" s="11"/>
    </row>
    <row r="8" spans="1:18">
      <c r="A8" s="17" t="s">
        <v>18</v>
      </c>
      <c r="B8" s="399" t="s">
        <v>19</v>
      </c>
      <c r="C8" s="13" t="s">
        <v>11</v>
      </c>
      <c r="D8" s="85"/>
      <c r="E8" s="23">
        <f t="shared" ref="E8:E9" si="3">+E4+E6</f>
        <v>0.52800000000000002</v>
      </c>
      <c r="F8" s="35">
        <f>SUM(D8:E8)</f>
        <v>0.52800000000000002</v>
      </c>
      <c r="G8" s="15">
        <f t="shared" ref="G8:H9" si="4">+G4+G6</f>
        <v>8.0000000000000002E-3</v>
      </c>
      <c r="H8" s="23">
        <f t="shared" si="4"/>
        <v>47.2682</v>
      </c>
      <c r="I8" s="66"/>
      <c r="J8" s="35">
        <f>SUM(H8:I8)</f>
        <v>47.2682</v>
      </c>
      <c r="K8" s="23">
        <f t="shared" ref="K8:K9" si="5">+K4+K6</f>
        <v>37.631999999999998</v>
      </c>
      <c r="L8" s="53"/>
      <c r="M8" s="53"/>
      <c r="N8" s="53"/>
      <c r="O8" s="53"/>
      <c r="P8" s="53"/>
      <c r="Q8" s="16">
        <f t="shared" si="2"/>
        <v>85.436199999999999</v>
      </c>
      <c r="R8" s="11"/>
    </row>
    <row r="9" spans="1:18">
      <c r="A9" s="24"/>
      <c r="B9" s="400"/>
      <c r="C9" s="18" t="s">
        <v>13</v>
      </c>
      <c r="D9" s="86"/>
      <c r="E9" s="19">
        <f t="shared" si="3"/>
        <v>198.03299999999999</v>
      </c>
      <c r="F9" s="37">
        <f t="shared" si="0"/>
        <v>198.03299999999999</v>
      </c>
      <c r="G9" s="20">
        <f t="shared" si="4"/>
        <v>2.6040000000000001</v>
      </c>
      <c r="H9" s="19">
        <f t="shared" si="4"/>
        <v>2545.261</v>
      </c>
      <c r="I9" s="32"/>
      <c r="J9" s="37">
        <f t="shared" si="1"/>
        <v>2545.261</v>
      </c>
      <c r="K9" s="19">
        <f t="shared" si="5"/>
        <v>1885.9970000000001</v>
      </c>
      <c r="L9" s="123"/>
      <c r="M9" s="123"/>
      <c r="N9" s="123"/>
      <c r="O9" s="123"/>
      <c r="P9" s="123"/>
      <c r="Q9" s="21">
        <f t="shared" si="2"/>
        <v>4631.8950000000004</v>
      </c>
      <c r="R9" s="11"/>
    </row>
    <row r="10" spans="1:18">
      <c r="A10" s="401" t="s">
        <v>20</v>
      </c>
      <c r="B10" s="402"/>
      <c r="C10" s="13" t="s">
        <v>11</v>
      </c>
      <c r="D10" s="75">
        <v>1.3895</v>
      </c>
      <c r="E10" s="336"/>
      <c r="F10" s="35">
        <f t="shared" si="0"/>
        <v>1.3895</v>
      </c>
      <c r="G10" s="428">
        <v>0.39860000000000001</v>
      </c>
      <c r="H10" s="40"/>
      <c r="I10" s="169"/>
      <c r="J10" s="35">
        <f t="shared" si="1"/>
        <v>0</v>
      </c>
      <c r="K10" s="40"/>
      <c r="L10" s="53"/>
      <c r="M10" s="53"/>
      <c r="N10" s="53"/>
      <c r="O10" s="53"/>
      <c r="P10" s="53"/>
      <c r="Q10" s="16">
        <f t="shared" si="2"/>
        <v>1.7881</v>
      </c>
      <c r="R10" s="11"/>
    </row>
    <row r="11" spans="1:18">
      <c r="A11" s="403"/>
      <c r="B11" s="404"/>
      <c r="C11" s="18" t="s">
        <v>13</v>
      </c>
      <c r="D11" s="76">
        <v>376.87657609799078</v>
      </c>
      <c r="E11" s="337"/>
      <c r="F11" s="37">
        <f t="shared" si="0"/>
        <v>376.87657609799078</v>
      </c>
      <c r="G11" s="429">
        <v>123.622</v>
      </c>
      <c r="H11" s="41"/>
      <c r="I11" s="170"/>
      <c r="J11" s="37">
        <f t="shared" si="1"/>
        <v>0</v>
      </c>
      <c r="K11" s="41"/>
      <c r="L11" s="123"/>
      <c r="M11" s="123"/>
      <c r="N11" s="123"/>
      <c r="O11" s="123"/>
      <c r="P11" s="123"/>
      <c r="Q11" s="21">
        <f t="shared" si="2"/>
        <v>500.49857609799079</v>
      </c>
      <c r="R11" s="11"/>
    </row>
    <row r="12" spans="1:18">
      <c r="A12" s="25"/>
      <c r="B12" s="396" t="s">
        <v>21</v>
      </c>
      <c r="C12" s="13" t="s">
        <v>11</v>
      </c>
      <c r="D12" s="75">
        <v>4.4951999999999996</v>
      </c>
      <c r="E12" s="336">
        <v>4.8792999999999997</v>
      </c>
      <c r="F12" s="35">
        <f t="shared" si="0"/>
        <v>9.3744999999999994</v>
      </c>
      <c r="G12" s="428">
        <v>1.2330000000000001</v>
      </c>
      <c r="H12" s="40"/>
      <c r="I12" s="169"/>
      <c r="J12" s="35">
        <f t="shared" si="1"/>
        <v>0</v>
      </c>
      <c r="K12" s="40"/>
      <c r="L12" s="53">
        <v>0.1197</v>
      </c>
      <c r="M12" s="53"/>
      <c r="N12" s="53"/>
      <c r="O12" s="53"/>
      <c r="P12" s="53"/>
      <c r="Q12" s="16">
        <f t="shared" si="2"/>
        <v>10.7272</v>
      </c>
      <c r="R12" s="11"/>
    </row>
    <row r="13" spans="1:18">
      <c r="A13" s="12" t="s">
        <v>0</v>
      </c>
      <c r="B13" s="397"/>
      <c r="C13" s="18" t="s">
        <v>13</v>
      </c>
      <c r="D13" s="76">
        <v>11568.261835834959</v>
      </c>
      <c r="E13" s="337">
        <v>18506.292000000001</v>
      </c>
      <c r="F13" s="37">
        <f t="shared" si="0"/>
        <v>30074.553835834959</v>
      </c>
      <c r="G13" s="429">
        <v>2667.1750000000002</v>
      </c>
      <c r="H13" s="41"/>
      <c r="I13" s="170"/>
      <c r="J13" s="37">
        <f t="shared" si="1"/>
        <v>0</v>
      </c>
      <c r="K13" s="41"/>
      <c r="L13" s="123">
        <v>340.31599999999997</v>
      </c>
      <c r="M13" s="123"/>
      <c r="N13" s="123"/>
      <c r="O13" s="123"/>
      <c r="P13" s="301"/>
      <c r="Q13" s="21">
        <f t="shared" si="2"/>
        <v>33082.04483583496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75">
        <v>6.6105999999999998</v>
      </c>
      <c r="E14" s="336"/>
      <c r="F14" s="35">
        <f t="shared" si="0"/>
        <v>6.6105999999999998</v>
      </c>
      <c r="G14" s="428">
        <v>2.3400000000000001E-2</v>
      </c>
      <c r="H14" s="40"/>
      <c r="I14" s="169"/>
      <c r="J14" s="35">
        <f t="shared" si="1"/>
        <v>0</v>
      </c>
      <c r="K14" s="40"/>
      <c r="L14" s="53"/>
      <c r="M14" s="53"/>
      <c r="N14" s="53"/>
      <c r="O14" s="53"/>
      <c r="P14" s="53"/>
      <c r="Q14" s="16">
        <f t="shared" si="2"/>
        <v>6.6339999999999995</v>
      </c>
      <c r="R14" s="11"/>
    </row>
    <row r="15" spans="1:18">
      <c r="A15" s="17" t="s">
        <v>0</v>
      </c>
      <c r="B15" s="397"/>
      <c r="C15" s="18" t="s">
        <v>13</v>
      </c>
      <c r="D15" s="76">
        <v>3398.4957862159054</v>
      </c>
      <c r="E15" s="337"/>
      <c r="F15" s="37">
        <f t="shared" si="0"/>
        <v>3398.4957862159054</v>
      </c>
      <c r="G15" s="429">
        <v>31.231000000000002</v>
      </c>
      <c r="H15" s="41"/>
      <c r="I15" s="170"/>
      <c r="J15" s="37">
        <f t="shared" si="1"/>
        <v>0</v>
      </c>
      <c r="K15" s="41"/>
      <c r="L15" s="123"/>
      <c r="M15" s="123"/>
      <c r="N15" s="123"/>
      <c r="O15" s="123"/>
      <c r="P15" s="123"/>
      <c r="Q15" s="21">
        <f t="shared" si="2"/>
        <v>3429.7267862159056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75">
        <v>39.813800000000001</v>
      </c>
      <c r="E16" s="336">
        <v>50.777000000000001</v>
      </c>
      <c r="F16" s="35">
        <f t="shared" si="0"/>
        <v>90.590800000000002</v>
      </c>
      <c r="G16" s="428">
        <v>38.463900000000002</v>
      </c>
      <c r="H16" s="40"/>
      <c r="I16" s="169"/>
      <c r="J16" s="35">
        <f t="shared" si="1"/>
        <v>0</v>
      </c>
      <c r="K16" s="40"/>
      <c r="L16" s="53">
        <v>0.19375000000000001</v>
      </c>
      <c r="M16" s="53"/>
      <c r="N16" s="53"/>
      <c r="O16" s="53"/>
      <c r="P16" s="53"/>
      <c r="Q16" s="16">
        <f t="shared" si="2"/>
        <v>129.24844999999999</v>
      </c>
      <c r="R16" s="11"/>
    </row>
    <row r="17" spans="1:18">
      <c r="A17" s="17"/>
      <c r="B17" s="397"/>
      <c r="C17" s="18" t="s">
        <v>13</v>
      </c>
      <c r="D17" s="76">
        <v>53090.087619819838</v>
      </c>
      <c r="E17" s="337">
        <v>65172.184000000001</v>
      </c>
      <c r="F17" s="37">
        <f t="shared" si="0"/>
        <v>118262.27161981983</v>
      </c>
      <c r="G17" s="429">
        <v>53244.394999999997</v>
      </c>
      <c r="H17" s="41"/>
      <c r="I17" s="170"/>
      <c r="J17" s="37">
        <f t="shared" si="1"/>
        <v>0</v>
      </c>
      <c r="K17" s="41"/>
      <c r="L17" s="123">
        <v>332.03699999999998</v>
      </c>
      <c r="M17" s="123"/>
      <c r="N17" s="123"/>
      <c r="O17" s="123"/>
      <c r="P17" s="123"/>
      <c r="Q17" s="21">
        <f t="shared" si="2"/>
        <v>171838.70361981983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75">
        <v>9.5850000000000009</v>
      </c>
      <c r="E18" s="336">
        <v>25.138200000000001</v>
      </c>
      <c r="F18" s="35">
        <f t="shared" si="0"/>
        <v>34.723200000000006</v>
      </c>
      <c r="G18" s="428">
        <v>3.4222999999999999</v>
      </c>
      <c r="H18" s="40"/>
      <c r="I18" s="169"/>
      <c r="J18" s="35">
        <f t="shared" si="1"/>
        <v>0</v>
      </c>
      <c r="K18" s="40"/>
      <c r="L18" s="53"/>
      <c r="M18" s="53"/>
      <c r="N18" s="53"/>
      <c r="O18" s="53"/>
      <c r="P18" s="53"/>
      <c r="Q18" s="16">
        <f t="shared" si="2"/>
        <v>38.145500000000006</v>
      </c>
      <c r="R18" s="11"/>
    </row>
    <row r="19" spans="1:18">
      <c r="A19" s="17"/>
      <c r="B19" s="18" t="s">
        <v>28</v>
      </c>
      <c r="C19" s="18" t="s">
        <v>13</v>
      </c>
      <c r="D19" s="76">
        <v>10006.884220565435</v>
      </c>
      <c r="E19" s="337">
        <v>21793.169000000002</v>
      </c>
      <c r="F19" s="37">
        <f t="shared" si="0"/>
        <v>31800.053220565438</v>
      </c>
      <c r="G19" s="429">
        <v>5005.2330000000002</v>
      </c>
      <c r="H19" s="41"/>
      <c r="I19" s="170"/>
      <c r="J19" s="37">
        <f t="shared" si="1"/>
        <v>0</v>
      </c>
      <c r="K19" s="41"/>
      <c r="L19" s="123"/>
      <c r="M19" s="123"/>
      <c r="N19" s="123"/>
      <c r="O19" s="123"/>
      <c r="P19" s="123"/>
      <c r="Q19" s="21">
        <f t="shared" si="2"/>
        <v>36805.286220565438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75">
        <v>129.9366</v>
      </c>
      <c r="E20" s="336">
        <v>110.6596</v>
      </c>
      <c r="F20" s="35">
        <f t="shared" si="0"/>
        <v>240.59620000000001</v>
      </c>
      <c r="G20" s="428">
        <v>13.664999999999999</v>
      </c>
      <c r="H20" s="40"/>
      <c r="I20" s="169"/>
      <c r="J20" s="35">
        <f t="shared" si="1"/>
        <v>0</v>
      </c>
      <c r="K20" s="40"/>
      <c r="L20" s="53"/>
      <c r="M20" s="53"/>
      <c r="N20" s="53"/>
      <c r="O20" s="53"/>
      <c r="P20" s="53"/>
      <c r="Q20" s="16">
        <f t="shared" si="2"/>
        <v>254.2612</v>
      </c>
      <c r="R20" s="11"/>
    </row>
    <row r="21" spans="1:18">
      <c r="A21" s="25"/>
      <c r="B21" s="397"/>
      <c r="C21" s="18" t="s">
        <v>13</v>
      </c>
      <c r="D21" s="76">
        <v>65682.717062492578</v>
      </c>
      <c r="E21" s="337">
        <v>62868.332999999999</v>
      </c>
      <c r="F21" s="37">
        <f t="shared" si="0"/>
        <v>128551.05006249258</v>
      </c>
      <c r="G21" s="429">
        <v>5599.1490000000003</v>
      </c>
      <c r="H21" s="41"/>
      <c r="I21" s="170"/>
      <c r="J21" s="37">
        <f t="shared" si="1"/>
        <v>0</v>
      </c>
      <c r="K21" s="41"/>
      <c r="L21" s="123"/>
      <c r="M21" s="123"/>
      <c r="N21" s="123"/>
      <c r="O21" s="123"/>
      <c r="P21" s="123"/>
      <c r="Q21" s="21">
        <f t="shared" si="2"/>
        <v>134150.19906249258</v>
      </c>
      <c r="R21" s="11"/>
    </row>
    <row r="22" spans="1:18">
      <c r="A22" s="25"/>
      <c r="B22" s="399" t="s">
        <v>19</v>
      </c>
      <c r="C22" s="13" t="s">
        <v>11</v>
      </c>
      <c r="D22" s="77">
        <f t="shared" ref="D22:D23" si="6">D12+D14+D16+D18+D20</f>
        <v>190.44120000000001</v>
      </c>
      <c r="E22" s="23">
        <f t="shared" ref="E22:E23" si="7">+E12+E14+E16+E18+E20</f>
        <v>191.45409999999998</v>
      </c>
      <c r="F22" s="35">
        <f t="shared" si="0"/>
        <v>381.89530000000002</v>
      </c>
      <c r="G22" s="15">
        <f t="shared" ref="G22:G23" si="8">+G12+G14+G16+G18+G20</f>
        <v>56.807600000000001</v>
      </c>
      <c r="H22" s="23"/>
      <c r="I22" s="66"/>
      <c r="J22" s="35">
        <f t="shared" si="1"/>
        <v>0</v>
      </c>
      <c r="K22" s="23"/>
      <c r="L22" s="53">
        <f t="shared" ref="L22:L23" si="9">+L12+L14+L16+L18+L20</f>
        <v>0.31345000000000001</v>
      </c>
      <c r="M22" s="53"/>
      <c r="N22" s="53"/>
      <c r="O22" s="53"/>
      <c r="P22" s="53"/>
      <c r="Q22" s="16">
        <f t="shared" si="2"/>
        <v>439.01634999999999</v>
      </c>
      <c r="R22" s="11"/>
    </row>
    <row r="23" spans="1:18">
      <c r="A23" s="24"/>
      <c r="B23" s="400"/>
      <c r="C23" s="18" t="s">
        <v>13</v>
      </c>
      <c r="D23" s="78">
        <f t="shared" si="6"/>
        <v>143746.44652492873</v>
      </c>
      <c r="E23" s="19">
        <f t="shared" si="7"/>
        <v>168339.978</v>
      </c>
      <c r="F23" s="37">
        <f t="shared" si="0"/>
        <v>312086.42452492873</v>
      </c>
      <c r="G23" s="20">
        <f t="shared" si="8"/>
        <v>66547.183000000005</v>
      </c>
      <c r="H23" s="19"/>
      <c r="I23" s="32"/>
      <c r="J23" s="37">
        <f t="shared" si="1"/>
        <v>0</v>
      </c>
      <c r="K23" s="19"/>
      <c r="L23" s="123">
        <f t="shared" si="9"/>
        <v>672.35299999999995</v>
      </c>
      <c r="M23" s="123"/>
      <c r="N23" s="123"/>
      <c r="O23" s="123"/>
      <c r="P23" s="123"/>
      <c r="Q23" s="21">
        <f t="shared" si="2"/>
        <v>379305.96052492876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75">
        <v>1.4882</v>
      </c>
      <c r="E24" s="336">
        <v>0.129</v>
      </c>
      <c r="F24" s="35">
        <f t="shared" si="0"/>
        <v>1.6172</v>
      </c>
      <c r="G24" s="428">
        <v>174.04509999999999</v>
      </c>
      <c r="H24" s="40"/>
      <c r="I24" s="169"/>
      <c r="J24" s="35">
        <f t="shared" si="1"/>
        <v>0</v>
      </c>
      <c r="K24" s="40"/>
      <c r="L24" s="53">
        <v>1.0500000000000001E-2</v>
      </c>
      <c r="M24" s="53"/>
      <c r="N24" s="53"/>
      <c r="O24" s="53"/>
      <c r="P24" s="53"/>
      <c r="Q24" s="16">
        <f t="shared" si="2"/>
        <v>175.6728</v>
      </c>
      <c r="R24" s="11"/>
    </row>
    <row r="25" spans="1:18">
      <c r="A25" s="17" t="s">
        <v>31</v>
      </c>
      <c r="B25" s="397"/>
      <c r="C25" s="18" t="s">
        <v>13</v>
      </c>
      <c r="D25" s="76">
        <v>1559.4498148802688</v>
      </c>
      <c r="E25" s="337">
        <v>114.03</v>
      </c>
      <c r="F25" s="37">
        <f t="shared" si="0"/>
        <v>1673.4798148802688</v>
      </c>
      <c r="G25" s="429">
        <v>190088.00899999999</v>
      </c>
      <c r="H25" s="41"/>
      <c r="I25" s="170"/>
      <c r="J25" s="37">
        <f t="shared" si="1"/>
        <v>0</v>
      </c>
      <c r="K25" s="41"/>
      <c r="L25" s="123">
        <v>24.065999999999999</v>
      </c>
      <c r="M25" s="123"/>
      <c r="N25" s="123"/>
      <c r="O25" s="123"/>
      <c r="P25" s="123"/>
      <c r="Q25" s="21">
        <f t="shared" si="2"/>
        <v>191785.55481488025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75">
        <v>9.1416000000000004</v>
      </c>
      <c r="E26" s="336">
        <v>7.6470000000000002</v>
      </c>
      <c r="F26" s="35">
        <f t="shared" si="0"/>
        <v>16.788600000000002</v>
      </c>
      <c r="G26" s="428">
        <v>11.481199999999999</v>
      </c>
      <c r="H26" s="40"/>
      <c r="I26" s="169"/>
      <c r="J26" s="35">
        <f t="shared" si="1"/>
        <v>0</v>
      </c>
      <c r="K26" s="233"/>
      <c r="L26" s="53"/>
      <c r="M26" s="53"/>
      <c r="N26" s="53"/>
      <c r="O26" s="53"/>
      <c r="P26" s="53"/>
      <c r="Q26" s="16">
        <f t="shared" si="2"/>
        <v>28.269800000000004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76">
        <v>2894.7382344984203</v>
      </c>
      <c r="E27" s="337">
        <v>3047.3049999999998</v>
      </c>
      <c r="F27" s="37">
        <f t="shared" si="0"/>
        <v>5942.0432344984201</v>
      </c>
      <c r="G27" s="429">
        <v>8574.8919999999998</v>
      </c>
      <c r="H27" s="41"/>
      <c r="I27" s="170"/>
      <c r="J27" s="37">
        <f t="shared" si="1"/>
        <v>0</v>
      </c>
      <c r="K27" s="41"/>
      <c r="L27" s="123"/>
      <c r="M27" s="123"/>
      <c r="N27" s="123"/>
      <c r="O27" s="123"/>
      <c r="P27" s="123"/>
      <c r="Q27" s="21">
        <f t="shared" si="2"/>
        <v>14516.93523449842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77">
        <f t="shared" ref="D28:D29" si="10">D24+D26</f>
        <v>10.629799999999999</v>
      </c>
      <c r="E28" s="23">
        <f t="shared" ref="E28:E29" si="11">+E24+E26</f>
        <v>7.7759999999999998</v>
      </c>
      <c r="F28" s="35">
        <f t="shared" si="0"/>
        <v>18.405799999999999</v>
      </c>
      <c r="G28" s="15">
        <f t="shared" ref="G28:G29" si="12">+G24+G26</f>
        <v>185.52629999999999</v>
      </c>
      <c r="H28" s="23"/>
      <c r="I28" s="66"/>
      <c r="J28" s="35">
        <f t="shared" si="1"/>
        <v>0</v>
      </c>
      <c r="K28" s="23"/>
      <c r="L28" s="53">
        <f>+L24+L26</f>
        <v>1.0500000000000001E-2</v>
      </c>
      <c r="M28" s="124"/>
      <c r="N28" s="53"/>
      <c r="O28" s="53"/>
      <c r="P28" s="53"/>
      <c r="Q28" s="16">
        <f t="shared" si="2"/>
        <v>203.9426</v>
      </c>
      <c r="R28" s="11"/>
    </row>
    <row r="29" spans="1:18">
      <c r="A29" s="24"/>
      <c r="B29" s="400"/>
      <c r="C29" s="18" t="s">
        <v>13</v>
      </c>
      <c r="D29" s="78">
        <f t="shared" si="10"/>
        <v>4454.1880493786894</v>
      </c>
      <c r="E29" s="19">
        <f t="shared" si="11"/>
        <v>3161.335</v>
      </c>
      <c r="F29" s="37">
        <f t="shared" si="0"/>
        <v>7615.5230493786894</v>
      </c>
      <c r="G29" s="20">
        <f t="shared" si="12"/>
        <v>198662.90099999998</v>
      </c>
      <c r="H29" s="19"/>
      <c r="I29" s="32"/>
      <c r="J29" s="37">
        <f t="shared" si="1"/>
        <v>0</v>
      </c>
      <c r="K29" s="19"/>
      <c r="L29" s="123">
        <f>+L25+L27</f>
        <v>24.065999999999999</v>
      </c>
      <c r="M29" s="199"/>
      <c r="N29" s="123"/>
      <c r="O29" s="123"/>
      <c r="P29" s="123"/>
      <c r="Q29" s="21">
        <f t="shared" si="2"/>
        <v>206302.49004937866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75">
        <v>1.8666</v>
      </c>
      <c r="E30" s="336">
        <v>1.7263999999999999</v>
      </c>
      <c r="F30" s="35">
        <f t="shared" si="0"/>
        <v>3.593</v>
      </c>
      <c r="G30" s="428">
        <v>11.3721</v>
      </c>
      <c r="H30" s="40">
        <v>812.32500000000005</v>
      </c>
      <c r="I30" s="169"/>
      <c r="J30" s="35">
        <f t="shared" si="1"/>
        <v>812.32500000000005</v>
      </c>
      <c r="K30" s="40">
        <v>151.71420000000001</v>
      </c>
      <c r="L30" s="53">
        <v>2.3269000000000002</v>
      </c>
      <c r="M30" s="53"/>
      <c r="N30" s="53">
        <v>1.1567000000000001</v>
      </c>
      <c r="O30" s="53">
        <v>0.34160000000000001</v>
      </c>
      <c r="P30" s="53">
        <v>15.624599999999999</v>
      </c>
      <c r="Q30" s="16">
        <f t="shared" si="2"/>
        <v>998.45410000000004</v>
      </c>
      <c r="R30" s="11"/>
    </row>
    <row r="31" spans="1:18">
      <c r="A31" s="17" t="s">
        <v>36</v>
      </c>
      <c r="B31" s="397"/>
      <c r="C31" s="18" t="s">
        <v>13</v>
      </c>
      <c r="D31" s="76">
        <v>164.17593315000039</v>
      </c>
      <c r="E31" s="337">
        <v>171.64099999999999</v>
      </c>
      <c r="F31" s="37">
        <f t="shared" si="0"/>
        <v>335.81693315000041</v>
      </c>
      <c r="G31" s="429">
        <v>1069.357</v>
      </c>
      <c r="H31" s="41">
        <v>99361.606</v>
      </c>
      <c r="I31" s="170"/>
      <c r="J31" s="37">
        <f t="shared" si="1"/>
        <v>99361.606</v>
      </c>
      <c r="K31" s="41">
        <v>10778.925999999999</v>
      </c>
      <c r="L31" s="123">
        <v>481.22199999999998</v>
      </c>
      <c r="M31" s="123"/>
      <c r="N31" s="123">
        <v>51.351999999999997</v>
      </c>
      <c r="O31" s="123">
        <v>8.173</v>
      </c>
      <c r="P31" s="123">
        <v>448.36200000000002</v>
      </c>
      <c r="Q31" s="21">
        <f t="shared" si="2"/>
        <v>112534.81493314997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75">
        <v>0.55179999999999996</v>
      </c>
      <c r="E32" s="336">
        <v>3.73E-2</v>
      </c>
      <c r="F32" s="35">
        <f t="shared" si="0"/>
        <v>0.58909999999999996</v>
      </c>
      <c r="G32" s="428">
        <v>6.1400000000000003E-2</v>
      </c>
      <c r="H32" s="40">
        <v>1524.039</v>
      </c>
      <c r="I32" s="169"/>
      <c r="J32" s="35">
        <f t="shared" si="1"/>
        <v>1524.039</v>
      </c>
      <c r="K32" s="40">
        <v>373.44299999999998</v>
      </c>
      <c r="L32" s="53">
        <v>3.5000000000000003E-2</v>
      </c>
      <c r="M32" s="53"/>
      <c r="N32" s="53"/>
      <c r="O32" s="53"/>
      <c r="P32" s="53"/>
      <c r="Q32" s="16">
        <f t="shared" si="2"/>
        <v>1898.1675</v>
      </c>
      <c r="R32" s="11"/>
    </row>
    <row r="33" spans="1:18">
      <c r="A33" s="17" t="s">
        <v>38</v>
      </c>
      <c r="B33" s="397"/>
      <c r="C33" s="18" t="s">
        <v>13</v>
      </c>
      <c r="D33" s="76">
        <v>76.914615530409876</v>
      </c>
      <c r="E33" s="337">
        <v>1.605</v>
      </c>
      <c r="F33" s="37">
        <f t="shared" si="0"/>
        <v>78.51961553040988</v>
      </c>
      <c r="G33" s="429">
        <v>6.8739999999999997</v>
      </c>
      <c r="H33" s="41">
        <v>69200.27</v>
      </c>
      <c r="I33" s="170"/>
      <c r="J33" s="37">
        <f t="shared" si="1"/>
        <v>69200.27</v>
      </c>
      <c r="K33" s="41">
        <v>16977.987000000001</v>
      </c>
      <c r="L33" s="123">
        <v>8.61</v>
      </c>
      <c r="M33" s="123"/>
      <c r="N33" s="123"/>
      <c r="O33" s="123"/>
      <c r="P33" s="123"/>
      <c r="Q33" s="21">
        <f t="shared" si="2"/>
        <v>86272.260615530409</v>
      </c>
      <c r="R33" s="11"/>
    </row>
    <row r="34" spans="1:18">
      <c r="A34" s="17"/>
      <c r="B34" s="22" t="s">
        <v>15</v>
      </c>
      <c r="C34" s="13" t="s">
        <v>11</v>
      </c>
      <c r="D34" s="75"/>
      <c r="E34" s="336"/>
      <c r="F34" s="35">
        <f t="shared" si="0"/>
        <v>0</v>
      </c>
      <c r="G34" s="428"/>
      <c r="H34" s="40">
        <v>1004.008</v>
      </c>
      <c r="I34" s="169"/>
      <c r="J34" s="35">
        <f t="shared" si="1"/>
        <v>1004.008</v>
      </c>
      <c r="K34" s="40">
        <v>4.7</v>
      </c>
      <c r="L34" s="53"/>
      <c r="M34" s="53"/>
      <c r="N34" s="53">
        <v>5.6399999999999999E-2</v>
      </c>
      <c r="O34" s="53"/>
      <c r="P34" s="53"/>
      <c r="Q34" s="16">
        <f t="shared" si="2"/>
        <v>1008.7644000000001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76"/>
      <c r="E35" s="337"/>
      <c r="F35" s="37">
        <f t="shared" si="0"/>
        <v>0</v>
      </c>
      <c r="G35" s="429"/>
      <c r="H35" s="41">
        <v>61535.917000000001</v>
      </c>
      <c r="I35" s="170"/>
      <c r="J35" s="37">
        <f t="shared" si="1"/>
        <v>61535.917000000001</v>
      </c>
      <c r="K35" s="41">
        <v>179.43700000000001</v>
      </c>
      <c r="L35" s="123"/>
      <c r="M35" s="123"/>
      <c r="N35" s="123">
        <v>8.673</v>
      </c>
      <c r="O35" s="123"/>
      <c r="P35" s="301"/>
      <c r="Q35" s="21">
        <f t="shared" si="2"/>
        <v>61724.027000000002</v>
      </c>
      <c r="R35" s="11"/>
    </row>
    <row r="36" spans="1:18">
      <c r="A36" s="25"/>
      <c r="B36" s="399" t="s">
        <v>19</v>
      </c>
      <c r="C36" s="13" t="s">
        <v>11</v>
      </c>
      <c r="D36" s="77">
        <f t="shared" ref="D36:D37" si="13">D30+D32+D34</f>
        <v>2.4184000000000001</v>
      </c>
      <c r="E36" s="23">
        <f t="shared" ref="E36:E37" si="14">+E30+E32+E34</f>
        <v>1.7637</v>
      </c>
      <c r="F36" s="35">
        <f t="shared" si="0"/>
        <v>4.1821000000000002</v>
      </c>
      <c r="G36" s="15">
        <f t="shared" ref="G36:H37" si="15">+G30+G32+G34</f>
        <v>11.4335</v>
      </c>
      <c r="H36" s="23">
        <f t="shared" si="15"/>
        <v>3340.3720000000003</v>
      </c>
      <c r="I36" s="66"/>
      <c r="J36" s="35">
        <f t="shared" si="1"/>
        <v>3340.3720000000003</v>
      </c>
      <c r="K36" s="23">
        <f t="shared" ref="K36:L37" si="16">+K30+K32+K34</f>
        <v>529.85720000000003</v>
      </c>
      <c r="L36" s="53">
        <f t="shared" si="16"/>
        <v>2.3619000000000003</v>
      </c>
      <c r="M36" s="53"/>
      <c r="N36" s="53">
        <f t="shared" ref="N36:O37" si="17">+N30+N32+N34</f>
        <v>1.2131000000000001</v>
      </c>
      <c r="O36" s="53">
        <f t="shared" si="17"/>
        <v>0.34160000000000001</v>
      </c>
      <c r="P36" s="53">
        <f>P30+P32+P34</f>
        <v>15.624599999999999</v>
      </c>
      <c r="Q36" s="16">
        <f t="shared" si="2"/>
        <v>3905.3860000000004</v>
      </c>
      <c r="R36" s="11"/>
    </row>
    <row r="37" spans="1:18">
      <c r="A37" s="24"/>
      <c r="B37" s="400"/>
      <c r="C37" s="18" t="s">
        <v>13</v>
      </c>
      <c r="D37" s="78">
        <f t="shared" si="13"/>
        <v>241.09054868041028</v>
      </c>
      <c r="E37" s="19">
        <f t="shared" si="14"/>
        <v>173.24599999999998</v>
      </c>
      <c r="F37" s="37">
        <f t="shared" si="0"/>
        <v>414.33654868041026</v>
      </c>
      <c r="G37" s="20">
        <f t="shared" si="15"/>
        <v>1076.231</v>
      </c>
      <c r="H37" s="19">
        <f t="shared" si="15"/>
        <v>230097.79300000001</v>
      </c>
      <c r="I37" s="32"/>
      <c r="J37" s="37">
        <f t="shared" si="1"/>
        <v>230097.79300000001</v>
      </c>
      <c r="K37" s="19">
        <f t="shared" si="16"/>
        <v>27936.350000000002</v>
      </c>
      <c r="L37" s="123">
        <f t="shared" si="16"/>
        <v>489.83199999999999</v>
      </c>
      <c r="M37" s="123"/>
      <c r="N37" s="123">
        <f t="shared" si="17"/>
        <v>60.024999999999999</v>
      </c>
      <c r="O37" s="123">
        <f t="shared" si="17"/>
        <v>8.173</v>
      </c>
      <c r="P37" s="123">
        <f>P31+P33+P35</f>
        <v>448.36200000000002</v>
      </c>
      <c r="Q37" s="21">
        <f t="shared" si="2"/>
        <v>260531.10254868041</v>
      </c>
      <c r="R37" s="11"/>
    </row>
    <row r="38" spans="1:18">
      <c r="A38" s="401" t="s">
        <v>40</v>
      </c>
      <c r="B38" s="402"/>
      <c r="C38" s="13" t="s">
        <v>11</v>
      </c>
      <c r="D38" s="75">
        <v>4.3999999999999997E-2</v>
      </c>
      <c r="E38" s="336">
        <v>0.02</v>
      </c>
      <c r="F38" s="35">
        <f t="shared" si="0"/>
        <v>6.4000000000000001E-2</v>
      </c>
      <c r="G38" s="428">
        <v>0.01</v>
      </c>
      <c r="H38" s="40"/>
      <c r="I38" s="169"/>
      <c r="J38" s="35">
        <f t="shared" si="1"/>
        <v>0</v>
      </c>
      <c r="K38" s="40">
        <v>18.344999999999999</v>
      </c>
      <c r="L38" s="53"/>
      <c r="M38" s="53"/>
      <c r="N38" s="53"/>
      <c r="O38" s="53"/>
      <c r="P38" s="53"/>
      <c r="Q38" s="16">
        <f t="shared" si="2"/>
        <v>18.419</v>
      </c>
      <c r="R38" s="11"/>
    </row>
    <row r="39" spans="1:18">
      <c r="A39" s="403"/>
      <c r="B39" s="404"/>
      <c r="C39" s="18" t="s">
        <v>13</v>
      </c>
      <c r="D39" s="76">
        <v>17.640003561826109</v>
      </c>
      <c r="E39" s="337">
        <v>8.4</v>
      </c>
      <c r="F39" s="37">
        <f t="shared" si="0"/>
        <v>26.040003561826111</v>
      </c>
      <c r="G39" s="429">
        <v>3.57</v>
      </c>
      <c r="H39" s="41"/>
      <c r="I39" s="170"/>
      <c r="J39" s="37">
        <f t="shared" si="1"/>
        <v>0</v>
      </c>
      <c r="K39" s="41">
        <v>690.11</v>
      </c>
      <c r="L39" s="123"/>
      <c r="M39" s="123"/>
      <c r="N39" s="123"/>
      <c r="O39" s="123"/>
      <c r="P39" s="123"/>
      <c r="Q39" s="21">
        <f t="shared" si="2"/>
        <v>719.72000356182616</v>
      </c>
      <c r="R39" s="11"/>
    </row>
    <row r="40" spans="1:18">
      <c r="A40" s="401" t="s">
        <v>41</v>
      </c>
      <c r="B40" s="402"/>
      <c r="C40" s="13" t="s">
        <v>11</v>
      </c>
      <c r="D40" s="75">
        <v>0.52129999999999999</v>
      </c>
      <c r="E40" s="336">
        <v>9.9699999999999997E-2</v>
      </c>
      <c r="F40" s="35">
        <f t="shared" si="0"/>
        <v>0.621</v>
      </c>
      <c r="G40" s="428">
        <v>2.64E-2</v>
      </c>
      <c r="H40" s="40"/>
      <c r="I40" s="169"/>
      <c r="J40" s="35">
        <f t="shared" si="1"/>
        <v>0</v>
      </c>
      <c r="K40" s="40"/>
      <c r="L40" s="53"/>
      <c r="M40" s="53"/>
      <c r="N40" s="53"/>
      <c r="O40" s="53"/>
      <c r="P40" s="53"/>
      <c r="Q40" s="16">
        <f t="shared" si="2"/>
        <v>0.64739999999999998</v>
      </c>
      <c r="R40" s="11"/>
    </row>
    <row r="41" spans="1:18">
      <c r="A41" s="403"/>
      <c r="B41" s="404"/>
      <c r="C41" s="18" t="s">
        <v>13</v>
      </c>
      <c r="D41" s="76">
        <v>285.99380774716582</v>
      </c>
      <c r="E41" s="337">
        <v>66.403000000000006</v>
      </c>
      <c r="F41" s="37">
        <f t="shared" si="0"/>
        <v>352.39680774716584</v>
      </c>
      <c r="G41" s="429">
        <v>5.4829999999999997</v>
      </c>
      <c r="H41" s="41"/>
      <c r="I41" s="170"/>
      <c r="J41" s="37">
        <f t="shared" si="1"/>
        <v>0</v>
      </c>
      <c r="K41" s="41"/>
      <c r="L41" s="123"/>
      <c r="M41" s="123"/>
      <c r="N41" s="123"/>
      <c r="O41" s="123"/>
      <c r="P41" s="123"/>
      <c r="Q41" s="21">
        <f t="shared" si="2"/>
        <v>357.87980774716584</v>
      </c>
      <c r="R41" s="11"/>
    </row>
    <row r="42" spans="1:18">
      <c r="A42" s="401" t="s">
        <v>42</v>
      </c>
      <c r="B42" s="402"/>
      <c r="C42" s="13" t="s">
        <v>11</v>
      </c>
      <c r="D42" s="75"/>
      <c r="E42" s="336"/>
      <c r="F42" s="35">
        <f t="shared" si="0"/>
        <v>0</v>
      </c>
      <c r="G42" s="428"/>
      <c r="H42" s="40"/>
      <c r="I42" s="169"/>
      <c r="J42" s="35">
        <f t="shared" si="1"/>
        <v>0</v>
      </c>
      <c r="K42" s="40"/>
      <c r="L42" s="53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76"/>
      <c r="E43" s="337"/>
      <c r="F43" s="37">
        <f t="shared" si="0"/>
        <v>0</v>
      </c>
      <c r="G43" s="429"/>
      <c r="H43" s="41"/>
      <c r="I43" s="170"/>
      <c r="J43" s="37">
        <f t="shared" si="1"/>
        <v>0</v>
      </c>
      <c r="K43" s="41"/>
      <c r="L43" s="123"/>
      <c r="M43" s="123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75"/>
      <c r="E44" s="336"/>
      <c r="F44" s="35">
        <f t="shared" si="0"/>
        <v>0</v>
      </c>
      <c r="G44" s="428">
        <v>8.5000000000000006E-2</v>
      </c>
      <c r="H44" s="40">
        <v>0.3649</v>
      </c>
      <c r="I44" s="169"/>
      <c r="J44" s="35">
        <f t="shared" si="1"/>
        <v>0.3649</v>
      </c>
      <c r="K44" s="40">
        <v>2.07E-2</v>
      </c>
      <c r="L44" s="53">
        <v>2.4299999999999999E-2</v>
      </c>
      <c r="M44" s="53"/>
      <c r="N44" s="53"/>
      <c r="O44" s="53">
        <v>9.7000000000000003E-3</v>
      </c>
      <c r="P44" s="53"/>
      <c r="Q44" s="16">
        <f t="shared" si="2"/>
        <v>0.50460000000000005</v>
      </c>
      <c r="R44" s="11"/>
    </row>
    <row r="45" spans="1:18">
      <c r="A45" s="403"/>
      <c r="B45" s="404"/>
      <c r="C45" s="18" t="s">
        <v>13</v>
      </c>
      <c r="D45" s="76"/>
      <c r="E45" s="337"/>
      <c r="F45" s="37">
        <f t="shared" si="0"/>
        <v>0</v>
      </c>
      <c r="G45" s="429">
        <v>68.716999999999999</v>
      </c>
      <c r="H45" s="41">
        <v>182.55199999999999</v>
      </c>
      <c r="I45" s="170"/>
      <c r="J45" s="37">
        <f t="shared" si="1"/>
        <v>182.55199999999999</v>
      </c>
      <c r="K45" s="41">
        <v>12.496</v>
      </c>
      <c r="L45" s="123">
        <v>119.123</v>
      </c>
      <c r="M45" s="123"/>
      <c r="N45" s="123"/>
      <c r="O45" s="123">
        <v>4.3680000000000003</v>
      </c>
      <c r="P45" s="123"/>
      <c r="Q45" s="21">
        <f t="shared" si="2"/>
        <v>387.25599999999997</v>
      </c>
      <c r="R45" s="11"/>
    </row>
    <row r="46" spans="1:18">
      <c r="A46" s="401" t="s">
        <v>44</v>
      </c>
      <c r="B46" s="402"/>
      <c r="C46" s="13" t="s">
        <v>11</v>
      </c>
      <c r="D46" s="75">
        <v>5.4999999999999997E-3</v>
      </c>
      <c r="E46" s="336"/>
      <c r="F46" s="35">
        <f t="shared" si="0"/>
        <v>5.4999999999999997E-3</v>
      </c>
      <c r="G46" s="428">
        <v>1.4999999999999999E-2</v>
      </c>
      <c r="H46" s="40">
        <v>0.15679999999999999</v>
      </c>
      <c r="I46" s="169"/>
      <c r="J46" s="35">
        <f t="shared" si="1"/>
        <v>0.15679999999999999</v>
      </c>
      <c r="K46" s="40"/>
      <c r="L46" s="53"/>
      <c r="M46" s="53"/>
      <c r="N46" s="53"/>
      <c r="O46" s="53"/>
      <c r="P46" s="53"/>
      <c r="Q46" s="16">
        <f t="shared" si="2"/>
        <v>0.17729999999999999</v>
      </c>
      <c r="R46" s="11"/>
    </row>
    <row r="47" spans="1:18">
      <c r="A47" s="403"/>
      <c r="B47" s="404"/>
      <c r="C47" s="18" t="s">
        <v>13</v>
      </c>
      <c r="D47" s="76">
        <v>2.0212504081259079</v>
      </c>
      <c r="E47" s="337"/>
      <c r="F47" s="37">
        <f t="shared" si="0"/>
        <v>2.0212504081259079</v>
      </c>
      <c r="G47" s="429">
        <v>14.429</v>
      </c>
      <c r="H47" s="41">
        <v>56.28</v>
      </c>
      <c r="I47" s="170"/>
      <c r="J47" s="37">
        <f t="shared" si="1"/>
        <v>56.28</v>
      </c>
      <c r="K47" s="41"/>
      <c r="L47" s="123"/>
      <c r="M47" s="123"/>
      <c r="N47" s="123"/>
      <c r="O47" s="123"/>
      <c r="P47" s="123"/>
      <c r="Q47" s="21">
        <f t="shared" si="2"/>
        <v>72.730250408125912</v>
      </c>
      <c r="R47" s="11"/>
    </row>
    <row r="48" spans="1:18">
      <c r="A48" s="401" t="s">
        <v>45</v>
      </c>
      <c r="B48" s="402"/>
      <c r="C48" s="13" t="s">
        <v>11</v>
      </c>
      <c r="D48" s="75">
        <v>4.3E-3</v>
      </c>
      <c r="E48" s="336"/>
      <c r="F48" s="35">
        <f t="shared" si="0"/>
        <v>4.3E-3</v>
      </c>
      <c r="G48" s="428">
        <v>0.01</v>
      </c>
      <c r="H48" s="40">
        <v>152.12780000000001</v>
      </c>
      <c r="I48" s="169"/>
      <c r="J48" s="35">
        <f t="shared" si="1"/>
        <v>152.12780000000001</v>
      </c>
      <c r="K48" s="40">
        <v>26.625</v>
      </c>
      <c r="L48" s="53"/>
      <c r="M48" s="53"/>
      <c r="N48" s="53"/>
      <c r="O48" s="53"/>
      <c r="P48" s="53"/>
      <c r="Q48" s="16">
        <f t="shared" si="2"/>
        <v>178.7671</v>
      </c>
      <c r="R48" s="11"/>
    </row>
    <row r="49" spans="1:18">
      <c r="A49" s="403"/>
      <c r="B49" s="404"/>
      <c r="C49" s="18" t="s">
        <v>13</v>
      </c>
      <c r="D49" s="76">
        <v>0.22575004558289363</v>
      </c>
      <c r="E49" s="337"/>
      <c r="F49" s="37">
        <f t="shared" si="0"/>
        <v>0.22575004558289363</v>
      </c>
      <c r="G49" s="429">
        <v>14.73</v>
      </c>
      <c r="H49" s="41">
        <v>14956.934999999999</v>
      </c>
      <c r="I49" s="170"/>
      <c r="J49" s="37">
        <f t="shared" si="1"/>
        <v>14956.934999999999</v>
      </c>
      <c r="K49" s="41">
        <v>1354.894</v>
      </c>
      <c r="L49" s="123"/>
      <c r="M49" s="123"/>
      <c r="N49" s="123"/>
      <c r="O49" s="123"/>
      <c r="P49" s="123"/>
      <c r="Q49" s="21">
        <f t="shared" si="2"/>
        <v>16326.784750045583</v>
      </c>
      <c r="R49" s="11"/>
    </row>
    <row r="50" spans="1:18">
      <c r="A50" s="401" t="s">
        <v>46</v>
      </c>
      <c r="B50" s="402"/>
      <c r="C50" s="13" t="s">
        <v>11</v>
      </c>
      <c r="D50" s="75"/>
      <c r="E50" s="336">
        <v>0.88</v>
      </c>
      <c r="F50" s="35">
        <f t="shared" si="0"/>
        <v>0.88</v>
      </c>
      <c r="G50" s="428">
        <v>0</v>
      </c>
      <c r="H50" s="40"/>
      <c r="I50" s="169"/>
      <c r="J50" s="35">
        <f t="shared" si="1"/>
        <v>0</v>
      </c>
      <c r="K50" s="40">
        <v>80.108000000000004</v>
      </c>
      <c r="L50" s="53"/>
      <c r="M50" s="53"/>
      <c r="N50" s="53"/>
      <c r="O50" s="53"/>
      <c r="P50" s="53"/>
      <c r="Q50" s="16">
        <f t="shared" si="2"/>
        <v>80.988</v>
      </c>
      <c r="R50" s="11"/>
    </row>
    <row r="51" spans="1:18">
      <c r="A51" s="403"/>
      <c r="B51" s="404"/>
      <c r="C51" s="18" t="s">
        <v>13</v>
      </c>
      <c r="D51" s="76"/>
      <c r="E51" s="337">
        <v>481.47300000000001</v>
      </c>
      <c r="F51" s="37">
        <f t="shared" si="0"/>
        <v>481.47300000000001</v>
      </c>
      <c r="G51" s="429">
        <v>5.2919999999999998</v>
      </c>
      <c r="H51" s="41"/>
      <c r="I51" s="170"/>
      <c r="J51" s="37">
        <f t="shared" si="1"/>
        <v>0</v>
      </c>
      <c r="K51" s="41">
        <v>11906.594999999999</v>
      </c>
      <c r="L51" s="123"/>
      <c r="M51" s="123"/>
      <c r="N51" s="123"/>
      <c r="O51" s="123"/>
      <c r="P51" s="123"/>
      <c r="Q51" s="21">
        <f t="shared" si="2"/>
        <v>12393.359999999999</v>
      </c>
      <c r="R51" s="11"/>
    </row>
    <row r="52" spans="1:18">
      <c r="A52" s="401" t="s">
        <v>47</v>
      </c>
      <c r="B52" s="402"/>
      <c r="C52" s="13" t="s">
        <v>11</v>
      </c>
      <c r="D52" s="75"/>
      <c r="E52" s="336">
        <v>2.5999999999999999E-3</v>
      </c>
      <c r="F52" s="35">
        <f t="shared" si="0"/>
        <v>2.5999999999999999E-3</v>
      </c>
      <c r="G52" s="428">
        <v>0.49690000000000001</v>
      </c>
      <c r="H52" s="40">
        <v>2.9628999999999999</v>
      </c>
      <c r="I52" s="169"/>
      <c r="J52" s="35">
        <f t="shared" si="1"/>
        <v>2.9628999999999999</v>
      </c>
      <c r="K52" s="40">
        <v>1.0800000000000001E-2</v>
      </c>
      <c r="L52" s="53">
        <v>0.13930000000000001</v>
      </c>
      <c r="M52" s="53"/>
      <c r="N52" s="53">
        <v>3.3999999999999998E-3</v>
      </c>
      <c r="O52" s="53">
        <v>1.1999999999999999E-3</v>
      </c>
      <c r="P52" s="53">
        <v>1.2500000000000001E-2</v>
      </c>
      <c r="Q52" s="16">
        <f t="shared" si="2"/>
        <v>3.6295999999999999</v>
      </c>
      <c r="R52" s="11"/>
    </row>
    <row r="53" spans="1:18">
      <c r="A53" s="403"/>
      <c r="B53" s="404"/>
      <c r="C53" s="18" t="s">
        <v>13</v>
      </c>
      <c r="D53" s="76"/>
      <c r="E53" s="337">
        <v>2.1</v>
      </c>
      <c r="F53" s="37">
        <f t="shared" si="0"/>
        <v>2.1</v>
      </c>
      <c r="G53" s="429">
        <v>639.70600000000002</v>
      </c>
      <c r="H53" s="41">
        <v>2537.8449999999998</v>
      </c>
      <c r="I53" s="170"/>
      <c r="J53" s="37">
        <f t="shared" si="1"/>
        <v>2537.8449999999998</v>
      </c>
      <c r="K53" s="41">
        <v>11.116</v>
      </c>
      <c r="L53" s="123">
        <v>187.52</v>
      </c>
      <c r="M53" s="123"/>
      <c r="N53" s="123">
        <v>5.5650000000000004</v>
      </c>
      <c r="O53" s="123">
        <v>0.315</v>
      </c>
      <c r="P53" s="301">
        <v>12.71</v>
      </c>
      <c r="Q53" s="21">
        <f t="shared" si="2"/>
        <v>3396.877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75">
        <v>0.7107</v>
      </c>
      <c r="E54" s="336"/>
      <c r="F54" s="35">
        <f t="shared" si="0"/>
        <v>0.7107</v>
      </c>
      <c r="G54" s="428">
        <v>3.2500000000000001E-2</v>
      </c>
      <c r="H54" s="40">
        <v>1.2800000000000001E-2</v>
      </c>
      <c r="I54" s="169"/>
      <c r="J54" s="35">
        <f t="shared" si="1"/>
        <v>1.2800000000000001E-2</v>
      </c>
      <c r="K54" s="40">
        <v>1.2999999999999999E-3</v>
      </c>
      <c r="L54" s="53">
        <v>4.0000000000000001E-3</v>
      </c>
      <c r="M54" s="53"/>
      <c r="N54" s="53"/>
      <c r="O54" s="53"/>
      <c r="P54" s="53"/>
      <c r="Q54" s="16">
        <f t="shared" si="2"/>
        <v>0.76129999999999998</v>
      </c>
      <c r="R54" s="11"/>
    </row>
    <row r="55" spans="1:18">
      <c r="A55" s="17" t="s">
        <v>36</v>
      </c>
      <c r="B55" s="397"/>
      <c r="C55" s="18" t="s">
        <v>13</v>
      </c>
      <c r="D55" s="76">
        <v>672.11038571087499</v>
      </c>
      <c r="E55" s="337"/>
      <c r="F55" s="37">
        <f t="shared" si="0"/>
        <v>672.11038571087499</v>
      </c>
      <c r="G55" s="429">
        <v>18.684999999999999</v>
      </c>
      <c r="H55" s="41">
        <v>4.0960000000000001</v>
      </c>
      <c r="I55" s="170"/>
      <c r="J55" s="37">
        <f t="shared" si="1"/>
        <v>4.0960000000000001</v>
      </c>
      <c r="K55" s="41">
        <v>2.4569999999999999</v>
      </c>
      <c r="L55" s="123">
        <v>5.04</v>
      </c>
      <c r="M55" s="123"/>
      <c r="N55" s="123"/>
      <c r="O55" s="123"/>
      <c r="P55" s="123"/>
      <c r="Q55" s="21">
        <f t="shared" si="2"/>
        <v>702.3883857108749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75">
        <v>0.1268</v>
      </c>
      <c r="E56" s="336">
        <v>3.9300000000000002E-2</v>
      </c>
      <c r="F56" s="35">
        <f t="shared" si="0"/>
        <v>0.1661</v>
      </c>
      <c r="G56" s="428">
        <v>7.7999999999999996E-3</v>
      </c>
      <c r="H56" s="40">
        <v>1.4E-2</v>
      </c>
      <c r="I56" s="169"/>
      <c r="J56" s="35">
        <f t="shared" si="1"/>
        <v>1.4E-2</v>
      </c>
      <c r="K56" s="40"/>
      <c r="L56" s="53"/>
      <c r="M56" s="53"/>
      <c r="N56" s="53"/>
      <c r="O56" s="53"/>
      <c r="P56" s="53"/>
      <c r="Q56" s="16">
        <f t="shared" si="2"/>
        <v>0.18790000000000001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76">
        <v>50.557510208448036</v>
      </c>
      <c r="E57" s="337">
        <v>44.814</v>
      </c>
      <c r="F57" s="37">
        <f t="shared" si="0"/>
        <v>95.371510208448029</v>
      </c>
      <c r="G57" s="429">
        <v>15.617000000000001</v>
      </c>
      <c r="H57" s="41">
        <v>13.23</v>
      </c>
      <c r="I57" s="170"/>
      <c r="J57" s="37">
        <f t="shared" si="1"/>
        <v>13.23</v>
      </c>
      <c r="K57" s="41"/>
      <c r="L57" s="123"/>
      <c r="M57" s="123"/>
      <c r="N57" s="123"/>
      <c r="O57" s="123"/>
      <c r="P57" s="123"/>
      <c r="Q57" s="21">
        <f t="shared" si="2"/>
        <v>124.21851020844804</v>
      </c>
      <c r="R57" s="11"/>
    </row>
    <row r="58" spans="1:18">
      <c r="A58" s="25"/>
      <c r="B58" s="399" t="s">
        <v>19</v>
      </c>
      <c r="C58" s="13" t="s">
        <v>11</v>
      </c>
      <c r="D58" s="77">
        <f t="shared" ref="D58:D59" si="18">D54+D56</f>
        <v>0.83750000000000002</v>
      </c>
      <c r="E58" s="23">
        <f t="shared" ref="E58:E59" si="19">+E54+E56</f>
        <v>3.9300000000000002E-2</v>
      </c>
      <c r="F58" s="35">
        <f t="shared" si="0"/>
        <v>0.87680000000000002</v>
      </c>
      <c r="G58" s="15">
        <f t="shared" ref="G58:H59" si="20">+G54+G56</f>
        <v>4.0300000000000002E-2</v>
      </c>
      <c r="H58" s="23">
        <f t="shared" si="20"/>
        <v>2.6800000000000001E-2</v>
      </c>
      <c r="I58" s="66"/>
      <c r="J58" s="35">
        <f t="shared" si="1"/>
        <v>2.6800000000000001E-2</v>
      </c>
      <c r="K58" s="23">
        <v>1.2999999999999999E-3</v>
      </c>
      <c r="L58" s="53">
        <f t="shared" ref="L58:L59" si="21">+L54+L56</f>
        <v>4.0000000000000001E-3</v>
      </c>
      <c r="M58" s="53"/>
      <c r="N58" s="53"/>
      <c r="O58" s="53"/>
      <c r="P58" s="53"/>
      <c r="Q58" s="16">
        <f t="shared" si="2"/>
        <v>0.94920000000000004</v>
      </c>
      <c r="R58" s="11"/>
    </row>
    <row r="59" spans="1:18">
      <c r="A59" s="24"/>
      <c r="B59" s="400"/>
      <c r="C59" s="18" t="s">
        <v>13</v>
      </c>
      <c r="D59" s="78">
        <f t="shared" si="18"/>
        <v>722.66789591932297</v>
      </c>
      <c r="E59" s="19">
        <f t="shared" si="19"/>
        <v>44.814</v>
      </c>
      <c r="F59" s="37">
        <f t="shared" si="0"/>
        <v>767.48189591932294</v>
      </c>
      <c r="G59" s="20">
        <f t="shared" si="20"/>
        <v>34.302</v>
      </c>
      <c r="H59" s="19">
        <f t="shared" si="20"/>
        <v>17.326000000000001</v>
      </c>
      <c r="I59" s="32"/>
      <c r="J59" s="37">
        <f t="shared" si="1"/>
        <v>17.326000000000001</v>
      </c>
      <c r="K59" s="19">
        <v>2.4569999999999999</v>
      </c>
      <c r="L59" s="123">
        <f t="shared" si="21"/>
        <v>5.04</v>
      </c>
      <c r="M59" s="123"/>
      <c r="N59" s="123"/>
      <c r="O59" s="123"/>
      <c r="P59" s="123"/>
      <c r="Q59" s="21">
        <f t="shared" si="2"/>
        <v>826.60689591932294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75">
        <v>3.3099999999999997E-2</v>
      </c>
      <c r="E60" s="336"/>
      <c r="F60" s="35">
        <f t="shared" si="0"/>
        <v>3.3099999999999997E-2</v>
      </c>
      <c r="G60" s="428">
        <v>8.3599999999999994E-2</v>
      </c>
      <c r="H60" s="40">
        <v>0.93579999999999997</v>
      </c>
      <c r="I60" s="169"/>
      <c r="J60" s="35">
        <f t="shared" si="1"/>
        <v>0.93579999999999997</v>
      </c>
      <c r="K60" s="40"/>
      <c r="L60" s="53">
        <v>3.4000000000000002E-2</v>
      </c>
      <c r="M60" s="53"/>
      <c r="N60" s="53"/>
      <c r="O60" s="53"/>
      <c r="P60" s="53"/>
      <c r="Q60" s="16">
        <f t="shared" si="2"/>
        <v>1.0865</v>
      </c>
      <c r="R60" s="11"/>
    </row>
    <row r="61" spans="1:18">
      <c r="A61" s="17" t="s">
        <v>51</v>
      </c>
      <c r="B61" s="397"/>
      <c r="C61" s="18" t="s">
        <v>13</v>
      </c>
      <c r="D61" s="76">
        <v>2.09160042233081</v>
      </c>
      <c r="E61" s="337"/>
      <c r="F61" s="37">
        <f t="shared" si="0"/>
        <v>2.09160042233081</v>
      </c>
      <c r="G61" s="429">
        <v>6.32</v>
      </c>
      <c r="H61" s="41">
        <v>46.311</v>
      </c>
      <c r="I61" s="170"/>
      <c r="J61" s="37">
        <f t="shared" si="1"/>
        <v>46.311</v>
      </c>
      <c r="K61" s="41"/>
      <c r="L61" s="123">
        <v>0.747</v>
      </c>
      <c r="M61" s="123"/>
      <c r="N61" s="123"/>
      <c r="O61" s="123"/>
      <c r="P61" s="123"/>
      <c r="Q61" s="21">
        <f t="shared" si="2"/>
        <v>55.469600422330814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75">
        <v>0.05</v>
      </c>
      <c r="E62" s="336">
        <v>2.2999999999999998</v>
      </c>
      <c r="F62" s="35">
        <f t="shared" si="0"/>
        <v>2.3499999999999996</v>
      </c>
      <c r="G62" s="428">
        <v>479.452</v>
      </c>
      <c r="H62" s="40"/>
      <c r="I62" s="169"/>
      <c r="J62" s="35">
        <f t="shared" si="1"/>
        <v>0</v>
      </c>
      <c r="K62" s="40"/>
      <c r="L62" s="53"/>
      <c r="M62" s="53"/>
      <c r="N62" s="53"/>
      <c r="O62" s="53"/>
      <c r="P62" s="53"/>
      <c r="Q62" s="16">
        <f t="shared" si="2"/>
        <v>481.80200000000002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76">
        <v>31.500006360403763</v>
      </c>
      <c r="E63" s="337">
        <v>191.41499999999999</v>
      </c>
      <c r="F63" s="37">
        <f t="shared" si="0"/>
        <v>222.91500636040377</v>
      </c>
      <c r="G63" s="429">
        <v>50913.563999999998</v>
      </c>
      <c r="H63" s="41"/>
      <c r="I63" s="170"/>
      <c r="J63" s="37">
        <f t="shared" si="1"/>
        <v>0</v>
      </c>
      <c r="K63" s="41"/>
      <c r="L63" s="123"/>
      <c r="M63" s="123"/>
      <c r="N63" s="123"/>
      <c r="O63" s="123"/>
      <c r="P63" s="123"/>
      <c r="Q63" s="21">
        <f t="shared" si="2"/>
        <v>51136.479006360401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75"/>
      <c r="E64" s="336"/>
      <c r="F64" s="35">
        <f t="shared" si="0"/>
        <v>0</v>
      </c>
      <c r="G64" s="428">
        <v>248.7</v>
      </c>
      <c r="H64" s="40">
        <v>5.0000000000000001E-3</v>
      </c>
      <c r="I64" s="169"/>
      <c r="J64" s="35">
        <f t="shared" si="1"/>
        <v>5.0000000000000001E-3</v>
      </c>
      <c r="K64" s="40"/>
      <c r="L64" s="53"/>
      <c r="M64" s="53"/>
      <c r="N64" s="53"/>
      <c r="O64" s="53"/>
      <c r="P64" s="53"/>
      <c r="Q64" s="16">
        <f t="shared" si="2"/>
        <v>248.70499999999998</v>
      </c>
      <c r="R64" s="11"/>
    </row>
    <row r="65" spans="1:18">
      <c r="A65" s="17" t="s">
        <v>18</v>
      </c>
      <c r="B65" s="397"/>
      <c r="C65" s="18" t="s">
        <v>13</v>
      </c>
      <c r="D65" s="76"/>
      <c r="E65" s="337"/>
      <c r="F65" s="37">
        <f t="shared" si="0"/>
        <v>0</v>
      </c>
      <c r="G65" s="429">
        <v>38339.114999999998</v>
      </c>
      <c r="H65" s="41">
        <v>5.7750000000000004</v>
      </c>
      <c r="I65" s="170"/>
      <c r="J65" s="37">
        <f t="shared" si="1"/>
        <v>5.7750000000000004</v>
      </c>
      <c r="K65" s="41"/>
      <c r="L65" s="123"/>
      <c r="M65" s="123"/>
      <c r="N65" s="123"/>
      <c r="O65" s="123"/>
      <c r="P65" s="123"/>
      <c r="Q65" s="21">
        <f t="shared" si="2"/>
        <v>38344.89</v>
      </c>
      <c r="R65" s="11"/>
    </row>
    <row r="66" spans="1:18">
      <c r="A66" s="25"/>
      <c r="B66" s="22" t="s">
        <v>15</v>
      </c>
      <c r="C66" s="13" t="s">
        <v>11</v>
      </c>
      <c r="D66" s="75">
        <v>0.14599999999999999</v>
      </c>
      <c r="E66" s="336"/>
      <c r="F66" s="35">
        <f t="shared" si="0"/>
        <v>0.14599999999999999</v>
      </c>
      <c r="G66" s="428">
        <v>38.329700000000003</v>
      </c>
      <c r="H66" s="40"/>
      <c r="I66" s="169"/>
      <c r="J66" s="35">
        <f t="shared" si="1"/>
        <v>0</v>
      </c>
      <c r="K66" s="40">
        <v>0.1225</v>
      </c>
      <c r="L66" s="53"/>
      <c r="M66" s="53"/>
      <c r="N66" s="53"/>
      <c r="O66" s="53"/>
      <c r="P66" s="53"/>
      <c r="Q66" s="16">
        <f t="shared" si="2"/>
        <v>38.598200000000006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79">
        <v>38.330257739551314</v>
      </c>
      <c r="E67" s="338"/>
      <c r="F67" s="389">
        <f t="shared" si="0"/>
        <v>38.330257739551314</v>
      </c>
      <c r="G67" s="430">
        <v>5609.0609999999997</v>
      </c>
      <c r="H67" s="232"/>
      <c r="I67" s="171"/>
      <c r="J67" s="389">
        <f t="shared" si="1"/>
        <v>0</v>
      </c>
      <c r="K67" s="232">
        <v>7.0490000000000004</v>
      </c>
      <c r="L67" s="57"/>
      <c r="M67" s="57"/>
      <c r="N67" s="57"/>
      <c r="O67" s="57"/>
      <c r="P67" s="57"/>
      <c r="Q67" s="29">
        <f t="shared" si="2"/>
        <v>5654.4402577395513</v>
      </c>
      <c r="R67" s="11"/>
    </row>
    <row r="68" spans="1:18">
      <c r="D68" s="80"/>
      <c r="E68" s="141"/>
      <c r="F68" s="30"/>
      <c r="G68" s="168"/>
      <c r="H68" s="188"/>
      <c r="I68" s="165"/>
      <c r="J68" s="30"/>
      <c r="K68" s="230"/>
      <c r="Q68" s="1"/>
    </row>
    <row r="69" spans="1:18">
      <c r="D69" s="80"/>
      <c r="E69" s="141"/>
      <c r="F69" s="30"/>
      <c r="G69" s="168"/>
      <c r="H69" s="188"/>
      <c r="I69" s="165"/>
      <c r="J69" s="30"/>
      <c r="K69" s="188"/>
      <c r="Q69" s="1"/>
    </row>
    <row r="70" spans="1:18">
      <c r="D70" s="80"/>
      <c r="E70" s="141"/>
      <c r="F70" s="30"/>
      <c r="G70" s="168"/>
      <c r="H70" s="188"/>
      <c r="I70" s="165"/>
      <c r="J70" s="30"/>
      <c r="K70" s="188"/>
      <c r="Q70" s="1"/>
    </row>
    <row r="71" spans="1:18" ht="19.5" thickBot="1">
      <c r="A71" s="3"/>
      <c r="B71" s="4" t="s">
        <v>105</v>
      </c>
      <c r="C71" s="3"/>
      <c r="D71" s="81"/>
      <c r="E71" s="142"/>
      <c r="F71" s="31"/>
      <c r="G71" s="168"/>
      <c r="H71" s="188"/>
      <c r="I71" s="166"/>
      <c r="J71" s="31"/>
      <c r="K71" s="355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77">
        <f>D60+D62+D64+D66</f>
        <v>0.2291</v>
      </c>
      <c r="E73" s="15">
        <f>+E60+E62+E64+E66</f>
        <v>2.2999999999999998</v>
      </c>
      <c r="F73" s="390">
        <f t="shared" ref="F73:F130" si="22">SUM(D73:E73)</f>
        <v>2.5290999999999997</v>
      </c>
      <c r="G73" s="15">
        <f>+G60+G62+G64+G66</f>
        <v>766.56529999999998</v>
      </c>
      <c r="H73" s="23">
        <f>+H60+H62+H64+H66</f>
        <v>0.94079999999999997</v>
      </c>
      <c r="I73" s="66"/>
      <c r="J73" s="390">
        <f t="shared" ref="J73:J130" si="23">SUM(H73:I73)</f>
        <v>0.94079999999999997</v>
      </c>
      <c r="K73" s="23">
        <f>+K60+K62+K64+K66</f>
        <v>0.1225</v>
      </c>
      <c r="L73" s="53">
        <f>+L60+L62+L64+L66</f>
        <v>3.4000000000000002E-2</v>
      </c>
      <c r="M73" s="53"/>
      <c r="N73" s="53"/>
      <c r="O73" s="53"/>
      <c r="P73" s="53"/>
      <c r="Q73" s="16">
        <f t="shared" ref="Q73:Q137" si="24">SUM(F73:G73,J73:P73)</f>
        <v>770.19169999999986</v>
      </c>
      <c r="R73" s="25"/>
    </row>
    <row r="74" spans="1:18">
      <c r="A74" s="5" t="s">
        <v>53</v>
      </c>
      <c r="B74" s="400"/>
      <c r="C74" s="36" t="s">
        <v>13</v>
      </c>
      <c r="D74" s="78">
        <f>D61+D63+D65+D67</f>
        <v>71.921864522285887</v>
      </c>
      <c r="E74" s="20">
        <f>+E61+E63+E65+E67</f>
        <v>191.41499999999999</v>
      </c>
      <c r="F74" s="391">
        <f t="shared" si="22"/>
        <v>263.33686452228585</v>
      </c>
      <c r="G74" s="20">
        <f>+G61+G63+G65+G67</f>
        <v>94868.06</v>
      </c>
      <c r="H74" s="19">
        <f>+H61+H63+H65+H67</f>
        <v>52.085999999999999</v>
      </c>
      <c r="I74" s="32"/>
      <c r="J74" s="391">
        <f t="shared" si="23"/>
        <v>52.085999999999999</v>
      </c>
      <c r="K74" s="19">
        <f>+K61+K63+K65+K67</f>
        <v>7.0490000000000004</v>
      </c>
      <c r="L74" s="123">
        <f>+L61+L63+L65+L67</f>
        <v>0.747</v>
      </c>
      <c r="M74" s="123"/>
      <c r="N74" s="123"/>
      <c r="O74" s="123"/>
      <c r="P74" s="123"/>
      <c r="Q74" s="21">
        <f t="shared" si="24"/>
        <v>95191.278864522275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75">
        <v>1.923</v>
      </c>
      <c r="E75" s="139">
        <v>0.3241</v>
      </c>
      <c r="F75" s="390">
        <f t="shared" si="22"/>
        <v>2.2471000000000001</v>
      </c>
      <c r="G75" s="457">
        <v>0.25879999999999997</v>
      </c>
      <c r="H75" s="40">
        <v>33.671599999999998</v>
      </c>
      <c r="I75" s="169"/>
      <c r="J75" s="390">
        <f t="shared" si="23"/>
        <v>33.671599999999998</v>
      </c>
      <c r="K75" s="40">
        <v>0.2306</v>
      </c>
      <c r="L75" s="53">
        <v>0.27739999999999998</v>
      </c>
      <c r="M75" s="53"/>
      <c r="N75" s="53"/>
      <c r="O75" s="53">
        <v>2.98E-2</v>
      </c>
      <c r="P75" s="53"/>
      <c r="Q75" s="16">
        <f t="shared" si="24"/>
        <v>36.715299999999999</v>
      </c>
      <c r="R75" s="25"/>
    </row>
    <row r="76" spans="1:18">
      <c r="A76" s="17" t="s">
        <v>31</v>
      </c>
      <c r="B76" s="397"/>
      <c r="C76" s="36" t="s">
        <v>13</v>
      </c>
      <c r="D76" s="76">
        <v>2691.8330435283037</v>
      </c>
      <c r="E76" s="140">
        <v>211.596</v>
      </c>
      <c r="F76" s="391">
        <f t="shared" si="22"/>
        <v>2903.4290435283037</v>
      </c>
      <c r="G76" s="429">
        <v>566.16999999999996</v>
      </c>
      <c r="H76" s="41">
        <v>23180.539000000001</v>
      </c>
      <c r="I76" s="170"/>
      <c r="J76" s="391">
        <f t="shared" si="23"/>
        <v>23180.539000000001</v>
      </c>
      <c r="K76" s="41">
        <v>288.84199999999998</v>
      </c>
      <c r="L76" s="123">
        <v>550.34199999999998</v>
      </c>
      <c r="M76" s="123"/>
      <c r="N76" s="123"/>
      <c r="O76" s="123">
        <v>30.018999999999998</v>
      </c>
      <c r="P76" s="123"/>
      <c r="Q76" s="21">
        <f t="shared" si="24"/>
        <v>27519.341043528308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75"/>
      <c r="E77" s="139">
        <v>1.72E-2</v>
      </c>
      <c r="F77" s="390">
        <f t="shared" si="22"/>
        <v>1.72E-2</v>
      </c>
      <c r="G77" s="428">
        <v>8.8999999999999996E-2</v>
      </c>
      <c r="H77" s="40">
        <v>9.7466000000000008</v>
      </c>
      <c r="I77" s="169"/>
      <c r="J77" s="390">
        <f t="shared" si="23"/>
        <v>9.7466000000000008</v>
      </c>
      <c r="K77" s="40">
        <v>0.123</v>
      </c>
      <c r="L77" s="53"/>
      <c r="M77" s="53"/>
      <c r="N77" s="53"/>
      <c r="O77" s="53"/>
      <c r="P77" s="53"/>
      <c r="Q77" s="16">
        <f t="shared" si="24"/>
        <v>9.9757999999999996</v>
      </c>
      <c r="R77" s="25"/>
    </row>
    <row r="78" spans="1:18">
      <c r="A78" s="17" t="s">
        <v>0</v>
      </c>
      <c r="B78" s="397"/>
      <c r="C78" s="36" t="s">
        <v>13</v>
      </c>
      <c r="D78" s="76"/>
      <c r="E78" s="140">
        <v>1.31</v>
      </c>
      <c r="F78" s="391">
        <f t="shared" si="22"/>
        <v>1.31</v>
      </c>
      <c r="G78" s="429">
        <v>16.657</v>
      </c>
      <c r="H78" s="41">
        <v>1198.3119999999999</v>
      </c>
      <c r="I78" s="170"/>
      <c r="J78" s="391">
        <f t="shared" si="23"/>
        <v>1198.3119999999999</v>
      </c>
      <c r="K78" s="41">
        <v>15.382999999999999</v>
      </c>
      <c r="L78" s="123"/>
      <c r="M78" s="123"/>
      <c r="N78" s="123"/>
      <c r="O78" s="123"/>
      <c r="P78" s="301"/>
      <c r="Q78" s="21">
        <f t="shared" si="24"/>
        <v>1231.662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75"/>
      <c r="E79" s="139"/>
      <c r="F79" s="390">
        <f t="shared" si="22"/>
        <v>0</v>
      </c>
      <c r="G79" s="428"/>
      <c r="H79" s="40"/>
      <c r="I79" s="169"/>
      <c r="J79" s="390">
        <f t="shared" si="23"/>
        <v>0</v>
      </c>
      <c r="K79" s="40"/>
      <c r="L79" s="53"/>
      <c r="M79" s="53"/>
      <c r="N79" s="53"/>
      <c r="O79" s="53"/>
      <c r="P79" s="53"/>
      <c r="Q79" s="16">
        <f t="shared" si="24"/>
        <v>0</v>
      </c>
      <c r="R79" s="25"/>
    </row>
    <row r="80" spans="1:18">
      <c r="A80" s="17"/>
      <c r="B80" s="18" t="s">
        <v>61</v>
      </c>
      <c r="C80" s="36" t="s">
        <v>13</v>
      </c>
      <c r="D80" s="76"/>
      <c r="E80" s="140"/>
      <c r="F80" s="391">
        <f t="shared" si="22"/>
        <v>0</v>
      </c>
      <c r="G80" s="429"/>
      <c r="H80" s="41"/>
      <c r="I80" s="170"/>
      <c r="J80" s="391">
        <f t="shared" si="23"/>
        <v>0</v>
      </c>
      <c r="K80" s="41"/>
      <c r="L80" s="123"/>
      <c r="M80" s="123"/>
      <c r="N80" s="123"/>
      <c r="O80" s="123"/>
      <c r="P80" s="123"/>
      <c r="Q80" s="21">
        <f t="shared" si="24"/>
        <v>0</v>
      </c>
      <c r="R80" s="25"/>
    </row>
    <row r="81" spans="1:18">
      <c r="A81" s="17"/>
      <c r="B81" s="396" t="s">
        <v>62</v>
      </c>
      <c r="C81" s="34" t="s">
        <v>11</v>
      </c>
      <c r="D81" s="75"/>
      <c r="E81" s="139"/>
      <c r="F81" s="390">
        <f t="shared" si="22"/>
        <v>0</v>
      </c>
      <c r="G81" s="428"/>
      <c r="H81" s="40"/>
      <c r="I81" s="169"/>
      <c r="J81" s="390">
        <f t="shared" si="23"/>
        <v>0</v>
      </c>
      <c r="K81" s="40"/>
      <c r="L81" s="53"/>
      <c r="M81" s="53"/>
      <c r="N81" s="53"/>
      <c r="O81" s="53"/>
      <c r="P81" s="53"/>
      <c r="Q81" s="16">
        <f t="shared" si="24"/>
        <v>0</v>
      </c>
      <c r="R81" s="25"/>
    </row>
    <row r="82" spans="1:18">
      <c r="A82" s="17" t="s">
        <v>12</v>
      </c>
      <c r="B82" s="397"/>
      <c r="C82" s="36" t="s">
        <v>13</v>
      </c>
      <c r="D82" s="76"/>
      <c r="E82" s="140"/>
      <c r="F82" s="391">
        <f t="shared" si="22"/>
        <v>0</v>
      </c>
      <c r="G82" s="429"/>
      <c r="H82" s="41"/>
      <c r="I82" s="170"/>
      <c r="J82" s="391">
        <f t="shared" si="23"/>
        <v>0</v>
      </c>
      <c r="K82" s="41"/>
      <c r="L82" s="123"/>
      <c r="M82" s="123"/>
      <c r="N82" s="123"/>
      <c r="O82" s="123"/>
      <c r="P82" s="123"/>
      <c r="Q82" s="21">
        <f t="shared" si="24"/>
        <v>0</v>
      </c>
      <c r="R82" s="25"/>
    </row>
    <row r="83" spans="1:18">
      <c r="A83" s="17"/>
      <c r="B83" s="22" t="s">
        <v>15</v>
      </c>
      <c r="C83" s="34" t="s">
        <v>11</v>
      </c>
      <c r="D83" s="75">
        <v>4.09</v>
      </c>
      <c r="E83" s="139">
        <v>2.1497000000000002</v>
      </c>
      <c r="F83" s="390">
        <f t="shared" si="22"/>
        <v>6.2397</v>
      </c>
      <c r="G83" s="428">
        <v>5.0465999999999998</v>
      </c>
      <c r="H83" s="40">
        <v>71.940799999999996</v>
      </c>
      <c r="I83" s="169"/>
      <c r="J83" s="390">
        <f t="shared" si="23"/>
        <v>71.940799999999996</v>
      </c>
      <c r="K83" s="40">
        <v>3.6815000000000002</v>
      </c>
      <c r="L83" s="53">
        <v>4.3834</v>
      </c>
      <c r="M83" s="53">
        <v>5.7799999999999997E-2</v>
      </c>
      <c r="N83" s="53">
        <v>1.284</v>
      </c>
      <c r="O83" s="53">
        <v>0.52149999999999996</v>
      </c>
      <c r="P83" s="53">
        <v>8.4136000000000006</v>
      </c>
      <c r="Q83" s="16">
        <f t="shared" si="24"/>
        <v>101.5689</v>
      </c>
      <c r="R83" s="25"/>
    </row>
    <row r="84" spans="1:18">
      <c r="A84" s="17"/>
      <c r="B84" s="18" t="s">
        <v>63</v>
      </c>
      <c r="C84" s="36" t="s">
        <v>13</v>
      </c>
      <c r="D84" s="76">
        <v>2979.0753015275532</v>
      </c>
      <c r="E84" s="140">
        <v>1129.557</v>
      </c>
      <c r="F84" s="391">
        <f t="shared" si="22"/>
        <v>4108.632301527553</v>
      </c>
      <c r="G84" s="429">
        <v>2882.029</v>
      </c>
      <c r="H84" s="41">
        <v>32354.699000000001</v>
      </c>
      <c r="I84" s="170"/>
      <c r="J84" s="391">
        <f t="shared" si="23"/>
        <v>32354.699000000001</v>
      </c>
      <c r="K84" s="41">
        <v>2362.9140000000002</v>
      </c>
      <c r="L84" s="123">
        <v>2519.9679999999998</v>
      </c>
      <c r="M84" s="123">
        <v>13.012</v>
      </c>
      <c r="N84" s="123">
        <v>295.60599999999999</v>
      </c>
      <c r="O84" s="123">
        <v>285.20699999999999</v>
      </c>
      <c r="P84" s="123">
        <v>3860.2849999999999</v>
      </c>
      <c r="Q84" s="21">
        <f t="shared" si="24"/>
        <v>48682.352301527557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77">
        <f t="shared" ref="D85:D86" si="25">D75+D77+D79+D81+D83</f>
        <v>6.0129999999999999</v>
      </c>
      <c r="E85" s="15">
        <f t="shared" ref="E85:E86" si="26">+E75+E77+E79+E81+E83</f>
        <v>2.4910000000000001</v>
      </c>
      <c r="F85" s="390">
        <f t="shared" si="22"/>
        <v>8.5039999999999996</v>
      </c>
      <c r="G85" s="15">
        <f t="shared" ref="G85:G86" si="27">+G75+G77+G79+G81+G83</f>
        <v>5.3944000000000001</v>
      </c>
      <c r="H85" s="23">
        <f>+H75+H77+H79+H81+H83</f>
        <v>115.35899999999999</v>
      </c>
      <c r="I85" s="66"/>
      <c r="J85" s="390">
        <f t="shared" si="23"/>
        <v>115.35899999999999</v>
      </c>
      <c r="K85" s="23">
        <f t="shared" ref="K85:K86" si="28">+K75+K77+K79+K81+K83</f>
        <v>4.0350999999999999</v>
      </c>
      <c r="L85" s="53">
        <f>+L75+L77+L79+L81+L83</f>
        <v>4.6608000000000001</v>
      </c>
      <c r="M85" s="53">
        <f t="shared" ref="M85:O86" si="29">+M75+M77+M79+M81+M83</f>
        <v>5.7799999999999997E-2</v>
      </c>
      <c r="N85" s="53">
        <f t="shared" si="29"/>
        <v>1.284</v>
      </c>
      <c r="O85" s="53">
        <f t="shared" si="29"/>
        <v>0.55130000000000001</v>
      </c>
      <c r="P85" s="53">
        <f>+P75+P77+P79+P81+P83</f>
        <v>8.4136000000000006</v>
      </c>
      <c r="Q85" s="16">
        <f t="shared" si="24"/>
        <v>148.25999999999996</v>
      </c>
      <c r="R85" s="25"/>
    </row>
    <row r="86" spans="1:18">
      <c r="A86" s="24"/>
      <c r="B86" s="400"/>
      <c r="C86" s="36" t="s">
        <v>13</v>
      </c>
      <c r="D86" s="78">
        <f t="shared" si="25"/>
        <v>5670.9083450558574</v>
      </c>
      <c r="E86" s="20">
        <f t="shared" si="26"/>
        <v>1342.463</v>
      </c>
      <c r="F86" s="391">
        <f t="shared" si="22"/>
        <v>7013.3713450558571</v>
      </c>
      <c r="G86" s="20">
        <f t="shared" si="27"/>
        <v>3464.8559999999998</v>
      </c>
      <c r="H86" s="19">
        <f>+H76+H78+H80+H82+H84</f>
        <v>56733.55</v>
      </c>
      <c r="I86" s="32"/>
      <c r="J86" s="391">
        <f t="shared" si="23"/>
        <v>56733.55</v>
      </c>
      <c r="K86" s="19">
        <f t="shared" si="28"/>
        <v>2667.1390000000001</v>
      </c>
      <c r="L86" s="123">
        <f>+L76+L78+L80+L82+L84</f>
        <v>3070.31</v>
      </c>
      <c r="M86" s="123">
        <f t="shared" si="29"/>
        <v>13.012</v>
      </c>
      <c r="N86" s="123">
        <f t="shared" si="29"/>
        <v>295.60599999999999</v>
      </c>
      <c r="O86" s="123">
        <f t="shared" si="29"/>
        <v>315.226</v>
      </c>
      <c r="P86" s="123">
        <f>+P76+P78+P80+P82+P84</f>
        <v>3860.2849999999999</v>
      </c>
      <c r="Q86" s="21">
        <f t="shared" si="24"/>
        <v>77433.355345055854</v>
      </c>
      <c r="R86" s="25"/>
    </row>
    <row r="87" spans="1:18">
      <c r="A87" s="401" t="s">
        <v>64</v>
      </c>
      <c r="B87" s="402"/>
      <c r="C87" s="34" t="s">
        <v>11</v>
      </c>
      <c r="D87" s="75">
        <v>5.7200000000000001E-2</v>
      </c>
      <c r="E87" s="139">
        <v>0.40699999999999997</v>
      </c>
      <c r="F87" s="390">
        <f t="shared" si="22"/>
        <v>0.46419999999999995</v>
      </c>
      <c r="G87" s="428">
        <v>0.27460000000000001</v>
      </c>
      <c r="H87" s="40">
        <v>1.5995999999999999</v>
      </c>
      <c r="I87" s="169"/>
      <c r="J87" s="390">
        <f t="shared" si="23"/>
        <v>1.5995999999999999</v>
      </c>
      <c r="K87" s="40">
        <v>0.28339999999999999</v>
      </c>
      <c r="L87" s="53">
        <v>1.6187</v>
      </c>
      <c r="M87" s="53"/>
      <c r="N87" s="53"/>
      <c r="O87" s="53"/>
      <c r="P87" s="53">
        <v>1.6999999999999999E-3</v>
      </c>
      <c r="Q87" s="16">
        <f t="shared" si="24"/>
        <v>4.2421999999999995</v>
      </c>
      <c r="R87" s="25"/>
    </row>
    <row r="88" spans="1:18">
      <c r="A88" s="403"/>
      <c r="B88" s="404"/>
      <c r="C88" s="36" t="s">
        <v>13</v>
      </c>
      <c r="D88" s="76">
        <v>117.84152379427049</v>
      </c>
      <c r="E88" s="140">
        <v>446.31400000000002</v>
      </c>
      <c r="F88" s="391">
        <f t="shared" si="22"/>
        <v>564.15552379427049</v>
      </c>
      <c r="G88" s="429">
        <v>645.41700000000003</v>
      </c>
      <c r="H88" s="41">
        <v>2537.5740000000001</v>
      </c>
      <c r="I88" s="170"/>
      <c r="J88" s="391">
        <f t="shared" si="23"/>
        <v>2537.5740000000001</v>
      </c>
      <c r="K88" s="41">
        <v>595.35599999999999</v>
      </c>
      <c r="L88" s="123">
        <v>3691.57</v>
      </c>
      <c r="M88" s="123"/>
      <c r="N88" s="123"/>
      <c r="O88" s="123"/>
      <c r="P88" s="123">
        <v>3.13</v>
      </c>
      <c r="Q88" s="21">
        <f t="shared" si="24"/>
        <v>8037.2025237942717</v>
      </c>
      <c r="R88" s="25"/>
    </row>
    <row r="89" spans="1:18">
      <c r="A89" s="401" t="s">
        <v>65</v>
      </c>
      <c r="B89" s="402"/>
      <c r="C89" s="34" t="s">
        <v>11</v>
      </c>
      <c r="D89" s="75"/>
      <c r="E89" s="139"/>
      <c r="F89" s="390">
        <f t="shared" si="22"/>
        <v>0</v>
      </c>
      <c r="G89" s="428">
        <v>0.06</v>
      </c>
      <c r="H89" s="40">
        <v>452.245</v>
      </c>
      <c r="I89" s="169"/>
      <c r="J89" s="390">
        <f t="shared" si="23"/>
        <v>452.245</v>
      </c>
      <c r="K89" s="40">
        <v>72.912000000000006</v>
      </c>
      <c r="L89" s="53">
        <v>0.1</v>
      </c>
      <c r="M89" s="53"/>
      <c r="N89" s="53"/>
      <c r="O89" s="53"/>
      <c r="P89" s="53"/>
      <c r="Q89" s="16">
        <f t="shared" si="24"/>
        <v>525.31700000000001</v>
      </c>
      <c r="R89" s="25"/>
    </row>
    <row r="90" spans="1:18">
      <c r="A90" s="403"/>
      <c r="B90" s="404"/>
      <c r="C90" s="36" t="s">
        <v>13</v>
      </c>
      <c r="D90" s="76"/>
      <c r="E90" s="140"/>
      <c r="F90" s="391">
        <f t="shared" si="22"/>
        <v>0</v>
      </c>
      <c r="G90" s="429">
        <v>22.369</v>
      </c>
      <c r="H90" s="41">
        <v>36769.402000000002</v>
      </c>
      <c r="I90" s="170"/>
      <c r="J90" s="391">
        <f t="shared" si="23"/>
        <v>36769.402000000002</v>
      </c>
      <c r="K90" s="41">
        <v>5973.5870000000004</v>
      </c>
      <c r="L90" s="123">
        <v>31.5</v>
      </c>
      <c r="M90" s="123"/>
      <c r="N90" s="123"/>
      <c r="O90" s="123"/>
      <c r="P90" s="123"/>
      <c r="Q90" s="21">
        <f t="shared" si="24"/>
        <v>42796.858</v>
      </c>
      <c r="R90" s="25"/>
    </row>
    <row r="91" spans="1:18">
      <c r="A91" s="401" t="s">
        <v>66</v>
      </c>
      <c r="B91" s="402"/>
      <c r="C91" s="34" t="s">
        <v>11</v>
      </c>
      <c r="D91" s="75"/>
      <c r="E91" s="139">
        <v>6.4000000000000003E-3</v>
      </c>
      <c r="F91" s="390">
        <f t="shared" si="22"/>
        <v>6.4000000000000003E-3</v>
      </c>
      <c r="G91" s="428">
        <v>3.3999999999999998E-3</v>
      </c>
      <c r="H91" s="40">
        <v>1.8800000000000001E-2</v>
      </c>
      <c r="I91" s="169"/>
      <c r="J91" s="390">
        <f t="shared" si="23"/>
        <v>1.8800000000000001E-2</v>
      </c>
      <c r="K91" s="40">
        <v>1.2999999999999999E-3</v>
      </c>
      <c r="L91" s="53"/>
      <c r="M91" s="53"/>
      <c r="N91" s="53"/>
      <c r="O91" s="53"/>
      <c r="P91" s="53"/>
      <c r="Q91" s="16">
        <f t="shared" si="24"/>
        <v>2.9899999999999999E-2</v>
      </c>
      <c r="R91" s="25"/>
    </row>
    <row r="92" spans="1:18">
      <c r="A92" s="403"/>
      <c r="B92" s="404"/>
      <c r="C92" s="36" t="s">
        <v>13</v>
      </c>
      <c r="D92" s="76"/>
      <c r="E92" s="140">
        <v>28.896000000000001</v>
      </c>
      <c r="F92" s="391">
        <f t="shared" si="22"/>
        <v>28.896000000000001</v>
      </c>
      <c r="G92" s="429">
        <v>9.6679999999999993</v>
      </c>
      <c r="H92" s="41">
        <v>41.685000000000002</v>
      </c>
      <c r="I92" s="170"/>
      <c r="J92" s="391">
        <f t="shared" si="23"/>
        <v>41.685000000000002</v>
      </c>
      <c r="K92" s="41">
        <v>2.73</v>
      </c>
      <c r="L92" s="123"/>
      <c r="M92" s="123"/>
      <c r="N92" s="123"/>
      <c r="O92" s="123"/>
      <c r="P92" s="123"/>
      <c r="Q92" s="21">
        <f t="shared" si="24"/>
        <v>82.978999999999999</v>
      </c>
      <c r="R92" s="25"/>
    </row>
    <row r="93" spans="1:18">
      <c r="A93" s="401" t="s">
        <v>67</v>
      </c>
      <c r="B93" s="402"/>
      <c r="C93" s="34" t="s">
        <v>11</v>
      </c>
      <c r="D93" s="75">
        <v>0.1825</v>
      </c>
      <c r="E93" s="139">
        <v>2.4426000000000001</v>
      </c>
      <c r="F93" s="390">
        <f t="shared" si="22"/>
        <v>2.6251000000000002</v>
      </c>
      <c r="G93" s="428">
        <v>5.8400000000000001E-2</v>
      </c>
      <c r="H93" s="40">
        <v>7.9226000000000001</v>
      </c>
      <c r="I93" s="169"/>
      <c r="J93" s="390">
        <f t="shared" si="23"/>
        <v>7.9226000000000001</v>
      </c>
      <c r="K93" s="40">
        <v>0.13070000000000001</v>
      </c>
      <c r="L93" s="53"/>
      <c r="M93" s="53"/>
      <c r="N93" s="53"/>
      <c r="O93" s="53"/>
      <c r="P93" s="53"/>
      <c r="Q93" s="16">
        <f t="shared" si="24"/>
        <v>10.736799999999999</v>
      </c>
      <c r="R93" s="25"/>
    </row>
    <row r="94" spans="1:18">
      <c r="A94" s="403"/>
      <c r="B94" s="404"/>
      <c r="C94" s="36" t="s">
        <v>13</v>
      </c>
      <c r="D94" s="76">
        <v>591.9376195225874</v>
      </c>
      <c r="E94" s="140">
        <v>4611.8739999999998</v>
      </c>
      <c r="F94" s="391">
        <f t="shared" si="22"/>
        <v>5203.8116195225875</v>
      </c>
      <c r="G94" s="429">
        <v>69.200999999999993</v>
      </c>
      <c r="H94" s="41">
        <v>14852.04</v>
      </c>
      <c r="I94" s="170"/>
      <c r="J94" s="391">
        <f t="shared" si="23"/>
        <v>14852.04</v>
      </c>
      <c r="K94" s="41">
        <v>57.405000000000001</v>
      </c>
      <c r="L94" s="123"/>
      <c r="M94" s="123"/>
      <c r="N94" s="123"/>
      <c r="O94" s="123"/>
      <c r="P94" s="123"/>
      <c r="Q94" s="21">
        <f t="shared" si="24"/>
        <v>20182.457619522589</v>
      </c>
      <c r="R94" s="25"/>
    </row>
    <row r="95" spans="1:18">
      <c r="A95" s="401" t="s">
        <v>68</v>
      </c>
      <c r="B95" s="402"/>
      <c r="C95" s="34" t="s">
        <v>11</v>
      </c>
      <c r="D95" s="75"/>
      <c r="E95" s="139"/>
      <c r="F95" s="390">
        <f t="shared" si="22"/>
        <v>0</v>
      </c>
      <c r="G95" s="428"/>
      <c r="H95" s="40">
        <v>1.6000000000000001E-3</v>
      </c>
      <c r="I95" s="169"/>
      <c r="J95" s="390">
        <f t="shared" si="23"/>
        <v>1.6000000000000001E-3</v>
      </c>
      <c r="K95" s="40"/>
      <c r="L95" s="53"/>
      <c r="M95" s="53"/>
      <c r="N95" s="53"/>
      <c r="O95" s="53"/>
      <c r="P95" s="53"/>
      <c r="Q95" s="16">
        <f t="shared" si="24"/>
        <v>1.6000000000000001E-3</v>
      </c>
      <c r="R95" s="25"/>
    </row>
    <row r="96" spans="1:18">
      <c r="A96" s="403"/>
      <c r="B96" s="404"/>
      <c r="C96" s="36" t="s">
        <v>13</v>
      </c>
      <c r="D96" s="76"/>
      <c r="E96" s="140"/>
      <c r="F96" s="391">
        <f t="shared" si="22"/>
        <v>0</v>
      </c>
      <c r="G96" s="429"/>
      <c r="H96" s="41">
        <v>1.9319999999999999</v>
      </c>
      <c r="I96" s="170"/>
      <c r="J96" s="391">
        <f t="shared" si="23"/>
        <v>1.9319999999999999</v>
      </c>
      <c r="K96" s="41"/>
      <c r="L96" s="123"/>
      <c r="M96" s="123"/>
      <c r="N96" s="123"/>
      <c r="O96" s="123"/>
      <c r="P96" s="123"/>
      <c r="Q96" s="21">
        <f t="shared" si="24"/>
        <v>1.9319999999999999</v>
      </c>
      <c r="R96" s="25"/>
    </row>
    <row r="97" spans="1:18">
      <c r="A97" s="401" t="s">
        <v>69</v>
      </c>
      <c r="B97" s="402"/>
      <c r="C97" s="34" t="s">
        <v>11</v>
      </c>
      <c r="D97" s="75">
        <v>1.6000000000000001E-3</v>
      </c>
      <c r="E97" s="139"/>
      <c r="F97" s="390">
        <f t="shared" si="22"/>
        <v>1.6000000000000001E-3</v>
      </c>
      <c r="G97" s="428">
        <v>1.7999999999999999E-2</v>
      </c>
      <c r="H97" s="40"/>
      <c r="I97" s="169"/>
      <c r="J97" s="390">
        <f t="shared" si="23"/>
        <v>0</v>
      </c>
      <c r="K97" s="40"/>
      <c r="L97" s="53"/>
      <c r="M97" s="53"/>
      <c r="N97" s="53"/>
      <c r="O97" s="53"/>
      <c r="P97" s="53"/>
      <c r="Q97" s="16">
        <f t="shared" si="24"/>
        <v>1.9599999999999999E-2</v>
      </c>
      <c r="R97" s="25"/>
    </row>
    <row r="98" spans="1:18">
      <c r="A98" s="403"/>
      <c r="B98" s="404"/>
      <c r="C98" s="36" t="s">
        <v>13</v>
      </c>
      <c r="D98" s="76">
        <v>1.8480003731436874</v>
      </c>
      <c r="E98" s="140"/>
      <c r="F98" s="391">
        <f t="shared" si="22"/>
        <v>1.8480003731436874</v>
      </c>
      <c r="G98" s="429">
        <v>15.12</v>
      </c>
      <c r="H98" s="41"/>
      <c r="I98" s="170"/>
      <c r="J98" s="391">
        <f t="shared" si="23"/>
        <v>0</v>
      </c>
      <c r="K98" s="41"/>
      <c r="L98" s="123"/>
      <c r="M98" s="123"/>
      <c r="N98" s="123"/>
      <c r="O98" s="123"/>
      <c r="P98" s="123"/>
      <c r="Q98" s="21">
        <f t="shared" si="24"/>
        <v>16.968000373143688</v>
      </c>
      <c r="R98" s="25"/>
    </row>
    <row r="99" spans="1:18">
      <c r="A99" s="401" t="s">
        <v>70</v>
      </c>
      <c r="B99" s="402"/>
      <c r="C99" s="34" t="s">
        <v>11</v>
      </c>
      <c r="D99" s="75">
        <v>3.3904999999999998</v>
      </c>
      <c r="E99" s="139">
        <v>9.1213999999999995</v>
      </c>
      <c r="F99" s="390">
        <f t="shared" si="22"/>
        <v>12.511899999999999</v>
      </c>
      <c r="G99" s="428">
        <v>7.4817</v>
      </c>
      <c r="H99" s="40">
        <v>67.985500000000002</v>
      </c>
      <c r="I99" s="169"/>
      <c r="J99" s="390">
        <f t="shared" si="23"/>
        <v>67.985500000000002</v>
      </c>
      <c r="K99" s="40">
        <v>3.4062999999999999</v>
      </c>
      <c r="L99" s="53">
        <v>14.2608</v>
      </c>
      <c r="M99" s="53">
        <v>0.108</v>
      </c>
      <c r="N99" s="53">
        <v>5.2055999999999996</v>
      </c>
      <c r="O99" s="53">
        <v>1.6895</v>
      </c>
      <c r="P99" s="53">
        <v>12.944900000000001</v>
      </c>
      <c r="Q99" s="16">
        <f t="shared" si="24"/>
        <v>125.59420000000001</v>
      </c>
      <c r="R99" s="25"/>
    </row>
    <row r="100" spans="1:18">
      <c r="A100" s="403"/>
      <c r="B100" s="404"/>
      <c r="C100" s="36" t="s">
        <v>13</v>
      </c>
      <c r="D100" s="76">
        <v>9203.8430084173306</v>
      </c>
      <c r="E100" s="140">
        <v>6611.098</v>
      </c>
      <c r="F100" s="391">
        <f t="shared" si="22"/>
        <v>15814.941008417331</v>
      </c>
      <c r="G100" s="429">
        <v>9513.1010000000006</v>
      </c>
      <c r="H100" s="41">
        <v>32069.182000000001</v>
      </c>
      <c r="I100" s="170"/>
      <c r="J100" s="391">
        <f t="shared" si="23"/>
        <v>32069.182000000001</v>
      </c>
      <c r="K100" s="41">
        <v>1786.9760000000001</v>
      </c>
      <c r="L100" s="123">
        <v>4063.8519999999999</v>
      </c>
      <c r="M100" s="123">
        <v>26.491</v>
      </c>
      <c r="N100" s="123">
        <v>7870.567</v>
      </c>
      <c r="O100" s="123">
        <v>1870.5940000000001</v>
      </c>
      <c r="P100" s="123">
        <v>17328.195</v>
      </c>
      <c r="Q100" s="21">
        <f t="shared" si="24"/>
        <v>90343.899008417327</v>
      </c>
      <c r="R100" s="25"/>
    </row>
    <row r="101" spans="1:18">
      <c r="A101" s="405" t="s">
        <v>71</v>
      </c>
      <c r="B101" s="406"/>
      <c r="C101" s="34" t="s">
        <v>11</v>
      </c>
      <c r="D101" s="77">
        <f>D8+D10+D22+D28+D36+D38+D40+D42+D44+D46+D48+D50+D52+D58+D73+D85+D87+D89+D91+D93+D95+D97+D99</f>
        <v>216.16540000000001</v>
      </c>
      <c r="E101" s="15">
        <f>+E8+E10+E22+E28+E36+E38+E40+E42+E44+E46+E48+E50+E52+E58+E73+E85+E87+E89+E91+E93+E95+E97+E99</f>
        <v>219.33180000000004</v>
      </c>
      <c r="F101" s="390">
        <f t="shared" si="22"/>
        <v>435.49720000000002</v>
      </c>
      <c r="G101" s="15">
        <f>+G8+G10+G22+G28+G36+G38+G40+G42+G44+G46+G48+G50+G52+G58+G73+G85+G87+G89+G91+G93+G95+G97+G99</f>
        <v>1034.7133999999999</v>
      </c>
      <c r="H101" s="23">
        <f>+H8+H10+H22+H28+H36+H38+H40+H42+H44+H46+H48+H50+H52+H58+H73+H85+H87+H89+H91+H93+H95+H97+H99</f>
        <v>4189.3522999999996</v>
      </c>
      <c r="I101" s="66"/>
      <c r="J101" s="390">
        <f t="shared" si="23"/>
        <v>4189.3522999999996</v>
      </c>
      <c r="K101" s="23">
        <f t="shared" ref="K101:P102" si="30">+K8+K10+K22+K28+K36+K38+K40+K42+K44+K46+K48+K50+K52+K58+K73+K85+K87+K89+K91+K93+K95+K97+K99</f>
        <v>773.49130000000002</v>
      </c>
      <c r="L101" s="53">
        <f t="shared" si="30"/>
        <v>23.527749999999997</v>
      </c>
      <c r="M101" s="53">
        <f t="shared" si="30"/>
        <v>0.1658</v>
      </c>
      <c r="N101" s="53">
        <f t="shared" si="30"/>
        <v>7.7060999999999993</v>
      </c>
      <c r="O101" s="53">
        <f t="shared" si="30"/>
        <v>2.5933000000000002</v>
      </c>
      <c r="P101" s="53">
        <f t="shared" si="30"/>
        <v>36.997299999999996</v>
      </c>
      <c r="Q101" s="16">
        <f t="shared" si="24"/>
        <v>6504.0444499999994</v>
      </c>
      <c r="R101" s="25"/>
    </row>
    <row r="102" spans="1:18">
      <c r="A102" s="407"/>
      <c r="B102" s="408"/>
      <c r="C102" s="36" t="s">
        <v>13</v>
      </c>
      <c r="D102" s="78">
        <f>D9+D11+D23+D29+D37+D39+D41+D43+D45+D47+D49+D51+D53+D59+D74+D86+D88+D90+D92+D94+D96+D98+D100</f>
        <v>165505.4507684533</v>
      </c>
      <c r="E102" s="20">
        <f>+E9+E11+E23+E29+E37+E39+E41+E43+E45+E47+E49+E51+E53+E59+E74+E86+E88+E90+E92+E94+E96+E98+E100</f>
        <v>185707.84200000003</v>
      </c>
      <c r="F102" s="391">
        <f t="shared" si="22"/>
        <v>351213.29276845336</v>
      </c>
      <c r="G102" s="20">
        <f>+G9+G11+G23+G29+G37+G39+G41+G43+G45+G47+G49+G51+G53+G59+G74+G86+G88+G90+G92+G94+G96+G98+G100</f>
        <v>375806.56200000015</v>
      </c>
      <c r="H102" s="19">
        <f>+H9+H11+H23+H29+H37+H39+H41+H43+H45+H47+H49+H51+H53+H59+H74+H86+H88+H90+H92+H94+H96+H98+H100</f>
        <v>393451.44299999997</v>
      </c>
      <c r="I102" s="32"/>
      <c r="J102" s="391">
        <f t="shared" si="23"/>
        <v>393451.44299999997</v>
      </c>
      <c r="K102" s="19">
        <f t="shared" si="30"/>
        <v>54890.257000000012</v>
      </c>
      <c r="L102" s="123">
        <f t="shared" si="30"/>
        <v>12355.913</v>
      </c>
      <c r="M102" s="123">
        <f t="shared" si="30"/>
        <v>39.503</v>
      </c>
      <c r="N102" s="123">
        <f t="shared" si="30"/>
        <v>8231.7630000000008</v>
      </c>
      <c r="O102" s="123">
        <f t="shared" si="30"/>
        <v>2198.6759999999999</v>
      </c>
      <c r="P102" s="123">
        <f t="shared" si="30"/>
        <v>21652.682000000001</v>
      </c>
      <c r="Q102" s="21">
        <f t="shared" si="24"/>
        <v>1219840.0917684536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75"/>
      <c r="E103" s="139"/>
      <c r="F103" s="390">
        <f t="shared" si="22"/>
        <v>0</v>
      </c>
      <c r="G103" s="428"/>
      <c r="H103" s="40">
        <v>0.23499999999999999</v>
      </c>
      <c r="I103" s="169"/>
      <c r="J103" s="390">
        <f t="shared" si="23"/>
        <v>0.23499999999999999</v>
      </c>
      <c r="K103" s="40"/>
      <c r="L103" s="53"/>
      <c r="M103" s="53"/>
      <c r="N103" s="53"/>
      <c r="O103" s="53">
        <v>3.0000000000000001E-3</v>
      </c>
      <c r="P103" s="53"/>
      <c r="Q103" s="16">
        <f t="shared" si="24"/>
        <v>0.23799999999999999</v>
      </c>
      <c r="R103" s="25"/>
    </row>
    <row r="104" spans="1:18">
      <c r="A104" s="12" t="s">
        <v>0</v>
      </c>
      <c r="B104" s="397"/>
      <c r="C104" s="36" t="s">
        <v>13</v>
      </c>
      <c r="D104" s="76"/>
      <c r="E104" s="140"/>
      <c r="F104" s="391">
        <f t="shared" si="22"/>
        <v>0</v>
      </c>
      <c r="G104" s="429"/>
      <c r="H104" s="41">
        <v>746.024</v>
      </c>
      <c r="I104" s="170"/>
      <c r="J104" s="391">
        <f t="shared" si="23"/>
        <v>746.024</v>
      </c>
      <c r="K104" s="41"/>
      <c r="L104" s="123"/>
      <c r="M104" s="123"/>
      <c r="N104" s="123"/>
      <c r="O104" s="123">
        <v>8200.5059999999994</v>
      </c>
      <c r="P104" s="123"/>
      <c r="Q104" s="21">
        <f t="shared" si="24"/>
        <v>8946.5299999999988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75">
        <v>1.9274</v>
      </c>
      <c r="E105" s="139">
        <v>0.95750000000000002</v>
      </c>
      <c r="F105" s="390">
        <f t="shared" si="22"/>
        <v>2.8849</v>
      </c>
      <c r="G105" s="428">
        <v>2.1987999999999999</v>
      </c>
      <c r="H105" s="40">
        <v>24.386800000000001</v>
      </c>
      <c r="I105" s="169"/>
      <c r="J105" s="390">
        <f t="shared" si="23"/>
        <v>24.386800000000001</v>
      </c>
      <c r="K105" s="40">
        <v>2.4165000000000001</v>
      </c>
      <c r="L105" s="53">
        <v>1.5364</v>
      </c>
      <c r="M105" s="53"/>
      <c r="N105" s="53">
        <v>5.6099999999999997E-2</v>
      </c>
      <c r="O105" s="53">
        <v>1.0436000000000001</v>
      </c>
      <c r="P105" s="53">
        <v>2.9600000000000001E-2</v>
      </c>
      <c r="Q105" s="16">
        <f t="shared" si="24"/>
        <v>34.552700000000002</v>
      </c>
      <c r="R105" s="25"/>
    </row>
    <row r="106" spans="1:18">
      <c r="A106" s="17" t="s">
        <v>0</v>
      </c>
      <c r="B106" s="397"/>
      <c r="C106" s="36" t="s">
        <v>13</v>
      </c>
      <c r="D106" s="76">
        <v>915.23268480153126</v>
      </c>
      <c r="E106" s="140">
        <v>771.36500000000001</v>
      </c>
      <c r="F106" s="391">
        <f t="shared" si="22"/>
        <v>1686.5976848015312</v>
      </c>
      <c r="G106" s="429">
        <v>2245.511</v>
      </c>
      <c r="H106" s="41">
        <v>9042.52</v>
      </c>
      <c r="I106" s="170"/>
      <c r="J106" s="391">
        <f t="shared" si="23"/>
        <v>9042.52</v>
      </c>
      <c r="K106" s="41">
        <v>1375.4069999999999</v>
      </c>
      <c r="L106" s="123">
        <v>1188.0809999999999</v>
      </c>
      <c r="M106" s="123"/>
      <c r="N106" s="123">
        <v>22.638000000000002</v>
      </c>
      <c r="O106" s="123">
        <v>611.07600000000002</v>
      </c>
      <c r="P106" s="123">
        <v>16.04</v>
      </c>
      <c r="Q106" s="21">
        <f t="shared" si="24"/>
        <v>16187.870684801532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75">
        <v>0.33019999999999999</v>
      </c>
      <c r="E107" s="139">
        <v>2.6652</v>
      </c>
      <c r="F107" s="390">
        <f t="shared" si="22"/>
        <v>2.9954000000000001</v>
      </c>
      <c r="G107" s="428">
        <v>0.82889999999999997</v>
      </c>
      <c r="H107" s="40">
        <v>105.36620000000001</v>
      </c>
      <c r="I107" s="169"/>
      <c r="J107" s="390">
        <f t="shared" si="23"/>
        <v>105.36620000000001</v>
      </c>
      <c r="K107" s="40">
        <v>23.355</v>
      </c>
      <c r="L107" s="53"/>
      <c r="M107" s="53"/>
      <c r="N107" s="53"/>
      <c r="O107" s="53"/>
      <c r="P107" s="53"/>
      <c r="Q107" s="16">
        <f t="shared" si="24"/>
        <v>132.5455</v>
      </c>
      <c r="R107" s="25"/>
    </row>
    <row r="108" spans="1:18">
      <c r="A108" s="17"/>
      <c r="B108" s="397"/>
      <c r="C108" s="36" t="s">
        <v>13</v>
      </c>
      <c r="D108" s="76">
        <v>178.03803594900208</v>
      </c>
      <c r="E108" s="140">
        <v>1632.732</v>
      </c>
      <c r="F108" s="391">
        <f t="shared" si="22"/>
        <v>1810.770035949002</v>
      </c>
      <c r="G108" s="429">
        <v>503.255</v>
      </c>
      <c r="H108" s="41">
        <v>42203.834000000003</v>
      </c>
      <c r="I108" s="170"/>
      <c r="J108" s="391">
        <f t="shared" si="23"/>
        <v>42203.834000000003</v>
      </c>
      <c r="K108" s="41">
        <v>5116.7349999999997</v>
      </c>
      <c r="L108" s="123"/>
      <c r="M108" s="123"/>
      <c r="N108" s="123"/>
      <c r="O108" s="123"/>
      <c r="P108" s="123"/>
      <c r="Q108" s="21">
        <f t="shared" si="24"/>
        <v>49634.594035949005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75">
        <v>4.4999999999999998E-2</v>
      </c>
      <c r="E109" s="139">
        <v>2.2499999999999999E-2</v>
      </c>
      <c r="F109" s="390">
        <f t="shared" si="22"/>
        <v>6.7500000000000004E-2</v>
      </c>
      <c r="G109" s="428">
        <v>1E-3</v>
      </c>
      <c r="H109" s="40">
        <v>0.1153</v>
      </c>
      <c r="I109" s="169"/>
      <c r="J109" s="390">
        <f t="shared" si="23"/>
        <v>0.1153</v>
      </c>
      <c r="K109" s="40"/>
      <c r="L109" s="53">
        <v>3.0000000000000001E-3</v>
      </c>
      <c r="M109" s="53"/>
      <c r="N109" s="53"/>
      <c r="O109" s="53"/>
      <c r="P109" s="53"/>
      <c r="Q109" s="16">
        <f t="shared" si="24"/>
        <v>0.18680000000000002</v>
      </c>
      <c r="R109" s="25"/>
    </row>
    <row r="110" spans="1:18">
      <c r="A110" s="17"/>
      <c r="B110" s="397"/>
      <c r="C110" s="36" t="s">
        <v>13</v>
      </c>
      <c r="D110" s="76">
        <v>44.415008968169303</v>
      </c>
      <c r="E110" s="140">
        <v>123.943</v>
      </c>
      <c r="F110" s="391">
        <f t="shared" si="22"/>
        <v>168.35800896816932</v>
      </c>
      <c r="G110" s="429">
        <v>5.25</v>
      </c>
      <c r="H110" s="41">
        <v>494.55</v>
      </c>
      <c r="I110" s="170"/>
      <c r="J110" s="391">
        <f t="shared" si="23"/>
        <v>494.55</v>
      </c>
      <c r="K110" s="41"/>
      <c r="L110" s="123">
        <v>11.025</v>
      </c>
      <c r="M110" s="123"/>
      <c r="N110" s="123"/>
      <c r="O110" s="123"/>
      <c r="P110" s="123"/>
      <c r="Q110" s="21">
        <f t="shared" si="24"/>
        <v>679.18300896816925</v>
      </c>
      <c r="R110" s="25"/>
    </row>
    <row r="111" spans="1:18">
      <c r="A111" s="17"/>
      <c r="B111" s="396" t="s">
        <v>78</v>
      </c>
      <c r="C111" s="34" t="s">
        <v>11</v>
      </c>
      <c r="D111" s="75">
        <v>0.34229999999999999</v>
      </c>
      <c r="E111" s="139">
        <v>0.24299999999999999</v>
      </c>
      <c r="F111" s="390">
        <f t="shared" si="22"/>
        <v>0.58529999999999993</v>
      </c>
      <c r="G111" s="428">
        <v>1.226</v>
      </c>
      <c r="H111" s="40">
        <v>2.0442</v>
      </c>
      <c r="I111" s="169"/>
      <c r="J111" s="390">
        <f t="shared" si="23"/>
        <v>2.0442</v>
      </c>
      <c r="K111" s="40">
        <v>0.22520000000000001</v>
      </c>
      <c r="L111" s="53">
        <v>0.1087</v>
      </c>
      <c r="M111" s="53">
        <v>3.2899999999999999E-2</v>
      </c>
      <c r="N111" s="53">
        <v>0</v>
      </c>
      <c r="O111" s="53"/>
      <c r="P111" s="53">
        <v>3.2000000000000002E-3</v>
      </c>
      <c r="Q111" s="16">
        <f t="shared" si="24"/>
        <v>4.2254999999999994</v>
      </c>
      <c r="R111" s="25"/>
    </row>
    <row r="112" spans="1:18">
      <c r="A112" s="17"/>
      <c r="B112" s="397"/>
      <c r="C112" s="36" t="s">
        <v>13</v>
      </c>
      <c r="D112" s="76">
        <v>517.80760455443715</v>
      </c>
      <c r="E112" s="140">
        <v>292.84500000000003</v>
      </c>
      <c r="F112" s="391">
        <f t="shared" si="22"/>
        <v>810.65260455443718</v>
      </c>
      <c r="G112" s="429">
        <v>2576.2629999999999</v>
      </c>
      <c r="H112" s="41">
        <v>3402.7559999999999</v>
      </c>
      <c r="I112" s="170"/>
      <c r="J112" s="391">
        <f t="shared" si="23"/>
        <v>3402.7559999999999</v>
      </c>
      <c r="K112" s="41">
        <v>159.58000000000001</v>
      </c>
      <c r="L112" s="123">
        <v>71.805000000000007</v>
      </c>
      <c r="M112" s="123">
        <v>7.101</v>
      </c>
      <c r="N112" s="123">
        <v>1.05</v>
      </c>
      <c r="O112" s="123"/>
      <c r="P112" s="123">
        <v>4.16</v>
      </c>
      <c r="Q112" s="21">
        <f t="shared" si="24"/>
        <v>7033.3676045544362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75"/>
      <c r="E113" s="139"/>
      <c r="F113" s="390">
        <f t="shared" si="22"/>
        <v>0</v>
      </c>
      <c r="G113" s="428">
        <v>1647.93</v>
      </c>
      <c r="H113" s="40"/>
      <c r="I113" s="169"/>
      <c r="J113" s="390">
        <f t="shared" si="23"/>
        <v>0</v>
      </c>
      <c r="K113" s="40">
        <v>2530.48</v>
      </c>
      <c r="L113" s="53">
        <v>1509.45</v>
      </c>
      <c r="M113" s="53"/>
      <c r="N113" s="53"/>
      <c r="O113" s="53"/>
      <c r="P113" s="53"/>
      <c r="Q113" s="16">
        <f t="shared" si="24"/>
        <v>5687.86</v>
      </c>
      <c r="R113" s="25"/>
    </row>
    <row r="114" spans="1:18">
      <c r="A114" s="17"/>
      <c r="B114" s="397"/>
      <c r="C114" s="36" t="s">
        <v>13</v>
      </c>
      <c r="D114" s="76"/>
      <c r="E114" s="140"/>
      <c r="F114" s="391">
        <f t="shared" si="22"/>
        <v>0</v>
      </c>
      <c r="G114" s="429">
        <v>47797.843999999997</v>
      </c>
      <c r="H114" s="41"/>
      <c r="I114" s="170"/>
      <c r="J114" s="391">
        <f t="shared" si="23"/>
        <v>0</v>
      </c>
      <c r="K114" s="41">
        <v>94833.44</v>
      </c>
      <c r="L114" s="123">
        <v>44552.482000000004</v>
      </c>
      <c r="M114" s="123"/>
      <c r="N114" s="123"/>
      <c r="O114" s="123"/>
      <c r="P114" s="123"/>
      <c r="Q114" s="21">
        <f t="shared" si="24"/>
        <v>187183.766</v>
      </c>
      <c r="R114" s="25"/>
    </row>
    <row r="115" spans="1:18">
      <c r="A115" s="17"/>
      <c r="B115" s="396" t="s">
        <v>81</v>
      </c>
      <c r="C115" s="34" t="s">
        <v>11</v>
      </c>
      <c r="D115" s="75"/>
      <c r="E115" s="139">
        <v>2.7400000000000001E-2</v>
      </c>
      <c r="F115" s="390">
        <f t="shared" si="22"/>
        <v>2.7400000000000001E-2</v>
      </c>
      <c r="G115" s="428">
        <v>0.17549999999999999</v>
      </c>
      <c r="H115" s="40">
        <v>2.6696</v>
      </c>
      <c r="I115" s="169"/>
      <c r="J115" s="390">
        <f t="shared" si="23"/>
        <v>2.6696</v>
      </c>
      <c r="K115" s="40">
        <v>2E-3</v>
      </c>
      <c r="L115" s="53">
        <v>2E-3</v>
      </c>
      <c r="M115" s="53"/>
      <c r="N115" s="53"/>
      <c r="O115" s="53"/>
      <c r="P115" s="53"/>
      <c r="Q115" s="16">
        <f t="shared" si="24"/>
        <v>2.8764999999999996</v>
      </c>
      <c r="R115" s="25"/>
    </row>
    <row r="116" spans="1:18">
      <c r="A116" s="17"/>
      <c r="B116" s="397"/>
      <c r="C116" s="36" t="s">
        <v>13</v>
      </c>
      <c r="D116" s="76"/>
      <c r="E116" s="140">
        <v>14.984</v>
      </c>
      <c r="F116" s="391">
        <f t="shared" si="22"/>
        <v>14.984</v>
      </c>
      <c r="G116" s="429">
        <v>175.76400000000001</v>
      </c>
      <c r="H116" s="41">
        <v>5296.3379999999997</v>
      </c>
      <c r="I116" s="170"/>
      <c r="J116" s="391">
        <f t="shared" si="23"/>
        <v>5296.3379999999997</v>
      </c>
      <c r="K116" s="41">
        <v>1.26</v>
      </c>
      <c r="L116" s="123">
        <v>1.89</v>
      </c>
      <c r="M116" s="123"/>
      <c r="N116" s="123"/>
      <c r="O116" s="123"/>
      <c r="P116" s="123"/>
      <c r="Q116" s="21">
        <f t="shared" si="24"/>
        <v>5490.2359999999999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75"/>
      <c r="E117" s="139"/>
      <c r="F117" s="390">
        <f t="shared" si="22"/>
        <v>0</v>
      </c>
      <c r="G117" s="428"/>
      <c r="H117" s="40">
        <v>1.6575</v>
      </c>
      <c r="I117" s="169"/>
      <c r="J117" s="390">
        <f t="shared" si="23"/>
        <v>1.6575</v>
      </c>
      <c r="K117" s="40">
        <v>0.9</v>
      </c>
      <c r="L117" s="53"/>
      <c r="M117" s="53"/>
      <c r="N117" s="53"/>
      <c r="O117" s="53"/>
      <c r="P117" s="53"/>
      <c r="Q117" s="16">
        <f t="shared" si="24"/>
        <v>2.5575000000000001</v>
      </c>
      <c r="R117" s="25"/>
    </row>
    <row r="118" spans="1:18">
      <c r="A118" s="17"/>
      <c r="B118" s="397"/>
      <c r="C118" s="36" t="s">
        <v>13</v>
      </c>
      <c r="D118" s="76"/>
      <c r="E118" s="140"/>
      <c r="F118" s="391">
        <f t="shared" si="22"/>
        <v>0</v>
      </c>
      <c r="G118" s="429"/>
      <c r="H118" s="41">
        <v>1625.54</v>
      </c>
      <c r="I118" s="170"/>
      <c r="J118" s="391">
        <f t="shared" si="23"/>
        <v>1625.54</v>
      </c>
      <c r="K118" s="41">
        <v>63</v>
      </c>
      <c r="L118" s="123"/>
      <c r="M118" s="123"/>
      <c r="N118" s="123"/>
      <c r="O118" s="123"/>
      <c r="P118" s="123"/>
      <c r="Q118" s="21">
        <f t="shared" si="24"/>
        <v>1688.54</v>
      </c>
      <c r="R118" s="25"/>
    </row>
    <row r="119" spans="1:18">
      <c r="A119" s="17"/>
      <c r="B119" s="396" t="s">
        <v>84</v>
      </c>
      <c r="C119" s="34" t="s">
        <v>11</v>
      </c>
      <c r="D119" s="75">
        <v>9.2924000000000007</v>
      </c>
      <c r="E119" s="139">
        <v>0.99680000000000002</v>
      </c>
      <c r="F119" s="390">
        <f t="shared" si="22"/>
        <v>10.289200000000001</v>
      </c>
      <c r="G119" s="428">
        <v>3.4000000000000002E-2</v>
      </c>
      <c r="H119" s="40">
        <v>3.0543999999999998</v>
      </c>
      <c r="I119" s="169"/>
      <c r="J119" s="390">
        <f t="shared" si="23"/>
        <v>3.0543999999999998</v>
      </c>
      <c r="K119" s="40">
        <v>0.16500000000000001</v>
      </c>
      <c r="L119" s="53">
        <v>0.83399999999999996</v>
      </c>
      <c r="M119" s="53">
        <v>10.431699999999999</v>
      </c>
      <c r="N119" s="53">
        <v>4.4737</v>
      </c>
      <c r="O119" s="53"/>
      <c r="P119" s="53"/>
      <c r="Q119" s="16">
        <f t="shared" si="24"/>
        <v>29.282</v>
      </c>
      <c r="R119" s="25"/>
    </row>
    <row r="120" spans="1:18">
      <c r="A120" s="17"/>
      <c r="B120" s="397"/>
      <c r="C120" s="36" t="s">
        <v>13</v>
      </c>
      <c r="D120" s="76">
        <v>4632.2649353355364</v>
      </c>
      <c r="E120" s="140">
        <v>272.34899999999999</v>
      </c>
      <c r="F120" s="391">
        <f t="shared" si="22"/>
        <v>4904.6139353355366</v>
      </c>
      <c r="G120" s="429">
        <v>44.395000000000003</v>
      </c>
      <c r="H120" s="41">
        <v>2508.1619999999998</v>
      </c>
      <c r="I120" s="170"/>
      <c r="J120" s="391">
        <f t="shared" si="23"/>
        <v>2508.1619999999998</v>
      </c>
      <c r="K120" s="41">
        <v>112.62</v>
      </c>
      <c r="L120" s="123">
        <v>287.91000000000003</v>
      </c>
      <c r="M120" s="123">
        <v>15416.196</v>
      </c>
      <c r="N120" s="123">
        <v>1533.3230000000001</v>
      </c>
      <c r="O120" s="123"/>
      <c r="P120" s="123"/>
      <c r="Q120" s="21">
        <f t="shared" si="24"/>
        <v>24807.219935335535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75">
        <v>2.7982999999999998</v>
      </c>
      <c r="E121" s="139">
        <v>2.7982</v>
      </c>
      <c r="F121" s="390">
        <f t="shared" si="22"/>
        <v>5.5964999999999998</v>
      </c>
      <c r="G121" s="428">
        <v>0.27879999999999999</v>
      </c>
      <c r="H121" s="40">
        <v>1.4269000000000001</v>
      </c>
      <c r="I121" s="169"/>
      <c r="J121" s="390">
        <f t="shared" si="23"/>
        <v>1.4269000000000001</v>
      </c>
      <c r="K121" s="40">
        <v>0.85029999999999994</v>
      </c>
      <c r="L121" s="53">
        <v>0.14069999999999999</v>
      </c>
      <c r="M121" s="53">
        <v>0.34250000000000003</v>
      </c>
      <c r="N121" s="53"/>
      <c r="O121" s="53"/>
      <c r="P121" s="53">
        <v>0.38169999999999998</v>
      </c>
      <c r="Q121" s="16">
        <f t="shared" si="24"/>
        <v>9.0174000000000003</v>
      </c>
      <c r="R121" s="25"/>
    </row>
    <row r="122" spans="1:18">
      <c r="A122" s="25"/>
      <c r="B122" s="397"/>
      <c r="C122" s="36" t="s">
        <v>13</v>
      </c>
      <c r="D122" s="82">
        <v>3266.6399095918914</v>
      </c>
      <c r="E122" s="140">
        <v>987.22199999999998</v>
      </c>
      <c r="F122" s="391">
        <f t="shared" si="22"/>
        <v>4253.8619095918912</v>
      </c>
      <c r="G122" s="429">
        <v>141.98699999999999</v>
      </c>
      <c r="H122" s="41">
        <v>1526.46</v>
      </c>
      <c r="I122" s="170"/>
      <c r="J122" s="391">
        <f t="shared" si="23"/>
        <v>1526.46</v>
      </c>
      <c r="K122" s="41">
        <v>413.84399999999999</v>
      </c>
      <c r="L122" s="123">
        <v>87.370999999999995</v>
      </c>
      <c r="M122" s="123">
        <v>101.95699999999999</v>
      </c>
      <c r="N122" s="123"/>
      <c r="O122" s="123"/>
      <c r="P122" s="123">
        <v>153.44999999999999</v>
      </c>
      <c r="Q122" s="21">
        <f t="shared" si="24"/>
        <v>6678.9309095918916</v>
      </c>
      <c r="R122" s="25"/>
    </row>
    <row r="123" spans="1:18">
      <c r="A123" s="25"/>
      <c r="B123" s="22" t="s">
        <v>15</v>
      </c>
      <c r="C123" s="34" t="s">
        <v>11</v>
      </c>
      <c r="D123" s="75"/>
      <c r="E123" s="139"/>
      <c r="F123" s="390">
        <f t="shared" si="22"/>
        <v>0</v>
      </c>
      <c r="G123" s="428"/>
      <c r="H123" s="40">
        <v>0.12889999999999999</v>
      </c>
      <c r="I123" s="169"/>
      <c r="J123" s="390">
        <f t="shared" si="23"/>
        <v>0.12889999999999999</v>
      </c>
      <c r="K123" s="40"/>
      <c r="L123" s="53"/>
      <c r="M123" s="53"/>
      <c r="N123" s="53"/>
      <c r="O123" s="53"/>
      <c r="P123" s="53"/>
      <c r="Q123" s="16">
        <f t="shared" si="24"/>
        <v>0.12889999999999999</v>
      </c>
      <c r="R123" s="25"/>
    </row>
    <row r="124" spans="1:18">
      <c r="A124" s="25"/>
      <c r="B124" s="18" t="s">
        <v>86</v>
      </c>
      <c r="C124" s="36" t="s">
        <v>13</v>
      </c>
      <c r="D124" s="76"/>
      <c r="E124" s="140"/>
      <c r="F124" s="391">
        <f t="shared" si="22"/>
        <v>0</v>
      </c>
      <c r="G124" s="429"/>
      <c r="H124" s="41">
        <v>1263.549</v>
      </c>
      <c r="I124" s="170"/>
      <c r="J124" s="391">
        <f t="shared" si="23"/>
        <v>1263.549</v>
      </c>
      <c r="K124" s="41"/>
      <c r="L124" s="123"/>
      <c r="M124" s="123"/>
      <c r="N124" s="123"/>
      <c r="O124" s="123"/>
      <c r="P124" s="123"/>
      <c r="Q124" s="21">
        <f t="shared" si="24"/>
        <v>1263.549</v>
      </c>
      <c r="R124" s="25"/>
    </row>
    <row r="125" spans="1:18">
      <c r="A125" s="25"/>
      <c r="B125" s="399" t="s">
        <v>19</v>
      </c>
      <c r="C125" s="34" t="s">
        <v>11</v>
      </c>
      <c r="D125" s="77">
        <f t="shared" ref="D125:D126" si="31">D103+D105+D107+D109+D111+D113+D115+D117+D119+D121+D123</f>
        <v>14.7356</v>
      </c>
      <c r="E125" s="15">
        <f t="shared" ref="E125:E126" si="32">+E103+E105+E107+E109+E111+E113+E115+E117+E119+E121+E123</f>
        <v>7.7105999999999995</v>
      </c>
      <c r="F125" s="390">
        <f t="shared" si="22"/>
        <v>22.446199999999997</v>
      </c>
      <c r="G125" s="15">
        <f t="shared" ref="G125:H126" si="33">+G103+G105+G107+G109+G111+G113+G115+G117+G119+G121+G123</f>
        <v>1652.6730000000002</v>
      </c>
      <c r="H125" s="23">
        <f t="shared" si="33"/>
        <v>141.08479999999994</v>
      </c>
      <c r="I125" s="66"/>
      <c r="J125" s="390">
        <f t="shared" si="23"/>
        <v>141.08479999999994</v>
      </c>
      <c r="K125" s="23">
        <f t="shared" ref="K125:K126" si="34">+K103+K105+K107+K109+K111+K113+K115+K117+K119+K121+K123</f>
        <v>2558.3940000000002</v>
      </c>
      <c r="L125" s="53">
        <f>+L103+L105+L107+L109+L111+L113+L115+L117+L119+L121+L123</f>
        <v>1512.0748000000001</v>
      </c>
      <c r="M125" s="53">
        <f>+M103+M105+M107+M109+M111+M113+M115+M117+M119+M121+M123</f>
        <v>10.807099999999998</v>
      </c>
      <c r="N125" s="53">
        <f t="shared" ref="N125:O126" si="35">+N103+N105+N107+N109+N111+N113+N115+N117+N119+N121+N123</f>
        <v>4.5297999999999998</v>
      </c>
      <c r="O125" s="53">
        <f t="shared" si="35"/>
        <v>1.0466</v>
      </c>
      <c r="P125" s="53">
        <f>+P103+P105+P107+P109+P111+P113+P115+P117+P119+P121+P123</f>
        <v>0.41449999999999998</v>
      </c>
      <c r="Q125" s="16">
        <f t="shared" si="24"/>
        <v>5903.4708000000001</v>
      </c>
      <c r="R125" s="25"/>
    </row>
    <row r="126" spans="1:18">
      <c r="A126" s="24"/>
      <c r="B126" s="400"/>
      <c r="C126" s="36" t="s">
        <v>13</v>
      </c>
      <c r="D126" s="78">
        <f t="shared" si="31"/>
        <v>9554.3981792005688</v>
      </c>
      <c r="E126" s="20">
        <f t="shared" si="32"/>
        <v>4095.4400000000005</v>
      </c>
      <c r="F126" s="391">
        <f t="shared" si="22"/>
        <v>13649.838179200569</v>
      </c>
      <c r="G126" s="20">
        <f t="shared" si="33"/>
        <v>53490.269</v>
      </c>
      <c r="H126" s="19">
        <f t="shared" si="33"/>
        <v>68109.733000000007</v>
      </c>
      <c r="I126" s="32"/>
      <c r="J126" s="391">
        <f t="shared" si="23"/>
        <v>68109.733000000007</v>
      </c>
      <c r="K126" s="19">
        <f t="shared" si="34"/>
        <v>102075.88599999998</v>
      </c>
      <c r="L126" s="123">
        <f>+L104+L106+L108+L110+L112+L114+L116+L118+L120+L122+L124</f>
        <v>46200.564000000006</v>
      </c>
      <c r="M126" s="123">
        <f t="shared" ref="M126" si="36">+M104+M106+M108+M110+M112+M114+M116+M118+M120+M122+M124</f>
        <v>15525.254000000001</v>
      </c>
      <c r="N126" s="123">
        <f t="shared" si="35"/>
        <v>1557.0110000000002</v>
      </c>
      <c r="O126" s="123">
        <f t="shared" si="35"/>
        <v>8811.5819999999985</v>
      </c>
      <c r="P126" s="123">
        <f>+P104+P106+P108+P110+P112+P114+P116+P118+P120+P122+P124</f>
        <v>173.64999999999998</v>
      </c>
      <c r="Q126" s="21">
        <f t="shared" si="24"/>
        <v>309593.78717920062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75"/>
      <c r="E127" s="139"/>
      <c r="F127" s="390">
        <f t="shared" si="22"/>
        <v>0</v>
      </c>
      <c r="G127" s="428">
        <v>0</v>
      </c>
      <c r="H127" s="40"/>
      <c r="I127" s="169"/>
      <c r="J127" s="390">
        <f t="shared" si="23"/>
        <v>0</v>
      </c>
      <c r="K127" s="40"/>
      <c r="L127" s="53"/>
      <c r="M127" s="53"/>
      <c r="N127" s="53"/>
      <c r="O127" s="53"/>
      <c r="P127" s="53"/>
      <c r="Q127" s="16">
        <f t="shared" si="24"/>
        <v>0</v>
      </c>
      <c r="R127" s="25"/>
    </row>
    <row r="128" spans="1:18">
      <c r="A128" s="12" t="s">
        <v>0</v>
      </c>
      <c r="B128" s="397"/>
      <c r="C128" s="36" t="s">
        <v>13</v>
      </c>
      <c r="D128" s="76"/>
      <c r="E128" s="140"/>
      <c r="F128" s="391">
        <f t="shared" si="22"/>
        <v>0</v>
      </c>
      <c r="G128" s="429">
        <v>6.72</v>
      </c>
      <c r="H128" s="41"/>
      <c r="I128" s="170"/>
      <c r="J128" s="391">
        <f t="shared" si="23"/>
        <v>0</v>
      </c>
      <c r="K128" s="41"/>
      <c r="L128" s="123"/>
      <c r="M128" s="123"/>
      <c r="N128" s="123"/>
      <c r="O128" s="123"/>
      <c r="P128" s="123"/>
      <c r="Q128" s="21">
        <f t="shared" si="24"/>
        <v>6.72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75">
        <v>0.21299999999999999</v>
      </c>
      <c r="E129" s="139"/>
      <c r="F129" s="390">
        <f t="shared" si="22"/>
        <v>0.21299999999999999</v>
      </c>
      <c r="G129" s="428">
        <v>40.46</v>
      </c>
      <c r="H129" s="40"/>
      <c r="I129" s="169"/>
      <c r="J129" s="390">
        <f t="shared" si="23"/>
        <v>0</v>
      </c>
      <c r="K129" s="40"/>
      <c r="L129" s="53">
        <v>1.157</v>
      </c>
      <c r="M129" s="53"/>
      <c r="N129" s="53"/>
      <c r="O129" s="53"/>
      <c r="P129" s="53"/>
      <c r="Q129" s="16">
        <f t="shared" si="24"/>
        <v>41.83</v>
      </c>
      <c r="R129" s="25"/>
    </row>
    <row r="130" spans="1:18">
      <c r="A130" s="17"/>
      <c r="B130" s="397"/>
      <c r="C130" s="36" t="s">
        <v>13</v>
      </c>
      <c r="D130" s="76">
        <v>41.632508406333635</v>
      </c>
      <c r="E130" s="140"/>
      <c r="F130" s="391">
        <f t="shared" si="22"/>
        <v>41.632508406333635</v>
      </c>
      <c r="G130" s="429">
        <v>7667.0039999999999</v>
      </c>
      <c r="H130" s="41"/>
      <c r="I130" s="170"/>
      <c r="J130" s="391">
        <f t="shared" si="23"/>
        <v>0</v>
      </c>
      <c r="K130" s="41"/>
      <c r="L130" s="123">
        <v>117.075</v>
      </c>
      <c r="M130" s="123"/>
      <c r="N130" s="123"/>
      <c r="O130" s="123"/>
      <c r="P130" s="123"/>
      <c r="Q130" s="387">
        <f t="shared" si="24"/>
        <v>7825.7115084063335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83">
        <v>0.3352</v>
      </c>
      <c r="E131" s="143">
        <v>0.50449999999999995</v>
      </c>
      <c r="F131" s="392">
        <f t="shared" ref="F131:F139" si="37">SUM(D131:E131)</f>
        <v>0.83969999999999989</v>
      </c>
      <c r="G131" s="458">
        <v>1.0989</v>
      </c>
      <c r="H131" s="234">
        <v>6.9333999999999998</v>
      </c>
      <c r="I131" s="186"/>
      <c r="J131" s="392">
        <f t="shared" ref="J131:J139" si="38">SUM(H131:I131)</f>
        <v>6.9333999999999998</v>
      </c>
      <c r="K131" s="234">
        <v>1.0999999999999999E-2</v>
      </c>
      <c r="L131" s="50">
        <v>76.293300000000002</v>
      </c>
      <c r="M131" s="50"/>
      <c r="N131" s="50"/>
      <c r="O131" s="50"/>
      <c r="P131" s="50"/>
      <c r="Q131" s="16">
        <f t="shared" si="24"/>
        <v>85.176299999999998</v>
      </c>
      <c r="R131" s="25"/>
    </row>
    <row r="132" spans="1:18">
      <c r="A132" s="17"/>
      <c r="B132" s="22" t="s">
        <v>91</v>
      </c>
      <c r="C132" s="34" t="s">
        <v>92</v>
      </c>
      <c r="D132" s="275"/>
      <c r="E132" s="303"/>
      <c r="F132" s="393">
        <f t="shared" si="37"/>
        <v>0</v>
      </c>
      <c r="G132" s="459"/>
      <c r="H132" s="356"/>
      <c r="I132" s="169"/>
      <c r="J132" s="393">
        <f t="shared" si="38"/>
        <v>0</v>
      </c>
      <c r="K132" s="356"/>
      <c r="L132" s="375"/>
      <c r="M132" s="379"/>
      <c r="N132" s="384"/>
      <c r="O132" s="376"/>
      <c r="P132" s="384"/>
      <c r="Q132" s="16">
        <f t="shared" si="24"/>
        <v>0</v>
      </c>
      <c r="R132" s="25"/>
    </row>
    <row r="133" spans="1:18">
      <c r="A133" s="17" t="s">
        <v>18</v>
      </c>
      <c r="B133" s="20"/>
      <c r="C133" s="36" t="s">
        <v>13</v>
      </c>
      <c r="D133" s="76">
        <v>217.61254393978933</v>
      </c>
      <c r="E133" s="140">
        <v>270.74900000000002</v>
      </c>
      <c r="F133" s="394">
        <f t="shared" si="37"/>
        <v>488.36154393978939</v>
      </c>
      <c r="G133" s="429">
        <v>1242.155</v>
      </c>
      <c r="H133" s="474">
        <v>3789.72</v>
      </c>
      <c r="I133" s="170"/>
      <c r="J133" s="394">
        <f t="shared" si="38"/>
        <v>3789.72</v>
      </c>
      <c r="K133" s="234">
        <v>10.395</v>
      </c>
      <c r="L133" s="199">
        <v>6184.9049999999997</v>
      </c>
      <c r="M133" s="123"/>
      <c r="N133" s="123"/>
      <c r="O133" s="123"/>
      <c r="P133" s="123"/>
      <c r="Q133" s="387">
        <f t="shared" si="24"/>
        <v>11715.53654393979</v>
      </c>
      <c r="R133" s="25"/>
    </row>
    <row r="134" spans="1:18">
      <c r="A134" s="25"/>
      <c r="B134" s="45" t="s">
        <v>0</v>
      </c>
      <c r="C134" s="42" t="s">
        <v>11</v>
      </c>
      <c r="D134" s="15">
        <f>D127+D129+D131</f>
        <v>0.54820000000000002</v>
      </c>
      <c r="E134" s="15">
        <f>+E127+E129+E131</f>
        <v>0.50449999999999995</v>
      </c>
      <c r="F134" s="392">
        <f t="shared" si="37"/>
        <v>1.0527</v>
      </c>
      <c r="G134" s="15">
        <f t="shared" ref="G134" si="39">G127+G129+G131</f>
        <v>41.558900000000001</v>
      </c>
      <c r="H134" s="23">
        <f>H127+H129+H131</f>
        <v>6.9333999999999998</v>
      </c>
      <c r="I134" s="11"/>
      <c r="J134" s="392">
        <f t="shared" si="38"/>
        <v>6.9333999999999998</v>
      </c>
      <c r="K134" s="14">
        <f>+K127+K129+K131</f>
        <v>1.0999999999999999E-2</v>
      </c>
      <c r="L134" s="50">
        <f>L127+L129+L131</f>
        <v>77.450299999999999</v>
      </c>
      <c r="M134" s="380"/>
      <c r="N134" s="200"/>
      <c r="O134" s="50"/>
      <c r="P134" s="50"/>
      <c r="Q134" s="16">
        <f t="shared" si="24"/>
        <v>127.00630000000001</v>
      </c>
      <c r="R134" s="25"/>
    </row>
    <row r="135" spans="1:18">
      <c r="A135" s="25"/>
      <c r="B135" s="46" t="s">
        <v>19</v>
      </c>
      <c r="C135" s="34" t="s">
        <v>92</v>
      </c>
      <c r="D135" s="15"/>
      <c r="E135" s="15"/>
      <c r="F135" s="393">
        <f t="shared" si="37"/>
        <v>0</v>
      </c>
      <c r="G135" s="15"/>
      <c r="H135" s="23"/>
      <c r="I135" s="66"/>
      <c r="J135" s="393">
        <f t="shared" si="38"/>
        <v>0</v>
      </c>
      <c r="K135" s="23"/>
      <c r="L135" s="376"/>
      <c r="M135" s="381"/>
      <c r="N135" s="381"/>
      <c r="O135" s="376"/>
      <c r="P135" s="376"/>
      <c r="Q135" s="16">
        <f t="shared" si="24"/>
        <v>0</v>
      </c>
      <c r="R135" s="25"/>
    </row>
    <row r="136" spans="1:18">
      <c r="A136" s="24"/>
      <c r="B136" s="20"/>
      <c r="C136" s="36" t="s">
        <v>13</v>
      </c>
      <c r="D136" s="20">
        <f t="shared" ref="D136" si="40">+D128+D130+D133</f>
        <v>259.24505234612297</v>
      </c>
      <c r="E136" s="204">
        <f>+E128+E130+E133</f>
        <v>270.74900000000002</v>
      </c>
      <c r="F136" s="394">
        <f t="shared" si="37"/>
        <v>529.994052346123</v>
      </c>
      <c r="G136" s="20">
        <f t="shared" ref="G136" si="41">G128+G130+G133</f>
        <v>8915.8790000000008</v>
      </c>
      <c r="H136" s="44">
        <f t="shared" ref="H136" si="42">+H128+H130+H133</f>
        <v>3789.72</v>
      </c>
      <c r="I136" s="32"/>
      <c r="J136" s="394">
        <f t="shared" si="38"/>
        <v>3789.72</v>
      </c>
      <c r="K136" s="44">
        <f>+K128+K130+K133</f>
        <v>10.395</v>
      </c>
      <c r="L136" s="123">
        <f>+L128+L130+L133</f>
        <v>6301.98</v>
      </c>
      <c r="M136" s="202"/>
      <c r="N136" s="202"/>
      <c r="O136" s="123"/>
      <c r="P136" s="123"/>
      <c r="Q136" s="387">
        <f t="shared" si="24"/>
        <v>19547.968052346121</v>
      </c>
      <c r="R136" s="25"/>
    </row>
    <row r="137" spans="1:18">
      <c r="A137" s="47"/>
      <c r="B137" s="48" t="s">
        <v>0</v>
      </c>
      <c r="C137" s="49" t="s">
        <v>11</v>
      </c>
      <c r="D137" s="277">
        <f t="shared" ref="D137:E137" si="43">D134+D125+D101</f>
        <v>231.44920000000002</v>
      </c>
      <c r="E137" s="304">
        <f t="shared" si="43"/>
        <v>227.54690000000005</v>
      </c>
      <c r="F137" s="392">
        <f t="shared" si="37"/>
        <v>458.99610000000007</v>
      </c>
      <c r="G137" s="460">
        <f t="shared" ref="G137:H137" si="44">G134+G125+G101</f>
        <v>2728.9453000000003</v>
      </c>
      <c r="H137" s="475">
        <f t="shared" si="44"/>
        <v>4337.3704999999991</v>
      </c>
      <c r="I137" s="80"/>
      <c r="J137" s="392">
        <f t="shared" si="38"/>
        <v>4337.3704999999991</v>
      </c>
      <c r="K137" s="357">
        <f t="shared" ref="K137" si="45">K134+K125+K101</f>
        <v>3331.8963000000003</v>
      </c>
      <c r="L137" s="53">
        <f>L134+L125+L101</f>
        <v>1613.05285</v>
      </c>
      <c r="M137" s="380">
        <f t="shared" ref="M137:O137" si="46">M134+M125+M101</f>
        <v>10.972899999999999</v>
      </c>
      <c r="N137" s="380">
        <f t="shared" si="46"/>
        <v>12.235899999999999</v>
      </c>
      <c r="O137" s="50">
        <f t="shared" si="46"/>
        <v>3.6398999999999999</v>
      </c>
      <c r="P137" s="50">
        <f>P134+P125+P101</f>
        <v>37.411799999999992</v>
      </c>
      <c r="Q137" s="16">
        <f t="shared" si="24"/>
        <v>12534.521550000001</v>
      </c>
      <c r="R137" s="25"/>
    </row>
    <row r="138" spans="1:18">
      <c r="A138" s="47"/>
      <c r="B138" s="51" t="s">
        <v>93</v>
      </c>
      <c r="C138" s="52" t="s">
        <v>92</v>
      </c>
      <c r="D138" s="93"/>
      <c r="E138" s="144"/>
      <c r="F138" s="393">
        <f t="shared" si="37"/>
        <v>0</v>
      </c>
      <c r="G138" s="461"/>
      <c r="H138" s="466"/>
      <c r="I138" s="187"/>
      <c r="J138" s="393">
        <f t="shared" si="38"/>
        <v>0</v>
      </c>
      <c r="K138" s="235"/>
      <c r="L138" s="53"/>
      <c r="M138" s="201"/>
      <c r="N138" s="201"/>
      <c r="O138" s="376"/>
      <c r="P138" s="376"/>
      <c r="Q138" s="16">
        <f t="shared" ref="Q138:Q139" si="47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94">
        <f t="shared" ref="D139:E139" si="48">D136+D126+D102</f>
        <v>175319.09399999998</v>
      </c>
      <c r="E139" s="145">
        <f t="shared" si="48"/>
        <v>190074.03100000005</v>
      </c>
      <c r="F139" s="395">
        <f t="shared" si="37"/>
        <v>365393.125</v>
      </c>
      <c r="G139" s="462">
        <f t="shared" ref="G139:H139" si="49">G136+G126+G102</f>
        <v>438212.71000000014</v>
      </c>
      <c r="H139" s="476">
        <f t="shared" si="49"/>
        <v>465350.89599999995</v>
      </c>
      <c r="I139" s="81"/>
      <c r="J139" s="395">
        <f t="shared" si="38"/>
        <v>465350.89599999995</v>
      </c>
      <c r="K139" s="236">
        <f t="shared" ref="K139" si="50">K136+K126+K102</f>
        <v>156976.538</v>
      </c>
      <c r="L139" s="57">
        <f>L136+L126+L102</f>
        <v>64858.457000000009</v>
      </c>
      <c r="M139" s="203">
        <f t="shared" ref="M139:O139" si="51">M136+M126+M102</f>
        <v>15564.757000000001</v>
      </c>
      <c r="N139" s="203">
        <f t="shared" si="51"/>
        <v>9788.7740000000013</v>
      </c>
      <c r="O139" s="57">
        <f t="shared" si="51"/>
        <v>11010.257999999998</v>
      </c>
      <c r="P139" s="57">
        <f>P136+P126+P102</f>
        <v>21826.332000000002</v>
      </c>
      <c r="Q139" s="29">
        <f t="shared" si="47"/>
        <v>1548981.8469999998</v>
      </c>
      <c r="R139" s="25"/>
    </row>
    <row r="140" spans="1:18">
      <c r="O140" s="70"/>
      <c r="Q140" s="388" t="s">
        <v>94</v>
      </c>
    </row>
    <row r="141" spans="1:18">
      <c r="O141" s="70"/>
    </row>
    <row r="142" spans="1:18">
      <c r="G142" s="343"/>
      <c r="M142" s="70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106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95">
        <v>3.5000000000000003E-2</v>
      </c>
      <c r="E4" s="115"/>
      <c r="F4" s="271">
        <f>SUM(D4:E4)</f>
        <v>3.5000000000000003E-2</v>
      </c>
      <c r="G4" s="425">
        <v>0.13350000000000001</v>
      </c>
      <c r="H4" s="206">
        <v>3.6900000000000002E-2</v>
      </c>
      <c r="I4" s="169"/>
      <c r="J4" s="271">
        <f>SUM(H4:I4)</f>
        <v>3.6900000000000002E-2</v>
      </c>
      <c r="K4" s="193">
        <v>0.1222</v>
      </c>
      <c r="L4" s="53"/>
      <c r="M4" s="53"/>
      <c r="N4" s="53"/>
      <c r="O4" s="53"/>
      <c r="P4" s="53"/>
      <c r="Q4" s="16">
        <f>SUM(F4:G4,J4:P4)</f>
        <v>0.3276</v>
      </c>
      <c r="R4" s="11"/>
    </row>
    <row r="5" spans="1:18">
      <c r="A5" s="17" t="s">
        <v>12</v>
      </c>
      <c r="B5" s="397"/>
      <c r="C5" s="18" t="s">
        <v>13</v>
      </c>
      <c r="D5" s="76">
        <v>8.9250018286302168</v>
      </c>
      <c r="E5" s="159"/>
      <c r="F5" s="37">
        <f>SUM(D5:E5)</f>
        <v>8.9250018286302168</v>
      </c>
      <c r="G5" s="426">
        <v>31.045999999999999</v>
      </c>
      <c r="H5" s="207">
        <v>8.9440000000000008</v>
      </c>
      <c r="I5" s="170"/>
      <c r="J5" s="37">
        <f>SUM(H5:I5)</f>
        <v>8.9440000000000008</v>
      </c>
      <c r="K5" s="170">
        <v>5.4260000000000002</v>
      </c>
      <c r="L5" s="123"/>
      <c r="M5" s="123"/>
      <c r="N5" s="123"/>
      <c r="O5" s="123"/>
      <c r="P5" s="123"/>
      <c r="Q5" s="21">
        <f>SUM(F5:G5,J5:P5)</f>
        <v>54.341001828630219</v>
      </c>
      <c r="R5" s="11"/>
    </row>
    <row r="6" spans="1:18">
      <c r="A6" s="17" t="s">
        <v>14</v>
      </c>
      <c r="B6" s="22" t="s">
        <v>15</v>
      </c>
      <c r="C6" s="13" t="s">
        <v>11</v>
      </c>
      <c r="D6" s="75"/>
      <c r="E6" s="115">
        <v>0.309</v>
      </c>
      <c r="F6" s="35">
        <f t="shared" ref="F6:F67" si="0">SUM(D6:E6)</f>
        <v>0.309</v>
      </c>
      <c r="G6" s="425"/>
      <c r="H6" s="206">
        <v>0.68</v>
      </c>
      <c r="I6" s="169"/>
      <c r="J6" s="35">
        <f t="shared" ref="J6:J67" si="1">SUM(H6:I6)</f>
        <v>0.68</v>
      </c>
      <c r="K6" s="169"/>
      <c r="L6" s="53"/>
      <c r="M6" s="53"/>
      <c r="N6" s="53"/>
      <c r="O6" s="53"/>
      <c r="P6" s="53"/>
      <c r="Q6" s="16">
        <f t="shared" ref="Q6:Q67" si="2">SUM(F6:G6,J6:P6)</f>
        <v>0.9890000000000001</v>
      </c>
      <c r="R6" s="11"/>
    </row>
    <row r="7" spans="1:18">
      <c r="A7" s="17" t="s">
        <v>16</v>
      </c>
      <c r="B7" s="18" t="s">
        <v>17</v>
      </c>
      <c r="C7" s="18" t="s">
        <v>13</v>
      </c>
      <c r="D7" s="76"/>
      <c r="E7" s="159">
        <v>110.408</v>
      </c>
      <c r="F7" s="37">
        <f t="shared" si="0"/>
        <v>110.408</v>
      </c>
      <c r="G7" s="426"/>
      <c r="H7" s="207">
        <v>24.99</v>
      </c>
      <c r="I7" s="170"/>
      <c r="J7" s="37">
        <f t="shared" si="1"/>
        <v>24.99</v>
      </c>
      <c r="K7" s="170"/>
      <c r="L7" s="123"/>
      <c r="M7" s="123"/>
      <c r="N7" s="123"/>
      <c r="O7" s="123"/>
      <c r="P7" s="123"/>
      <c r="Q7" s="21">
        <f t="shared" si="2"/>
        <v>135.398</v>
      </c>
      <c r="R7" s="11"/>
    </row>
    <row r="8" spans="1:18">
      <c r="A8" s="17" t="s">
        <v>18</v>
      </c>
      <c r="B8" s="399" t="s">
        <v>19</v>
      </c>
      <c r="C8" s="13" t="s">
        <v>11</v>
      </c>
      <c r="D8" s="85">
        <f t="shared" ref="D8:D9" si="3">D4+D6</f>
        <v>3.5000000000000003E-2</v>
      </c>
      <c r="E8" s="23">
        <f t="shared" ref="E8:E9" si="4">+E4+E6</f>
        <v>0.309</v>
      </c>
      <c r="F8" s="35">
        <f>SUM(D8:E8)</f>
        <v>0.34399999999999997</v>
      </c>
      <c r="G8" s="15">
        <f t="shared" ref="G8:G9" si="5">+G4+G6</f>
        <v>0.13350000000000001</v>
      </c>
      <c r="H8" s="23">
        <f>+H4+H6</f>
        <v>0.71690000000000009</v>
      </c>
      <c r="I8" s="66"/>
      <c r="J8" s="35">
        <f>SUM(H8:I8)</f>
        <v>0.71690000000000009</v>
      </c>
      <c r="K8" s="66">
        <f t="shared" ref="K8:K9" si="6">+K4+K6</f>
        <v>0.1222</v>
      </c>
      <c r="L8" s="53"/>
      <c r="M8" s="53"/>
      <c r="N8" s="53"/>
      <c r="O8" s="53"/>
      <c r="P8" s="53"/>
      <c r="Q8" s="16">
        <f t="shared" si="2"/>
        <v>1.3166000000000002</v>
      </c>
      <c r="R8" s="11"/>
    </row>
    <row r="9" spans="1:18">
      <c r="A9" s="24"/>
      <c r="B9" s="400"/>
      <c r="C9" s="18" t="s">
        <v>13</v>
      </c>
      <c r="D9" s="86">
        <f t="shared" si="3"/>
        <v>8.9250018286302168</v>
      </c>
      <c r="E9" s="19">
        <f t="shared" si="4"/>
        <v>110.408</v>
      </c>
      <c r="F9" s="37">
        <f t="shared" si="0"/>
        <v>119.33300182863022</v>
      </c>
      <c r="G9" s="20">
        <f t="shared" si="5"/>
        <v>31.045999999999999</v>
      </c>
      <c r="H9" s="19">
        <f>+H5+H7</f>
        <v>33.933999999999997</v>
      </c>
      <c r="I9" s="32"/>
      <c r="J9" s="37">
        <f t="shared" si="1"/>
        <v>33.933999999999997</v>
      </c>
      <c r="K9" s="32">
        <f t="shared" si="6"/>
        <v>5.4260000000000002</v>
      </c>
      <c r="L9" s="123"/>
      <c r="M9" s="123"/>
      <c r="N9" s="123"/>
      <c r="O9" s="123"/>
      <c r="P9" s="123"/>
      <c r="Q9" s="21">
        <f t="shared" si="2"/>
        <v>189.73900182863019</v>
      </c>
      <c r="R9" s="11"/>
    </row>
    <row r="10" spans="1:18">
      <c r="A10" s="401" t="s">
        <v>20</v>
      </c>
      <c r="B10" s="402"/>
      <c r="C10" s="13" t="s">
        <v>11</v>
      </c>
      <c r="D10" s="75">
        <v>1.6092</v>
      </c>
      <c r="E10" s="115">
        <v>0.02</v>
      </c>
      <c r="F10" s="35">
        <f t="shared" si="0"/>
        <v>1.6292</v>
      </c>
      <c r="G10" s="425">
        <v>0.60189999999999999</v>
      </c>
      <c r="H10" s="206"/>
      <c r="I10" s="169"/>
      <c r="J10" s="35">
        <f t="shared" si="1"/>
        <v>0</v>
      </c>
      <c r="K10" s="169"/>
      <c r="L10" s="53"/>
      <c r="M10" s="53"/>
      <c r="N10" s="53"/>
      <c r="O10" s="53"/>
      <c r="P10" s="53"/>
      <c r="Q10" s="16">
        <f t="shared" si="2"/>
        <v>2.2311000000000001</v>
      </c>
      <c r="R10" s="11"/>
    </row>
    <row r="11" spans="1:18">
      <c r="A11" s="403"/>
      <c r="B11" s="404"/>
      <c r="C11" s="18" t="s">
        <v>13</v>
      </c>
      <c r="D11" s="76">
        <v>869.16392808169144</v>
      </c>
      <c r="E11" s="159">
        <v>4.2</v>
      </c>
      <c r="F11" s="37">
        <f t="shared" si="0"/>
        <v>873.36392808169148</v>
      </c>
      <c r="G11" s="426">
        <v>268.77800000000002</v>
      </c>
      <c r="H11" s="207"/>
      <c r="I11" s="170"/>
      <c r="J11" s="37">
        <f t="shared" si="1"/>
        <v>0</v>
      </c>
      <c r="K11" s="170"/>
      <c r="L11" s="123"/>
      <c r="M11" s="123"/>
      <c r="N11" s="123"/>
      <c r="O11" s="123"/>
      <c r="P11" s="128"/>
      <c r="Q11" s="21">
        <f t="shared" si="2"/>
        <v>1142.1419280816915</v>
      </c>
      <c r="R11" s="11"/>
    </row>
    <row r="12" spans="1:18">
      <c r="A12" s="25"/>
      <c r="B12" s="396" t="s">
        <v>21</v>
      </c>
      <c r="C12" s="13" t="s">
        <v>11</v>
      </c>
      <c r="D12" s="75">
        <v>3.7793999999999999</v>
      </c>
      <c r="E12" s="115">
        <v>5.0088999999999997</v>
      </c>
      <c r="F12" s="35">
        <f t="shared" si="0"/>
        <v>8.7882999999999996</v>
      </c>
      <c r="G12" s="425">
        <v>2.3408000000000002</v>
      </c>
      <c r="H12" s="206"/>
      <c r="I12" s="169"/>
      <c r="J12" s="35">
        <f t="shared" si="1"/>
        <v>0</v>
      </c>
      <c r="K12" s="169"/>
      <c r="L12" s="53">
        <v>0.2581</v>
      </c>
      <c r="M12" s="53"/>
      <c r="N12" s="53"/>
      <c r="O12" s="53"/>
      <c r="P12" s="53"/>
      <c r="Q12" s="16">
        <f t="shared" si="2"/>
        <v>11.3872</v>
      </c>
      <c r="R12" s="11"/>
    </row>
    <row r="13" spans="1:18">
      <c r="A13" s="12" t="s">
        <v>0</v>
      </c>
      <c r="B13" s="397"/>
      <c r="C13" s="18" t="s">
        <v>13</v>
      </c>
      <c r="D13" s="76">
        <v>11671.014891256707</v>
      </c>
      <c r="E13" s="159">
        <v>17813.491999999998</v>
      </c>
      <c r="F13" s="37">
        <f t="shared" si="0"/>
        <v>29484.506891256708</v>
      </c>
      <c r="G13" s="426">
        <v>4441.9189999999999</v>
      </c>
      <c r="H13" s="207"/>
      <c r="I13" s="170"/>
      <c r="J13" s="37">
        <f t="shared" si="1"/>
        <v>0</v>
      </c>
      <c r="K13" s="170"/>
      <c r="L13" s="123">
        <v>805.43</v>
      </c>
      <c r="M13" s="123"/>
      <c r="N13" s="123"/>
      <c r="O13" s="123"/>
      <c r="P13" s="128"/>
      <c r="Q13" s="21">
        <f t="shared" si="2"/>
        <v>34731.85589125671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75">
        <v>32.7864</v>
      </c>
      <c r="E14" s="115"/>
      <c r="F14" s="35">
        <f t="shared" si="0"/>
        <v>32.7864</v>
      </c>
      <c r="G14" s="425">
        <v>0.24340000000000001</v>
      </c>
      <c r="H14" s="206"/>
      <c r="I14" s="169"/>
      <c r="J14" s="35">
        <f t="shared" si="1"/>
        <v>0</v>
      </c>
      <c r="K14" s="169"/>
      <c r="L14" s="53"/>
      <c r="M14" s="53"/>
      <c r="N14" s="53"/>
      <c r="O14" s="53"/>
      <c r="P14" s="53"/>
      <c r="Q14" s="16">
        <f t="shared" si="2"/>
        <v>33.029800000000002</v>
      </c>
      <c r="R14" s="11"/>
    </row>
    <row r="15" spans="1:18">
      <c r="A15" s="17" t="s">
        <v>0</v>
      </c>
      <c r="B15" s="397"/>
      <c r="C15" s="18" t="s">
        <v>13</v>
      </c>
      <c r="D15" s="76">
        <v>22264.435561726754</v>
      </c>
      <c r="E15" s="159"/>
      <c r="F15" s="37">
        <f t="shared" si="0"/>
        <v>22264.435561726754</v>
      </c>
      <c r="G15" s="426">
        <v>493.67</v>
      </c>
      <c r="H15" s="207"/>
      <c r="I15" s="170"/>
      <c r="J15" s="37">
        <f t="shared" si="1"/>
        <v>0</v>
      </c>
      <c r="K15" s="170"/>
      <c r="L15" s="123"/>
      <c r="M15" s="123"/>
      <c r="N15" s="123"/>
      <c r="O15" s="123"/>
      <c r="P15" s="128"/>
      <c r="Q15" s="21">
        <f t="shared" si="2"/>
        <v>22758.105561726752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75">
        <v>33.0944</v>
      </c>
      <c r="E16" s="115">
        <v>24.502300000000002</v>
      </c>
      <c r="F16" s="35">
        <f t="shared" si="0"/>
        <v>57.596699999999998</v>
      </c>
      <c r="G16" s="425">
        <v>44.149299999999997</v>
      </c>
      <c r="H16" s="206"/>
      <c r="I16" s="169"/>
      <c r="J16" s="35">
        <f t="shared" si="1"/>
        <v>0</v>
      </c>
      <c r="K16" s="169"/>
      <c r="L16" s="53">
        <v>0.30099999999999999</v>
      </c>
      <c r="M16" s="53"/>
      <c r="N16" s="53"/>
      <c r="O16" s="53"/>
      <c r="P16" s="53"/>
      <c r="Q16" s="16">
        <f t="shared" si="2"/>
        <v>102.047</v>
      </c>
      <c r="R16" s="11"/>
    </row>
    <row r="17" spans="1:18">
      <c r="A17" s="17"/>
      <c r="B17" s="397"/>
      <c r="C17" s="18" t="s">
        <v>13</v>
      </c>
      <c r="D17" s="76">
        <v>39775.005649441147</v>
      </c>
      <c r="E17" s="159">
        <v>35110.139000000003</v>
      </c>
      <c r="F17" s="37">
        <f t="shared" si="0"/>
        <v>74885.14464944115</v>
      </c>
      <c r="G17" s="426">
        <v>52714.813999999998</v>
      </c>
      <c r="H17" s="207"/>
      <c r="I17" s="170"/>
      <c r="J17" s="37">
        <f t="shared" si="1"/>
        <v>0</v>
      </c>
      <c r="K17" s="170"/>
      <c r="L17" s="123">
        <v>554.69500000000005</v>
      </c>
      <c r="M17" s="123"/>
      <c r="N17" s="123"/>
      <c r="O17" s="123"/>
      <c r="P17" s="128"/>
      <c r="Q17" s="21">
        <f t="shared" si="2"/>
        <v>128154.65364944116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75">
        <v>15.9316</v>
      </c>
      <c r="E18" s="115">
        <v>28.0364</v>
      </c>
      <c r="F18" s="35">
        <f t="shared" si="0"/>
        <v>43.968000000000004</v>
      </c>
      <c r="G18" s="425">
        <v>1.6435999999999999</v>
      </c>
      <c r="H18" s="206"/>
      <c r="I18" s="169"/>
      <c r="J18" s="35">
        <f t="shared" si="1"/>
        <v>0</v>
      </c>
      <c r="K18" s="169"/>
      <c r="L18" s="53"/>
      <c r="M18" s="53"/>
      <c r="N18" s="53"/>
      <c r="O18" s="53"/>
      <c r="P18" s="53"/>
      <c r="Q18" s="16">
        <f t="shared" si="2"/>
        <v>45.611600000000003</v>
      </c>
      <c r="R18" s="11"/>
    </row>
    <row r="19" spans="1:18">
      <c r="A19" s="17"/>
      <c r="B19" s="18" t="s">
        <v>28</v>
      </c>
      <c r="C19" s="18" t="s">
        <v>13</v>
      </c>
      <c r="D19" s="76">
        <v>15302.493135304829</v>
      </c>
      <c r="E19" s="159">
        <v>23539.249</v>
      </c>
      <c r="F19" s="37">
        <f t="shared" si="0"/>
        <v>38841.742135304827</v>
      </c>
      <c r="G19" s="426">
        <v>1858.079</v>
      </c>
      <c r="H19" s="207"/>
      <c r="I19" s="170"/>
      <c r="J19" s="37">
        <f t="shared" si="1"/>
        <v>0</v>
      </c>
      <c r="K19" s="170"/>
      <c r="L19" s="123"/>
      <c r="M19" s="123"/>
      <c r="N19" s="123"/>
      <c r="O19" s="123"/>
      <c r="P19" s="128"/>
      <c r="Q19" s="21">
        <f t="shared" si="2"/>
        <v>40699.821135304825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75">
        <v>88.764700000000005</v>
      </c>
      <c r="E20" s="115">
        <v>96.683400000000006</v>
      </c>
      <c r="F20" s="35">
        <f t="shared" si="0"/>
        <v>185.44810000000001</v>
      </c>
      <c r="G20" s="425">
        <v>11.182</v>
      </c>
      <c r="H20" s="206"/>
      <c r="I20" s="169"/>
      <c r="J20" s="35">
        <f t="shared" si="1"/>
        <v>0</v>
      </c>
      <c r="K20" s="169"/>
      <c r="L20" s="53">
        <v>1.925E-2</v>
      </c>
      <c r="M20" s="53"/>
      <c r="N20" s="53"/>
      <c r="O20" s="53"/>
      <c r="P20" s="53"/>
      <c r="Q20" s="16">
        <f t="shared" si="2"/>
        <v>196.64935</v>
      </c>
      <c r="R20" s="11"/>
    </row>
    <row r="21" spans="1:18">
      <c r="A21" s="25"/>
      <c r="B21" s="397"/>
      <c r="C21" s="18" t="s">
        <v>13</v>
      </c>
      <c r="D21" s="76">
        <v>43551.659023233988</v>
      </c>
      <c r="E21" s="159">
        <v>41750.235999999997</v>
      </c>
      <c r="F21" s="37">
        <f t="shared" si="0"/>
        <v>85301.895023233985</v>
      </c>
      <c r="G21" s="426">
        <v>3435.3539999999998</v>
      </c>
      <c r="H21" s="207"/>
      <c r="I21" s="170"/>
      <c r="J21" s="37">
        <f t="shared" si="1"/>
        <v>0</v>
      </c>
      <c r="K21" s="170"/>
      <c r="L21" s="123">
        <v>17.786999999999999</v>
      </c>
      <c r="M21" s="123"/>
      <c r="N21" s="123"/>
      <c r="O21" s="123"/>
      <c r="P21" s="128"/>
      <c r="Q21" s="21">
        <f t="shared" si="2"/>
        <v>88755.036023233988</v>
      </c>
      <c r="R21" s="11"/>
    </row>
    <row r="22" spans="1:18">
      <c r="A22" s="25"/>
      <c r="B22" s="399" t="s">
        <v>19</v>
      </c>
      <c r="C22" s="13" t="s">
        <v>11</v>
      </c>
      <c r="D22" s="77">
        <f t="shared" ref="D22:D23" si="7">D12+D14+D16+D18+D20</f>
        <v>174.35650000000001</v>
      </c>
      <c r="E22" s="23">
        <f t="shared" ref="E22:E23" si="8">+E12+E14+E16+E18+E20</f>
        <v>154.23099999999999</v>
      </c>
      <c r="F22" s="35">
        <f t="shared" si="0"/>
        <v>328.58749999999998</v>
      </c>
      <c r="G22" s="15">
        <f t="shared" ref="G22:G23" si="9">+G12+G14+G16+G18+G20</f>
        <v>59.559100000000001</v>
      </c>
      <c r="H22" s="23"/>
      <c r="I22" s="66"/>
      <c r="J22" s="35">
        <f t="shared" si="1"/>
        <v>0</v>
      </c>
      <c r="K22" s="66"/>
      <c r="L22" s="53">
        <f t="shared" ref="L22:L23" si="10">+L12+L14+L16+L18+L20</f>
        <v>0.57834999999999992</v>
      </c>
      <c r="M22" s="53"/>
      <c r="N22" s="53"/>
      <c r="O22" s="53"/>
      <c r="P22" s="53"/>
      <c r="Q22" s="16">
        <f t="shared" si="2"/>
        <v>388.72494999999998</v>
      </c>
      <c r="R22" s="11"/>
    </row>
    <row r="23" spans="1:18">
      <c r="A23" s="24"/>
      <c r="B23" s="400"/>
      <c r="C23" s="18" t="s">
        <v>13</v>
      </c>
      <c r="D23" s="78">
        <f t="shared" si="7"/>
        <v>132564.60826096343</v>
      </c>
      <c r="E23" s="19">
        <f t="shared" si="8"/>
        <v>118213.11600000001</v>
      </c>
      <c r="F23" s="37">
        <f t="shared" si="0"/>
        <v>250777.72426096344</v>
      </c>
      <c r="G23" s="20">
        <f t="shared" si="9"/>
        <v>62943.835999999996</v>
      </c>
      <c r="H23" s="19"/>
      <c r="I23" s="32"/>
      <c r="J23" s="37">
        <f t="shared" si="1"/>
        <v>0</v>
      </c>
      <c r="K23" s="32"/>
      <c r="L23" s="123">
        <f t="shared" si="10"/>
        <v>1377.912</v>
      </c>
      <c r="M23" s="123"/>
      <c r="N23" s="123"/>
      <c r="O23" s="123"/>
      <c r="P23" s="123"/>
      <c r="Q23" s="21">
        <f t="shared" si="2"/>
        <v>315099.47226096346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75">
        <v>2.4350000000000001</v>
      </c>
      <c r="E24" s="115">
        <v>1.4379999999999999</v>
      </c>
      <c r="F24" s="35">
        <f t="shared" si="0"/>
        <v>3.8730000000000002</v>
      </c>
      <c r="G24" s="425">
        <v>206.32140000000001</v>
      </c>
      <c r="H24" s="206"/>
      <c r="I24" s="169"/>
      <c r="J24" s="35">
        <f t="shared" si="1"/>
        <v>0</v>
      </c>
      <c r="K24" s="169"/>
      <c r="L24" s="53">
        <v>4.0250000000000001E-2</v>
      </c>
      <c r="M24" s="53"/>
      <c r="N24" s="53"/>
      <c r="O24" s="53"/>
      <c r="P24" s="53"/>
      <c r="Q24" s="16">
        <f t="shared" si="2"/>
        <v>210.23464999999999</v>
      </c>
      <c r="R24" s="11"/>
    </row>
    <row r="25" spans="1:18">
      <c r="A25" s="17" t="s">
        <v>31</v>
      </c>
      <c r="B25" s="397"/>
      <c r="C25" s="18" t="s">
        <v>13</v>
      </c>
      <c r="D25" s="76">
        <v>2086.3924274778101</v>
      </c>
      <c r="E25" s="159">
        <v>1216.7929999999999</v>
      </c>
      <c r="F25" s="37">
        <f t="shared" si="0"/>
        <v>3303.1854274778098</v>
      </c>
      <c r="G25" s="426">
        <v>195158.34</v>
      </c>
      <c r="H25" s="207"/>
      <c r="I25" s="170"/>
      <c r="J25" s="37">
        <f t="shared" si="1"/>
        <v>0</v>
      </c>
      <c r="K25" s="170"/>
      <c r="L25" s="123">
        <v>72.209000000000003</v>
      </c>
      <c r="M25" s="123"/>
      <c r="N25" s="123"/>
      <c r="O25" s="123"/>
      <c r="P25" s="128"/>
      <c r="Q25" s="21">
        <f t="shared" si="2"/>
        <v>198533.73442747782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75">
        <v>13.243</v>
      </c>
      <c r="E26" s="115">
        <v>8.9079999999999995</v>
      </c>
      <c r="F26" s="35">
        <f t="shared" si="0"/>
        <v>22.151</v>
      </c>
      <c r="G26" s="425">
        <v>12.873200000000001</v>
      </c>
      <c r="H26" s="206"/>
      <c r="I26" s="169"/>
      <c r="J26" s="35">
        <f t="shared" si="1"/>
        <v>0</v>
      </c>
      <c r="K26" s="169"/>
      <c r="L26" s="53"/>
      <c r="M26" s="53"/>
      <c r="N26" s="53"/>
      <c r="O26" s="53"/>
      <c r="P26" s="53"/>
      <c r="Q26" s="16">
        <f t="shared" si="2"/>
        <v>35.0242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76">
        <v>4132.0343466063096</v>
      </c>
      <c r="E27" s="159">
        <v>2679.7820000000002</v>
      </c>
      <c r="F27" s="37">
        <f t="shared" si="0"/>
        <v>6811.8163466063097</v>
      </c>
      <c r="G27" s="426">
        <v>8490.6409999999996</v>
      </c>
      <c r="H27" s="207"/>
      <c r="I27" s="170"/>
      <c r="J27" s="37">
        <f t="shared" si="1"/>
        <v>0</v>
      </c>
      <c r="K27" s="170"/>
      <c r="L27" s="123"/>
      <c r="M27" s="123"/>
      <c r="N27" s="123"/>
      <c r="O27" s="123"/>
      <c r="P27" s="128"/>
      <c r="Q27" s="21">
        <f t="shared" si="2"/>
        <v>15302.457346606308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77">
        <f t="shared" ref="D28:D29" si="11">D24+D26</f>
        <v>15.678000000000001</v>
      </c>
      <c r="E28" s="23">
        <v>10.346</v>
      </c>
      <c r="F28" s="35">
        <f t="shared" si="0"/>
        <v>26.024000000000001</v>
      </c>
      <c r="G28" s="15">
        <f t="shared" ref="G28:G29" si="12">+G24+G26</f>
        <v>219.19460000000001</v>
      </c>
      <c r="H28" s="23"/>
      <c r="I28" s="66"/>
      <c r="J28" s="35">
        <f t="shared" si="1"/>
        <v>0</v>
      </c>
      <c r="K28" s="66"/>
      <c r="L28" s="53">
        <f t="shared" ref="L28:L29" si="13">+L24+L26</f>
        <v>4.0250000000000001E-2</v>
      </c>
      <c r="M28" s="124"/>
      <c r="N28" s="53"/>
      <c r="O28" s="53"/>
      <c r="P28" s="53"/>
      <c r="Q28" s="16">
        <f t="shared" si="2"/>
        <v>245.25885</v>
      </c>
      <c r="R28" s="11"/>
    </row>
    <row r="29" spans="1:18">
      <c r="A29" s="24"/>
      <c r="B29" s="400"/>
      <c r="C29" s="18" t="s">
        <v>13</v>
      </c>
      <c r="D29" s="78">
        <f t="shared" si="11"/>
        <v>6218.4267740841196</v>
      </c>
      <c r="E29" s="19">
        <v>3896.5749999999998</v>
      </c>
      <c r="F29" s="37">
        <f t="shared" si="0"/>
        <v>10115.001774084119</v>
      </c>
      <c r="G29" s="20">
        <f t="shared" si="12"/>
        <v>203648.981</v>
      </c>
      <c r="H29" s="19"/>
      <c r="I29" s="32"/>
      <c r="J29" s="37">
        <f t="shared" si="1"/>
        <v>0</v>
      </c>
      <c r="K29" s="32"/>
      <c r="L29" s="123">
        <f t="shared" si="13"/>
        <v>72.209000000000003</v>
      </c>
      <c r="M29" s="199"/>
      <c r="N29" s="123"/>
      <c r="O29" s="123"/>
      <c r="P29" s="123"/>
      <c r="Q29" s="21">
        <f t="shared" si="2"/>
        <v>213836.19177408412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75">
        <v>1.3804000000000001</v>
      </c>
      <c r="E30" s="115">
        <v>1.8854</v>
      </c>
      <c r="F30" s="35">
        <f t="shared" si="0"/>
        <v>3.2658</v>
      </c>
      <c r="G30" s="425">
        <v>6.4531000000000001</v>
      </c>
      <c r="H30" s="206">
        <v>327.44240000000002</v>
      </c>
      <c r="I30" s="169"/>
      <c r="J30" s="35">
        <f t="shared" si="1"/>
        <v>327.44240000000002</v>
      </c>
      <c r="K30" s="169">
        <v>50.077599999999997</v>
      </c>
      <c r="L30" s="53">
        <v>2.5489999999999999</v>
      </c>
      <c r="M30" s="53"/>
      <c r="N30" s="53">
        <v>0.1792</v>
      </c>
      <c r="O30" s="53"/>
      <c r="P30" s="53">
        <v>1.2057</v>
      </c>
      <c r="Q30" s="16">
        <f t="shared" si="2"/>
        <v>391.1728</v>
      </c>
      <c r="R30" s="11"/>
    </row>
    <row r="31" spans="1:18">
      <c r="A31" s="17" t="s">
        <v>36</v>
      </c>
      <c r="B31" s="397"/>
      <c r="C31" s="18" t="s">
        <v>13</v>
      </c>
      <c r="D31" s="76">
        <v>67.965463925341794</v>
      </c>
      <c r="E31" s="159">
        <v>95.551000000000002</v>
      </c>
      <c r="F31" s="37">
        <f t="shared" si="0"/>
        <v>163.51646392534178</v>
      </c>
      <c r="G31" s="426">
        <v>651.17100000000005</v>
      </c>
      <c r="H31" s="207">
        <v>51680.606</v>
      </c>
      <c r="I31" s="170"/>
      <c r="J31" s="37">
        <f t="shared" si="1"/>
        <v>51680.606</v>
      </c>
      <c r="K31" s="170">
        <v>5048.2709999999997</v>
      </c>
      <c r="L31" s="123">
        <v>477.58</v>
      </c>
      <c r="M31" s="123"/>
      <c r="N31" s="123">
        <v>6.7320000000000002</v>
      </c>
      <c r="O31" s="123"/>
      <c r="P31" s="128">
        <v>14.577</v>
      </c>
      <c r="Q31" s="21">
        <f t="shared" si="2"/>
        <v>58042.453463925347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75">
        <v>0.1268</v>
      </c>
      <c r="E32" s="115">
        <v>1.2999999999999999E-2</v>
      </c>
      <c r="F32" s="35">
        <f t="shared" si="0"/>
        <v>0.13980000000000001</v>
      </c>
      <c r="G32" s="425">
        <v>7.9000000000000001E-2</v>
      </c>
      <c r="H32" s="206">
        <v>623.3664</v>
      </c>
      <c r="I32" s="169"/>
      <c r="J32" s="35">
        <f t="shared" si="1"/>
        <v>623.3664</v>
      </c>
      <c r="K32" s="169">
        <v>228.4984</v>
      </c>
      <c r="L32" s="53">
        <v>0.08</v>
      </c>
      <c r="M32" s="53"/>
      <c r="N32" s="53"/>
      <c r="O32" s="53"/>
      <c r="P32" s="53"/>
      <c r="Q32" s="16">
        <f t="shared" si="2"/>
        <v>852.16359999999997</v>
      </c>
      <c r="R32" s="11"/>
    </row>
    <row r="33" spans="1:18">
      <c r="A33" s="17" t="s">
        <v>38</v>
      </c>
      <c r="B33" s="397"/>
      <c r="C33" s="18" t="s">
        <v>13</v>
      </c>
      <c r="D33" s="76">
        <v>12.133802486076561</v>
      </c>
      <c r="E33" s="159">
        <v>0.63</v>
      </c>
      <c r="F33" s="37">
        <f t="shared" si="0"/>
        <v>12.763802486076562</v>
      </c>
      <c r="G33" s="426">
        <v>6.5780000000000003</v>
      </c>
      <c r="H33" s="207">
        <v>28025.825000000001</v>
      </c>
      <c r="I33" s="170"/>
      <c r="J33" s="37">
        <f t="shared" si="1"/>
        <v>28025.825000000001</v>
      </c>
      <c r="K33" s="170">
        <v>10104.754000000001</v>
      </c>
      <c r="L33" s="123">
        <v>15.225</v>
      </c>
      <c r="M33" s="123"/>
      <c r="N33" s="123"/>
      <c r="O33" s="123"/>
      <c r="P33" s="128"/>
      <c r="Q33" s="21">
        <f t="shared" si="2"/>
        <v>38165.145802486077</v>
      </c>
      <c r="R33" s="11"/>
    </row>
    <row r="34" spans="1:18">
      <c r="A34" s="17"/>
      <c r="B34" s="22" t="s">
        <v>15</v>
      </c>
      <c r="C34" s="13" t="s">
        <v>11</v>
      </c>
      <c r="D34" s="75"/>
      <c r="E34" s="115"/>
      <c r="F34" s="35">
        <f t="shared" si="0"/>
        <v>0</v>
      </c>
      <c r="G34" s="425"/>
      <c r="H34" s="206">
        <v>903.42899999999997</v>
      </c>
      <c r="I34" s="169"/>
      <c r="J34" s="35">
        <f t="shared" si="1"/>
        <v>903.42899999999997</v>
      </c>
      <c r="K34" s="169">
        <v>14.813000000000001</v>
      </c>
      <c r="L34" s="53"/>
      <c r="M34" s="53"/>
      <c r="N34" s="53">
        <v>0</v>
      </c>
      <c r="O34" s="53"/>
      <c r="P34" s="53"/>
      <c r="Q34" s="16">
        <f t="shared" si="2"/>
        <v>918.24199999999996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76"/>
      <c r="E35" s="159"/>
      <c r="F35" s="37">
        <f t="shared" si="0"/>
        <v>0</v>
      </c>
      <c r="G35" s="426"/>
      <c r="H35" s="207">
        <v>88479.262000000002</v>
      </c>
      <c r="I35" s="170"/>
      <c r="J35" s="37">
        <f t="shared" si="1"/>
        <v>88479.262000000002</v>
      </c>
      <c r="K35" s="170">
        <v>615.29100000000005</v>
      </c>
      <c r="L35" s="123"/>
      <c r="M35" s="123"/>
      <c r="N35" s="123">
        <v>0.21</v>
      </c>
      <c r="O35" s="123"/>
      <c r="P35" s="128"/>
      <c r="Q35" s="21">
        <f t="shared" si="2"/>
        <v>89094.763000000006</v>
      </c>
      <c r="R35" s="11"/>
    </row>
    <row r="36" spans="1:18">
      <c r="A36" s="25"/>
      <c r="B36" s="399" t="s">
        <v>19</v>
      </c>
      <c r="C36" s="13" t="s">
        <v>11</v>
      </c>
      <c r="D36" s="77">
        <f t="shared" ref="D36:D37" si="14">D30+D32+D34</f>
        <v>1.5072000000000001</v>
      </c>
      <c r="E36" s="23">
        <f t="shared" ref="E36:E37" si="15">+E30+E32+E34</f>
        <v>1.8983999999999999</v>
      </c>
      <c r="F36" s="35">
        <f t="shared" si="0"/>
        <v>3.4055999999999997</v>
      </c>
      <c r="G36" s="15">
        <f t="shared" ref="G36:G37" si="16">+G30+G32+G34</f>
        <v>6.5320999999999998</v>
      </c>
      <c r="H36" s="23">
        <f>+H30+H32+H34</f>
        <v>1854.2377999999999</v>
      </c>
      <c r="I36" s="66"/>
      <c r="J36" s="35">
        <f t="shared" si="1"/>
        <v>1854.2377999999999</v>
      </c>
      <c r="K36" s="66">
        <f t="shared" ref="K36:L37" si="17">+K30+K32+K34</f>
        <v>293.38900000000001</v>
      </c>
      <c r="L36" s="53">
        <f t="shared" si="17"/>
        <v>2.629</v>
      </c>
      <c r="M36" s="53"/>
      <c r="N36" s="53">
        <f t="shared" ref="N36:N37" si="18">+N30+N32+N34</f>
        <v>0.1792</v>
      </c>
      <c r="O36" s="53"/>
      <c r="P36" s="53">
        <f>P30+P32+P34</f>
        <v>1.2057</v>
      </c>
      <c r="Q36" s="16">
        <f t="shared" si="2"/>
        <v>2161.5783999999999</v>
      </c>
      <c r="R36" s="11"/>
    </row>
    <row r="37" spans="1:18">
      <c r="A37" s="24"/>
      <c r="B37" s="400"/>
      <c r="C37" s="18" t="s">
        <v>13</v>
      </c>
      <c r="D37" s="78">
        <f t="shared" si="14"/>
        <v>80.099266411418355</v>
      </c>
      <c r="E37" s="19">
        <f t="shared" si="15"/>
        <v>96.180999999999997</v>
      </c>
      <c r="F37" s="37">
        <f t="shared" si="0"/>
        <v>176.28026641141835</v>
      </c>
      <c r="G37" s="20">
        <f t="shared" si="16"/>
        <v>657.74900000000002</v>
      </c>
      <c r="H37" s="19">
        <f>+H31+H33+H35</f>
        <v>168185.693</v>
      </c>
      <c r="I37" s="32"/>
      <c r="J37" s="37">
        <f t="shared" si="1"/>
        <v>168185.693</v>
      </c>
      <c r="K37" s="32">
        <f t="shared" si="17"/>
        <v>15768.316000000001</v>
      </c>
      <c r="L37" s="123">
        <f t="shared" si="17"/>
        <v>492.80500000000001</v>
      </c>
      <c r="M37" s="123"/>
      <c r="N37" s="123">
        <f t="shared" si="18"/>
        <v>6.9420000000000002</v>
      </c>
      <c r="O37" s="123"/>
      <c r="P37" s="123">
        <f t="shared" ref="P37" si="19">P31+P33+P35</f>
        <v>14.577</v>
      </c>
      <c r="Q37" s="21">
        <f t="shared" si="2"/>
        <v>185302.36226641139</v>
      </c>
      <c r="R37" s="11"/>
    </row>
    <row r="38" spans="1:18">
      <c r="A38" s="401" t="s">
        <v>40</v>
      </c>
      <c r="B38" s="402"/>
      <c r="C38" s="13" t="s">
        <v>11</v>
      </c>
      <c r="D38" s="75"/>
      <c r="E38" s="115">
        <v>4.4999999999999998E-2</v>
      </c>
      <c r="F38" s="35">
        <f t="shared" si="0"/>
        <v>4.4999999999999998E-2</v>
      </c>
      <c r="G38" s="425"/>
      <c r="H38" s="206"/>
      <c r="I38" s="169"/>
      <c r="J38" s="35">
        <f t="shared" si="1"/>
        <v>0</v>
      </c>
      <c r="K38" s="169"/>
      <c r="L38" s="53"/>
      <c r="M38" s="53"/>
      <c r="N38" s="53"/>
      <c r="O38" s="53"/>
      <c r="P38" s="53"/>
      <c r="Q38" s="16">
        <f t="shared" si="2"/>
        <v>4.4999999999999998E-2</v>
      </c>
      <c r="R38" s="11"/>
    </row>
    <row r="39" spans="1:18">
      <c r="A39" s="403"/>
      <c r="B39" s="404"/>
      <c r="C39" s="18" t="s">
        <v>13</v>
      </c>
      <c r="D39" s="76"/>
      <c r="E39" s="159">
        <v>30.975000000000001</v>
      </c>
      <c r="F39" s="37">
        <f t="shared" si="0"/>
        <v>30.975000000000001</v>
      </c>
      <c r="G39" s="426"/>
      <c r="H39" s="207"/>
      <c r="I39" s="170"/>
      <c r="J39" s="37">
        <f t="shared" si="1"/>
        <v>0</v>
      </c>
      <c r="K39" s="170"/>
      <c r="L39" s="123"/>
      <c r="M39" s="123"/>
      <c r="N39" s="123"/>
      <c r="O39" s="123"/>
      <c r="P39" s="128"/>
      <c r="Q39" s="21">
        <f t="shared" si="2"/>
        <v>30.975000000000001</v>
      </c>
      <c r="R39" s="11"/>
    </row>
    <row r="40" spans="1:18">
      <c r="A40" s="401" t="s">
        <v>41</v>
      </c>
      <c r="B40" s="402"/>
      <c r="C40" s="13" t="s">
        <v>11</v>
      </c>
      <c r="D40" s="75">
        <v>0.38159999999999999</v>
      </c>
      <c r="E40" s="115">
        <v>0.12620000000000001</v>
      </c>
      <c r="F40" s="35">
        <f t="shared" si="0"/>
        <v>0.50780000000000003</v>
      </c>
      <c r="G40" s="425"/>
      <c r="H40" s="206">
        <v>0.26029999999999998</v>
      </c>
      <c r="I40" s="169"/>
      <c r="J40" s="35">
        <f t="shared" si="1"/>
        <v>0.26029999999999998</v>
      </c>
      <c r="K40" s="169"/>
      <c r="L40" s="53">
        <v>-0.06</v>
      </c>
      <c r="M40" s="53"/>
      <c r="N40" s="53"/>
      <c r="O40" s="53"/>
      <c r="P40" s="53">
        <v>1.1999999999999999E-3</v>
      </c>
      <c r="Q40" s="16">
        <f t="shared" si="2"/>
        <v>0.70929999999999993</v>
      </c>
      <c r="R40" s="11"/>
    </row>
    <row r="41" spans="1:18">
      <c r="A41" s="403"/>
      <c r="B41" s="404"/>
      <c r="C41" s="18" t="s">
        <v>13</v>
      </c>
      <c r="D41" s="76">
        <v>126.74972596956093</v>
      </c>
      <c r="E41" s="159">
        <v>83.671000000000006</v>
      </c>
      <c r="F41" s="37">
        <f t="shared" si="0"/>
        <v>210.42072596956092</v>
      </c>
      <c r="G41" s="426"/>
      <c r="H41" s="207">
        <v>54.662999999999997</v>
      </c>
      <c r="I41" s="170"/>
      <c r="J41" s="37">
        <f t="shared" si="1"/>
        <v>54.662999999999997</v>
      </c>
      <c r="K41" s="170"/>
      <c r="L41" s="123">
        <v>-1.26</v>
      </c>
      <c r="M41" s="123"/>
      <c r="N41" s="123"/>
      <c r="O41" s="123"/>
      <c r="P41" s="128">
        <v>0.6</v>
      </c>
      <c r="Q41" s="21">
        <f t="shared" si="2"/>
        <v>264.42372596956096</v>
      </c>
      <c r="R41" s="11"/>
    </row>
    <row r="42" spans="1:18">
      <c r="A42" s="401" t="s">
        <v>42</v>
      </c>
      <c r="B42" s="402"/>
      <c r="C42" s="13" t="s">
        <v>11</v>
      </c>
      <c r="D42" s="75"/>
      <c r="E42" s="115"/>
      <c r="F42" s="35">
        <f t="shared" si="0"/>
        <v>0</v>
      </c>
      <c r="G42" s="425"/>
      <c r="H42" s="206"/>
      <c r="I42" s="169"/>
      <c r="J42" s="35">
        <f t="shared" si="1"/>
        <v>0</v>
      </c>
      <c r="K42" s="169"/>
      <c r="L42" s="53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76"/>
      <c r="E43" s="159"/>
      <c r="F43" s="37">
        <f t="shared" si="0"/>
        <v>0</v>
      </c>
      <c r="G43" s="426"/>
      <c r="H43" s="207"/>
      <c r="I43" s="170"/>
      <c r="J43" s="37">
        <f t="shared" si="1"/>
        <v>0</v>
      </c>
      <c r="K43" s="170"/>
      <c r="L43" s="123"/>
      <c r="M43" s="123"/>
      <c r="N43" s="123"/>
      <c r="O43" s="123"/>
      <c r="P43" s="128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75">
        <v>3.7000000000000002E-3</v>
      </c>
      <c r="E44" s="115">
        <v>1.4E-3</v>
      </c>
      <c r="F44" s="35">
        <f t="shared" si="0"/>
        <v>5.1000000000000004E-3</v>
      </c>
      <c r="G44" s="425">
        <v>6.8500000000000005E-2</v>
      </c>
      <c r="H44" s="206">
        <v>0.16900000000000001</v>
      </c>
      <c r="I44" s="169"/>
      <c r="J44" s="35">
        <f t="shared" si="1"/>
        <v>0.16900000000000001</v>
      </c>
      <c r="K44" s="169">
        <v>8.8000000000000005E-3</v>
      </c>
      <c r="L44" s="53">
        <v>3.4299999999999997E-2</v>
      </c>
      <c r="M44" s="53"/>
      <c r="N44" s="53"/>
      <c r="O44" s="53">
        <v>3.7000000000000002E-3</v>
      </c>
      <c r="P44" s="53"/>
      <c r="Q44" s="16">
        <f t="shared" si="2"/>
        <v>0.28939999999999999</v>
      </c>
      <c r="R44" s="11"/>
    </row>
    <row r="45" spans="1:18">
      <c r="A45" s="403"/>
      <c r="B45" s="404"/>
      <c r="C45" s="18" t="s">
        <v>13</v>
      </c>
      <c r="D45" s="76">
        <v>2.4675005055624717</v>
      </c>
      <c r="E45" s="159">
        <v>1.323</v>
      </c>
      <c r="F45" s="37">
        <f t="shared" si="0"/>
        <v>3.7905005055624716</v>
      </c>
      <c r="G45" s="426">
        <v>48.100999999999999</v>
      </c>
      <c r="H45" s="207">
        <v>104.706</v>
      </c>
      <c r="I45" s="170"/>
      <c r="J45" s="37">
        <f t="shared" si="1"/>
        <v>104.706</v>
      </c>
      <c r="K45" s="170">
        <v>5.4080000000000004</v>
      </c>
      <c r="L45" s="123">
        <v>33.936</v>
      </c>
      <c r="M45" s="123"/>
      <c r="N45" s="123"/>
      <c r="O45" s="123">
        <v>1.7010000000000001</v>
      </c>
      <c r="P45" s="128"/>
      <c r="Q45" s="21">
        <f t="shared" si="2"/>
        <v>197.64250050556245</v>
      </c>
      <c r="R45" s="11"/>
    </row>
    <row r="46" spans="1:18">
      <c r="A46" s="401" t="s">
        <v>44</v>
      </c>
      <c r="B46" s="402"/>
      <c r="C46" s="13" t="s">
        <v>11</v>
      </c>
      <c r="D46" s="75">
        <v>0.03</v>
      </c>
      <c r="E46" s="115">
        <v>6.9000000000000006E-2</v>
      </c>
      <c r="F46" s="35">
        <f t="shared" si="0"/>
        <v>9.9000000000000005E-2</v>
      </c>
      <c r="G46" s="425">
        <v>1.4E-3</v>
      </c>
      <c r="H46" s="206">
        <v>0.1484</v>
      </c>
      <c r="I46" s="169"/>
      <c r="J46" s="35">
        <f t="shared" si="1"/>
        <v>0.1484</v>
      </c>
      <c r="K46" s="169">
        <v>5.5999999999999999E-3</v>
      </c>
      <c r="L46" s="53">
        <v>4.7000000000000002E-3</v>
      </c>
      <c r="M46" s="53"/>
      <c r="N46" s="53"/>
      <c r="O46" s="53"/>
      <c r="P46" s="53"/>
      <c r="Q46" s="16">
        <f t="shared" si="2"/>
        <v>0.2591</v>
      </c>
      <c r="R46" s="11"/>
    </row>
    <row r="47" spans="1:18">
      <c r="A47" s="403"/>
      <c r="B47" s="404"/>
      <c r="C47" s="18" t="s">
        <v>13</v>
      </c>
      <c r="D47" s="76">
        <v>14.700003011861533</v>
      </c>
      <c r="E47" s="159">
        <v>40.74</v>
      </c>
      <c r="F47" s="37">
        <f t="shared" si="0"/>
        <v>55.440003011861535</v>
      </c>
      <c r="G47" s="426">
        <v>2.9990000000000001</v>
      </c>
      <c r="H47" s="207">
        <v>209.93700000000001</v>
      </c>
      <c r="I47" s="170"/>
      <c r="J47" s="37">
        <f t="shared" si="1"/>
        <v>209.93700000000001</v>
      </c>
      <c r="K47" s="170">
        <v>7.5309999999999997</v>
      </c>
      <c r="L47" s="123">
        <v>5.1139999999999999</v>
      </c>
      <c r="M47" s="123"/>
      <c r="N47" s="123"/>
      <c r="O47" s="123"/>
      <c r="P47" s="128"/>
      <c r="Q47" s="21">
        <f t="shared" si="2"/>
        <v>281.02100301186152</v>
      </c>
      <c r="R47" s="11"/>
    </row>
    <row r="48" spans="1:18">
      <c r="A48" s="401" t="s">
        <v>45</v>
      </c>
      <c r="B48" s="402"/>
      <c r="C48" s="13" t="s">
        <v>11</v>
      </c>
      <c r="D48" s="75">
        <v>1.4999999999999999E-2</v>
      </c>
      <c r="E48" s="115">
        <v>7.13</v>
      </c>
      <c r="F48" s="35">
        <f t="shared" si="0"/>
        <v>7.1449999999999996</v>
      </c>
      <c r="G48" s="425">
        <v>0.03</v>
      </c>
      <c r="H48" s="206"/>
      <c r="I48" s="169"/>
      <c r="J48" s="35">
        <f t="shared" si="1"/>
        <v>0</v>
      </c>
      <c r="K48" s="169"/>
      <c r="L48" s="53"/>
      <c r="M48" s="53"/>
      <c r="N48" s="53"/>
      <c r="O48" s="53"/>
      <c r="P48" s="53"/>
      <c r="Q48" s="16">
        <f t="shared" si="2"/>
        <v>7.1749999999999998</v>
      </c>
      <c r="R48" s="11"/>
    </row>
    <row r="49" spans="1:18">
      <c r="A49" s="403"/>
      <c r="B49" s="404"/>
      <c r="C49" s="18" t="s">
        <v>13</v>
      </c>
      <c r="D49" s="76">
        <v>4.2000008605318664</v>
      </c>
      <c r="E49" s="159">
        <v>260.16899999999998</v>
      </c>
      <c r="F49" s="37">
        <f t="shared" si="0"/>
        <v>264.36900086053186</v>
      </c>
      <c r="G49" s="426">
        <v>4.202</v>
      </c>
      <c r="H49" s="207"/>
      <c r="I49" s="170"/>
      <c r="J49" s="37">
        <f t="shared" si="1"/>
        <v>0</v>
      </c>
      <c r="K49" s="170"/>
      <c r="L49" s="123"/>
      <c r="M49" s="123"/>
      <c r="N49" s="123"/>
      <c r="O49" s="123"/>
      <c r="P49" s="128"/>
      <c r="Q49" s="21">
        <f t="shared" si="2"/>
        <v>268.57100086053185</v>
      </c>
      <c r="R49" s="11"/>
    </row>
    <row r="50" spans="1:18">
      <c r="A50" s="401" t="s">
        <v>46</v>
      </c>
      <c r="B50" s="402"/>
      <c r="C50" s="13" t="s">
        <v>11</v>
      </c>
      <c r="D50" s="75"/>
      <c r="E50" s="115">
        <v>0.45400000000000001</v>
      </c>
      <c r="F50" s="35">
        <f t="shared" si="0"/>
        <v>0.45400000000000001</v>
      </c>
      <c r="G50" s="425">
        <v>0</v>
      </c>
      <c r="H50" s="206"/>
      <c r="I50" s="169"/>
      <c r="J50" s="35">
        <f t="shared" si="1"/>
        <v>0</v>
      </c>
      <c r="K50" s="169">
        <v>31.75</v>
      </c>
      <c r="L50" s="53">
        <v>2E-3</v>
      </c>
      <c r="M50" s="53"/>
      <c r="N50" s="53"/>
      <c r="O50" s="53"/>
      <c r="P50" s="53"/>
      <c r="Q50" s="16">
        <f t="shared" si="2"/>
        <v>32.206000000000003</v>
      </c>
      <c r="R50" s="11"/>
    </row>
    <row r="51" spans="1:18">
      <c r="A51" s="403"/>
      <c r="B51" s="404"/>
      <c r="C51" s="18" t="s">
        <v>13</v>
      </c>
      <c r="D51" s="76"/>
      <c r="E51" s="159">
        <v>275.84300000000002</v>
      </c>
      <c r="F51" s="37">
        <f t="shared" si="0"/>
        <v>275.84300000000002</v>
      </c>
      <c r="G51" s="426">
        <v>1.05</v>
      </c>
      <c r="H51" s="207"/>
      <c r="I51" s="170"/>
      <c r="J51" s="37">
        <f t="shared" si="1"/>
        <v>0</v>
      </c>
      <c r="K51" s="170">
        <v>5433.75</v>
      </c>
      <c r="L51" s="123">
        <v>2.52</v>
      </c>
      <c r="M51" s="123"/>
      <c r="N51" s="123"/>
      <c r="O51" s="123"/>
      <c r="P51" s="128"/>
      <c r="Q51" s="21">
        <f t="shared" si="2"/>
        <v>5713.1630000000005</v>
      </c>
      <c r="R51" s="11"/>
    </row>
    <row r="52" spans="1:18">
      <c r="A52" s="401" t="s">
        <v>47</v>
      </c>
      <c r="B52" s="402"/>
      <c r="C52" s="13" t="s">
        <v>11</v>
      </c>
      <c r="D52" s="75">
        <v>1.03E-2</v>
      </c>
      <c r="E52" s="115">
        <v>0.21410000000000001</v>
      </c>
      <c r="F52" s="35">
        <f t="shared" si="0"/>
        <v>0.22440000000000002</v>
      </c>
      <c r="G52" s="425">
        <v>1.8293999999999999</v>
      </c>
      <c r="H52" s="206">
        <v>6.9353999999999996</v>
      </c>
      <c r="I52" s="169"/>
      <c r="J52" s="35">
        <f t="shared" si="1"/>
        <v>6.9353999999999996</v>
      </c>
      <c r="K52" s="169">
        <v>155.6455</v>
      </c>
      <c r="L52" s="53">
        <v>45.9223</v>
      </c>
      <c r="M52" s="53"/>
      <c r="N52" s="53">
        <v>5.0000000000000001E-3</v>
      </c>
      <c r="O52" s="53">
        <v>2.8E-3</v>
      </c>
      <c r="P52" s="53"/>
      <c r="Q52" s="16">
        <f t="shared" si="2"/>
        <v>210.56480000000002</v>
      </c>
      <c r="R52" s="11"/>
    </row>
    <row r="53" spans="1:18">
      <c r="A53" s="403"/>
      <c r="B53" s="404"/>
      <c r="C53" s="18" t="s">
        <v>13</v>
      </c>
      <c r="D53" s="76">
        <v>13.020002667648786</v>
      </c>
      <c r="E53" s="159">
        <v>146.81299999999999</v>
      </c>
      <c r="F53" s="37">
        <f t="shared" si="0"/>
        <v>159.83300266764877</v>
      </c>
      <c r="G53" s="426">
        <v>1507.575</v>
      </c>
      <c r="H53" s="207">
        <v>5522.3919999999998</v>
      </c>
      <c r="I53" s="170"/>
      <c r="J53" s="37">
        <f t="shared" si="1"/>
        <v>5522.3919999999998</v>
      </c>
      <c r="K53" s="170">
        <v>85776.956999999995</v>
      </c>
      <c r="L53" s="123">
        <v>25105.314999999999</v>
      </c>
      <c r="M53" s="123"/>
      <c r="N53" s="123">
        <v>7.0359999999999996</v>
      </c>
      <c r="O53" s="123">
        <v>4.7039999999999997</v>
      </c>
      <c r="P53" s="128"/>
      <c r="Q53" s="21">
        <f t="shared" si="2"/>
        <v>118083.81200266763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75">
        <v>0.76939999999999997</v>
      </c>
      <c r="E54" s="115"/>
      <c r="F54" s="35">
        <f t="shared" si="0"/>
        <v>0.76939999999999997</v>
      </c>
      <c r="G54" s="425"/>
      <c r="H54" s="206">
        <v>7.3700000000000002E-2</v>
      </c>
      <c r="I54" s="169"/>
      <c r="J54" s="35">
        <f t="shared" si="1"/>
        <v>7.3700000000000002E-2</v>
      </c>
      <c r="K54" s="169">
        <v>6.9999999999999999E-4</v>
      </c>
      <c r="L54" s="53"/>
      <c r="M54" s="53"/>
      <c r="N54" s="53">
        <v>8.6E-3</v>
      </c>
      <c r="O54" s="53"/>
      <c r="P54" s="53"/>
      <c r="Q54" s="16">
        <f t="shared" si="2"/>
        <v>0.85240000000000005</v>
      </c>
      <c r="R54" s="11"/>
    </row>
    <row r="55" spans="1:18">
      <c r="A55" s="17" t="s">
        <v>36</v>
      </c>
      <c r="B55" s="397"/>
      <c r="C55" s="18" t="s">
        <v>13</v>
      </c>
      <c r="D55" s="76">
        <v>726.25889880209468</v>
      </c>
      <c r="E55" s="159"/>
      <c r="F55" s="37">
        <f t="shared" si="0"/>
        <v>726.25889880209468</v>
      </c>
      <c r="G55" s="426"/>
      <c r="H55" s="207">
        <v>65.923000000000002</v>
      </c>
      <c r="I55" s="170"/>
      <c r="J55" s="37">
        <f t="shared" si="1"/>
        <v>65.923000000000002</v>
      </c>
      <c r="K55" s="170">
        <v>0.88200000000000001</v>
      </c>
      <c r="L55" s="123"/>
      <c r="M55" s="123"/>
      <c r="N55" s="123">
        <v>15.803000000000001</v>
      </c>
      <c r="O55" s="123"/>
      <c r="P55" s="128"/>
      <c r="Q55" s="21">
        <f t="shared" si="2"/>
        <v>808.86689880209462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75">
        <v>0.45069999999999999</v>
      </c>
      <c r="E56" s="115">
        <v>2.8000000000000001E-2</v>
      </c>
      <c r="F56" s="35">
        <f t="shared" si="0"/>
        <v>0.47870000000000001</v>
      </c>
      <c r="G56" s="425">
        <v>0</v>
      </c>
      <c r="H56" s="206">
        <v>1E-3</v>
      </c>
      <c r="I56" s="169"/>
      <c r="J56" s="35">
        <f t="shared" si="1"/>
        <v>1E-3</v>
      </c>
      <c r="K56" s="169">
        <v>9.1997999999999998</v>
      </c>
      <c r="L56" s="53">
        <v>2.0000000000000001E-4</v>
      </c>
      <c r="M56" s="53"/>
      <c r="N56" s="53"/>
      <c r="O56" s="53"/>
      <c r="P56" s="53"/>
      <c r="Q56" s="16">
        <f t="shared" si="2"/>
        <v>9.6796999999999986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76">
        <v>107.86127209953399</v>
      </c>
      <c r="E57" s="159">
        <v>30.597000000000001</v>
      </c>
      <c r="F57" s="37">
        <f t="shared" si="0"/>
        <v>138.45827209953399</v>
      </c>
      <c r="G57" s="426">
        <v>0.89300000000000002</v>
      </c>
      <c r="H57" s="207">
        <v>3.0449999999999999</v>
      </c>
      <c r="I57" s="170"/>
      <c r="J57" s="37">
        <f t="shared" si="1"/>
        <v>3.0449999999999999</v>
      </c>
      <c r="K57" s="170">
        <v>433.95800000000003</v>
      </c>
      <c r="L57" s="123">
        <v>0.105</v>
      </c>
      <c r="M57" s="123"/>
      <c r="N57" s="123"/>
      <c r="O57" s="123"/>
      <c r="P57" s="128"/>
      <c r="Q57" s="21">
        <f t="shared" si="2"/>
        <v>576.45927209953402</v>
      </c>
      <c r="R57" s="11"/>
    </row>
    <row r="58" spans="1:18">
      <c r="A58" s="25"/>
      <c r="B58" s="399" t="s">
        <v>19</v>
      </c>
      <c r="C58" s="13" t="s">
        <v>11</v>
      </c>
      <c r="D58" s="77">
        <f t="shared" ref="D58:D59" si="20">D54+D56</f>
        <v>1.2201</v>
      </c>
      <c r="E58" s="23">
        <f t="shared" ref="E58:E59" si="21">+E54+E56</f>
        <v>2.8000000000000001E-2</v>
      </c>
      <c r="F58" s="35">
        <f t="shared" si="0"/>
        <v>1.2481</v>
      </c>
      <c r="G58" s="15">
        <f t="shared" ref="G58:H59" si="22">+G54+G56</f>
        <v>0</v>
      </c>
      <c r="H58" s="23">
        <f t="shared" si="22"/>
        <v>7.4700000000000003E-2</v>
      </c>
      <c r="I58" s="66"/>
      <c r="J58" s="35">
        <f t="shared" si="1"/>
        <v>7.4700000000000003E-2</v>
      </c>
      <c r="K58" s="66">
        <f t="shared" ref="K58:L59" si="23">+K54+K56</f>
        <v>9.2004999999999999</v>
      </c>
      <c r="L58" s="53">
        <f t="shared" si="23"/>
        <v>2.0000000000000001E-4</v>
      </c>
      <c r="M58" s="53"/>
      <c r="N58" s="53">
        <f t="shared" ref="N58:N59" si="24">N54+N56</f>
        <v>8.6E-3</v>
      </c>
      <c r="O58" s="53"/>
      <c r="P58" s="53"/>
      <c r="Q58" s="16">
        <f t="shared" si="2"/>
        <v>10.532099999999998</v>
      </c>
      <c r="R58" s="11"/>
    </row>
    <row r="59" spans="1:18">
      <c r="A59" s="24"/>
      <c r="B59" s="400"/>
      <c r="C59" s="18" t="s">
        <v>13</v>
      </c>
      <c r="D59" s="78">
        <f t="shared" si="20"/>
        <v>834.12017090162863</v>
      </c>
      <c r="E59" s="19">
        <f t="shared" si="21"/>
        <v>30.597000000000001</v>
      </c>
      <c r="F59" s="37">
        <f t="shared" si="0"/>
        <v>864.71717090162861</v>
      </c>
      <c r="G59" s="20">
        <f t="shared" si="22"/>
        <v>0.89300000000000002</v>
      </c>
      <c r="H59" s="19">
        <f t="shared" si="22"/>
        <v>68.968000000000004</v>
      </c>
      <c r="I59" s="32"/>
      <c r="J59" s="37">
        <f t="shared" si="1"/>
        <v>68.968000000000004</v>
      </c>
      <c r="K59" s="32">
        <f t="shared" si="23"/>
        <v>434.84000000000003</v>
      </c>
      <c r="L59" s="123">
        <f t="shared" si="23"/>
        <v>0.105</v>
      </c>
      <c r="M59" s="123"/>
      <c r="N59" s="123">
        <f t="shared" si="24"/>
        <v>15.803000000000001</v>
      </c>
      <c r="O59" s="123"/>
      <c r="P59" s="123"/>
      <c r="Q59" s="21">
        <f t="shared" si="2"/>
        <v>1385.3261709016288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75">
        <v>1.7899999999999999E-2</v>
      </c>
      <c r="E60" s="115">
        <v>11.93</v>
      </c>
      <c r="F60" s="35">
        <f t="shared" si="0"/>
        <v>11.947899999999999</v>
      </c>
      <c r="G60" s="425">
        <v>1.6E-2</v>
      </c>
      <c r="H60" s="206">
        <v>0.40639999999999998</v>
      </c>
      <c r="I60" s="169"/>
      <c r="J60" s="35">
        <f t="shared" si="1"/>
        <v>0.40639999999999998</v>
      </c>
      <c r="K60" s="169"/>
      <c r="L60" s="53">
        <v>1.4E-2</v>
      </c>
      <c r="M60" s="53"/>
      <c r="N60" s="53"/>
      <c r="O60" s="53"/>
      <c r="P60" s="53"/>
      <c r="Q60" s="16">
        <f t="shared" si="2"/>
        <v>12.384299999999998</v>
      </c>
      <c r="R60" s="11"/>
    </row>
    <row r="61" spans="1:18">
      <c r="A61" s="17" t="s">
        <v>51</v>
      </c>
      <c r="B61" s="397"/>
      <c r="C61" s="18" t="s">
        <v>13</v>
      </c>
      <c r="D61" s="76">
        <v>0.53340010928754711</v>
      </c>
      <c r="E61" s="159">
        <v>519.56299999999999</v>
      </c>
      <c r="F61" s="37">
        <f t="shared" si="0"/>
        <v>520.09640010928752</v>
      </c>
      <c r="G61" s="426">
        <v>1.44</v>
      </c>
      <c r="H61" s="207">
        <v>11.538</v>
      </c>
      <c r="I61" s="170"/>
      <c r="J61" s="37">
        <f t="shared" si="1"/>
        <v>11.538</v>
      </c>
      <c r="K61" s="170"/>
      <c r="L61" s="123">
        <v>0.14699999999999999</v>
      </c>
      <c r="M61" s="123"/>
      <c r="N61" s="123"/>
      <c r="O61" s="123"/>
      <c r="P61" s="123"/>
      <c r="Q61" s="21">
        <f t="shared" si="2"/>
        <v>533.22140010928763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75">
        <v>0.05</v>
      </c>
      <c r="E62" s="115">
        <v>4.79</v>
      </c>
      <c r="F62" s="35">
        <f t="shared" si="0"/>
        <v>4.84</v>
      </c>
      <c r="G62" s="425">
        <v>258.17500000000001</v>
      </c>
      <c r="H62" s="206"/>
      <c r="I62" s="169"/>
      <c r="J62" s="35">
        <f t="shared" si="1"/>
        <v>0</v>
      </c>
      <c r="K62" s="169"/>
      <c r="L62" s="53"/>
      <c r="M62" s="53"/>
      <c r="N62" s="53"/>
      <c r="O62" s="53"/>
      <c r="P62" s="53"/>
      <c r="Q62" s="16">
        <f t="shared" si="2"/>
        <v>263.01499999999999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76">
        <v>34.440007056361303</v>
      </c>
      <c r="E63" s="159">
        <v>473.02600000000001</v>
      </c>
      <c r="F63" s="37">
        <f t="shared" si="0"/>
        <v>507.46600705636132</v>
      </c>
      <c r="G63" s="426">
        <v>25230.319</v>
      </c>
      <c r="H63" s="207"/>
      <c r="I63" s="170"/>
      <c r="J63" s="37">
        <f t="shared" si="1"/>
        <v>0</v>
      </c>
      <c r="K63" s="170"/>
      <c r="L63" s="123"/>
      <c r="M63" s="123"/>
      <c r="N63" s="123"/>
      <c r="O63" s="123"/>
      <c r="P63" s="123"/>
      <c r="Q63" s="21">
        <f t="shared" si="2"/>
        <v>25737.785007056362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75"/>
      <c r="E64" s="115"/>
      <c r="F64" s="35">
        <f t="shared" si="0"/>
        <v>0</v>
      </c>
      <c r="G64" s="425">
        <v>381.69299999999998</v>
      </c>
      <c r="H64" s="206">
        <v>0.01</v>
      </c>
      <c r="I64" s="169"/>
      <c r="J64" s="35">
        <f t="shared" si="1"/>
        <v>0.01</v>
      </c>
      <c r="K64" s="169"/>
      <c r="L64" s="53"/>
      <c r="M64" s="53"/>
      <c r="N64" s="53"/>
      <c r="O64" s="53"/>
      <c r="P64" s="53"/>
      <c r="Q64" s="16">
        <f t="shared" si="2"/>
        <v>381.70299999999997</v>
      </c>
      <c r="R64" s="11"/>
    </row>
    <row r="65" spans="1:18">
      <c r="A65" s="17" t="s">
        <v>18</v>
      </c>
      <c r="B65" s="397"/>
      <c r="C65" s="18" t="s">
        <v>13</v>
      </c>
      <c r="D65" s="76"/>
      <c r="E65" s="159"/>
      <c r="F65" s="37">
        <f t="shared" si="0"/>
        <v>0</v>
      </c>
      <c r="G65" s="426">
        <v>42133.614000000001</v>
      </c>
      <c r="H65" s="207">
        <v>3.15</v>
      </c>
      <c r="I65" s="170"/>
      <c r="J65" s="37">
        <f t="shared" si="1"/>
        <v>3.15</v>
      </c>
      <c r="K65" s="170"/>
      <c r="L65" s="123"/>
      <c r="M65" s="123"/>
      <c r="N65" s="123"/>
      <c r="O65" s="123"/>
      <c r="P65" s="123"/>
      <c r="Q65" s="21">
        <f t="shared" si="2"/>
        <v>42136.764000000003</v>
      </c>
      <c r="R65" s="11"/>
    </row>
    <row r="66" spans="1:18">
      <c r="A66" s="25"/>
      <c r="B66" s="22" t="s">
        <v>15</v>
      </c>
      <c r="C66" s="13" t="s">
        <v>11</v>
      </c>
      <c r="D66" s="75">
        <v>0.18</v>
      </c>
      <c r="E66" s="115">
        <v>1.2417</v>
      </c>
      <c r="F66" s="35">
        <f t="shared" si="0"/>
        <v>1.4217</v>
      </c>
      <c r="G66" s="425">
        <v>33.055300000000003</v>
      </c>
      <c r="H66" s="206"/>
      <c r="I66" s="169"/>
      <c r="J66" s="35">
        <f t="shared" si="1"/>
        <v>0</v>
      </c>
      <c r="K66" s="169">
        <v>2.76E-2</v>
      </c>
      <c r="L66" s="53"/>
      <c r="M66" s="53"/>
      <c r="N66" s="53"/>
      <c r="O66" s="53"/>
      <c r="P66" s="53"/>
      <c r="Q66" s="16">
        <f t="shared" si="2"/>
        <v>34.504600000000003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79">
        <v>52.762510810431571</v>
      </c>
      <c r="E67" s="331">
        <v>8.8330000000000002</v>
      </c>
      <c r="F67" s="389">
        <f t="shared" si="0"/>
        <v>61.59551081043157</v>
      </c>
      <c r="G67" s="427">
        <v>5014.9059999999999</v>
      </c>
      <c r="H67" s="237"/>
      <c r="I67" s="171"/>
      <c r="J67" s="389">
        <f t="shared" si="1"/>
        <v>0</v>
      </c>
      <c r="K67" s="171">
        <v>2.2480000000000002</v>
      </c>
      <c r="L67" s="57"/>
      <c r="M67" s="57"/>
      <c r="N67" s="57"/>
      <c r="O67" s="57"/>
      <c r="P67" s="57"/>
      <c r="Q67" s="29">
        <f t="shared" si="2"/>
        <v>5078.7495108104313</v>
      </c>
      <c r="R67" s="11"/>
    </row>
    <row r="68" spans="1:18">
      <c r="D68" s="80"/>
      <c r="E68" s="80"/>
      <c r="F68" s="30"/>
      <c r="G68" s="165"/>
      <c r="H68" s="165"/>
      <c r="I68" s="165"/>
      <c r="J68" s="30"/>
      <c r="K68" s="358"/>
      <c r="Q68" s="1"/>
    </row>
    <row r="69" spans="1:18">
      <c r="D69" s="80"/>
      <c r="E69" s="80"/>
      <c r="F69" s="30"/>
      <c r="G69" s="165"/>
      <c r="H69" s="165"/>
      <c r="I69" s="165"/>
      <c r="J69" s="30"/>
      <c r="K69" s="165"/>
      <c r="Q69" s="1"/>
    </row>
    <row r="70" spans="1:18">
      <c r="D70" s="80"/>
      <c r="E70" s="80"/>
      <c r="F70" s="30"/>
      <c r="G70" s="165"/>
      <c r="H70" s="165"/>
      <c r="I70" s="165"/>
      <c r="J70" s="30"/>
      <c r="K70" s="165"/>
      <c r="Q70" s="1"/>
    </row>
    <row r="71" spans="1:18" ht="19.5" thickBot="1">
      <c r="A71" s="3"/>
      <c r="B71" s="4" t="s">
        <v>106</v>
      </c>
      <c r="C71" s="3"/>
      <c r="D71" s="81"/>
      <c r="E71" s="81"/>
      <c r="F71" s="31"/>
      <c r="G71" s="166"/>
      <c r="H71" s="165"/>
      <c r="I71" s="166"/>
      <c r="J71" s="31"/>
      <c r="K71" s="244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77">
        <f>D60+D62+D64+D66</f>
        <v>0.24790000000000001</v>
      </c>
      <c r="E73" s="15">
        <f>+E60+E62+E64+E66</f>
        <v>17.9617</v>
      </c>
      <c r="F73" s="390">
        <f t="shared" ref="F73:F130" si="25">SUM(D73:E73)</f>
        <v>18.209600000000002</v>
      </c>
      <c r="G73" s="66">
        <f>+G60+G62+G64+G66</f>
        <v>672.9393</v>
      </c>
      <c r="H73" s="23">
        <f>+H60+H62+H64+H66</f>
        <v>0.41639999999999999</v>
      </c>
      <c r="I73" s="66"/>
      <c r="J73" s="390">
        <f t="shared" ref="J73:J130" si="26">SUM(H73:I73)</f>
        <v>0.41639999999999999</v>
      </c>
      <c r="K73" s="66">
        <f>+K60+K62+K64+K66</f>
        <v>2.76E-2</v>
      </c>
      <c r="L73" s="53">
        <f>+L60+L62+L64+L66</f>
        <v>1.4E-2</v>
      </c>
      <c r="M73" s="53"/>
      <c r="N73" s="53"/>
      <c r="O73" s="53"/>
      <c r="P73" s="53"/>
      <c r="Q73" s="16">
        <f t="shared" ref="Q73:Q137" si="27">SUM(F73:G73,J73:P73)</f>
        <v>691.6069</v>
      </c>
      <c r="R73" s="25"/>
    </row>
    <row r="74" spans="1:18">
      <c r="A74" s="5" t="s">
        <v>53</v>
      </c>
      <c r="B74" s="400"/>
      <c r="C74" s="36" t="s">
        <v>13</v>
      </c>
      <c r="D74" s="78">
        <f>D61+D63+D65+D67</f>
        <v>87.73591797608043</v>
      </c>
      <c r="E74" s="20">
        <f>+E61+E63+E65+E67</f>
        <v>1001.4219999999999</v>
      </c>
      <c r="F74" s="391">
        <f t="shared" si="25"/>
        <v>1089.1579179760804</v>
      </c>
      <c r="G74" s="32">
        <f>+G61+G63+G65+G67</f>
        <v>72380.278999999995</v>
      </c>
      <c r="H74" s="19">
        <f>+H61+H63+H65+H67</f>
        <v>14.688000000000001</v>
      </c>
      <c r="I74" s="32"/>
      <c r="J74" s="391">
        <f t="shared" si="26"/>
        <v>14.688000000000001</v>
      </c>
      <c r="K74" s="32">
        <f>+K61+K63+K65+K67</f>
        <v>2.2480000000000002</v>
      </c>
      <c r="L74" s="123">
        <f>+L61+L63+L65+L67</f>
        <v>0.14699999999999999</v>
      </c>
      <c r="M74" s="123"/>
      <c r="N74" s="123"/>
      <c r="O74" s="123"/>
      <c r="P74" s="123"/>
      <c r="Q74" s="21">
        <f t="shared" si="27"/>
        <v>73486.519917976068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75">
        <v>2.1150000000000002</v>
      </c>
      <c r="E75" s="75">
        <v>0.56220000000000003</v>
      </c>
      <c r="F75" s="390">
        <f t="shared" si="25"/>
        <v>2.6772</v>
      </c>
      <c r="G75" s="169">
        <v>0.13650000000000001</v>
      </c>
      <c r="H75" s="206">
        <v>27.3658</v>
      </c>
      <c r="I75" s="169"/>
      <c r="J75" s="390">
        <f t="shared" si="26"/>
        <v>27.3658</v>
      </c>
      <c r="K75" s="169">
        <v>0.31850000000000001</v>
      </c>
      <c r="L75" s="53">
        <v>0.21690000000000001</v>
      </c>
      <c r="M75" s="53">
        <v>7.1000000000000004E-3</v>
      </c>
      <c r="N75" s="53">
        <v>0.17019999999999999</v>
      </c>
      <c r="O75" s="53">
        <v>0.1157</v>
      </c>
      <c r="P75" s="53">
        <v>0.76739999999999997</v>
      </c>
      <c r="Q75" s="16">
        <f t="shared" si="27"/>
        <v>31.775300000000001</v>
      </c>
      <c r="R75" s="25"/>
    </row>
    <row r="76" spans="1:18">
      <c r="A76" s="17" t="s">
        <v>31</v>
      </c>
      <c r="B76" s="397"/>
      <c r="C76" s="36" t="s">
        <v>13</v>
      </c>
      <c r="D76" s="76">
        <v>2775.6913187072241</v>
      </c>
      <c r="E76" s="76">
        <v>623.55200000000002</v>
      </c>
      <c r="F76" s="391">
        <f t="shared" si="25"/>
        <v>3399.2433187072243</v>
      </c>
      <c r="G76" s="170">
        <v>304.00700000000001</v>
      </c>
      <c r="H76" s="207">
        <v>23688.01</v>
      </c>
      <c r="I76" s="170"/>
      <c r="J76" s="391">
        <f t="shared" si="26"/>
        <v>23688.01</v>
      </c>
      <c r="K76" s="170">
        <v>394.21199999999999</v>
      </c>
      <c r="L76" s="123">
        <v>429.62799999999999</v>
      </c>
      <c r="M76" s="123">
        <v>7.81</v>
      </c>
      <c r="N76" s="123">
        <v>284.18900000000002</v>
      </c>
      <c r="O76" s="123">
        <v>128.018</v>
      </c>
      <c r="P76" s="128">
        <v>1027.3499999999999</v>
      </c>
      <c r="Q76" s="21">
        <f t="shared" si="27"/>
        <v>29662.467318707222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75"/>
      <c r="E77" s="75">
        <v>0.1207</v>
      </c>
      <c r="F77" s="390">
        <f t="shared" si="25"/>
        <v>0.1207</v>
      </c>
      <c r="G77" s="169">
        <v>5.0000000000000001E-3</v>
      </c>
      <c r="H77" s="206">
        <v>2.093</v>
      </c>
      <c r="I77" s="169"/>
      <c r="J77" s="390">
        <f t="shared" si="26"/>
        <v>2.093</v>
      </c>
      <c r="K77" s="169"/>
      <c r="L77" s="53"/>
      <c r="M77" s="53"/>
      <c r="N77" s="53"/>
      <c r="O77" s="53"/>
      <c r="P77" s="53"/>
      <c r="Q77" s="16">
        <f t="shared" si="27"/>
        <v>2.2187000000000001</v>
      </c>
      <c r="R77" s="25"/>
    </row>
    <row r="78" spans="1:18">
      <c r="A78" s="17" t="s">
        <v>0</v>
      </c>
      <c r="B78" s="397"/>
      <c r="C78" s="36" t="s">
        <v>13</v>
      </c>
      <c r="D78" s="76"/>
      <c r="E78" s="76">
        <v>20.853000000000002</v>
      </c>
      <c r="F78" s="391">
        <f t="shared" si="25"/>
        <v>20.853000000000002</v>
      </c>
      <c r="G78" s="170">
        <v>1.3129999999999999</v>
      </c>
      <c r="H78" s="207">
        <v>249.33699999999999</v>
      </c>
      <c r="I78" s="170"/>
      <c r="J78" s="391">
        <f t="shared" si="26"/>
        <v>249.33699999999999</v>
      </c>
      <c r="K78" s="170"/>
      <c r="L78" s="123"/>
      <c r="M78" s="123"/>
      <c r="N78" s="123"/>
      <c r="O78" s="123"/>
      <c r="P78" s="128"/>
      <c r="Q78" s="21">
        <f t="shared" si="27"/>
        <v>271.50299999999999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75"/>
      <c r="E79" s="75"/>
      <c r="F79" s="390">
        <f t="shared" si="25"/>
        <v>0</v>
      </c>
      <c r="G79" s="169"/>
      <c r="H79" s="206"/>
      <c r="I79" s="169"/>
      <c r="J79" s="390">
        <f t="shared" si="26"/>
        <v>0</v>
      </c>
      <c r="K79" s="169"/>
      <c r="L79" s="53"/>
      <c r="M79" s="53"/>
      <c r="N79" s="53"/>
      <c r="O79" s="53"/>
      <c r="P79" s="53"/>
      <c r="Q79" s="16">
        <f t="shared" si="27"/>
        <v>0</v>
      </c>
      <c r="R79" s="25"/>
    </row>
    <row r="80" spans="1:18">
      <c r="A80" s="17"/>
      <c r="B80" s="18" t="s">
        <v>61</v>
      </c>
      <c r="C80" s="36" t="s">
        <v>13</v>
      </c>
      <c r="D80" s="76"/>
      <c r="E80" s="76"/>
      <c r="F80" s="391">
        <f t="shared" si="25"/>
        <v>0</v>
      </c>
      <c r="G80" s="170"/>
      <c r="H80" s="207"/>
      <c r="I80" s="170"/>
      <c r="J80" s="391">
        <f t="shared" si="26"/>
        <v>0</v>
      </c>
      <c r="K80" s="170"/>
      <c r="L80" s="123"/>
      <c r="M80" s="123"/>
      <c r="N80" s="123"/>
      <c r="O80" s="123"/>
      <c r="P80" s="128"/>
      <c r="Q80" s="21">
        <f t="shared" si="27"/>
        <v>0</v>
      </c>
      <c r="R80" s="25"/>
    </row>
    <row r="81" spans="1:18">
      <c r="A81" s="17"/>
      <c r="B81" s="396" t="s">
        <v>62</v>
      </c>
      <c r="C81" s="34" t="s">
        <v>11</v>
      </c>
      <c r="D81" s="75"/>
      <c r="E81" s="75"/>
      <c r="F81" s="390">
        <f t="shared" si="25"/>
        <v>0</v>
      </c>
      <c r="G81" s="169"/>
      <c r="H81" s="206"/>
      <c r="I81" s="169"/>
      <c r="J81" s="390">
        <f t="shared" si="26"/>
        <v>0</v>
      </c>
      <c r="K81" s="169"/>
      <c r="L81" s="53"/>
      <c r="M81" s="53"/>
      <c r="N81" s="53"/>
      <c r="O81" s="53"/>
      <c r="P81" s="53"/>
      <c r="Q81" s="16">
        <f t="shared" si="27"/>
        <v>0</v>
      </c>
      <c r="R81" s="25"/>
    </row>
    <row r="82" spans="1:18">
      <c r="A82" s="17" t="s">
        <v>12</v>
      </c>
      <c r="B82" s="397"/>
      <c r="C82" s="36" t="s">
        <v>13</v>
      </c>
      <c r="D82" s="76"/>
      <c r="E82" s="76"/>
      <c r="F82" s="391">
        <f t="shared" si="25"/>
        <v>0</v>
      </c>
      <c r="G82" s="170"/>
      <c r="H82" s="207"/>
      <c r="I82" s="170"/>
      <c r="J82" s="391">
        <f t="shared" si="26"/>
        <v>0</v>
      </c>
      <c r="K82" s="170"/>
      <c r="L82" s="123"/>
      <c r="M82" s="123"/>
      <c r="N82" s="123"/>
      <c r="O82" s="123"/>
      <c r="P82" s="128"/>
      <c r="Q82" s="21">
        <f t="shared" si="27"/>
        <v>0</v>
      </c>
      <c r="R82" s="25"/>
    </row>
    <row r="83" spans="1:18">
      <c r="A83" s="17"/>
      <c r="B83" s="22" t="s">
        <v>15</v>
      </c>
      <c r="C83" s="34" t="s">
        <v>11</v>
      </c>
      <c r="D83" s="75">
        <v>4.2568000000000001</v>
      </c>
      <c r="E83" s="75">
        <v>8.7129999999999992</v>
      </c>
      <c r="F83" s="390">
        <f t="shared" si="25"/>
        <v>12.969799999999999</v>
      </c>
      <c r="G83" s="169">
        <v>4.0305999999999997</v>
      </c>
      <c r="H83" s="206">
        <v>79.577799999999996</v>
      </c>
      <c r="I83" s="169"/>
      <c r="J83" s="390">
        <f t="shared" si="26"/>
        <v>79.577799999999996</v>
      </c>
      <c r="K83" s="169">
        <v>3.8001999999999998</v>
      </c>
      <c r="L83" s="53">
        <v>3.7837999999999998</v>
      </c>
      <c r="M83" s="53">
        <v>4.3E-3</v>
      </c>
      <c r="N83" s="53">
        <v>2.6846000000000001</v>
      </c>
      <c r="O83" s="53">
        <v>0.54100000000000004</v>
      </c>
      <c r="P83" s="53">
        <v>10.2684</v>
      </c>
      <c r="Q83" s="16">
        <f t="shared" si="27"/>
        <v>117.6605</v>
      </c>
      <c r="R83" s="25"/>
    </row>
    <row r="84" spans="1:18">
      <c r="A84" s="17"/>
      <c r="B84" s="18" t="s">
        <v>63</v>
      </c>
      <c r="C84" s="36" t="s">
        <v>13</v>
      </c>
      <c r="D84" s="76">
        <v>2958.924756249648</v>
      </c>
      <c r="E84" s="76">
        <v>4802.7340000000004</v>
      </c>
      <c r="F84" s="391">
        <f t="shared" si="25"/>
        <v>7761.6587562496479</v>
      </c>
      <c r="G84" s="170">
        <v>2304.7489999999998</v>
      </c>
      <c r="H84" s="207">
        <v>32789.925999999999</v>
      </c>
      <c r="I84" s="170"/>
      <c r="J84" s="391">
        <f t="shared" si="26"/>
        <v>32789.925999999999</v>
      </c>
      <c r="K84" s="170">
        <v>2097.36</v>
      </c>
      <c r="L84" s="123">
        <v>2225.509</v>
      </c>
      <c r="M84" s="123">
        <v>0.98499999999999999</v>
      </c>
      <c r="N84" s="123">
        <v>545.92100000000005</v>
      </c>
      <c r="O84" s="123">
        <v>305.93099999999998</v>
      </c>
      <c r="P84" s="128">
        <v>5389.3649999999998</v>
      </c>
      <c r="Q84" s="21">
        <f t="shared" si="27"/>
        <v>53421.404756249642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77">
        <f t="shared" ref="D85:D86" si="28">D75+D77+D79+D81+D83</f>
        <v>6.3718000000000004</v>
      </c>
      <c r="E85" s="15">
        <f t="shared" ref="E85:E86" si="29">+E75+E77+E79+E81+E83</f>
        <v>9.3958999999999993</v>
      </c>
      <c r="F85" s="390">
        <f t="shared" si="25"/>
        <v>15.7677</v>
      </c>
      <c r="G85" s="66">
        <f t="shared" ref="G85:G86" si="30">+G75+G77+G79+G81+G83</f>
        <v>4.1720999999999995</v>
      </c>
      <c r="H85" s="23">
        <f>+H75+H77+H79+H81+H83</f>
        <v>109.03659999999999</v>
      </c>
      <c r="I85" s="66"/>
      <c r="J85" s="390">
        <f t="shared" si="26"/>
        <v>109.03659999999999</v>
      </c>
      <c r="K85" s="66">
        <f t="shared" ref="K85:P86" si="31">+K75+K77+K79+K81+K83</f>
        <v>4.1186999999999996</v>
      </c>
      <c r="L85" s="53">
        <f t="shared" si="31"/>
        <v>4.0007000000000001</v>
      </c>
      <c r="M85" s="53">
        <f t="shared" si="31"/>
        <v>1.14E-2</v>
      </c>
      <c r="N85" s="53">
        <f t="shared" si="31"/>
        <v>2.8548</v>
      </c>
      <c r="O85" s="53">
        <f t="shared" si="31"/>
        <v>0.65670000000000006</v>
      </c>
      <c r="P85" s="53">
        <f t="shared" si="31"/>
        <v>11.0358</v>
      </c>
      <c r="Q85" s="16">
        <f t="shared" si="27"/>
        <v>151.65449999999998</v>
      </c>
      <c r="R85" s="25"/>
    </row>
    <row r="86" spans="1:18">
      <c r="A86" s="24"/>
      <c r="B86" s="400"/>
      <c r="C86" s="36" t="s">
        <v>13</v>
      </c>
      <c r="D86" s="78">
        <f t="shared" si="28"/>
        <v>5734.6160749568717</v>
      </c>
      <c r="E86" s="20">
        <f t="shared" si="29"/>
        <v>5447.1390000000001</v>
      </c>
      <c r="F86" s="391">
        <f t="shared" si="25"/>
        <v>11181.755074956873</v>
      </c>
      <c r="G86" s="32">
        <f t="shared" si="30"/>
        <v>2610.069</v>
      </c>
      <c r="H86" s="19">
        <f>+H76+H78+H80+H82+H84</f>
        <v>56727.273000000001</v>
      </c>
      <c r="I86" s="32"/>
      <c r="J86" s="391">
        <f t="shared" si="26"/>
        <v>56727.273000000001</v>
      </c>
      <c r="K86" s="32">
        <f t="shared" si="31"/>
        <v>2491.5720000000001</v>
      </c>
      <c r="L86" s="123">
        <f t="shared" si="31"/>
        <v>2655.1370000000002</v>
      </c>
      <c r="M86" s="123">
        <f t="shared" si="31"/>
        <v>8.7949999999999999</v>
      </c>
      <c r="N86" s="123">
        <f t="shared" si="31"/>
        <v>830.11000000000013</v>
      </c>
      <c r="O86" s="123">
        <f t="shared" si="31"/>
        <v>433.94899999999996</v>
      </c>
      <c r="P86" s="123">
        <f t="shared" si="31"/>
        <v>6416.7150000000001</v>
      </c>
      <c r="Q86" s="21">
        <f t="shared" si="27"/>
        <v>83355.375074956857</v>
      </c>
      <c r="R86" s="25"/>
    </row>
    <row r="87" spans="1:18">
      <c r="A87" s="401" t="s">
        <v>64</v>
      </c>
      <c r="B87" s="402"/>
      <c r="C87" s="34" t="s">
        <v>11</v>
      </c>
      <c r="D87" s="75">
        <v>5.0799999999999998E-2</v>
      </c>
      <c r="E87" s="75">
        <v>0.42099999999999999</v>
      </c>
      <c r="F87" s="390">
        <f t="shared" si="25"/>
        <v>0.4718</v>
      </c>
      <c r="G87" s="169">
        <v>9.3899999999999997E-2</v>
      </c>
      <c r="H87" s="206">
        <v>1.1363000000000001</v>
      </c>
      <c r="I87" s="169"/>
      <c r="J87" s="390">
        <f t="shared" si="26"/>
        <v>1.1363000000000001</v>
      </c>
      <c r="K87" s="169">
        <v>8.14E-2</v>
      </c>
      <c r="L87" s="53">
        <v>0.80400000000000005</v>
      </c>
      <c r="M87" s="53"/>
      <c r="N87" s="53"/>
      <c r="O87" s="53"/>
      <c r="P87" s="53">
        <v>8.0500000000000002E-2</v>
      </c>
      <c r="Q87" s="16">
        <f t="shared" si="27"/>
        <v>2.6678999999999995</v>
      </c>
      <c r="R87" s="25"/>
    </row>
    <row r="88" spans="1:18">
      <c r="A88" s="403"/>
      <c r="B88" s="404"/>
      <c r="C88" s="36" t="s">
        <v>13</v>
      </c>
      <c r="D88" s="76">
        <v>98.773520237558159</v>
      </c>
      <c r="E88" s="76">
        <v>595.15599999999995</v>
      </c>
      <c r="F88" s="391">
        <f t="shared" si="25"/>
        <v>693.92952023755811</v>
      </c>
      <c r="G88" s="170">
        <v>238.29300000000001</v>
      </c>
      <c r="H88" s="207">
        <v>2230.7530000000002</v>
      </c>
      <c r="I88" s="170"/>
      <c r="J88" s="391">
        <f t="shared" si="26"/>
        <v>2230.7530000000002</v>
      </c>
      <c r="K88" s="170">
        <v>157.453</v>
      </c>
      <c r="L88" s="123">
        <v>1671.674</v>
      </c>
      <c r="M88" s="123"/>
      <c r="N88" s="123"/>
      <c r="O88" s="123"/>
      <c r="P88" s="128">
        <v>124.84</v>
      </c>
      <c r="Q88" s="21">
        <f t="shared" si="27"/>
        <v>5116.9425202375587</v>
      </c>
      <c r="R88" s="25"/>
    </row>
    <row r="89" spans="1:18">
      <c r="A89" s="401" t="s">
        <v>65</v>
      </c>
      <c r="B89" s="402"/>
      <c r="C89" s="34" t="s">
        <v>11</v>
      </c>
      <c r="D89" s="75"/>
      <c r="E89" s="75">
        <v>1.4999999999999999E-2</v>
      </c>
      <c r="F89" s="390">
        <f t="shared" si="25"/>
        <v>1.4999999999999999E-2</v>
      </c>
      <c r="G89" s="169">
        <v>1.5980000000000001</v>
      </c>
      <c r="H89" s="206">
        <v>991.98860000000002</v>
      </c>
      <c r="I89" s="169"/>
      <c r="J89" s="390">
        <f t="shared" si="26"/>
        <v>991.98860000000002</v>
      </c>
      <c r="K89" s="169">
        <v>312.20600000000002</v>
      </c>
      <c r="L89" s="53">
        <v>0.24099999999999999</v>
      </c>
      <c r="M89" s="53"/>
      <c r="N89" s="53">
        <v>5.4128999999999996</v>
      </c>
      <c r="O89" s="53"/>
      <c r="P89" s="53"/>
      <c r="Q89" s="16">
        <f t="shared" si="27"/>
        <v>1311.4615000000001</v>
      </c>
      <c r="R89" s="25"/>
    </row>
    <row r="90" spans="1:18">
      <c r="A90" s="403"/>
      <c r="B90" s="404"/>
      <c r="C90" s="36" t="s">
        <v>13</v>
      </c>
      <c r="D90" s="76"/>
      <c r="E90" s="76">
        <v>0.78800000000000003</v>
      </c>
      <c r="F90" s="391">
        <f t="shared" si="25"/>
        <v>0.78800000000000003</v>
      </c>
      <c r="G90" s="170">
        <v>280.49200000000002</v>
      </c>
      <c r="H90" s="207">
        <v>215188.685</v>
      </c>
      <c r="I90" s="170"/>
      <c r="J90" s="391">
        <f t="shared" si="26"/>
        <v>215188.685</v>
      </c>
      <c r="K90" s="170">
        <v>26314.231</v>
      </c>
      <c r="L90" s="123">
        <v>104.58</v>
      </c>
      <c r="M90" s="123"/>
      <c r="N90" s="123">
        <v>1626.444</v>
      </c>
      <c r="O90" s="123"/>
      <c r="P90" s="128"/>
      <c r="Q90" s="21">
        <f t="shared" si="27"/>
        <v>243515.21999999997</v>
      </c>
      <c r="R90" s="25"/>
    </row>
    <row r="91" spans="1:18">
      <c r="A91" s="401" t="s">
        <v>66</v>
      </c>
      <c r="B91" s="402"/>
      <c r="C91" s="34" t="s">
        <v>11</v>
      </c>
      <c r="D91" s="75"/>
      <c r="E91" s="75">
        <v>0.28239999999999998</v>
      </c>
      <c r="F91" s="390">
        <f t="shared" si="25"/>
        <v>0.28239999999999998</v>
      </c>
      <c r="G91" s="169">
        <v>4.8999999999999998E-3</v>
      </c>
      <c r="H91" s="206">
        <v>4.3799999999999999E-2</v>
      </c>
      <c r="I91" s="169"/>
      <c r="J91" s="390">
        <f t="shared" si="26"/>
        <v>4.3799999999999999E-2</v>
      </c>
      <c r="K91" s="169">
        <v>0.35770000000000002</v>
      </c>
      <c r="L91" s="53"/>
      <c r="M91" s="53"/>
      <c r="N91" s="53"/>
      <c r="O91" s="53"/>
      <c r="P91" s="53"/>
      <c r="Q91" s="16">
        <f t="shared" si="27"/>
        <v>0.68880000000000008</v>
      </c>
      <c r="R91" s="25"/>
    </row>
    <row r="92" spans="1:18">
      <c r="A92" s="403"/>
      <c r="B92" s="404"/>
      <c r="C92" s="36" t="s">
        <v>13</v>
      </c>
      <c r="D92" s="76"/>
      <c r="E92" s="76">
        <v>97.525000000000006</v>
      </c>
      <c r="F92" s="391">
        <f t="shared" si="25"/>
        <v>97.525000000000006</v>
      </c>
      <c r="G92" s="170">
        <v>15.513</v>
      </c>
      <c r="H92" s="207">
        <v>78.876000000000005</v>
      </c>
      <c r="I92" s="170"/>
      <c r="J92" s="391">
        <f t="shared" si="26"/>
        <v>78.876000000000005</v>
      </c>
      <c r="K92" s="170">
        <v>144.315</v>
      </c>
      <c r="L92" s="123"/>
      <c r="M92" s="123"/>
      <c r="N92" s="123"/>
      <c r="O92" s="123"/>
      <c r="P92" s="128"/>
      <c r="Q92" s="21">
        <f t="shared" si="27"/>
        <v>336.22900000000004</v>
      </c>
      <c r="R92" s="25"/>
    </row>
    <row r="93" spans="1:18">
      <c r="A93" s="401" t="s">
        <v>67</v>
      </c>
      <c r="B93" s="402"/>
      <c r="C93" s="34" t="s">
        <v>11</v>
      </c>
      <c r="D93" s="75">
        <v>0.15329999999999999</v>
      </c>
      <c r="E93" s="75">
        <v>5.3234000000000004</v>
      </c>
      <c r="F93" s="390">
        <f t="shared" si="25"/>
        <v>5.4767000000000001</v>
      </c>
      <c r="G93" s="169">
        <v>0.1055</v>
      </c>
      <c r="H93" s="206">
        <v>16.7804</v>
      </c>
      <c r="I93" s="169"/>
      <c r="J93" s="390">
        <f t="shared" si="26"/>
        <v>16.7804</v>
      </c>
      <c r="K93" s="169"/>
      <c r="L93" s="53"/>
      <c r="M93" s="53"/>
      <c r="N93" s="53"/>
      <c r="O93" s="53"/>
      <c r="P93" s="53"/>
      <c r="Q93" s="16">
        <f t="shared" si="27"/>
        <v>22.3626</v>
      </c>
      <c r="R93" s="25"/>
    </row>
    <row r="94" spans="1:18">
      <c r="A94" s="403"/>
      <c r="B94" s="404"/>
      <c r="C94" s="36" t="s">
        <v>13</v>
      </c>
      <c r="D94" s="76">
        <v>438.90008992558006</v>
      </c>
      <c r="E94" s="76">
        <v>9564.0360000000001</v>
      </c>
      <c r="F94" s="391">
        <f t="shared" si="25"/>
        <v>10002.936089925581</v>
      </c>
      <c r="G94" s="170">
        <v>130.417</v>
      </c>
      <c r="H94" s="207">
        <v>25889.884999999998</v>
      </c>
      <c r="I94" s="170"/>
      <c r="J94" s="391">
        <f t="shared" si="26"/>
        <v>25889.884999999998</v>
      </c>
      <c r="K94" s="170"/>
      <c r="L94" s="123"/>
      <c r="M94" s="123"/>
      <c r="N94" s="123"/>
      <c r="O94" s="123"/>
      <c r="P94" s="128"/>
      <c r="Q94" s="21">
        <f t="shared" si="27"/>
        <v>36023.23808992558</v>
      </c>
      <c r="R94" s="25"/>
    </row>
    <row r="95" spans="1:18">
      <c r="A95" s="401" t="s">
        <v>68</v>
      </c>
      <c r="B95" s="402"/>
      <c r="C95" s="34" t="s">
        <v>11</v>
      </c>
      <c r="D95" s="75"/>
      <c r="E95" s="75"/>
      <c r="F95" s="390">
        <f t="shared" si="25"/>
        <v>0</v>
      </c>
      <c r="G95" s="169">
        <v>7.0000000000000001E-3</v>
      </c>
      <c r="H95" s="206">
        <v>2E-3</v>
      </c>
      <c r="I95" s="169"/>
      <c r="J95" s="390">
        <f t="shared" si="26"/>
        <v>2E-3</v>
      </c>
      <c r="K95" s="169"/>
      <c r="L95" s="53"/>
      <c r="M95" s="53"/>
      <c r="N95" s="53"/>
      <c r="O95" s="53"/>
      <c r="P95" s="53"/>
      <c r="Q95" s="16">
        <f t="shared" si="27"/>
        <v>9.0000000000000011E-3</v>
      </c>
      <c r="R95" s="25"/>
    </row>
    <row r="96" spans="1:18">
      <c r="A96" s="403"/>
      <c r="B96" s="404"/>
      <c r="C96" s="36" t="s">
        <v>13</v>
      </c>
      <c r="D96" s="76"/>
      <c r="E96" s="76"/>
      <c r="F96" s="391">
        <f t="shared" si="25"/>
        <v>0</v>
      </c>
      <c r="G96" s="170">
        <v>2.94</v>
      </c>
      <c r="H96" s="207">
        <v>2.016</v>
      </c>
      <c r="I96" s="170"/>
      <c r="J96" s="391">
        <f t="shared" si="26"/>
        <v>2.016</v>
      </c>
      <c r="K96" s="170"/>
      <c r="L96" s="123"/>
      <c r="M96" s="123"/>
      <c r="N96" s="123"/>
      <c r="O96" s="123"/>
      <c r="P96" s="301"/>
      <c r="Q96" s="21">
        <f t="shared" si="27"/>
        <v>4.9559999999999995</v>
      </c>
      <c r="R96" s="25"/>
    </row>
    <row r="97" spans="1:18">
      <c r="A97" s="401" t="s">
        <v>69</v>
      </c>
      <c r="B97" s="402"/>
      <c r="C97" s="34" t="s">
        <v>11</v>
      </c>
      <c r="D97" s="75"/>
      <c r="E97" s="75"/>
      <c r="F97" s="390">
        <f t="shared" si="25"/>
        <v>0</v>
      </c>
      <c r="G97" s="169">
        <v>3.1E-2</v>
      </c>
      <c r="H97" s="206"/>
      <c r="I97" s="169"/>
      <c r="J97" s="390">
        <f t="shared" si="26"/>
        <v>0</v>
      </c>
      <c r="K97" s="169"/>
      <c r="L97" s="53"/>
      <c r="M97" s="53"/>
      <c r="N97" s="53"/>
      <c r="O97" s="53"/>
      <c r="P97" s="53"/>
      <c r="Q97" s="16">
        <f t="shared" si="27"/>
        <v>3.1E-2</v>
      </c>
      <c r="R97" s="25"/>
    </row>
    <row r="98" spans="1:18">
      <c r="A98" s="403"/>
      <c r="B98" s="404"/>
      <c r="C98" s="36" t="s">
        <v>13</v>
      </c>
      <c r="D98" s="76"/>
      <c r="E98" s="76"/>
      <c r="F98" s="391">
        <f t="shared" si="25"/>
        <v>0</v>
      </c>
      <c r="G98" s="170">
        <v>26.04</v>
      </c>
      <c r="H98" s="207"/>
      <c r="I98" s="170"/>
      <c r="J98" s="391">
        <f t="shared" si="26"/>
        <v>0</v>
      </c>
      <c r="K98" s="170"/>
      <c r="L98" s="123"/>
      <c r="M98" s="123"/>
      <c r="N98" s="123"/>
      <c r="O98" s="123"/>
      <c r="P98" s="301"/>
      <c r="Q98" s="21">
        <f t="shared" si="27"/>
        <v>26.04</v>
      </c>
      <c r="R98" s="25"/>
    </row>
    <row r="99" spans="1:18">
      <c r="A99" s="401" t="s">
        <v>70</v>
      </c>
      <c r="B99" s="402"/>
      <c r="C99" s="34" t="s">
        <v>11</v>
      </c>
      <c r="D99" s="75">
        <v>3.1126</v>
      </c>
      <c r="E99" s="146">
        <v>1075.943</v>
      </c>
      <c r="F99" s="390">
        <f t="shared" si="25"/>
        <v>1079.0555999999999</v>
      </c>
      <c r="G99" s="169">
        <v>10.775</v>
      </c>
      <c r="H99" s="206">
        <v>268.26776999999998</v>
      </c>
      <c r="I99" s="169"/>
      <c r="J99" s="390">
        <f t="shared" si="26"/>
        <v>268.26776999999998</v>
      </c>
      <c r="K99" s="169">
        <v>63.102499999999999</v>
      </c>
      <c r="L99" s="53">
        <v>49.322899999999997</v>
      </c>
      <c r="M99" s="53">
        <v>0.76490000000000002</v>
      </c>
      <c r="N99" s="53">
        <v>4.5086000000000004</v>
      </c>
      <c r="O99" s="53">
        <v>1.9345000000000001</v>
      </c>
      <c r="P99" s="53">
        <v>14.35886</v>
      </c>
      <c r="Q99" s="16">
        <f t="shared" si="27"/>
        <v>1492.0906299999997</v>
      </c>
      <c r="R99" s="25"/>
    </row>
    <row r="100" spans="1:18">
      <c r="A100" s="403"/>
      <c r="B100" s="404"/>
      <c r="C100" s="36" t="s">
        <v>13</v>
      </c>
      <c r="D100" s="76">
        <v>8278.8957462505114</v>
      </c>
      <c r="E100" s="76">
        <v>428619.06400000001</v>
      </c>
      <c r="F100" s="391">
        <f t="shared" si="25"/>
        <v>436897.95974625053</v>
      </c>
      <c r="G100" s="170">
        <v>12654.882</v>
      </c>
      <c r="H100" s="207">
        <v>136553.033</v>
      </c>
      <c r="I100" s="170"/>
      <c r="J100" s="391">
        <f t="shared" si="26"/>
        <v>136553.033</v>
      </c>
      <c r="K100" s="170">
        <v>8793.6569999999992</v>
      </c>
      <c r="L100" s="123">
        <v>10063.751</v>
      </c>
      <c r="M100" s="123">
        <v>244.803</v>
      </c>
      <c r="N100" s="123">
        <v>4834.6270000000004</v>
      </c>
      <c r="O100" s="123">
        <v>2124.9319999999998</v>
      </c>
      <c r="P100" s="128">
        <v>16741.067999999999</v>
      </c>
      <c r="Q100" s="21">
        <f t="shared" si="27"/>
        <v>628908.71274625044</v>
      </c>
      <c r="R100" s="25"/>
    </row>
    <row r="101" spans="1:18">
      <c r="A101" s="405" t="s">
        <v>71</v>
      </c>
      <c r="B101" s="406"/>
      <c r="C101" s="34" t="s">
        <v>11</v>
      </c>
      <c r="D101" s="77">
        <f>D8+D10+D22+D28+D36+D38+D40+D42+D44+D46+D48+D50+D52+D58+D73+D85+D87+D89+D91+D93+D95+D97+D99</f>
        <v>204.78300000000002</v>
      </c>
      <c r="E101" s="15">
        <f>+E8+E10+E22+E28+E36+E38+E40+E42+E44+E46+E48+E50+E52+E58+E73+E85+E87+E89+E91+E93+E95+E97+E99</f>
        <v>1284.2145</v>
      </c>
      <c r="F101" s="390">
        <f t="shared" si="25"/>
        <v>1488.9974999999999</v>
      </c>
      <c r="G101" s="66">
        <f>+G8+G10+G22+G28+G36+G38+G40+G42+G44+G46+G48+G50+G52+G58+G73+G85+G87+G89+G91+G93+G95+G97+G99</f>
        <v>977.67719999999974</v>
      </c>
      <c r="H101" s="23">
        <f>+H8+H10+H22+H28+H36+H38+H40+H42+H44+H46+H48+H50+H52+H58+H73+H85+H87+H89+H91+H93+H95+H97+H99</f>
        <v>3250.2143699999997</v>
      </c>
      <c r="I101" s="66"/>
      <c r="J101" s="390">
        <f t="shared" si="26"/>
        <v>3250.2143699999997</v>
      </c>
      <c r="K101" s="66">
        <f t="shared" ref="K101:P102" si="32">+K8+K10+K22+K28+K36+K38+K40+K42+K44+K46+K48+K50+K52+K58+K73+K85+K87+K89+K91+K93+K95+K97+K99</f>
        <v>870.01549999999997</v>
      </c>
      <c r="L101" s="53">
        <f t="shared" si="32"/>
        <v>103.53370000000001</v>
      </c>
      <c r="M101" s="53">
        <f t="shared" si="32"/>
        <v>0.77629999999999999</v>
      </c>
      <c r="N101" s="53">
        <f t="shared" si="32"/>
        <v>12.969100000000001</v>
      </c>
      <c r="O101" s="53">
        <f t="shared" si="32"/>
        <v>2.5977000000000001</v>
      </c>
      <c r="P101" s="53">
        <f t="shared" si="32"/>
        <v>26.68206</v>
      </c>
      <c r="Q101" s="16">
        <f t="shared" si="27"/>
        <v>6733.4634299999998</v>
      </c>
      <c r="R101" s="25"/>
    </row>
    <row r="102" spans="1:18">
      <c r="A102" s="407"/>
      <c r="B102" s="408"/>
      <c r="C102" s="36" t="s">
        <v>13</v>
      </c>
      <c r="D102" s="78">
        <f>D9+D11+D23+D29+D37+D39+D41+D43+D45+D47+D49+D51+D53+D59+D74+D86+D88+D90+D92+D94+D96+D98+D100</f>
        <v>155375.40198463268</v>
      </c>
      <c r="E102" s="20">
        <f>+E9+E11+E23+E29+E37+E39+E41+E43+E45+E47+E49+E51+E53+E59+E74+E86+E88+E90+E92+E94+E96+E98+E100</f>
        <v>568515.74100000004</v>
      </c>
      <c r="F102" s="391">
        <f t="shared" si="25"/>
        <v>723891.14298463275</v>
      </c>
      <c r="G102" s="32">
        <f>+G9+G11+G23+G29+G37+G39+G41+G43+G45+G47+G49+G51+G53+G59+G74+G86+G88+G90+G92+G94+G96+G98+G100</f>
        <v>357454.13500000001</v>
      </c>
      <c r="H102" s="19">
        <f>+H9+H11+H23+H29+H37+H39+H41+H43+H45+H47+H49+H51+H53+H59+H74+H86+H88+H90+H92+H94+H96+H98+H100</f>
        <v>610865.50200000009</v>
      </c>
      <c r="I102" s="32"/>
      <c r="J102" s="391">
        <f t="shared" si="26"/>
        <v>610865.50200000009</v>
      </c>
      <c r="K102" s="32">
        <f t="shared" si="32"/>
        <v>145335.704</v>
      </c>
      <c r="L102" s="123">
        <f t="shared" si="32"/>
        <v>41583.945</v>
      </c>
      <c r="M102" s="123">
        <f t="shared" si="32"/>
        <v>253.59799999999998</v>
      </c>
      <c r="N102" s="123">
        <f t="shared" si="32"/>
        <v>7320.9620000000004</v>
      </c>
      <c r="O102" s="123">
        <f t="shared" si="32"/>
        <v>2565.2859999999996</v>
      </c>
      <c r="P102" s="123">
        <f t="shared" si="32"/>
        <v>23297.8</v>
      </c>
      <c r="Q102" s="21">
        <f t="shared" si="27"/>
        <v>1912568.0749846329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75"/>
      <c r="E103" s="75"/>
      <c r="F103" s="390">
        <f t="shared" si="25"/>
        <v>0</v>
      </c>
      <c r="G103" s="169">
        <v>1.345</v>
      </c>
      <c r="H103" s="206">
        <v>0.4793</v>
      </c>
      <c r="I103" s="169"/>
      <c r="J103" s="390">
        <f t="shared" si="26"/>
        <v>0.4793</v>
      </c>
      <c r="K103" s="169">
        <v>3.9199999999999999E-2</v>
      </c>
      <c r="L103" s="53"/>
      <c r="M103" s="53"/>
      <c r="N103" s="53"/>
      <c r="O103" s="53"/>
      <c r="P103" s="53"/>
      <c r="Q103" s="16">
        <f t="shared" si="27"/>
        <v>1.8634999999999999</v>
      </c>
      <c r="R103" s="25"/>
    </row>
    <row r="104" spans="1:18">
      <c r="A104" s="12" t="s">
        <v>0</v>
      </c>
      <c r="B104" s="397"/>
      <c r="C104" s="36" t="s">
        <v>13</v>
      </c>
      <c r="D104" s="76"/>
      <c r="E104" s="76"/>
      <c r="F104" s="391">
        <f t="shared" si="25"/>
        <v>0</v>
      </c>
      <c r="G104" s="170">
        <v>145.625</v>
      </c>
      <c r="H104" s="207">
        <v>1189.8030000000001</v>
      </c>
      <c r="I104" s="170"/>
      <c r="J104" s="391">
        <f t="shared" si="26"/>
        <v>1189.8030000000001</v>
      </c>
      <c r="K104" s="170">
        <v>177.25200000000001</v>
      </c>
      <c r="L104" s="123"/>
      <c r="M104" s="123"/>
      <c r="N104" s="123"/>
      <c r="O104" s="123"/>
      <c r="P104" s="301"/>
      <c r="Q104" s="21">
        <f t="shared" si="27"/>
        <v>1512.68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75">
        <v>2.3458999999999999</v>
      </c>
      <c r="E105" s="75">
        <v>1.4298999999999999</v>
      </c>
      <c r="F105" s="390">
        <f t="shared" si="25"/>
        <v>3.7757999999999998</v>
      </c>
      <c r="G105" s="169">
        <v>2.5173999999999999</v>
      </c>
      <c r="H105" s="206">
        <v>33.781599999999997</v>
      </c>
      <c r="I105" s="169"/>
      <c r="J105" s="390">
        <f t="shared" si="26"/>
        <v>33.781599999999997</v>
      </c>
      <c r="K105" s="169">
        <v>3.0859999999999999</v>
      </c>
      <c r="L105" s="53">
        <v>2.3611</v>
      </c>
      <c r="M105" s="53"/>
      <c r="N105" s="53">
        <v>1.8E-3</v>
      </c>
      <c r="O105" s="53">
        <v>0.67359999999999998</v>
      </c>
      <c r="P105" s="53">
        <v>0.29249999999999998</v>
      </c>
      <c r="Q105" s="16">
        <f t="shared" si="27"/>
        <v>46.489799999999995</v>
      </c>
      <c r="R105" s="25"/>
    </row>
    <row r="106" spans="1:18">
      <c r="A106" s="17" t="s">
        <v>0</v>
      </c>
      <c r="B106" s="397"/>
      <c r="C106" s="36" t="s">
        <v>13</v>
      </c>
      <c r="D106" s="76">
        <v>1245.0986551063929</v>
      </c>
      <c r="E106" s="76">
        <v>838.18700000000001</v>
      </c>
      <c r="F106" s="391">
        <f t="shared" si="25"/>
        <v>2083.2856551063928</v>
      </c>
      <c r="G106" s="170">
        <v>2699.8679999999999</v>
      </c>
      <c r="H106" s="207">
        <v>12438.141</v>
      </c>
      <c r="I106" s="170"/>
      <c r="J106" s="391">
        <f t="shared" si="26"/>
        <v>12438.141</v>
      </c>
      <c r="K106" s="170">
        <v>1712.703</v>
      </c>
      <c r="L106" s="123">
        <v>1703.2739999999999</v>
      </c>
      <c r="M106" s="123"/>
      <c r="N106" s="123">
        <v>0.56699999999999995</v>
      </c>
      <c r="O106" s="123">
        <v>385.565</v>
      </c>
      <c r="P106" s="128">
        <v>172.77</v>
      </c>
      <c r="Q106" s="21">
        <f t="shared" si="27"/>
        <v>21196.173655106395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75">
        <v>0.24249999999999999</v>
      </c>
      <c r="E107" s="75">
        <v>2.3370000000000002</v>
      </c>
      <c r="F107" s="390">
        <f t="shared" si="25"/>
        <v>2.5795000000000003</v>
      </c>
      <c r="G107" s="169">
        <v>0.33650000000000002</v>
      </c>
      <c r="H107" s="206">
        <v>43.548999999999999</v>
      </c>
      <c r="I107" s="169"/>
      <c r="J107" s="390">
        <f t="shared" si="26"/>
        <v>43.548999999999999</v>
      </c>
      <c r="K107" s="169">
        <v>19.370799999999999</v>
      </c>
      <c r="L107" s="53">
        <v>4.7699999999999999E-2</v>
      </c>
      <c r="M107" s="53"/>
      <c r="N107" s="53">
        <v>5.1999999999999998E-3</v>
      </c>
      <c r="O107" s="53"/>
      <c r="P107" s="53"/>
      <c r="Q107" s="16">
        <f t="shared" si="27"/>
        <v>65.888700000000014</v>
      </c>
      <c r="R107" s="25"/>
    </row>
    <row r="108" spans="1:18">
      <c r="A108" s="17"/>
      <c r="B108" s="397"/>
      <c r="C108" s="36" t="s">
        <v>13</v>
      </c>
      <c r="D108" s="76">
        <v>164.49303370273054</v>
      </c>
      <c r="E108" s="76">
        <v>1661.932</v>
      </c>
      <c r="F108" s="391">
        <f t="shared" si="25"/>
        <v>1826.4250337027306</v>
      </c>
      <c r="G108" s="170">
        <v>256.53100000000001</v>
      </c>
      <c r="H108" s="207">
        <v>21813.115000000002</v>
      </c>
      <c r="I108" s="170"/>
      <c r="J108" s="391">
        <f t="shared" si="26"/>
        <v>21813.115000000002</v>
      </c>
      <c r="K108" s="170">
        <v>5166.2889999999998</v>
      </c>
      <c r="L108" s="123">
        <v>57.741</v>
      </c>
      <c r="M108" s="123"/>
      <c r="N108" s="123">
        <v>4.9139999999999997</v>
      </c>
      <c r="O108" s="123"/>
      <c r="P108" s="128"/>
      <c r="Q108" s="21">
        <f t="shared" si="27"/>
        <v>29125.015033702737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75">
        <v>5.3999999999999999E-2</v>
      </c>
      <c r="E109" s="75">
        <v>0.86129999999999995</v>
      </c>
      <c r="F109" s="390">
        <f t="shared" si="25"/>
        <v>0.9153</v>
      </c>
      <c r="G109" s="169">
        <v>0.01</v>
      </c>
      <c r="H109" s="206">
        <v>0.90280000000000005</v>
      </c>
      <c r="I109" s="169"/>
      <c r="J109" s="390">
        <f t="shared" si="26"/>
        <v>0.90280000000000005</v>
      </c>
      <c r="K109" s="169"/>
      <c r="L109" s="53">
        <v>5.0000000000000001E-3</v>
      </c>
      <c r="M109" s="53"/>
      <c r="N109" s="53"/>
      <c r="O109" s="53"/>
      <c r="P109" s="53">
        <v>0.43369999999999997</v>
      </c>
      <c r="Q109" s="16">
        <f t="shared" si="27"/>
        <v>2.2667999999999999</v>
      </c>
      <c r="R109" s="25"/>
    </row>
    <row r="110" spans="1:18">
      <c r="A110" s="17"/>
      <c r="B110" s="397"/>
      <c r="C110" s="36" t="s">
        <v>13</v>
      </c>
      <c r="D110" s="76">
        <v>40.635008325645813</v>
      </c>
      <c r="E110" s="76">
        <v>2233.7649999999999</v>
      </c>
      <c r="F110" s="391">
        <f t="shared" si="25"/>
        <v>2274.4000083256456</v>
      </c>
      <c r="G110" s="170">
        <v>30.638999999999999</v>
      </c>
      <c r="H110" s="207">
        <v>3511.2</v>
      </c>
      <c r="I110" s="170"/>
      <c r="J110" s="391">
        <f t="shared" si="26"/>
        <v>3511.2</v>
      </c>
      <c r="K110" s="170"/>
      <c r="L110" s="123">
        <v>20.475000000000001</v>
      </c>
      <c r="M110" s="123"/>
      <c r="N110" s="123"/>
      <c r="O110" s="123"/>
      <c r="P110" s="128">
        <v>613.99</v>
      </c>
      <c r="Q110" s="21">
        <f t="shared" si="27"/>
        <v>6450.7040083256452</v>
      </c>
      <c r="R110" s="25"/>
    </row>
    <row r="111" spans="1:18">
      <c r="A111" s="17"/>
      <c r="B111" s="396" t="s">
        <v>78</v>
      </c>
      <c r="C111" s="34" t="s">
        <v>11</v>
      </c>
      <c r="D111" s="75">
        <v>0.3004</v>
      </c>
      <c r="E111" s="75">
        <v>0.51439999999999997</v>
      </c>
      <c r="F111" s="390">
        <f t="shared" si="25"/>
        <v>0.81479999999999997</v>
      </c>
      <c r="G111" s="169">
        <v>1.845</v>
      </c>
      <c r="H111" s="206">
        <v>1.9965999999999999</v>
      </c>
      <c r="I111" s="169"/>
      <c r="J111" s="390">
        <f t="shared" si="26"/>
        <v>1.9965999999999999</v>
      </c>
      <c r="K111" s="169">
        <v>0.58379999999999999</v>
      </c>
      <c r="L111" s="53">
        <v>0.71940000000000004</v>
      </c>
      <c r="M111" s="53">
        <v>1.6000000000000001E-3</v>
      </c>
      <c r="N111" s="53">
        <v>0.1802</v>
      </c>
      <c r="O111" s="53">
        <v>6.4000000000000001E-2</v>
      </c>
      <c r="P111" s="53">
        <v>6.9500000000000006E-2</v>
      </c>
      <c r="Q111" s="16">
        <f t="shared" si="27"/>
        <v>6.2748999999999997</v>
      </c>
      <c r="R111" s="25"/>
    </row>
    <row r="112" spans="1:18">
      <c r="A112" s="17"/>
      <c r="B112" s="397"/>
      <c r="C112" s="36" t="s">
        <v>13</v>
      </c>
      <c r="D112" s="76">
        <v>437.69258967817717</v>
      </c>
      <c r="E112" s="76">
        <v>829.57799999999997</v>
      </c>
      <c r="F112" s="391">
        <f t="shared" si="25"/>
        <v>1267.2705896781772</v>
      </c>
      <c r="G112" s="170">
        <v>2679.777</v>
      </c>
      <c r="H112" s="207">
        <v>2925.951</v>
      </c>
      <c r="I112" s="170"/>
      <c r="J112" s="391">
        <f t="shared" si="26"/>
        <v>2925.951</v>
      </c>
      <c r="K112" s="170">
        <v>590.59900000000005</v>
      </c>
      <c r="L112" s="123">
        <v>426.76900000000001</v>
      </c>
      <c r="M112" s="123">
        <v>0.35199999999999998</v>
      </c>
      <c r="N112" s="123">
        <v>222.47800000000001</v>
      </c>
      <c r="O112" s="123">
        <v>12.233000000000001</v>
      </c>
      <c r="P112" s="50">
        <v>96.16</v>
      </c>
      <c r="Q112" s="21">
        <f t="shared" si="27"/>
        <v>8221.5895896781785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75"/>
      <c r="E113" s="75"/>
      <c r="F113" s="390">
        <f t="shared" si="25"/>
        <v>0</v>
      </c>
      <c r="G113" s="169">
        <v>1656.51</v>
      </c>
      <c r="H113" s="206"/>
      <c r="I113" s="169"/>
      <c r="J113" s="390">
        <f t="shared" si="26"/>
        <v>0</v>
      </c>
      <c r="K113" s="169">
        <v>2796.0650000000001</v>
      </c>
      <c r="L113" s="53">
        <v>1611.45</v>
      </c>
      <c r="M113" s="53"/>
      <c r="N113" s="53"/>
      <c r="O113" s="53"/>
      <c r="P113" s="124"/>
      <c r="Q113" s="16">
        <f t="shared" si="27"/>
        <v>6064.0249999999996</v>
      </c>
      <c r="R113" s="25"/>
    </row>
    <row r="114" spans="1:18">
      <c r="A114" s="17"/>
      <c r="B114" s="397"/>
      <c r="C114" s="36" t="s">
        <v>13</v>
      </c>
      <c r="D114" s="76"/>
      <c r="E114" s="76"/>
      <c r="F114" s="391">
        <f t="shared" si="25"/>
        <v>0</v>
      </c>
      <c r="G114" s="170">
        <v>60948.548999999999</v>
      </c>
      <c r="H114" s="207"/>
      <c r="I114" s="170"/>
      <c r="J114" s="391">
        <f t="shared" si="26"/>
        <v>0</v>
      </c>
      <c r="K114" s="170">
        <v>104672.902</v>
      </c>
      <c r="L114" s="123">
        <v>57969.438000000002</v>
      </c>
      <c r="M114" s="123"/>
      <c r="N114" s="123"/>
      <c r="O114" s="123"/>
      <c r="P114" s="199"/>
      <c r="Q114" s="21">
        <f t="shared" si="27"/>
        <v>223590.889</v>
      </c>
      <c r="R114" s="25"/>
    </row>
    <row r="115" spans="1:18">
      <c r="A115" s="17"/>
      <c r="B115" s="396" t="s">
        <v>81</v>
      </c>
      <c r="C115" s="34" t="s">
        <v>11</v>
      </c>
      <c r="D115" s="75">
        <v>8.6599999999999996E-2</v>
      </c>
      <c r="E115" s="75">
        <v>5.9799999999999999E-2</v>
      </c>
      <c r="F115" s="390">
        <f t="shared" si="25"/>
        <v>0.1464</v>
      </c>
      <c r="G115" s="169">
        <v>3.0000000000000001E-3</v>
      </c>
      <c r="H115" s="206">
        <v>0.55859999999999999</v>
      </c>
      <c r="I115" s="169"/>
      <c r="J115" s="390">
        <f t="shared" si="26"/>
        <v>0.55859999999999999</v>
      </c>
      <c r="K115" s="169"/>
      <c r="L115" s="53">
        <v>3.0000000000000001E-3</v>
      </c>
      <c r="M115" s="53"/>
      <c r="N115" s="53"/>
      <c r="O115" s="53"/>
      <c r="P115" s="53"/>
      <c r="Q115" s="16">
        <f t="shared" si="27"/>
        <v>0.71099999999999997</v>
      </c>
      <c r="R115" s="25"/>
    </row>
    <row r="116" spans="1:18">
      <c r="A116" s="17"/>
      <c r="B116" s="397"/>
      <c r="C116" s="36" t="s">
        <v>13</v>
      </c>
      <c r="D116" s="76">
        <v>51.67051058669329</v>
      </c>
      <c r="E116" s="76">
        <v>52.363999999999997</v>
      </c>
      <c r="F116" s="391">
        <f t="shared" si="25"/>
        <v>104.03451058669329</v>
      </c>
      <c r="G116" s="170">
        <v>2.621</v>
      </c>
      <c r="H116" s="207">
        <v>1068.5360000000001</v>
      </c>
      <c r="I116" s="170"/>
      <c r="J116" s="391">
        <f t="shared" si="26"/>
        <v>1068.5360000000001</v>
      </c>
      <c r="K116" s="170"/>
      <c r="L116" s="123">
        <v>3.36</v>
      </c>
      <c r="M116" s="123"/>
      <c r="N116" s="123"/>
      <c r="O116" s="123"/>
      <c r="P116" s="128"/>
      <c r="Q116" s="21">
        <f t="shared" si="27"/>
        <v>1178.5515105866932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75"/>
      <c r="E117" s="75"/>
      <c r="F117" s="390">
        <f t="shared" si="25"/>
        <v>0</v>
      </c>
      <c r="G117" s="169"/>
      <c r="H117" s="206">
        <v>0.2356</v>
      </c>
      <c r="I117" s="169"/>
      <c r="J117" s="390">
        <f t="shared" si="26"/>
        <v>0.2356</v>
      </c>
      <c r="K117" s="169">
        <v>0.24</v>
      </c>
      <c r="L117" s="53"/>
      <c r="M117" s="53"/>
      <c r="N117" s="53"/>
      <c r="O117" s="53"/>
      <c r="P117" s="53"/>
      <c r="Q117" s="16">
        <f t="shared" si="27"/>
        <v>0.47560000000000002</v>
      </c>
      <c r="R117" s="25"/>
    </row>
    <row r="118" spans="1:18">
      <c r="A118" s="17"/>
      <c r="B118" s="397"/>
      <c r="C118" s="36" t="s">
        <v>13</v>
      </c>
      <c r="D118" s="76"/>
      <c r="E118" s="76"/>
      <c r="F118" s="391">
        <f t="shared" si="25"/>
        <v>0</v>
      </c>
      <c r="G118" s="170"/>
      <c r="H118" s="207">
        <v>260.32799999999997</v>
      </c>
      <c r="I118" s="170"/>
      <c r="J118" s="391">
        <f t="shared" si="26"/>
        <v>260.32799999999997</v>
      </c>
      <c r="K118" s="170">
        <v>16.8</v>
      </c>
      <c r="L118" s="123"/>
      <c r="M118" s="123"/>
      <c r="N118" s="123"/>
      <c r="O118" s="123"/>
      <c r="P118" s="301"/>
      <c r="Q118" s="21">
        <f t="shared" si="27"/>
        <v>277.12799999999999</v>
      </c>
      <c r="R118" s="25"/>
    </row>
    <row r="119" spans="1:18">
      <c r="A119" s="17"/>
      <c r="B119" s="396" t="s">
        <v>84</v>
      </c>
      <c r="C119" s="34" t="s">
        <v>11</v>
      </c>
      <c r="D119" s="75">
        <v>6.7416</v>
      </c>
      <c r="E119" s="75">
        <v>0.17860000000000001</v>
      </c>
      <c r="F119" s="390">
        <f t="shared" si="25"/>
        <v>6.9202000000000004</v>
      </c>
      <c r="G119" s="169">
        <v>0.17169999999999999</v>
      </c>
      <c r="H119" s="206">
        <v>4.4820000000000002</v>
      </c>
      <c r="I119" s="169"/>
      <c r="J119" s="390">
        <f t="shared" si="26"/>
        <v>4.4820000000000002</v>
      </c>
      <c r="K119" s="169">
        <v>0.215</v>
      </c>
      <c r="L119" s="53">
        <v>1.2150000000000001</v>
      </c>
      <c r="M119" s="53">
        <v>10.448700000000001</v>
      </c>
      <c r="N119" s="53">
        <v>0.2397</v>
      </c>
      <c r="O119" s="53"/>
      <c r="P119" s="53"/>
      <c r="Q119" s="16">
        <f t="shared" si="27"/>
        <v>23.692300000000003</v>
      </c>
      <c r="R119" s="25"/>
    </row>
    <row r="120" spans="1:18">
      <c r="A120" s="17"/>
      <c r="B120" s="397"/>
      <c r="C120" s="36" t="s">
        <v>13</v>
      </c>
      <c r="D120" s="76">
        <v>3393.8474453603044</v>
      </c>
      <c r="E120" s="76">
        <v>68.501999999999995</v>
      </c>
      <c r="F120" s="391">
        <f t="shared" si="25"/>
        <v>3462.3494453603043</v>
      </c>
      <c r="G120" s="170">
        <v>375.48099999999999</v>
      </c>
      <c r="H120" s="207">
        <v>3503.8690000000001</v>
      </c>
      <c r="I120" s="170"/>
      <c r="J120" s="391">
        <f t="shared" si="26"/>
        <v>3503.8690000000001</v>
      </c>
      <c r="K120" s="170">
        <v>146.74199999999999</v>
      </c>
      <c r="L120" s="123">
        <v>652.47</v>
      </c>
      <c r="M120" s="123">
        <v>17138.698</v>
      </c>
      <c r="N120" s="123">
        <v>110.23</v>
      </c>
      <c r="O120" s="123"/>
      <c r="P120" s="128"/>
      <c r="Q120" s="21">
        <f t="shared" si="27"/>
        <v>25389.839445360303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75">
        <v>2.2946</v>
      </c>
      <c r="E121" s="75">
        <v>2.4542000000000002</v>
      </c>
      <c r="F121" s="390">
        <f t="shared" si="25"/>
        <v>4.7488000000000001</v>
      </c>
      <c r="G121" s="169">
        <v>0.54679999999999995</v>
      </c>
      <c r="H121" s="206">
        <v>1.1979</v>
      </c>
      <c r="I121" s="169"/>
      <c r="J121" s="390">
        <f t="shared" si="26"/>
        <v>1.1979</v>
      </c>
      <c r="K121" s="169">
        <v>0.48980000000000001</v>
      </c>
      <c r="L121" s="53">
        <v>0.45190000000000002</v>
      </c>
      <c r="M121" s="53">
        <v>0.2923</v>
      </c>
      <c r="N121" s="53"/>
      <c r="O121" s="53">
        <v>3.9E-2</v>
      </c>
      <c r="P121" s="53">
        <v>0.54020000000000001</v>
      </c>
      <c r="Q121" s="16">
        <f t="shared" si="27"/>
        <v>8.3066999999999993</v>
      </c>
      <c r="R121" s="25"/>
    </row>
    <row r="122" spans="1:18">
      <c r="A122" s="25"/>
      <c r="B122" s="397"/>
      <c r="C122" s="36" t="s">
        <v>13</v>
      </c>
      <c r="D122" s="76">
        <v>2708.6687549750723</v>
      </c>
      <c r="E122" s="76">
        <v>922.63499999999999</v>
      </c>
      <c r="F122" s="391">
        <f t="shared" si="25"/>
        <v>3631.3037549750725</v>
      </c>
      <c r="G122" s="170">
        <v>267.995</v>
      </c>
      <c r="H122" s="207">
        <v>911.16399999999999</v>
      </c>
      <c r="I122" s="170"/>
      <c r="J122" s="391">
        <f t="shared" si="26"/>
        <v>911.16399999999999</v>
      </c>
      <c r="K122" s="170">
        <v>247.983</v>
      </c>
      <c r="L122" s="123">
        <v>236.149</v>
      </c>
      <c r="M122" s="123">
        <v>93.228999999999999</v>
      </c>
      <c r="N122" s="123"/>
      <c r="O122" s="123">
        <v>4.0949999999999998</v>
      </c>
      <c r="P122" s="128">
        <v>199.05500000000001</v>
      </c>
      <c r="Q122" s="21">
        <f t="shared" si="27"/>
        <v>5590.9737549750735</v>
      </c>
      <c r="R122" s="25"/>
    </row>
    <row r="123" spans="1:18">
      <c r="A123" s="25"/>
      <c r="B123" s="22" t="s">
        <v>15</v>
      </c>
      <c r="C123" s="34" t="s">
        <v>11</v>
      </c>
      <c r="D123" s="75"/>
      <c r="E123" s="75"/>
      <c r="F123" s="390">
        <f t="shared" si="25"/>
        <v>0</v>
      </c>
      <c r="G123" s="169">
        <v>0.15</v>
      </c>
      <c r="H123" s="206">
        <v>5.3999999999999999E-2</v>
      </c>
      <c r="I123" s="169"/>
      <c r="J123" s="390">
        <f t="shared" si="26"/>
        <v>5.3999999999999999E-2</v>
      </c>
      <c r="K123" s="169"/>
      <c r="L123" s="53"/>
      <c r="M123" s="53"/>
      <c r="N123" s="53"/>
      <c r="O123" s="53"/>
      <c r="P123" s="53"/>
      <c r="Q123" s="16">
        <f t="shared" si="27"/>
        <v>0.20399999999999999</v>
      </c>
      <c r="R123" s="25"/>
    </row>
    <row r="124" spans="1:18">
      <c r="A124" s="25"/>
      <c r="B124" s="18" t="s">
        <v>86</v>
      </c>
      <c r="C124" s="36" t="s">
        <v>13</v>
      </c>
      <c r="D124" s="76"/>
      <c r="E124" s="76"/>
      <c r="F124" s="391">
        <f t="shared" si="25"/>
        <v>0</v>
      </c>
      <c r="G124" s="170">
        <v>99.260999999999996</v>
      </c>
      <c r="H124" s="207">
        <v>1041.5999999999999</v>
      </c>
      <c r="I124" s="170"/>
      <c r="J124" s="391">
        <f t="shared" si="26"/>
        <v>1041.5999999999999</v>
      </c>
      <c r="K124" s="170"/>
      <c r="L124" s="123"/>
      <c r="M124" s="123"/>
      <c r="N124" s="123"/>
      <c r="O124" s="123"/>
      <c r="P124" s="123"/>
      <c r="Q124" s="21">
        <f t="shared" si="27"/>
        <v>1140.8609999999999</v>
      </c>
      <c r="R124" s="25"/>
    </row>
    <row r="125" spans="1:18">
      <c r="A125" s="25"/>
      <c r="B125" s="399" t="s">
        <v>19</v>
      </c>
      <c r="C125" s="34" t="s">
        <v>11</v>
      </c>
      <c r="D125" s="77">
        <f t="shared" ref="D125:D126" si="33">D103+D105+D107+D109+D111+D113+D115+D117+D119+D121+D123</f>
        <v>12.0656</v>
      </c>
      <c r="E125" s="15">
        <f t="shared" ref="E125:E126" si="34">+E103+E105+E107+E109+E111+E113+E115+E117+E119+E121+E123</f>
        <v>7.8352000000000004</v>
      </c>
      <c r="F125" s="390">
        <f t="shared" si="25"/>
        <v>19.9008</v>
      </c>
      <c r="G125" s="66">
        <f t="shared" ref="G125:H126" si="35">+G103+G105+G107+G109+G111+G113+G115+G117+G119+G121+G123</f>
        <v>1663.4354000000003</v>
      </c>
      <c r="H125" s="23">
        <f t="shared" si="35"/>
        <v>87.237400000000008</v>
      </c>
      <c r="I125" s="66"/>
      <c r="J125" s="390">
        <f t="shared" si="26"/>
        <v>87.237400000000008</v>
      </c>
      <c r="K125" s="66">
        <f t="shared" ref="K125:M126" si="36">+K103+K105+K107+K109+K111+K113+K115+K117+K119+K121+K123</f>
        <v>2820.0895999999998</v>
      </c>
      <c r="L125" s="53">
        <f t="shared" si="36"/>
        <v>1616.2530999999999</v>
      </c>
      <c r="M125" s="53">
        <f>+M103+M105+M107+M109+M111+M113+M115+M117+M119+M121+M123</f>
        <v>10.742599999999999</v>
      </c>
      <c r="N125" s="53">
        <f t="shared" ref="N125:P126" si="37">+N103+N105+N107+N109+N111+N113+N115+N117+N119+N121+N123</f>
        <v>0.4269</v>
      </c>
      <c r="O125" s="53">
        <f t="shared" si="37"/>
        <v>0.77660000000000007</v>
      </c>
      <c r="P125" s="53">
        <f t="shared" si="37"/>
        <v>1.3359000000000001</v>
      </c>
      <c r="Q125" s="16">
        <f t="shared" si="27"/>
        <v>6220.1983</v>
      </c>
      <c r="R125" s="25"/>
    </row>
    <row r="126" spans="1:18">
      <c r="A126" s="24"/>
      <c r="B126" s="400"/>
      <c r="C126" s="36" t="s">
        <v>13</v>
      </c>
      <c r="D126" s="78">
        <f t="shared" si="33"/>
        <v>8042.1059977350169</v>
      </c>
      <c r="E126" s="20">
        <f t="shared" si="34"/>
        <v>6606.9629999999997</v>
      </c>
      <c r="F126" s="391">
        <f t="shared" si="25"/>
        <v>14649.068997735016</v>
      </c>
      <c r="G126" s="32">
        <f t="shared" si="35"/>
        <v>67506.346999999994</v>
      </c>
      <c r="H126" s="19">
        <f t="shared" si="35"/>
        <v>48663.706999999995</v>
      </c>
      <c r="I126" s="32"/>
      <c r="J126" s="391">
        <f t="shared" si="26"/>
        <v>48663.706999999995</v>
      </c>
      <c r="K126" s="32">
        <f t="shared" si="36"/>
        <v>112731.26999999999</v>
      </c>
      <c r="L126" s="123">
        <f t="shared" si="36"/>
        <v>61069.675999999999</v>
      </c>
      <c r="M126" s="123">
        <f t="shared" si="36"/>
        <v>17232.278999999999</v>
      </c>
      <c r="N126" s="123">
        <f t="shared" si="37"/>
        <v>338.18900000000002</v>
      </c>
      <c r="O126" s="123">
        <f t="shared" si="37"/>
        <v>401.89300000000003</v>
      </c>
      <c r="P126" s="123">
        <f t="shared" si="37"/>
        <v>1081.9749999999999</v>
      </c>
      <c r="Q126" s="21">
        <f t="shared" si="27"/>
        <v>323674.40499773494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75"/>
      <c r="E127" s="75"/>
      <c r="F127" s="390">
        <f t="shared" si="25"/>
        <v>0</v>
      </c>
      <c r="G127" s="169">
        <v>0</v>
      </c>
      <c r="H127" s="206"/>
      <c r="I127" s="169"/>
      <c r="J127" s="390">
        <f t="shared" si="26"/>
        <v>0</v>
      </c>
      <c r="K127" s="169"/>
      <c r="L127" s="53"/>
      <c r="M127" s="53"/>
      <c r="N127" s="53"/>
      <c r="O127" s="53"/>
      <c r="P127" s="53"/>
      <c r="Q127" s="16">
        <f t="shared" si="27"/>
        <v>0</v>
      </c>
      <c r="R127" s="25"/>
    </row>
    <row r="128" spans="1:18">
      <c r="A128" s="12" t="s">
        <v>0</v>
      </c>
      <c r="B128" s="397"/>
      <c r="C128" s="36" t="s">
        <v>13</v>
      </c>
      <c r="D128" s="76"/>
      <c r="E128" s="76"/>
      <c r="F128" s="391">
        <f t="shared" si="25"/>
        <v>0</v>
      </c>
      <c r="G128" s="170">
        <v>29.4</v>
      </c>
      <c r="H128" s="207"/>
      <c r="I128" s="170"/>
      <c r="J128" s="391">
        <f t="shared" si="26"/>
        <v>0</v>
      </c>
      <c r="K128" s="170"/>
      <c r="L128" s="123"/>
      <c r="M128" s="123"/>
      <c r="N128" s="123"/>
      <c r="O128" s="123"/>
      <c r="P128" s="128"/>
      <c r="Q128" s="21">
        <f t="shared" si="27"/>
        <v>29.4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75">
        <v>0.1</v>
      </c>
      <c r="E129" s="75"/>
      <c r="F129" s="390">
        <f t="shared" si="25"/>
        <v>0.1</v>
      </c>
      <c r="G129" s="169">
        <v>30.242000000000001</v>
      </c>
      <c r="H129" s="206"/>
      <c r="I129" s="169"/>
      <c r="J129" s="390">
        <f t="shared" si="26"/>
        <v>0</v>
      </c>
      <c r="K129" s="169"/>
      <c r="L129" s="53">
        <v>2.6819999999999999</v>
      </c>
      <c r="M129" s="53"/>
      <c r="N129" s="53"/>
      <c r="O129" s="53"/>
      <c r="P129" s="53"/>
      <c r="Q129" s="16">
        <f t="shared" si="27"/>
        <v>33.024000000000001</v>
      </c>
      <c r="R129" s="25"/>
    </row>
    <row r="130" spans="1:18">
      <c r="A130" s="17"/>
      <c r="B130" s="397"/>
      <c r="C130" s="36" t="s">
        <v>13</v>
      </c>
      <c r="D130" s="76">
        <v>13.335002732188675</v>
      </c>
      <c r="E130" s="76"/>
      <c r="F130" s="391">
        <f t="shared" si="25"/>
        <v>13.335002732188675</v>
      </c>
      <c r="G130" s="170">
        <v>5175.8760000000002</v>
      </c>
      <c r="H130" s="207"/>
      <c r="I130" s="170"/>
      <c r="J130" s="391">
        <f t="shared" si="26"/>
        <v>0</v>
      </c>
      <c r="K130" s="170"/>
      <c r="L130" s="123">
        <v>186.12299999999999</v>
      </c>
      <c r="M130" s="123"/>
      <c r="N130" s="123"/>
      <c r="O130" s="123"/>
      <c r="P130" s="128"/>
      <c r="Q130" s="387">
        <f t="shared" si="27"/>
        <v>5375.3340027321883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83">
        <v>0.18440000000000001</v>
      </c>
      <c r="E131" s="83">
        <v>1.4999999999999999E-2</v>
      </c>
      <c r="F131" s="392">
        <f t="shared" ref="F131:F139" si="38">SUM(D131:E131)</f>
        <v>0.19940000000000002</v>
      </c>
      <c r="G131" s="345">
        <v>0.58830000000000005</v>
      </c>
      <c r="H131" s="463">
        <v>1.6132</v>
      </c>
      <c r="I131" s="186"/>
      <c r="J131" s="392">
        <f t="shared" ref="J131:J139" si="39">SUM(H131:I131)</f>
        <v>1.6132</v>
      </c>
      <c r="K131" s="186"/>
      <c r="L131" s="50">
        <v>90.090599999999995</v>
      </c>
      <c r="M131" s="50"/>
      <c r="N131" s="50"/>
      <c r="O131" s="50"/>
      <c r="P131" s="50"/>
      <c r="Q131" s="16">
        <f t="shared" si="27"/>
        <v>92.491500000000002</v>
      </c>
      <c r="R131" s="25"/>
    </row>
    <row r="132" spans="1:18">
      <c r="A132" s="17"/>
      <c r="B132" s="22" t="s">
        <v>91</v>
      </c>
      <c r="C132" s="34" t="s">
        <v>92</v>
      </c>
      <c r="D132" s="275"/>
      <c r="E132" s="275"/>
      <c r="F132" s="393">
        <f t="shared" si="38"/>
        <v>0</v>
      </c>
      <c r="G132" s="346"/>
      <c r="H132" s="464"/>
      <c r="I132" s="169"/>
      <c r="J132" s="393">
        <f t="shared" si="39"/>
        <v>0</v>
      </c>
      <c r="K132" s="346"/>
      <c r="L132" s="376"/>
      <c r="M132" s="379"/>
      <c r="N132" s="384"/>
      <c r="O132" s="376"/>
      <c r="P132" s="376"/>
      <c r="Q132" s="16">
        <f t="shared" si="27"/>
        <v>0</v>
      </c>
      <c r="R132" s="25"/>
    </row>
    <row r="133" spans="1:18">
      <c r="A133" s="216" t="s">
        <v>18</v>
      </c>
      <c r="B133" s="20"/>
      <c r="C133" s="36" t="s">
        <v>13</v>
      </c>
      <c r="D133" s="76">
        <v>72.723014900109277</v>
      </c>
      <c r="E133" s="76">
        <v>4.2</v>
      </c>
      <c r="F133" s="394">
        <f t="shared" si="38"/>
        <v>76.92301490010928</v>
      </c>
      <c r="G133" s="170">
        <v>561.66499999999996</v>
      </c>
      <c r="H133" s="207">
        <v>1260.8889999999999</v>
      </c>
      <c r="I133" s="170"/>
      <c r="J133" s="394">
        <f t="shared" si="39"/>
        <v>1260.8889999999999</v>
      </c>
      <c r="K133" s="170"/>
      <c r="L133" s="123">
        <v>2804.3870000000002</v>
      </c>
      <c r="M133" s="123"/>
      <c r="N133" s="123"/>
      <c r="O133" s="123"/>
      <c r="P133" s="128"/>
      <c r="Q133" s="387">
        <f t="shared" si="27"/>
        <v>4703.8640149001094</v>
      </c>
      <c r="R133" s="25"/>
    </row>
    <row r="134" spans="1:18">
      <c r="A134" s="25"/>
      <c r="B134" s="45" t="s">
        <v>0</v>
      </c>
      <c r="C134" s="42" t="s">
        <v>11</v>
      </c>
      <c r="D134" s="15">
        <f>+D127+D129+D131</f>
        <v>0.28439999999999999</v>
      </c>
      <c r="E134" s="15">
        <f>+E127+E129+E131</f>
        <v>1.4999999999999999E-2</v>
      </c>
      <c r="F134" s="392">
        <f t="shared" si="38"/>
        <v>0.2994</v>
      </c>
      <c r="G134" s="66">
        <f t="shared" ref="G134" si="40">G127+G129+G131</f>
        <v>30.830300000000001</v>
      </c>
      <c r="H134" s="23">
        <f t="shared" ref="H134" si="41">+H127+H129+H131</f>
        <v>1.6132</v>
      </c>
      <c r="I134" s="11"/>
      <c r="J134" s="392">
        <f t="shared" si="39"/>
        <v>1.6132</v>
      </c>
      <c r="K134" s="359"/>
      <c r="L134" s="50">
        <f t="shared" ref="L134" si="42">+L127+L129+L131</f>
        <v>92.772599999999997</v>
      </c>
      <c r="M134" s="380"/>
      <c r="N134" s="200"/>
      <c r="O134" s="50"/>
      <c r="P134" s="50"/>
      <c r="Q134" s="16">
        <f t="shared" si="27"/>
        <v>125.5155</v>
      </c>
      <c r="R134" s="25"/>
    </row>
    <row r="135" spans="1:18">
      <c r="A135" s="25"/>
      <c r="B135" s="46" t="s">
        <v>19</v>
      </c>
      <c r="C135" s="34" t="s">
        <v>92</v>
      </c>
      <c r="D135" s="15"/>
      <c r="E135" s="15"/>
      <c r="F135" s="393">
        <f t="shared" si="38"/>
        <v>0</v>
      </c>
      <c r="G135" s="66"/>
      <c r="H135" s="23"/>
      <c r="I135" s="66"/>
      <c r="J135" s="393">
        <f t="shared" si="39"/>
        <v>0</v>
      </c>
      <c r="K135" s="66"/>
      <c r="L135" s="376"/>
      <c r="M135" s="381"/>
      <c r="N135" s="381"/>
      <c r="O135" s="376"/>
      <c r="P135" s="376"/>
      <c r="Q135" s="16">
        <f t="shared" si="27"/>
        <v>0</v>
      </c>
      <c r="R135" s="25"/>
    </row>
    <row r="136" spans="1:18">
      <c r="A136" s="24"/>
      <c r="B136" s="20"/>
      <c r="C136" s="36" t="s">
        <v>13</v>
      </c>
      <c r="D136" s="20">
        <f t="shared" ref="D136" si="43">+D128+D130+D133</f>
        <v>86.058017632297947</v>
      </c>
      <c r="E136" s="204">
        <f>+E128+E130+E133</f>
        <v>4.2</v>
      </c>
      <c r="F136" s="394">
        <f t="shared" si="38"/>
        <v>90.25801763229795</v>
      </c>
      <c r="G136" s="32">
        <f t="shared" ref="G136" si="44">G128+G130+G133</f>
        <v>5766.9409999999998</v>
      </c>
      <c r="H136" s="44">
        <f t="shared" ref="H136" si="45">+H128+H130+H133</f>
        <v>1260.8889999999999</v>
      </c>
      <c r="I136" s="32"/>
      <c r="J136" s="394">
        <f t="shared" si="39"/>
        <v>1260.8889999999999</v>
      </c>
      <c r="K136" s="352"/>
      <c r="L136" s="123">
        <f t="shared" ref="L136" si="46">+L128+L130+L133</f>
        <v>2990.51</v>
      </c>
      <c r="M136" s="202"/>
      <c r="N136" s="202"/>
      <c r="O136" s="123"/>
      <c r="P136" s="123"/>
      <c r="Q136" s="387">
        <f t="shared" si="27"/>
        <v>10108.598017632299</v>
      </c>
      <c r="R136" s="25"/>
    </row>
    <row r="137" spans="1:18">
      <c r="A137" s="47"/>
      <c r="B137" s="48" t="s">
        <v>0</v>
      </c>
      <c r="C137" s="49" t="s">
        <v>11</v>
      </c>
      <c r="D137" s="278">
        <f t="shared" ref="D137:E137" si="47">D134+D125+D101</f>
        <v>217.13300000000001</v>
      </c>
      <c r="E137" s="305">
        <f t="shared" si="47"/>
        <v>1292.0647000000001</v>
      </c>
      <c r="F137" s="392">
        <f t="shared" si="38"/>
        <v>1509.1977000000002</v>
      </c>
      <c r="G137" s="342">
        <f t="shared" ref="G137:H137" si="48">G134+G125+G101</f>
        <v>2671.9429</v>
      </c>
      <c r="H137" s="465">
        <f t="shared" si="48"/>
        <v>3339.0649699999999</v>
      </c>
      <c r="I137" s="80"/>
      <c r="J137" s="392">
        <f t="shared" si="39"/>
        <v>3339.0649699999999</v>
      </c>
      <c r="K137" s="360">
        <f t="shared" ref="K137:P137" si="49">K134+K125+K101</f>
        <v>3690.1050999999998</v>
      </c>
      <c r="L137" s="53">
        <f t="shared" si="49"/>
        <v>1812.5593999999999</v>
      </c>
      <c r="M137" s="380">
        <f t="shared" si="49"/>
        <v>11.518899999999999</v>
      </c>
      <c r="N137" s="380">
        <f t="shared" si="49"/>
        <v>13.396000000000001</v>
      </c>
      <c r="O137" s="50">
        <f t="shared" si="49"/>
        <v>3.3743000000000003</v>
      </c>
      <c r="P137" s="50">
        <f t="shared" si="49"/>
        <v>28.017959999999999</v>
      </c>
      <c r="Q137" s="16">
        <f t="shared" si="27"/>
        <v>13079.177229999998</v>
      </c>
      <c r="R137" s="25"/>
    </row>
    <row r="138" spans="1:18">
      <c r="A138" s="47"/>
      <c r="B138" s="51" t="s">
        <v>93</v>
      </c>
      <c r="C138" s="52" t="s">
        <v>92</v>
      </c>
      <c r="D138" s="96"/>
      <c r="E138" s="77"/>
      <c r="F138" s="393">
        <f t="shared" si="38"/>
        <v>0</v>
      </c>
      <c r="G138" s="172"/>
      <c r="H138" s="466"/>
      <c r="I138" s="187"/>
      <c r="J138" s="393">
        <f t="shared" si="39"/>
        <v>0</v>
      </c>
      <c r="K138" s="361"/>
      <c r="L138" s="53"/>
      <c r="M138" s="201"/>
      <c r="N138" s="201"/>
      <c r="O138" s="376"/>
      <c r="P138" s="376"/>
      <c r="Q138" s="16">
        <f t="shared" ref="Q138:Q139" si="50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97">
        <f t="shared" ref="D139:E139" si="51">D136+D126+D102</f>
        <v>163503.56599999999</v>
      </c>
      <c r="E139" s="84">
        <f t="shared" si="51"/>
        <v>575126.90399999998</v>
      </c>
      <c r="F139" s="395">
        <f t="shared" si="38"/>
        <v>738630.47</v>
      </c>
      <c r="G139" s="173">
        <f t="shared" ref="G139:H139" si="52">G136+G126+G102</f>
        <v>430727.42300000001</v>
      </c>
      <c r="H139" s="467">
        <f t="shared" si="52"/>
        <v>660790.09800000011</v>
      </c>
      <c r="I139" s="81"/>
      <c r="J139" s="395">
        <f t="shared" si="39"/>
        <v>660790.09800000011</v>
      </c>
      <c r="K139" s="362">
        <f t="shared" ref="K139:P139" si="53">K136+K126+K102</f>
        <v>258066.97399999999</v>
      </c>
      <c r="L139" s="57">
        <f t="shared" si="53"/>
        <v>105644.13099999999</v>
      </c>
      <c r="M139" s="203">
        <f t="shared" si="53"/>
        <v>17485.877</v>
      </c>
      <c r="N139" s="203">
        <f t="shared" si="53"/>
        <v>7659.1510000000007</v>
      </c>
      <c r="O139" s="57">
        <f t="shared" si="53"/>
        <v>2967.1789999999996</v>
      </c>
      <c r="P139" s="57">
        <f t="shared" si="53"/>
        <v>24379.774999999998</v>
      </c>
      <c r="Q139" s="29">
        <f t="shared" si="50"/>
        <v>2246351.0779999997</v>
      </c>
      <c r="R139" s="25"/>
    </row>
    <row r="140" spans="1:18">
      <c r="O140" s="70"/>
      <c r="Q140" s="388" t="s">
        <v>94</v>
      </c>
    </row>
    <row r="141" spans="1:18">
      <c r="O141" s="70"/>
    </row>
    <row r="142" spans="1:18">
      <c r="G142" s="343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4" width="20.5" style="198" customWidth="1"/>
    <col min="5" max="5" width="20.5" style="1" customWidth="1"/>
    <col min="6" max="6" width="19.625" style="1" customWidth="1"/>
    <col min="7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56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320">
        <v>1.0999999999999999E-2</v>
      </c>
      <c r="E4" s="98"/>
      <c r="F4" s="271">
        <f>SUM(D4:E4)</f>
        <v>1.0999999999999999E-2</v>
      </c>
      <c r="G4" s="422">
        <v>0.29659999999999997</v>
      </c>
      <c r="H4" s="239">
        <v>1142.1468</v>
      </c>
      <c r="I4" s="169"/>
      <c r="J4" s="271">
        <f>SUM(H4:I4)</f>
        <v>1142.1468</v>
      </c>
      <c r="K4" s="242">
        <v>1085.0497</v>
      </c>
      <c r="L4" s="53">
        <v>6.0100000000000001E-2</v>
      </c>
      <c r="M4" s="53"/>
      <c r="N4" s="53"/>
      <c r="O4" s="53"/>
      <c r="P4" s="53"/>
      <c r="Q4" s="16">
        <f>SUM(F4:G4,J4:P4)</f>
        <v>2227.5642000000003</v>
      </c>
      <c r="R4" s="11"/>
    </row>
    <row r="5" spans="1:18">
      <c r="A5" s="17" t="s">
        <v>12</v>
      </c>
      <c r="B5" s="397"/>
      <c r="C5" s="18" t="s">
        <v>13</v>
      </c>
      <c r="D5" s="321">
        <v>3.4650013189394731</v>
      </c>
      <c r="E5" s="99"/>
      <c r="F5" s="37">
        <f>SUM(D5:E5)</f>
        <v>3.4650013189394731</v>
      </c>
      <c r="G5" s="423">
        <v>120.224</v>
      </c>
      <c r="H5" s="240">
        <v>57943.406000000003</v>
      </c>
      <c r="I5" s="170"/>
      <c r="J5" s="37">
        <f>SUM(H5:I5)</f>
        <v>57943.406000000003</v>
      </c>
      <c r="K5" s="240">
        <v>44369.165000000001</v>
      </c>
      <c r="L5" s="123">
        <v>21.452999999999999</v>
      </c>
      <c r="M5" s="123"/>
      <c r="N5" s="123"/>
      <c r="O5" s="123"/>
      <c r="P5" s="123"/>
      <c r="Q5" s="21">
        <f>SUM(F5:G5,J5:P5)</f>
        <v>102457.71300131893</v>
      </c>
      <c r="R5" s="11"/>
    </row>
    <row r="6" spans="1:18">
      <c r="A6" s="17" t="s">
        <v>14</v>
      </c>
      <c r="B6" s="22" t="s">
        <v>15</v>
      </c>
      <c r="C6" s="13" t="s">
        <v>11</v>
      </c>
      <c r="D6" s="322"/>
      <c r="E6" s="100">
        <v>0.99180000000000001</v>
      </c>
      <c r="F6" s="35">
        <f t="shared" ref="F6:F67" si="0">SUM(D6:E6)</f>
        <v>0.99180000000000001</v>
      </c>
      <c r="G6" s="422">
        <v>0.28199999999999997</v>
      </c>
      <c r="H6" s="239">
        <v>1189.6443999999999</v>
      </c>
      <c r="I6" s="169"/>
      <c r="J6" s="35">
        <f t="shared" ref="J6:J67" si="1">SUM(H6:I6)</f>
        <v>1189.6443999999999</v>
      </c>
      <c r="K6" s="239">
        <v>567.59400000000005</v>
      </c>
      <c r="L6" s="53">
        <v>2.1999999999999999E-2</v>
      </c>
      <c r="M6" s="53"/>
      <c r="N6" s="53"/>
      <c r="O6" s="53"/>
      <c r="P6" s="53"/>
      <c r="Q6" s="16">
        <f t="shared" ref="Q6:Q67" si="2">SUM(F6:G6,J6:P6)</f>
        <v>1758.5341999999998</v>
      </c>
      <c r="R6" s="11"/>
    </row>
    <row r="7" spans="1:18">
      <c r="A7" s="17" t="s">
        <v>16</v>
      </c>
      <c r="B7" s="18" t="s">
        <v>17</v>
      </c>
      <c r="C7" s="18" t="s">
        <v>13</v>
      </c>
      <c r="D7" s="321"/>
      <c r="E7" s="99">
        <v>265.37700000000001</v>
      </c>
      <c r="F7" s="37">
        <f t="shared" si="0"/>
        <v>265.37700000000001</v>
      </c>
      <c r="G7" s="423">
        <v>4.6619999999999999</v>
      </c>
      <c r="H7" s="240">
        <v>61331.692999999999</v>
      </c>
      <c r="I7" s="170"/>
      <c r="J7" s="37">
        <f t="shared" si="1"/>
        <v>61331.692999999999</v>
      </c>
      <c r="K7" s="240">
        <v>34608.279000000002</v>
      </c>
      <c r="L7" s="123">
        <v>0.23100000000000001</v>
      </c>
      <c r="M7" s="123"/>
      <c r="N7" s="123"/>
      <c r="O7" s="123"/>
      <c r="P7" s="123"/>
      <c r="Q7" s="21">
        <f t="shared" si="2"/>
        <v>96210.241999999998</v>
      </c>
      <c r="R7" s="11"/>
    </row>
    <row r="8" spans="1:18">
      <c r="A8" s="17" t="s">
        <v>18</v>
      </c>
      <c r="B8" s="399" t="s">
        <v>19</v>
      </c>
      <c r="C8" s="13" t="s">
        <v>11</v>
      </c>
      <c r="D8" s="53">
        <f t="shared" ref="D8:D9" si="3">D4+D6</f>
        <v>1.0999999999999999E-2</v>
      </c>
      <c r="E8" s="23">
        <f t="shared" ref="E8:E9" si="4">+E4+E6</f>
        <v>0.99180000000000001</v>
      </c>
      <c r="F8" s="35">
        <f>SUM(D8:E8)</f>
        <v>1.0027999999999999</v>
      </c>
      <c r="G8" s="15">
        <f t="shared" ref="G8:H9" si="5">+G4+G6</f>
        <v>0.5786</v>
      </c>
      <c r="H8" s="23">
        <f t="shared" si="5"/>
        <v>2331.7911999999997</v>
      </c>
      <c r="I8" s="66"/>
      <c r="J8" s="35">
        <f>SUM(H8:I8)</f>
        <v>2331.7911999999997</v>
      </c>
      <c r="K8" s="23">
        <f t="shared" ref="K8:L9" si="6">+K4+K6</f>
        <v>1652.6437000000001</v>
      </c>
      <c r="L8" s="53">
        <f t="shared" si="6"/>
        <v>8.2100000000000006E-2</v>
      </c>
      <c r="M8" s="53"/>
      <c r="N8" s="53"/>
      <c r="O8" s="53"/>
      <c r="P8" s="53"/>
      <c r="Q8" s="16">
        <f t="shared" si="2"/>
        <v>3986.0983999999999</v>
      </c>
      <c r="R8" s="11"/>
    </row>
    <row r="9" spans="1:18">
      <c r="A9" s="24"/>
      <c r="B9" s="400"/>
      <c r="C9" s="18" t="s">
        <v>13</v>
      </c>
      <c r="D9" s="123">
        <f t="shared" si="3"/>
        <v>3.4650013189394731</v>
      </c>
      <c r="E9" s="19">
        <f t="shared" si="4"/>
        <v>265.37700000000001</v>
      </c>
      <c r="F9" s="37">
        <f t="shared" si="0"/>
        <v>268.84200131893948</v>
      </c>
      <c r="G9" s="20">
        <f t="shared" si="5"/>
        <v>124.88600000000001</v>
      </c>
      <c r="H9" s="19">
        <f t="shared" si="5"/>
        <v>119275.099</v>
      </c>
      <c r="I9" s="32"/>
      <c r="J9" s="37">
        <f t="shared" si="1"/>
        <v>119275.099</v>
      </c>
      <c r="K9" s="19">
        <f t="shared" si="6"/>
        <v>78977.444000000003</v>
      </c>
      <c r="L9" s="123">
        <f t="shared" si="6"/>
        <v>21.684000000000001</v>
      </c>
      <c r="M9" s="123"/>
      <c r="N9" s="123"/>
      <c r="O9" s="123"/>
      <c r="P9" s="123"/>
      <c r="Q9" s="21">
        <f t="shared" si="2"/>
        <v>198667.95500131894</v>
      </c>
      <c r="R9" s="11"/>
    </row>
    <row r="10" spans="1:18">
      <c r="A10" s="401" t="s">
        <v>20</v>
      </c>
      <c r="B10" s="402"/>
      <c r="C10" s="13" t="s">
        <v>11</v>
      </c>
      <c r="D10" s="322">
        <v>5.8463000000000003</v>
      </c>
      <c r="E10" s="100">
        <v>2.5005000000000002</v>
      </c>
      <c r="F10" s="35">
        <f t="shared" si="0"/>
        <v>8.3468</v>
      </c>
      <c r="G10" s="422">
        <v>443.596</v>
      </c>
      <c r="H10" s="239">
        <v>332.94600000000003</v>
      </c>
      <c r="I10" s="169"/>
      <c r="J10" s="35">
        <f t="shared" si="1"/>
        <v>332.94600000000003</v>
      </c>
      <c r="K10" s="239"/>
      <c r="L10" s="53">
        <v>5.0000000000000001E-3</v>
      </c>
      <c r="M10" s="53"/>
      <c r="N10" s="53"/>
      <c r="O10" s="53"/>
      <c r="P10" s="53"/>
      <c r="Q10" s="16">
        <f t="shared" si="2"/>
        <v>784.89379999999994</v>
      </c>
      <c r="R10" s="11"/>
    </row>
    <row r="11" spans="1:18">
      <c r="A11" s="403"/>
      <c r="B11" s="404"/>
      <c r="C11" s="18" t="s">
        <v>13</v>
      </c>
      <c r="D11" s="323">
        <v>2450.2084826624687</v>
      </c>
      <c r="E11" s="99">
        <v>1466.5250000000001</v>
      </c>
      <c r="F11" s="37">
        <f t="shared" si="0"/>
        <v>3916.7334826624688</v>
      </c>
      <c r="G11" s="423">
        <v>123356.183</v>
      </c>
      <c r="H11" s="240">
        <v>74871.258000000002</v>
      </c>
      <c r="I11" s="170"/>
      <c r="J11" s="37">
        <f t="shared" si="1"/>
        <v>74871.258000000002</v>
      </c>
      <c r="K11" s="240"/>
      <c r="L11" s="123">
        <v>2.363</v>
      </c>
      <c r="M11" s="123"/>
      <c r="N11" s="123"/>
      <c r="O11" s="123"/>
      <c r="P11" s="123"/>
      <c r="Q11" s="21">
        <f t="shared" si="2"/>
        <v>202146.53748266248</v>
      </c>
      <c r="R11" s="11"/>
    </row>
    <row r="12" spans="1:18">
      <c r="A12" s="25"/>
      <c r="B12" s="396" t="s">
        <v>21</v>
      </c>
      <c r="C12" s="13" t="s">
        <v>11</v>
      </c>
      <c r="D12" s="322">
        <v>4.71</v>
      </c>
      <c r="E12" s="100">
        <v>12.3635</v>
      </c>
      <c r="F12" s="35">
        <f t="shared" si="0"/>
        <v>17.073499999999999</v>
      </c>
      <c r="G12" s="422">
        <v>1.2678</v>
      </c>
      <c r="H12" s="239">
        <v>23.438400000000001</v>
      </c>
      <c r="I12" s="169"/>
      <c r="J12" s="35">
        <f t="shared" si="1"/>
        <v>23.438400000000001</v>
      </c>
      <c r="K12" s="239">
        <v>2.5613999999999999</v>
      </c>
      <c r="L12" s="53">
        <v>0.14149999999999999</v>
      </c>
      <c r="M12" s="53"/>
      <c r="N12" s="53"/>
      <c r="O12" s="53"/>
      <c r="P12" s="53"/>
      <c r="Q12" s="16">
        <f t="shared" si="2"/>
        <v>44.482600000000005</v>
      </c>
      <c r="R12" s="11"/>
    </row>
    <row r="13" spans="1:18">
      <c r="A13" s="12" t="s">
        <v>0</v>
      </c>
      <c r="B13" s="397"/>
      <c r="C13" s="18" t="s">
        <v>13</v>
      </c>
      <c r="D13" s="323">
        <v>13756.559236381554</v>
      </c>
      <c r="E13" s="99">
        <v>31300.312999999998</v>
      </c>
      <c r="F13" s="37">
        <f t="shared" si="0"/>
        <v>45056.872236381554</v>
      </c>
      <c r="G13" s="423">
        <v>3063.1729999999998</v>
      </c>
      <c r="H13" s="240">
        <v>41512.864000000001</v>
      </c>
      <c r="I13" s="170"/>
      <c r="J13" s="37">
        <f t="shared" si="1"/>
        <v>41512.864000000001</v>
      </c>
      <c r="K13" s="240">
        <v>5139.6289999999999</v>
      </c>
      <c r="L13" s="123">
        <v>339.00400000000002</v>
      </c>
      <c r="M13" s="123"/>
      <c r="N13" s="123"/>
      <c r="O13" s="123"/>
      <c r="P13" s="123"/>
      <c r="Q13" s="21">
        <f t="shared" si="2"/>
        <v>95111.54223638156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322">
        <v>25.4238</v>
      </c>
      <c r="E14" s="100">
        <v>3.0426000000000002</v>
      </c>
      <c r="F14" s="35">
        <f t="shared" si="0"/>
        <v>28.4664</v>
      </c>
      <c r="G14" s="422">
        <v>6.6807999999999996</v>
      </c>
      <c r="H14" s="239">
        <v>17.621200000000002</v>
      </c>
      <c r="I14" s="169"/>
      <c r="J14" s="35">
        <f t="shared" si="1"/>
        <v>17.621200000000002</v>
      </c>
      <c r="K14" s="239">
        <v>0.43869999999999998</v>
      </c>
      <c r="L14" s="53"/>
      <c r="M14" s="53"/>
      <c r="N14" s="53"/>
      <c r="O14" s="53"/>
      <c r="P14" s="53"/>
      <c r="Q14" s="16">
        <f t="shared" si="2"/>
        <v>53.207099999999997</v>
      </c>
      <c r="R14" s="11"/>
    </row>
    <row r="15" spans="1:18">
      <c r="A15" s="17" t="s">
        <v>0</v>
      </c>
      <c r="B15" s="397"/>
      <c r="C15" s="18" t="s">
        <v>13</v>
      </c>
      <c r="D15" s="323">
        <v>10179.044074614118</v>
      </c>
      <c r="E15" s="99">
        <v>3177.3589999999999</v>
      </c>
      <c r="F15" s="37">
        <f t="shared" si="0"/>
        <v>13356.403074614118</v>
      </c>
      <c r="G15" s="423">
        <v>8044.9309999999996</v>
      </c>
      <c r="H15" s="240">
        <v>21746.218000000001</v>
      </c>
      <c r="I15" s="170"/>
      <c r="J15" s="37">
        <f t="shared" si="1"/>
        <v>21746.218000000001</v>
      </c>
      <c r="K15" s="240">
        <v>654.86300000000006</v>
      </c>
      <c r="L15" s="123"/>
      <c r="M15" s="123"/>
      <c r="N15" s="123"/>
      <c r="O15" s="123"/>
      <c r="P15" s="123"/>
      <c r="Q15" s="21">
        <f t="shared" si="2"/>
        <v>43802.415074614117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322">
        <v>17.7501</v>
      </c>
      <c r="E16" s="100">
        <v>17.9345</v>
      </c>
      <c r="F16" s="35">
        <f t="shared" si="0"/>
        <v>35.684600000000003</v>
      </c>
      <c r="G16" s="422">
        <v>65.885300000000001</v>
      </c>
      <c r="H16" s="239">
        <v>39.78</v>
      </c>
      <c r="I16" s="169"/>
      <c r="J16" s="35">
        <f t="shared" si="1"/>
        <v>39.78</v>
      </c>
      <c r="K16" s="239"/>
      <c r="L16" s="53">
        <v>0.30625000000000002</v>
      </c>
      <c r="M16" s="53"/>
      <c r="N16" s="53"/>
      <c r="O16" s="53"/>
      <c r="P16" s="53"/>
      <c r="Q16" s="16">
        <f t="shared" si="2"/>
        <v>141.65615</v>
      </c>
      <c r="R16" s="11"/>
    </row>
    <row r="17" spans="1:18">
      <c r="A17" s="17"/>
      <c r="B17" s="397"/>
      <c r="C17" s="18" t="s">
        <v>13</v>
      </c>
      <c r="D17" s="323">
        <v>22741.631056514707</v>
      </c>
      <c r="E17" s="99">
        <v>23899.364000000001</v>
      </c>
      <c r="F17" s="37">
        <f t="shared" si="0"/>
        <v>46640.995056514708</v>
      </c>
      <c r="G17" s="423">
        <v>49157.870999999999</v>
      </c>
      <c r="H17" s="240">
        <v>7845.1239999999998</v>
      </c>
      <c r="I17" s="170"/>
      <c r="J17" s="37">
        <f t="shared" si="1"/>
        <v>7845.1239999999998</v>
      </c>
      <c r="K17" s="240"/>
      <c r="L17" s="123">
        <v>540.74599999999998</v>
      </c>
      <c r="M17" s="123"/>
      <c r="N17" s="123"/>
      <c r="O17" s="123"/>
      <c r="P17" s="123"/>
      <c r="Q17" s="21">
        <f t="shared" si="2"/>
        <v>104184.7360565147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322">
        <v>11.611800000000001</v>
      </c>
      <c r="E18" s="100">
        <v>75.708200000000005</v>
      </c>
      <c r="F18" s="35">
        <f t="shared" si="0"/>
        <v>87.320000000000007</v>
      </c>
      <c r="G18" s="422">
        <v>17.201899999999998</v>
      </c>
      <c r="H18" s="239">
        <v>50.874000000000002</v>
      </c>
      <c r="I18" s="169"/>
      <c r="J18" s="35">
        <f t="shared" si="1"/>
        <v>50.874000000000002</v>
      </c>
      <c r="K18" s="239"/>
      <c r="L18" s="53"/>
      <c r="M18" s="53"/>
      <c r="N18" s="53"/>
      <c r="O18" s="53"/>
      <c r="P18" s="53"/>
      <c r="Q18" s="16">
        <f t="shared" si="2"/>
        <v>155.39590000000001</v>
      </c>
      <c r="R18" s="11"/>
    </row>
    <row r="19" spans="1:18">
      <c r="A19" s="17"/>
      <c r="B19" s="18" t="s">
        <v>28</v>
      </c>
      <c r="C19" s="18" t="s">
        <v>13</v>
      </c>
      <c r="D19" s="323">
        <v>4983.0813967908371</v>
      </c>
      <c r="E19" s="99">
        <v>38861.714999999997</v>
      </c>
      <c r="F19" s="37">
        <f t="shared" si="0"/>
        <v>43844.796396790836</v>
      </c>
      <c r="G19" s="423">
        <v>9456.0750000000007</v>
      </c>
      <c r="H19" s="240">
        <v>20230.737000000001</v>
      </c>
      <c r="I19" s="170"/>
      <c r="J19" s="37">
        <f t="shared" si="1"/>
        <v>20230.737000000001</v>
      </c>
      <c r="K19" s="240"/>
      <c r="L19" s="123"/>
      <c r="M19" s="123"/>
      <c r="N19" s="123"/>
      <c r="O19" s="123"/>
      <c r="P19" s="123"/>
      <c r="Q19" s="21">
        <f t="shared" si="2"/>
        <v>73531.608396790834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322">
        <v>67.828400000000002</v>
      </c>
      <c r="E20" s="100">
        <v>116.4948</v>
      </c>
      <c r="F20" s="35">
        <f t="shared" si="0"/>
        <v>184.32319999999999</v>
      </c>
      <c r="G20" s="422">
        <v>11.7441</v>
      </c>
      <c r="H20" s="239">
        <v>155.548</v>
      </c>
      <c r="I20" s="169"/>
      <c r="J20" s="35">
        <f t="shared" si="1"/>
        <v>155.548</v>
      </c>
      <c r="K20" s="239"/>
      <c r="L20" s="53"/>
      <c r="M20" s="53"/>
      <c r="N20" s="53"/>
      <c r="O20" s="53"/>
      <c r="P20" s="53"/>
      <c r="Q20" s="16">
        <f t="shared" si="2"/>
        <v>351.61529999999999</v>
      </c>
      <c r="R20" s="11"/>
    </row>
    <row r="21" spans="1:18">
      <c r="A21" s="25"/>
      <c r="B21" s="397"/>
      <c r="C21" s="18" t="s">
        <v>13</v>
      </c>
      <c r="D21" s="324">
        <v>17790.326871819747</v>
      </c>
      <c r="E21" s="99">
        <v>31141.493999999999</v>
      </c>
      <c r="F21" s="37">
        <f t="shared" si="0"/>
        <v>48931.820871819742</v>
      </c>
      <c r="G21" s="423">
        <v>2839.0250000000001</v>
      </c>
      <c r="H21" s="240">
        <v>28163.16</v>
      </c>
      <c r="I21" s="170"/>
      <c r="J21" s="37">
        <f t="shared" si="1"/>
        <v>28163.16</v>
      </c>
      <c r="K21" s="240"/>
      <c r="L21" s="123"/>
      <c r="M21" s="123"/>
      <c r="N21" s="123"/>
      <c r="O21" s="123"/>
      <c r="P21" s="123"/>
      <c r="Q21" s="21">
        <f t="shared" si="2"/>
        <v>79934.00587181974</v>
      </c>
      <c r="R21" s="11"/>
    </row>
    <row r="22" spans="1:18">
      <c r="A22" s="25"/>
      <c r="B22" s="399" t="s">
        <v>19</v>
      </c>
      <c r="C22" s="13" t="s">
        <v>11</v>
      </c>
      <c r="D22" s="325">
        <f t="shared" ref="D22:D23" si="7">D12+D14+D16+D18+D20</f>
        <v>127.3241</v>
      </c>
      <c r="E22" s="23">
        <f t="shared" ref="E22:E23" si="8">+E12+E14+E16+E18+E20</f>
        <v>225.5436</v>
      </c>
      <c r="F22" s="35">
        <f t="shared" si="0"/>
        <v>352.86770000000001</v>
      </c>
      <c r="G22" s="15">
        <f t="shared" ref="G22:H23" si="9">+G12+G14+G16+G18+G20</f>
        <v>102.7799</v>
      </c>
      <c r="H22" s="23">
        <f t="shared" si="9"/>
        <v>287.26160000000004</v>
      </c>
      <c r="I22" s="66"/>
      <c r="J22" s="35">
        <f t="shared" si="1"/>
        <v>287.26160000000004</v>
      </c>
      <c r="K22" s="23">
        <f t="shared" ref="K22:L23" si="10">+K12+K14+K16+K18+K20</f>
        <v>3.0000999999999998</v>
      </c>
      <c r="L22" s="53">
        <f t="shared" si="10"/>
        <v>0.44774999999999998</v>
      </c>
      <c r="M22" s="53"/>
      <c r="N22" s="53"/>
      <c r="O22" s="53"/>
      <c r="P22" s="53"/>
      <c r="Q22" s="16">
        <f t="shared" si="2"/>
        <v>746.35705000000007</v>
      </c>
      <c r="R22" s="11"/>
    </row>
    <row r="23" spans="1:18">
      <c r="A23" s="24"/>
      <c r="B23" s="400"/>
      <c r="C23" s="18" t="s">
        <v>13</v>
      </c>
      <c r="D23" s="123">
        <f t="shared" si="7"/>
        <v>69450.64263612096</v>
      </c>
      <c r="E23" s="19">
        <f t="shared" si="8"/>
        <v>128380.245</v>
      </c>
      <c r="F23" s="37">
        <f t="shared" si="0"/>
        <v>197830.88763612095</v>
      </c>
      <c r="G23" s="20">
        <f t="shared" si="9"/>
        <v>72561.074999999997</v>
      </c>
      <c r="H23" s="19">
        <f t="shared" si="9"/>
        <v>119498.103</v>
      </c>
      <c r="I23" s="32"/>
      <c r="J23" s="37">
        <f t="shared" si="1"/>
        <v>119498.103</v>
      </c>
      <c r="K23" s="19">
        <f t="shared" si="10"/>
        <v>5794.4920000000002</v>
      </c>
      <c r="L23" s="123">
        <f t="shared" si="10"/>
        <v>879.75</v>
      </c>
      <c r="M23" s="123"/>
      <c r="N23" s="123"/>
      <c r="O23" s="123"/>
      <c r="P23" s="123"/>
      <c r="Q23" s="21">
        <f t="shared" si="2"/>
        <v>396564.307636121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326">
        <v>1.3560000000000001</v>
      </c>
      <c r="E24" s="100">
        <v>1.4319999999999999</v>
      </c>
      <c r="F24" s="35">
        <f t="shared" si="0"/>
        <v>2.7880000000000003</v>
      </c>
      <c r="G24" s="422">
        <v>188.18790000000001</v>
      </c>
      <c r="H24" s="239"/>
      <c r="I24" s="169"/>
      <c r="J24" s="35">
        <f t="shared" si="1"/>
        <v>0</v>
      </c>
      <c r="K24" s="239"/>
      <c r="L24" s="53">
        <v>3.023E-2</v>
      </c>
      <c r="M24" s="53"/>
      <c r="N24" s="53"/>
      <c r="O24" s="53"/>
      <c r="P24" s="53"/>
      <c r="Q24" s="16">
        <f t="shared" si="2"/>
        <v>191.00613000000001</v>
      </c>
      <c r="R24" s="11"/>
    </row>
    <row r="25" spans="1:18">
      <c r="A25" s="17" t="s">
        <v>31</v>
      </c>
      <c r="B25" s="397"/>
      <c r="C25" s="18" t="s">
        <v>13</v>
      </c>
      <c r="D25" s="327">
        <v>1140.5629341509098</v>
      </c>
      <c r="E25" s="99">
        <v>921.53300000000002</v>
      </c>
      <c r="F25" s="37">
        <f t="shared" si="0"/>
        <v>2062.0959341509097</v>
      </c>
      <c r="G25" s="423">
        <v>165002.01699999999</v>
      </c>
      <c r="H25" s="240"/>
      <c r="I25" s="170"/>
      <c r="J25" s="37">
        <f t="shared" si="1"/>
        <v>0</v>
      </c>
      <c r="K25" s="240"/>
      <c r="L25" s="123">
        <v>53.384999999999998</v>
      </c>
      <c r="M25" s="123"/>
      <c r="N25" s="123"/>
      <c r="O25" s="123"/>
      <c r="P25" s="123"/>
      <c r="Q25" s="21">
        <f t="shared" si="2"/>
        <v>167117.49793415092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326">
        <v>6.1150000000000002</v>
      </c>
      <c r="E26" s="100">
        <v>18.094999999999999</v>
      </c>
      <c r="F26" s="35">
        <f t="shared" si="0"/>
        <v>24.21</v>
      </c>
      <c r="G26" s="422">
        <v>27.9452</v>
      </c>
      <c r="H26" s="239">
        <v>0.04</v>
      </c>
      <c r="I26" s="169"/>
      <c r="J26" s="35">
        <f t="shared" si="1"/>
        <v>0.04</v>
      </c>
      <c r="K26" s="239"/>
      <c r="L26" s="53"/>
      <c r="M26" s="53"/>
      <c r="N26" s="53"/>
      <c r="O26" s="53"/>
      <c r="P26" s="53"/>
      <c r="Q26" s="16">
        <f t="shared" si="2"/>
        <v>52.1952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327">
        <v>1397.655532012222</v>
      </c>
      <c r="E27" s="99">
        <v>4021.2289999999998</v>
      </c>
      <c r="F27" s="37">
        <f t="shared" si="0"/>
        <v>5418.8845320122218</v>
      </c>
      <c r="G27" s="423">
        <v>10458.469999999999</v>
      </c>
      <c r="H27" s="435">
        <v>8.4</v>
      </c>
      <c r="I27" s="170"/>
      <c r="J27" s="37">
        <f t="shared" si="1"/>
        <v>8.4</v>
      </c>
      <c r="K27" s="240"/>
      <c r="L27" s="123"/>
      <c r="M27" s="123"/>
      <c r="N27" s="123"/>
      <c r="O27" s="123"/>
      <c r="P27" s="123"/>
      <c r="Q27" s="21">
        <f t="shared" si="2"/>
        <v>15885.754532012221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53">
        <f>D24+D26</f>
        <v>7.4710000000000001</v>
      </c>
      <c r="E28" s="23">
        <v>19.526999999999997</v>
      </c>
      <c r="F28" s="35">
        <f t="shared" si="0"/>
        <v>26.997999999999998</v>
      </c>
      <c r="G28" s="15">
        <f t="shared" ref="G28:H29" si="11">+G24+G26</f>
        <v>216.13310000000001</v>
      </c>
      <c r="H28" s="23">
        <f t="shared" si="11"/>
        <v>0.04</v>
      </c>
      <c r="I28" s="66"/>
      <c r="J28" s="35">
        <f t="shared" si="1"/>
        <v>0.04</v>
      </c>
      <c r="K28" s="23"/>
      <c r="L28" s="53">
        <f t="shared" ref="L28:L29" si="12">+L24+L26</f>
        <v>3.023E-2</v>
      </c>
      <c r="M28" s="124"/>
      <c r="N28" s="53"/>
      <c r="O28" s="53"/>
      <c r="P28" s="53"/>
      <c r="Q28" s="16">
        <f t="shared" si="2"/>
        <v>243.20132999999998</v>
      </c>
      <c r="R28" s="11"/>
    </row>
    <row r="29" spans="1:18">
      <c r="A29" s="24"/>
      <c r="B29" s="400"/>
      <c r="C29" s="18" t="s">
        <v>13</v>
      </c>
      <c r="D29" s="123">
        <f>D25+D27</f>
        <v>2538.2184661631318</v>
      </c>
      <c r="E29" s="19">
        <v>4942.7619999999997</v>
      </c>
      <c r="F29" s="37">
        <f t="shared" si="0"/>
        <v>7480.9804661631315</v>
      </c>
      <c r="G29" s="20">
        <f t="shared" si="11"/>
        <v>175460.48699999999</v>
      </c>
      <c r="H29" s="19">
        <f t="shared" si="11"/>
        <v>8.4</v>
      </c>
      <c r="I29" s="32"/>
      <c r="J29" s="37">
        <f t="shared" si="1"/>
        <v>8.4</v>
      </c>
      <c r="K29" s="19"/>
      <c r="L29" s="123">
        <f t="shared" si="12"/>
        <v>53.384999999999998</v>
      </c>
      <c r="M29" s="199"/>
      <c r="N29" s="123"/>
      <c r="O29" s="123"/>
      <c r="P29" s="123"/>
      <c r="Q29" s="21">
        <f t="shared" si="2"/>
        <v>183003.25246616313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326">
        <v>0.43569999999999998</v>
      </c>
      <c r="E30" s="100">
        <v>0.92049999999999998</v>
      </c>
      <c r="F30" s="35">
        <f t="shared" si="0"/>
        <v>1.3561999999999999</v>
      </c>
      <c r="G30" s="422">
        <v>7.4123999999999999</v>
      </c>
      <c r="H30" s="239">
        <v>249.89599999999999</v>
      </c>
      <c r="I30" s="169"/>
      <c r="J30" s="35">
        <f t="shared" si="1"/>
        <v>249.89599999999999</v>
      </c>
      <c r="K30" s="239">
        <v>138.82730000000001</v>
      </c>
      <c r="L30" s="53">
        <v>1.4984999999999999</v>
      </c>
      <c r="M30" s="53"/>
      <c r="N30" s="53">
        <v>1.61E-2</v>
      </c>
      <c r="O30" s="53"/>
      <c r="P30" s="53">
        <v>1.2726</v>
      </c>
      <c r="Q30" s="16">
        <f t="shared" si="2"/>
        <v>400.27909999999997</v>
      </c>
      <c r="R30" s="11"/>
    </row>
    <row r="31" spans="1:18">
      <c r="A31" s="17" t="s">
        <v>36</v>
      </c>
      <c r="B31" s="397"/>
      <c r="C31" s="18" t="s">
        <v>13</v>
      </c>
      <c r="D31" s="327">
        <v>17.491956658246266</v>
      </c>
      <c r="E31" s="99">
        <v>46.088999999999999</v>
      </c>
      <c r="F31" s="37">
        <f t="shared" si="0"/>
        <v>63.580956658246265</v>
      </c>
      <c r="G31" s="423">
        <v>659.35500000000002</v>
      </c>
      <c r="H31" s="240">
        <v>20107.797999999999</v>
      </c>
      <c r="I31" s="170"/>
      <c r="J31" s="37">
        <f t="shared" si="1"/>
        <v>20107.797999999999</v>
      </c>
      <c r="K31" s="240">
        <v>9619.2430000000004</v>
      </c>
      <c r="L31" s="123">
        <v>223.83099999999999</v>
      </c>
      <c r="M31" s="123"/>
      <c r="N31" s="123">
        <v>1.6910000000000001</v>
      </c>
      <c r="O31" s="123"/>
      <c r="P31" s="123">
        <v>12.726000000000001</v>
      </c>
      <c r="Q31" s="21">
        <f t="shared" si="2"/>
        <v>30688.224956658243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322">
        <v>3.4500000000000003E-2</v>
      </c>
      <c r="E32" s="100">
        <v>1E-3</v>
      </c>
      <c r="F32" s="35">
        <f t="shared" si="0"/>
        <v>3.5500000000000004E-2</v>
      </c>
      <c r="G32" s="422">
        <v>6.1499999999999999E-2</v>
      </c>
      <c r="H32" s="239">
        <v>744.00099999999998</v>
      </c>
      <c r="I32" s="169"/>
      <c r="J32" s="35">
        <f t="shared" si="1"/>
        <v>744.00099999999998</v>
      </c>
      <c r="K32" s="239">
        <v>221.75980000000001</v>
      </c>
      <c r="L32" s="53">
        <v>1.0999999999999999E-2</v>
      </c>
      <c r="M32" s="53"/>
      <c r="N32" s="53"/>
      <c r="O32" s="53"/>
      <c r="P32" s="53"/>
      <c r="Q32" s="16">
        <f t="shared" si="2"/>
        <v>965.86879999999996</v>
      </c>
      <c r="R32" s="11"/>
    </row>
    <row r="33" spans="1:18">
      <c r="A33" s="17" t="s">
        <v>38</v>
      </c>
      <c r="B33" s="397"/>
      <c r="C33" s="18" t="s">
        <v>13</v>
      </c>
      <c r="D33" s="321">
        <v>2.4528009336492751</v>
      </c>
      <c r="E33" s="99">
        <v>1.0999999999999999E-2</v>
      </c>
      <c r="F33" s="37">
        <f t="shared" si="0"/>
        <v>2.4638009336492752</v>
      </c>
      <c r="G33" s="423">
        <v>3.927</v>
      </c>
      <c r="H33" s="240">
        <v>32671.87</v>
      </c>
      <c r="I33" s="170"/>
      <c r="J33" s="37">
        <f t="shared" si="1"/>
        <v>32671.87</v>
      </c>
      <c r="K33" s="240">
        <v>9839.7960000000003</v>
      </c>
      <c r="L33" s="123">
        <v>0.11600000000000001</v>
      </c>
      <c r="M33" s="123"/>
      <c r="N33" s="123"/>
      <c r="O33" s="123"/>
      <c r="P33" s="123"/>
      <c r="Q33" s="21">
        <f t="shared" si="2"/>
        <v>42518.172800933651</v>
      </c>
      <c r="R33" s="11"/>
    </row>
    <row r="34" spans="1:18">
      <c r="A34" s="17"/>
      <c r="B34" s="22" t="s">
        <v>15</v>
      </c>
      <c r="C34" s="13" t="s">
        <v>11</v>
      </c>
      <c r="D34" s="322"/>
      <c r="E34" s="100"/>
      <c r="F34" s="35">
        <f t="shared" si="0"/>
        <v>0</v>
      </c>
      <c r="G34" s="422"/>
      <c r="H34" s="239">
        <v>1892.0050000000001</v>
      </c>
      <c r="I34" s="169"/>
      <c r="J34" s="35">
        <f t="shared" si="1"/>
        <v>1892.0050000000001</v>
      </c>
      <c r="K34" s="239">
        <v>120.54</v>
      </c>
      <c r="L34" s="53"/>
      <c r="M34" s="53"/>
      <c r="N34" s="53">
        <v>0.1578</v>
      </c>
      <c r="O34" s="53"/>
      <c r="P34" s="53"/>
      <c r="Q34" s="16">
        <f t="shared" si="2"/>
        <v>2012.7028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321"/>
      <c r="E35" s="99"/>
      <c r="F35" s="37">
        <f t="shared" si="0"/>
        <v>0</v>
      </c>
      <c r="G35" s="423"/>
      <c r="H35" s="240">
        <v>113137.167</v>
      </c>
      <c r="I35" s="170"/>
      <c r="J35" s="37">
        <f t="shared" si="1"/>
        <v>113137.167</v>
      </c>
      <c r="K35" s="240">
        <v>5265.32</v>
      </c>
      <c r="L35" s="123"/>
      <c r="M35" s="123"/>
      <c r="N35" s="123">
        <v>17.456</v>
      </c>
      <c r="O35" s="123"/>
      <c r="P35" s="123"/>
      <c r="Q35" s="21">
        <f t="shared" si="2"/>
        <v>118419.943</v>
      </c>
      <c r="R35" s="11"/>
    </row>
    <row r="36" spans="1:18">
      <c r="A36" s="25"/>
      <c r="B36" s="399" t="s">
        <v>19</v>
      </c>
      <c r="C36" s="13" t="s">
        <v>11</v>
      </c>
      <c r="D36" s="53">
        <f t="shared" ref="D36:D37" si="13">D30+D32+D34</f>
        <v>0.47019999999999995</v>
      </c>
      <c r="E36" s="23">
        <f t="shared" ref="E36:E37" si="14">+E30+E32+E34</f>
        <v>0.92149999999999999</v>
      </c>
      <c r="F36" s="35">
        <f t="shared" si="0"/>
        <v>1.3916999999999999</v>
      </c>
      <c r="G36" s="15">
        <f t="shared" ref="G36:H37" si="15">+G30+G32+G34</f>
        <v>7.4738999999999995</v>
      </c>
      <c r="H36" s="23">
        <f t="shared" si="15"/>
        <v>2885.902</v>
      </c>
      <c r="I36" s="66"/>
      <c r="J36" s="35">
        <f t="shared" si="1"/>
        <v>2885.902</v>
      </c>
      <c r="K36" s="23">
        <f t="shared" ref="K36:L37" si="16">+K30+K32+K34</f>
        <v>481.12710000000004</v>
      </c>
      <c r="L36" s="53">
        <f t="shared" si="16"/>
        <v>1.5094999999999998</v>
      </c>
      <c r="M36" s="53"/>
      <c r="N36" s="53">
        <f t="shared" ref="N36:N37" si="17">+N30+N32+N34</f>
        <v>0.1739</v>
      </c>
      <c r="O36" s="53"/>
      <c r="P36" s="53">
        <f>P30+P32+P34</f>
        <v>1.2726</v>
      </c>
      <c r="Q36" s="16">
        <f t="shared" si="2"/>
        <v>3378.8507</v>
      </c>
      <c r="R36" s="11"/>
    </row>
    <row r="37" spans="1:18">
      <c r="A37" s="24"/>
      <c r="B37" s="400"/>
      <c r="C37" s="18" t="s">
        <v>13</v>
      </c>
      <c r="D37" s="123">
        <f t="shared" si="13"/>
        <v>19.944757591895542</v>
      </c>
      <c r="E37" s="19">
        <f t="shared" si="14"/>
        <v>46.1</v>
      </c>
      <c r="F37" s="37">
        <f t="shared" si="0"/>
        <v>66.044757591895547</v>
      </c>
      <c r="G37" s="20">
        <f t="shared" si="15"/>
        <v>663.28200000000004</v>
      </c>
      <c r="H37" s="19">
        <f t="shared" si="15"/>
        <v>165916.83499999999</v>
      </c>
      <c r="I37" s="32"/>
      <c r="J37" s="37">
        <f t="shared" si="1"/>
        <v>165916.83499999999</v>
      </c>
      <c r="K37" s="19">
        <f t="shared" si="16"/>
        <v>24724.359</v>
      </c>
      <c r="L37" s="123">
        <f t="shared" si="16"/>
        <v>223.947</v>
      </c>
      <c r="M37" s="123"/>
      <c r="N37" s="123">
        <f t="shared" si="17"/>
        <v>19.146999999999998</v>
      </c>
      <c r="O37" s="123"/>
      <c r="P37" s="123">
        <f>P31+P33+P35</f>
        <v>12.726000000000001</v>
      </c>
      <c r="Q37" s="21">
        <f t="shared" si="2"/>
        <v>191626.34075759185</v>
      </c>
      <c r="R37" s="11"/>
    </row>
    <row r="38" spans="1:18">
      <c r="A38" s="401" t="s">
        <v>40</v>
      </c>
      <c r="B38" s="402"/>
      <c r="C38" s="13" t="s">
        <v>11</v>
      </c>
      <c r="D38" s="326">
        <v>0.17100000000000001</v>
      </c>
      <c r="E38" s="100">
        <v>0.32119999999999999</v>
      </c>
      <c r="F38" s="35">
        <f t="shared" si="0"/>
        <v>0.49219999999999997</v>
      </c>
      <c r="G38" s="422">
        <v>2.1299999999999999E-2</v>
      </c>
      <c r="H38" s="239">
        <v>36.279600000000002</v>
      </c>
      <c r="I38" s="169"/>
      <c r="J38" s="35">
        <f t="shared" si="1"/>
        <v>36.279600000000002</v>
      </c>
      <c r="K38" s="239">
        <v>21.9603</v>
      </c>
      <c r="L38" s="53">
        <v>5.8999999999999999E-3</v>
      </c>
      <c r="M38" s="53"/>
      <c r="N38" s="53"/>
      <c r="O38" s="53"/>
      <c r="P38" s="53"/>
      <c r="Q38" s="16">
        <f t="shared" si="2"/>
        <v>58.759299999999996</v>
      </c>
      <c r="R38" s="11"/>
    </row>
    <row r="39" spans="1:18">
      <c r="A39" s="403"/>
      <c r="B39" s="404"/>
      <c r="C39" s="18" t="s">
        <v>13</v>
      </c>
      <c r="D39" s="327">
        <v>41.265015707370083</v>
      </c>
      <c r="E39" s="99">
        <v>111.15300000000001</v>
      </c>
      <c r="F39" s="37">
        <f t="shared" si="0"/>
        <v>152.4180157073701</v>
      </c>
      <c r="G39" s="423">
        <v>16.861999999999998</v>
      </c>
      <c r="H39" s="240">
        <v>8779.0660000000007</v>
      </c>
      <c r="I39" s="170"/>
      <c r="J39" s="37">
        <f t="shared" si="1"/>
        <v>8779.0660000000007</v>
      </c>
      <c r="K39" s="240">
        <v>6605.74</v>
      </c>
      <c r="L39" s="123">
        <v>3.145</v>
      </c>
      <c r="M39" s="123"/>
      <c r="N39" s="123"/>
      <c r="O39" s="123"/>
      <c r="P39" s="123"/>
      <c r="Q39" s="21">
        <f t="shared" si="2"/>
        <v>15557.231015707372</v>
      </c>
      <c r="R39" s="11"/>
    </row>
    <row r="40" spans="1:18">
      <c r="A40" s="401" t="s">
        <v>41</v>
      </c>
      <c r="B40" s="402"/>
      <c r="C40" s="13" t="s">
        <v>11</v>
      </c>
      <c r="D40" s="326">
        <v>0.77580000000000005</v>
      </c>
      <c r="E40" s="100">
        <v>0.80110000000000003</v>
      </c>
      <c r="F40" s="35">
        <f t="shared" si="0"/>
        <v>1.5769000000000002</v>
      </c>
      <c r="G40" s="422">
        <v>3.0148000000000001</v>
      </c>
      <c r="H40" s="239">
        <v>73.396799999999999</v>
      </c>
      <c r="I40" s="169"/>
      <c r="J40" s="35">
        <f t="shared" si="1"/>
        <v>73.396799999999999</v>
      </c>
      <c r="K40" s="239">
        <v>19.7728</v>
      </c>
      <c r="L40" s="53">
        <v>0.29499999999999998</v>
      </c>
      <c r="M40" s="53"/>
      <c r="N40" s="53">
        <v>0.1032</v>
      </c>
      <c r="O40" s="53"/>
      <c r="P40" s="53">
        <v>2.0299999999999999E-2</v>
      </c>
      <c r="Q40" s="16">
        <f t="shared" si="2"/>
        <v>98.179800000000014</v>
      </c>
      <c r="R40" s="11"/>
    </row>
    <row r="41" spans="1:18">
      <c r="A41" s="403"/>
      <c r="B41" s="404"/>
      <c r="C41" s="18" t="s">
        <v>13</v>
      </c>
      <c r="D41" s="327">
        <v>241.5336919388742</v>
      </c>
      <c r="E41" s="99">
        <v>115.718</v>
      </c>
      <c r="F41" s="37">
        <f t="shared" si="0"/>
        <v>357.25169193887422</v>
      </c>
      <c r="G41" s="423">
        <v>801.75300000000004</v>
      </c>
      <c r="H41" s="240">
        <v>11286.652</v>
      </c>
      <c r="I41" s="170"/>
      <c r="J41" s="37">
        <f t="shared" si="1"/>
        <v>11286.652</v>
      </c>
      <c r="K41" s="240">
        <v>3559.2359999999999</v>
      </c>
      <c r="L41" s="123">
        <v>48.509</v>
      </c>
      <c r="M41" s="123"/>
      <c r="N41" s="123">
        <v>11.018000000000001</v>
      </c>
      <c r="O41" s="123"/>
      <c r="P41" s="123">
        <v>6.62</v>
      </c>
      <c r="Q41" s="21">
        <f t="shared" si="2"/>
        <v>16071.039691938877</v>
      </c>
      <c r="R41" s="11"/>
    </row>
    <row r="42" spans="1:18">
      <c r="A42" s="401" t="s">
        <v>42</v>
      </c>
      <c r="B42" s="402"/>
      <c r="C42" s="13" t="s">
        <v>11</v>
      </c>
      <c r="D42" s="322"/>
      <c r="E42" s="100"/>
      <c r="F42" s="35">
        <f t="shared" si="0"/>
        <v>0</v>
      </c>
      <c r="G42" s="422"/>
      <c r="H42" s="239">
        <v>9.4000000000000004E-3</v>
      </c>
      <c r="I42" s="169"/>
      <c r="J42" s="35">
        <f t="shared" si="1"/>
        <v>9.4000000000000004E-3</v>
      </c>
      <c r="K42" s="239"/>
      <c r="L42" s="53"/>
      <c r="M42" s="53"/>
      <c r="N42" s="53"/>
      <c r="O42" s="53"/>
      <c r="P42" s="53"/>
      <c r="Q42" s="16">
        <f t="shared" si="2"/>
        <v>9.4000000000000004E-3</v>
      </c>
      <c r="R42" s="11"/>
    </row>
    <row r="43" spans="1:18">
      <c r="A43" s="403"/>
      <c r="B43" s="404"/>
      <c r="C43" s="18" t="s">
        <v>13</v>
      </c>
      <c r="D43" s="321"/>
      <c r="E43" s="99"/>
      <c r="F43" s="37">
        <f t="shared" si="0"/>
        <v>0</v>
      </c>
      <c r="G43" s="423"/>
      <c r="H43" s="240">
        <v>19.739999999999998</v>
      </c>
      <c r="I43" s="170"/>
      <c r="J43" s="37">
        <f t="shared" si="1"/>
        <v>19.739999999999998</v>
      </c>
      <c r="K43" s="240"/>
      <c r="L43" s="123"/>
      <c r="M43" s="123"/>
      <c r="N43" s="123"/>
      <c r="O43" s="123"/>
      <c r="P43" s="123"/>
      <c r="Q43" s="21">
        <f t="shared" si="2"/>
        <v>19.739999999999998</v>
      </c>
      <c r="R43" s="11"/>
    </row>
    <row r="44" spans="1:18">
      <c r="A44" s="401" t="s">
        <v>43</v>
      </c>
      <c r="B44" s="402"/>
      <c r="C44" s="13" t="s">
        <v>11</v>
      </c>
      <c r="D44" s="326"/>
      <c r="E44" s="100"/>
      <c r="F44" s="35">
        <f t="shared" si="0"/>
        <v>0</v>
      </c>
      <c r="G44" s="422">
        <v>5.0999999999999997E-2</v>
      </c>
      <c r="H44" s="239">
        <v>2.6100000000000002E-2</v>
      </c>
      <c r="I44" s="169"/>
      <c r="J44" s="35">
        <f t="shared" si="1"/>
        <v>2.6100000000000002E-2</v>
      </c>
      <c r="K44" s="239">
        <v>4.1999999999999997E-3</v>
      </c>
      <c r="L44" s="53">
        <v>6.4999999999999997E-3</v>
      </c>
      <c r="M44" s="53"/>
      <c r="N44" s="53"/>
      <c r="O44" s="53">
        <v>1.2999999999999999E-3</v>
      </c>
      <c r="P44" s="53"/>
      <c r="Q44" s="16">
        <f t="shared" si="2"/>
        <v>8.9099999999999999E-2</v>
      </c>
      <c r="R44" s="11"/>
    </row>
    <row r="45" spans="1:18">
      <c r="A45" s="403"/>
      <c r="B45" s="404"/>
      <c r="C45" s="18" t="s">
        <v>13</v>
      </c>
      <c r="D45" s="327"/>
      <c r="E45" s="99"/>
      <c r="F45" s="37">
        <f t="shared" si="0"/>
        <v>0</v>
      </c>
      <c r="G45" s="423">
        <v>30.620999999999999</v>
      </c>
      <c r="H45" s="240">
        <v>16.591999999999999</v>
      </c>
      <c r="I45" s="170"/>
      <c r="J45" s="37">
        <f t="shared" si="1"/>
        <v>16.591999999999999</v>
      </c>
      <c r="K45" s="240">
        <v>2.6579999999999999</v>
      </c>
      <c r="L45" s="123">
        <v>10.5</v>
      </c>
      <c r="M45" s="123"/>
      <c r="N45" s="123"/>
      <c r="O45" s="123">
        <v>1.9219999999999999</v>
      </c>
      <c r="P45" s="123"/>
      <c r="Q45" s="21">
        <f t="shared" si="2"/>
        <v>62.292999999999992</v>
      </c>
      <c r="R45" s="11"/>
    </row>
    <row r="46" spans="1:18">
      <c r="A46" s="401" t="s">
        <v>44</v>
      </c>
      <c r="B46" s="402"/>
      <c r="C46" s="13" t="s">
        <v>11</v>
      </c>
      <c r="D46" s="326">
        <v>5.0000000000000001E-3</v>
      </c>
      <c r="E46" s="100"/>
      <c r="F46" s="35">
        <f t="shared" si="0"/>
        <v>5.0000000000000001E-3</v>
      </c>
      <c r="G46" s="422">
        <v>0.10290000000000001</v>
      </c>
      <c r="H46" s="239">
        <v>0.36380000000000001</v>
      </c>
      <c r="I46" s="169"/>
      <c r="J46" s="35">
        <f t="shared" si="1"/>
        <v>0.36380000000000001</v>
      </c>
      <c r="K46" s="239">
        <v>2.7400000000000001E-2</v>
      </c>
      <c r="L46" s="53">
        <v>2.8999999999999998E-3</v>
      </c>
      <c r="M46" s="53"/>
      <c r="N46" s="53"/>
      <c r="O46" s="53"/>
      <c r="P46" s="53"/>
      <c r="Q46" s="16">
        <f t="shared" si="2"/>
        <v>0.502</v>
      </c>
      <c r="R46" s="11"/>
    </row>
    <row r="47" spans="1:18">
      <c r="A47" s="403"/>
      <c r="B47" s="404"/>
      <c r="C47" s="18" t="s">
        <v>13</v>
      </c>
      <c r="D47" s="327">
        <v>1.0500003996786282</v>
      </c>
      <c r="E47" s="99"/>
      <c r="F47" s="37">
        <f t="shared" si="0"/>
        <v>1.0500003996786282</v>
      </c>
      <c r="G47" s="423">
        <v>128.31100000000001</v>
      </c>
      <c r="H47" s="240">
        <v>264.62400000000002</v>
      </c>
      <c r="I47" s="170"/>
      <c r="J47" s="37">
        <f t="shared" si="1"/>
        <v>264.62400000000002</v>
      </c>
      <c r="K47" s="240">
        <v>27.234000000000002</v>
      </c>
      <c r="L47" s="123">
        <v>5.2610000000000001</v>
      </c>
      <c r="M47" s="123"/>
      <c r="N47" s="123"/>
      <c r="O47" s="123"/>
      <c r="P47" s="123"/>
      <c r="Q47" s="21">
        <f t="shared" si="2"/>
        <v>426.48000039967866</v>
      </c>
      <c r="R47" s="11"/>
    </row>
    <row r="48" spans="1:18">
      <c r="A48" s="401" t="s">
        <v>45</v>
      </c>
      <c r="B48" s="402"/>
      <c r="C48" s="13" t="s">
        <v>11</v>
      </c>
      <c r="D48" s="326">
        <v>4.4400000000000002E-2</v>
      </c>
      <c r="E48" s="100">
        <v>0.56979999999999997</v>
      </c>
      <c r="F48" s="35">
        <f t="shared" si="0"/>
        <v>0.61419999999999997</v>
      </c>
      <c r="G48" s="422">
        <v>3.5000000000000003E-2</v>
      </c>
      <c r="H48" s="239">
        <v>241.87200000000001</v>
      </c>
      <c r="I48" s="169"/>
      <c r="J48" s="35">
        <f t="shared" si="1"/>
        <v>241.87200000000001</v>
      </c>
      <c r="K48" s="239">
        <v>38.447699999999998</v>
      </c>
      <c r="L48" s="53">
        <v>1E-3</v>
      </c>
      <c r="M48" s="53"/>
      <c r="N48" s="53">
        <v>1.2200000000000001E-2</v>
      </c>
      <c r="O48" s="53"/>
      <c r="P48" s="53"/>
      <c r="Q48" s="16">
        <f t="shared" si="2"/>
        <v>280.9821</v>
      </c>
      <c r="R48" s="11"/>
    </row>
    <row r="49" spans="1:18">
      <c r="A49" s="403"/>
      <c r="B49" s="404"/>
      <c r="C49" s="18" t="s">
        <v>13</v>
      </c>
      <c r="D49" s="327">
        <v>10.92210415745709</v>
      </c>
      <c r="E49" s="99">
        <v>55.655000000000001</v>
      </c>
      <c r="F49" s="37">
        <f t="shared" si="0"/>
        <v>66.577104157457086</v>
      </c>
      <c r="G49" s="423">
        <v>6.0730000000000004</v>
      </c>
      <c r="H49" s="240">
        <v>17833.634999999998</v>
      </c>
      <c r="I49" s="170"/>
      <c r="J49" s="37">
        <f t="shared" si="1"/>
        <v>17833.634999999998</v>
      </c>
      <c r="K49" s="240">
        <v>2585.797</v>
      </c>
      <c r="L49" s="123">
        <v>0.52500000000000002</v>
      </c>
      <c r="M49" s="123"/>
      <c r="N49" s="123">
        <v>4.3479999999999999</v>
      </c>
      <c r="O49" s="123"/>
      <c r="P49" s="123"/>
      <c r="Q49" s="21">
        <f t="shared" si="2"/>
        <v>20496.955104157456</v>
      </c>
      <c r="R49" s="11"/>
    </row>
    <row r="50" spans="1:18">
      <c r="A50" s="401" t="s">
        <v>46</v>
      </c>
      <c r="B50" s="402"/>
      <c r="C50" s="13" t="s">
        <v>11</v>
      </c>
      <c r="D50" s="326"/>
      <c r="E50" s="100">
        <v>0.28100000000000003</v>
      </c>
      <c r="F50" s="35">
        <f t="shared" si="0"/>
        <v>0.28100000000000003</v>
      </c>
      <c r="G50" s="422">
        <v>0</v>
      </c>
      <c r="H50" s="239"/>
      <c r="I50" s="169"/>
      <c r="J50" s="35">
        <f t="shared" si="1"/>
        <v>0</v>
      </c>
      <c r="K50" s="239">
        <v>82.28</v>
      </c>
      <c r="L50" s="53"/>
      <c r="M50" s="53"/>
      <c r="N50" s="53"/>
      <c r="O50" s="53"/>
      <c r="P50" s="53"/>
      <c r="Q50" s="16">
        <f t="shared" si="2"/>
        <v>82.561000000000007</v>
      </c>
      <c r="R50" s="11"/>
    </row>
    <row r="51" spans="1:18">
      <c r="A51" s="403"/>
      <c r="B51" s="404"/>
      <c r="C51" s="18" t="s">
        <v>13</v>
      </c>
      <c r="D51" s="327"/>
      <c r="E51" s="99">
        <v>186.48099999999999</v>
      </c>
      <c r="F51" s="37">
        <f t="shared" si="0"/>
        <v>186.48099999999999</v>
      </c>
      <c r="G51" s="423">
        <v>0.42</v>
      </c>
      <c r="H51" s="240"/>
      <c r="I51" s="170"/>
      <c r="J51" s="37">
        <f t="shared" si="1"/>
        <v>0</v>
      </c>
      <c r="K51" s="240">
        <v>9577.2819999999992</v>
      </c>
      <c r="L51" s="123"/>
      <c r="M51" s="123"/>
      <c r="N51" s="123"/>
      <c r="O51" s="123"/>
      <c r="P51" s="123"/>
      <c r="Q51" s="21">
        <f t="shared" si="2"/>
        <v>9764.1829999999991</v>
      </c>
      <c r="R51" s="11"/>
    </row>
    <row r="52" spans="1:18">
      <c r="A52" s="401" t="s">
        <v>47</v>
      </c>
      <c r="B52" s="402"/>
      <c r="C52" s="13" t="s">
        <v>11</v>
      </c>
      <c r="D52" s="322">
        <v>5.16E-2</v>
      </c>
      <c r="E52" s="100">
        <v>7.9000000000000001E-2</v>
      </c>
      <c r="F52" s="35">
        <f t="shared" si="0"/>
        <v>0.13059999999999999</v>
      </c>
      <c r="G52" s="422">
        <v>8.9113000000000007</v>
      </c>
      <c r="H52" s="239">
        <v>9.9200999999999997</v>
      </c>
      <c r="I52" s="169"/>
      <c r="J52" s="35">
        <f t="shared" si="1"/>
        <v>9.9200999999999997</v>
      </c>
      <c r="K52" s="239">
        <v>509.43099999999998</v>
      </c>
      <c r="L52" s="53">
        <v>135.39269999999999</v>
      </c>
      <c r="M52" s="53"/>
      <c r="N52" s="53">
        <v>0.14430000000000001</v>
      </c>
      <c r="O52" s="53">
        <v>1.4200000000000001E-2</v>
      </c>
      <c r="P52" s="53"/>
      <c r="Q52" s="16">
        <f t="shared" si="2"/>
        <v>663.94420000000002</v>
      </c>
      <c r="R52" s="11"/>
    </row>
    <row r="53" spans="1:18">
      <c r="A53" s="403"/>
      <c r="B53" s="404"/>
      <c r="C53" s="18" t="s">
        <v>13</v>
      </c>
      <c r="D53" s="321">
        <v>29.226761125054615</v>
      </c>
      <c r="E53" s="99">
        <v>53.613</v>
      </c>
      <c r="F53" s="37">
        <f t="shared" si="0"/>
        <v>82.839761125054622</v>
      </c>
      <c r="G53" s="423">
        <v>4117.116</v>
      </c>
      <c r="H53" s="240">
        <v>5086.0680000000002</v>
      </c>
      <c r="I53" s="170"/>
      <c r="J53" s="37">
        <f t="shared" si="1"/>
        <v>5086.0680000000002</v>
      </c>
      <c r="K53" s="240">
        <v>224346.05</v>
      </c>
      <c r="L53" s="123">
        <v>63046.803</v>
      </c>
      <c r="M53" s="123"/>
      <c r="N53" s="123">
        <v>45.843000000000004</v>
      </c>
      <c r="O53" s="123">
        <v>6.1109999999999998</v>
      </c>
      <c r="P53" s="123"/>
      <c r="Q53" s="21">
        <f t="shared" si="2"/>
        <v>296730.83076112502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326">
        <v>0.58579999999999999</v>
      </c>
      <c r="E54" s="100"/>
      <c r="F54" s="35">
        <f t="shared" si="0"/>
        <v>0.58579999999999999</v>
      </c>
      <c r="G54" s="422">
        <v>0.1779</v>
      </c>
      <c r="H54" s="239">
        <v>3.9314</v>
      </c>
      <c r="I54" s="169"/>
      <c r="J54" s="35">
        <f t="shared" si="1"/>
        <v>3.9314</v>
      </c>
      <c r="K54" s="239">
        <v>0.10780000000000001</v>
      </c>
      <c r="L54" s="53">
        <v>2.35E-2</v>
      </c>
      <c r="M54" s="53"/>
      <c r="N54" s="53">
        <v>0.1149</v>
      </c>
      <c r="O54" s="53">
        <v>9.7000000000000003E-3</v>
      </c>
      <c r="P54" s="53">
        <v>4.4999999999999997E-3</v>
      </c>
      <c r="Q54" s="16">
        <f t="shared" si="2"/>
        <v>4.9554999999999998</v>
      </c>
      <c r="R54" s="11"/>
    </row>
    <row r="55" spans="1:18">
      <c r="A55" s="17" t="s">
        <v>36</v>
      </c>
      <c r="B55" s="397"/>
      <c r="C55" s="18" t="s">
        <v>13</v>
      </c>
      <c r="D55" s="327">
        <v>514.95169601438965</v>
      </c>
      <c r="E55" s="99"/>
      <c r="F55" s="37">
        <f t="shared" si="0"/>
        <v>514.95169601438965</v>
      </c>
      <c r="G55" s="423">
        <v>315.78800000000001</v>
      </c>
      <c r="H55" s="240">
        <v>3986.3530000000001</v>
      </c>
      <c r="I55" s="170"/>
      <c r="J55" s="37">
        <f t="shared" si="1"/>
        <v>3986.3530000000001</v>
      </c>
      <c r="K55" s="240">
        <v>132.49100000000001</v>
      </c>
      <c r="L55" s="123">
        <v>29.798999999999999</v>
      </c>
      <c r="M55" s="123"/>
      <c r="N55" s="123">
        <v>93.287999999999997</v>
      </c>
      <c r="O55" s="123">
        <v>14.942</v>
      </c>
      <c r="P55" s="123">
        <v>7.75</v>
      </c>
      <c r="Q55" s="21">
        <f t="shared" si="2"/>
        <v>5095.3626960143893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328">
        <v>7.0999999999999994E-2</v>
      </c>
      <c r="E56" s="100">
        <v>7.3999999999999996E-2</v>
      </c>
      <c r="F56" s="35">
        <f t="shared" si="0"/>
        <v>0.14499999999999999</v>
      </c>
      <c r="G56" s="422">
        <v>0</v>
      </c>
      <c r="H56" s="239">
        <v>2.0199999999999999E-2</v>
      </c>
      <c r="I56" s="169"/>
      <c r="J56" s="35">
        <f t="shared" si="1"/>
        <v>2.0199999999999999E-2</v>
      </c>
      <c r="K56" s="239">
        <v>5.0999999999999997E-2</v>
      </c>
      <c r="L56" s="53">
        <v>1E-3</v>
      </c>
      <c r="M56" s="53"/>
      <c r="N56" s="53">
        <v>6.1999999999999998E-3</v>
      </c>
      <c r="O56" s="53">
        <v>2E-3</v>
      </c>
      <c r="P56" s="53">
        <v>1.9E-3</v>
      </c>
      <c r="Q56" s="16">
        <f t="shared" si="2"/>
        <v>0.2273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329">
        <v>31.90951214623351</v>
      </c>
      <c r="E57" s="99">
        <v>57.518999999999998</v>
      </c>
      <c r="F57" s="37">
        <f t="shared" si="0"/>
        <v>89.428512146233516</v>
      </c>
      <c r="G57" s="423">
        <v>0.36799999999999999</v>
      </c>
      <c r="H57" s="240">
        <v>48.009</v>
      </c>
      <c r="I57" s="170"/>
      <c r="J57" s="37">
        <f t="shared" si="1"/>
        <v>48.009</v>
      </c>
      <c r="K57" s="240">
        <v>20.806999999999999</v>
      </c>
      <c r="L57" s="123">
        <v>1.575</v>
      </c>
      <c r="M57" s="123"/>
      <c r="N57" s="123">
        <v>4.7460000000000004</v>
      </c>
      <c r="O57" s="123">
        <v>3.15</v>
      </c>
      <c r="P57" s="123">
        <v>0.56999999999999995</v>
      </c>
      <c r="Q57" s="21">
        <f t="shared" si="2"/>
        <v>168.65351214623351</v>
      </c>
      <c r="R57" s="11"/>
    </row>
    <row r="58" spans="1:18">
      <c r="A58" s="25"/>
      <c r="B58" s="399" t="s">
        <v>19</v>
      </c>
      <c r="C58" s="13" t="s">
        <v>11</v>
      </c>
      <c r="D58" s="53">
        <f t="shared" ref="D58:D59" si="18">D54+D56</f>
        <v>0.65679999999999994</v>
      </c>
      <c r="E58" s="23">
        <f t="shared" ref="E58:E59" si="19">+E54+E56</f>
        <v>7.3999999999999996E-2</v>
      </c>
      <c r="F58" s="35">
        <f t="shared" si="0"/>
        <v>0.73079999999999989</v>
      </c>
      <c r="G58" s="15">
        <f t="shared" ref="G58:H59" si="20">+G54+G56</f>
        <v>0.1779</v>
      </c>
      <c r="H58" s="23">
        <f t="shared" si="20"/>
        <v>3.9516</v>
      </c>
      <c r="I58" s="66"/>
      <c r="J58" s="35">
        <f t="shared" si="1"/>
        <v>3.9516</v>
      </c>
      <c r="K58" s="23">
        <f t="shared" ref="K58:L59" si="21">+K54+K56</f>
        <v>0.1588</v>
      </c>
      <c r="L58" s="53">
        <f t="shared" si="21"/>
        <v>2.4500000000000001E-2</v>
      </c>
      <c r="M58" s="53"/>
      <c r="N58" s="53">
        <f>N54+N56</f>
        <v>0.1211</v>
      </c>
      <c r="O58" s="53">
        <f t="shared" ref="O58:O59" si="22">+O54+O56</f>
        <v>1.17E-2</v>
      </c>
      <c r="P58" s="53">
        <f t="shared" ref="P58:P59" si="23">P54+P56</f>
        <v>6.3999999999999994E-3</v>
      </c>
      <c r="Q58" s="16">
        <f t="shared" si="2"/>
        <v>5.1828000000000003</v>
      </c>
      <c r="R58" s="11"/>
    </row>
    <row r="59" spans="1:18">
      <c r="A59" s="24"/>
      <c r="B59" s="400"/>
      <c r="C59" s="18" t="s">
        <v>13</v>
      </c>
      <c r="D59" s="123">
        <f t="shared" si="18"/>
        <v>546.86120816062316</v>
      </c>
      <c r="E59" s="19">
        <f t="shared" si="19"/>
        <v>57.518999999999998</v>
      </c>
      <c r="F59" s="37">
        <f t="shared" si="0"/>
        <v>604.38020816062317</v>
      </c>
      <c r="G59" s="20">
        <f t="shared" si="20"/>
        <v>316.15600000000001</v>
      </c>
      <c r="H59" s="19">
        <f t="shared" si="20"/>
        <v>4034.3620000000001</v>
      </c>
      <c r="I59" s="32"/>
      <c r="J59" s="37">
        <f t="shared" si="1"/>
        <v>4034.3620000000001</v>
      </c>
      <c r="K59" s="19">
        <f t="shared" si="21"/>
        <v>153.298</v>
      </c>
      <c r="L59" s="123">
        <f t="shared" si="21"/>
        <v>31.373999999999999</v>
      </c>
      <c r="M59" s="123"/>
      <c r="N59" s="123">
        <f t="shared" ref="N59" si="24">N55+N57</f>
        <v>98.033999999999992</v>
      </c>
      <c r="O59" s="123">
        <f t="shared" si="22"/>
        <v>18.091999999999999</v>
      </c>
      <c r="P59" s="123">
        <f t="shared" si="23"/>
        <v>8.32</v>
      </c>
      <c r="Q59" s="21">
        <f t="shared" si="2"/>
        <v>5264.0162081606213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326">
        <v>0.27800000000000002</v>
      </c>
      <c r="E60" s="100"/>
      <c r="F60" s="35">
        <f t="shared" si="0"/>
        <v>0.27800000000000002</v>
      </c>
      <c r="G60" s="422">
        <v>7.0000000000000001E-3</v>
      </c>
      <c r="H60" s="239">
        <v>1.0296000000000001</v>
      </c>
      <c r="I60" s="169"/>
      <c r="J60" s="35">
        <f t="shared" si="1"/>
        <v>1.0296000000000001</v>
      </c>
      <c r="K60" s="239"/>
      <c r="L60" s="53">
        <v>2E-3</v>
      </c>
      <c r="M60" s="53"/>
      <c r="N60" s="53"/>
      <c r="O60" s="53"/>
      <c r="P60" s="53"/>
      <c r="Q60" s="16">
        <f t="shared" si="2"/>
        <v>1.3166</v>
      </c>
      <c r="R60" s="11"/>
    </row>
    <row r="61" spans="1:18">
      <c r="A61" s="17" t="s">
        <v>51</v>
      </c>
      <c r="B61" s="397"/>
      <c r="C61" s="18" t="s">
        <v>13</v>
      </c>
      <c r="D61" s="327">
        <v>12.722854842905939</v>
      </c>
      <c r="E61" s="99"/>
      <c r="F61" s="37">
        <f t="shared" si="0"/>
        <v>12.722854842905939</v>
      </c>
      <c r="G61" s="423">
        <v>0.316</v>
      </c>
      <c r="H61" s="240">
        <v>28.45</v>
      </c>
      <c r="I61" s="170"/>
      <c r="J61" s="37">
        <f t="shared" si="1"/>
        <v>28.45</v>
      </c>
      <c r="K61" s="240"/>
      <c r="L61" s="123">
        <v>0.158</v>
      </c>
      <c r="M61" s="123"/>
      <c r="N61" s="123"/>
      <c r="O61" s="123"/>
      <c r="P61" s="123"/>
      <c r="Q61" s="21">
        <f t="shared" si="2"/>
        <v>41.646854842905938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322">
        <v>0.55600000000000005</v>
      </c>
      <c r="E62" s="100">
        <v>5.93</v>
      </c>
      <c r="F62" s="35">
        <f t="shared" si="0"/>
        <v>6.4859999999999998</v>
      </c>
      <c r="G62" s="422">
        <v>216.75200000000001</v>
      </c>
      <c r="H62" s="239"/>
      <c r="I62" s="169"/>
      <c r="J62" s="35">
        <f t="shared" si="1"/>
        <v>0</v>
      </c>
      <c r="K62" s="239"/>
      <c r="L62" s="53"/>
      <c r="M62" s="53"/>
      <c r="N62" s="53"/>
      <c r="O62" s="53"/>
      <c r="P62" s="53"/>
      <c r="Q62" s="16">
        <f t="shared" si="2"/>
        <v>223.238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321">
        <v>60.028522849627173</v>
      </c>
      <c r="E63" s="99">
        <v>432.49700000000001</v>
      </c>
      <c r="F63" s="37">
        <f t="shared" si="0"/>
        <v>492.52552284962718</v>
      </c>
      <c r="G63" s="423">
        <v>23370.302</v>
      </c>
      <c r="H63" s="240"/>
      <c r="I63" s="170"/>
      <c r="J63" s="37">
        <f t="shared" si="1"/>
        <v>0</v>
      </c>
      <c r="K63" s="240"/>
      <c r="L63" s="123"/>
      <c r="M63" s="123"/>
      <c r="N63" s="123"/>
      <c r="O63" s="123"/>
      <c r="P63" s="123"/>
      <c r="Q63" s="21">
        <f t="shared" si="2"/>
        <v>23862.827522849628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322"/>
      <c r="E64" s="100"/>
      <c r="F64" s="35">
        <f t="shared" si="0"/>
        <v>0</v>
      </c>
      <c r="G64" s="422">
        <v>751.99199999999996</v>
      </c>
      <c r="H64" s="239"/>
      <c r="I64" s="169"/>
      <c r="J64" s="35">
        <f t="shared" si="1"/>
        <v>0</v>
      </c>
      <c r="K64" s="239">
        <v>2.5000000000000001E-2</v>
      </c>
      <c r="L64" s="53"/>
      <c r="M64" s="53"/>
      <c r="N64" s="53"/>
      <c r="O64" s="53"/>
      <c r="P64" s="53"/>
      <c r="Q64" s="16">
        <f t="shared" si="2"/>
        <v>752.01699999999994</v>
      </c>
      <c r="R64" s="11"/>
    </row>
    <row r="65" spans="1:18">
      <c r="A65" s="17" t="s">
        <v>18</v>
      </c>
      <c r="B65" s="397"/>
      <c r="C65" s="18" t="s">
        <v>13</v>
      </c>
      <c r="D65" s="321"/>
      <c r="E65" s="99"/>
      <c r="F65" s="37">
        <f t="shared" si="0"/>
        <v>0</v>
      </c>
      <c r="G65" s="423">
        <v>58678.400999999998</v>
      </c>
      <c r="H65" s="240"/>
      <c r="I65" s="170"/>
      <c r="J65" s="37">
        <f t="shared" si="1"/>
        <v>0</v>
      </c>
      <c r="K65" s="240">
        <v>0.52500000000000002</v>
      </c>
      <c r="L65" s="123"/>
      <c r="M65" s="123"/>
      <c r="N65" s="123"/>
      <c r="O65" s="123"/>
      <c r="P65" s="123"/>
      <c r="Q65" s="21">
        <f t="shared" si="2"/>
        <v>58678.925999999999</v>
      </c>
      <c r="R65" s="11"/>
    </row>
    <row r="66" spans="1:18">
      <c r="A66" s="25"/>
      <c r="B66" s="22" t="s">
        <v>15</v>
      </c>
      <c r="C66" s="13" t="s">
        <v>11</v>
      </c>
      <c r="D66" s="322"/>
      <c r="E66" s="100">
        <v>0.46100000000000002</v>
      </c>
      <c r="F66" s="35">
        <f t="shared" si="0"/>
        <v>0.46100000000000002</v>
      </c>
      <c r="G66" s="422">
        <v>42.3369</v>
      </c>
      <c r="H66" s="239"/>
      <c r="I66" s="169"/>
      <c r="J66" s="35">
        <f t="shared" si="1"/>
        <v>0</v>
      </c>
      <c r="K66" s="239">
        <v>6.1699999999999998E-2</v>
      </c>
      <c r="L66" s="53"/>
      <c r="M66" s="53"/>
      <c r="N66" s="53"/>
      <c r="O66" s="53"/>
      <c r="P66" s="53"/>
      <c r="Q66" s="16">
        <f t="shared" si="2"/>
        <v>42.8596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330"/>
      <c r="E67" s="238">
        <v>16.626000000000001</v>
      </c>
      <c r="F67" s="389">
        <f t="shared" si="0"/>
        <v>16.626000000000001</v>
      </c>
      <c r="G67" s="424">
        <v>8467.7430000000004</v>
      </c>
      <c r="H67" s="241"/>
      <c r="I67" s="171"/>
      <c r="J67" s="389">
        <f t="shared" si="1"/>
        <v>0</v>
      </c>
      <c r="K67" s="241">
        <v>2.8719999999999999</v>
      </c>
      <c r="L67" s="57"/>
      <c r="M67" s="57"/>
      <c r="N67" s="57"/>
      <c r="O67" s="57"/>
      <c r="P67" s="57"/>
      <c r="Q67" s="29">
        <f t="shared" si="2"/>
        <v>8487.241</v>
      </c>
      <c r="R67" s="11"/>
    </row>
    <row r="68" spans="1:18">
      <c r="D68" s="288"/>
      <c r="E68" s="80"/>
      <c r="F68" s="30"/>
      <c r="G68" s="165"/>
      <c r="H68" s="165"/>
      <c r="I68" s="165"/>
      <c r="J68" s="30"/>
      <c r="K68" s="243"/>
      <c r="Q68" s="1"/>
    </row>
    <row r="69" spans="1:18">
      <c r="D69" s="126"/>
      <c r="E69" s="80"/>
      <c r="F69" s="30"/>
      <c r="G69" s="165"/>
      <c r="H69" s="165"/>
      <c r="I69" s="165"/>
      <c r="J69" s="30"/>
      <c r="K69" s="165"/>
      <c r="Q69" s="1"/>
    </row>
    <row r="70" spans="1:18">
      <c r="D70" s="126"/>
      <c r="E70" s="80"/>
      <c r="F70" s="30"/>
      <c r="G70" s="165"/>
      <c r="H70" s="165"/>
      <c r="I70" s="165"/>
      <c r="J70" s="30"/>
      <c r="K70" s="165"/>
      <c r="Q70" s="1"/>
    </row>
    <row r="71" spans="1:18" ht="19.5" thickBot="1">
      <c r="A71" s="3"/>
      <c r="B71" s="4" t="s">
        <v>56</v>
      </c>
      <c r="C71" s="3"/>
      <c r="D71" s="126"/>
      <c r="E71" s="81"/>
      <c r="F71" s="31"/>
      <c r="G71" s="165"/>
      <c r="H71" s="165"/>
      <c r="I71" s="166"/>
      <c r="J71" s="31"/>
      <c r="K71" s="244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72">
        <f>D60+D62+D64+D66</f>
        <v>0.83400000000000007</v>
      </c>
      <c r="E73" s="15">
        <f>+E60+E62+E64+E66</f>
        <v>6.391</v>
      </c>
      <c r="F73" s="390">
        <f t="shared" ref="F73:F130" si="25">SUM(D73:E73)</f>
        <v>7.2249999999999996</v>
      </c>
      <c r="G73" s="15">
        <f>+G60+G62+G64+G66</f>
        <v>1011.0879</v>
      </c>
      <c r="H73" s="23">
        <f>+H60+H62+H64+H66</f>
        <v>1.0296000000000001</v>
      </c>
      <c r="I73" s="66"/>
      <c r="J73" s="390">
        <f t="shared" ref="J73:J130" si="26">SUM(H73:I73)</f>
        <v>1.0296000000000001</v>
      </c>
      <c r="K73" s="23">
        <f>+K60+K62+K64+K66</f>
        <v>8.6699999999999999E-2</v>
      </c>
      <c r="L73" s="53">
        <f>+L60+L62+L64+L66</f>
        <v>2E-3</v>
      </c>
      <c r="M73" s="53"/>
      <c r="N73" s="53"/>
      <c r="O73" s="53"/>
      <c r="P73" s="53"/>
      <c r="Q73" s="16">
        <f t="shared" ref="Q73:Q137" si="27">SUM(F73:G73,J73:P73)</f>
        <v>1019.4311999999999</v>
      </c>
      <c r="R73" s="25"/>
    </row>
    <row r="74" spans="1:18">
      <c r="A74" s="5" t="s">
        <v>53</v>
      </c>
      <c r="B74" s="400"/>
      <c r="C74" s="36" t="s">
        <v>13</v>
      </c>
      <c r="D74" s="199">
        <f>D61+D63+D65+D67</f>
        <v>72.751377692533111</v>
      </c>
      <c r="E74" s="20">
        <f>+E61+E63+E65+E67</f>
        <v>449.12299999999999</v>
      </c>
      <c r="F74" s="391">
        <f t="shared" si="25"/>
        <v>521.87437769253313</v>
      </c>
      <c r="G74" s="20">
        <f>+G61+G63+G65+G67</f>
        <v>90516.762000000002</v>
      </c>
      <c r="H74" s="19">
        <f>+H61+H63+H65+H67</f>
        <v>28.45</v>
      </c>
      <c r="I74" s="32"/>
      <c r="J74" s="391">
        <f t="shared" si="26"/>
        <v>28.45</v>
      </c>
      <c r="K74" s="19">
        <f>+K61+K63+K65+K67</f>
        <v>3.3969999999999998</v>
      </c>
      <c r="L74" s="123">
        <f>+L61+L63+L65+L67</f>
        <v>0.158</v>
      </c>
      <c r="M74" s="123"/>
      <c r="N74" s="123"/>
      <c r="O74" s="123"/>
      <c r="P74" s="123"/>
      <c r="Q74" s="21">
        <f t="shared" si="27"/>
        <v>91070.641377692533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287">
        <v>3.8096999999999999</v>
      </c>
      <c r="E75" s="147">
        <v>1.7151000000000001</v>
      </c>
      <c r="F75" s="390">
        <f t="shared" si="25"/>
        <v>5.5247999999999999</v>
      </c>
      <c r="G75" s="422">
        <v>0.60350000000000004</v>
      </c>
      <c r="H75" s="239">
        <v>25.691199999999998</v>
      </c>
      <c r="I75" s="169"/>
      <c r="J75" s="390">
        <f t="shared" si="26"/>
        <v>25.691199999999998</v>
      </c>
      <c r="K75" s="239">
        <v>1.4018999999999999</v>
      </c>
      <c r="L75" s="53">
        <v>0.71819999999999995</v>
      </c>
      <c r="M75" s="53">
        <v>9.1000000000000004E-3</v>
      </c>
      <c r="N75" s="53">
        <v>4.3057999999999996</v>
      </c>
      <c r="O75" s="53">
        <v>3.6509</v>
      </c>
      <c r="P75" s="53">
        <v>7.3803000000000001</v>
      </c>
      <c r="Q75" s="16">
        <f t="shared" si="27"/>
        <v>49.285699999999991</v>
      </c>
      <c r="R75" s="25"/>
    </row>
    <row r="76" spans="1:18">
      <c r="A76" s="17" t="s">
        <v>31</v>
      </c>
      <c r="B76" s="397"/>
      <c r="C76" s="36" t="s">
        <v>13</v>
      </c>
      <c r="D76" s="282">
        <v>3449.8907631876978</v>
      </c>
      <c r="E76" s="148">
        <v>1494.6959999999999</v>
      </c>
      <c r="F76" s="391">
        <f t="shared" si="25"/>
        <v>4944.5867631876972</v>
      </c>
      <c r="G76" s="423">
        <v>800.31</v>
      </c>
      <c r="H76" s="240">
        <v>15266.493</v>
      </c>
      <c r="I76" s="170"/>
      <c r="J76" s="391">
        <f t="shared" si="26"/>
        <v>15266.493</v>
      </c>
      <c r="K76" s="240">
        <v>1262.8889999999999</v>
      </c>
      <c r="L76" s="123">
        <v>542.62900000000002</v>
      </c>
      <c r="M76" s="123">
        <v>5.52</v>
      </c>
      <c r="N76" s="123">
        <v>2567.3069999999998</v>
      </c>
      <c r="O76" s="123">
        <v>1637.279</v>
      </c>
      <c r="P76" s="123">
        <v>5973.2150000000001</v>
      </c>
      <c r="Q76" s="21">
        <f t="shared" si="27"/>
        <v>33000.228763187697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281"/>
      <c r="E77" s="147">
        <v>8.3000000000000004E-2</v>
      </c>
      <c r="F77" s="390">
        <f t="shared" si="25"/>
        <v>8.3000000000000004E-2</v>
      </c>
      <c r="G77" s="422"/>
      <c r="H77" s="239">
        <v>1.5504</v>
      </c>
      <c r="I77" s="169"/>
      <c r="J77" s="390">
        <f t="shared" si="26"/>
        <v>1.5504</v>
      </c>
      <c r="K77" s="239">
        <v>7.0000000000000001E-3</v>
      </c>
      <c r="L77" s="53"/>
      <c r="M77" s="53"/>
      <c r="N77" s="53"/>
      <c r="O77" s="53"/>
      <c r="P77" s="53"/>
      <c r="Q77" s="16">
        <f t="shared" si="27"/>
        <v>1.6403999999999999</v>
      </c>
      <c r="R77" s="25"/>
    </row>
    <row r="78" spans="1:18">
      <c r="A78" s="17" t="s">
        <v>0</v>
      </c>
      <c r="B78" s="397"/>
      <c r="C78" s="36" t="s">
        <v>13</v>
      </c>
      <c r="D78" s="280"/>
      <c r="E78" s="148">
        <v>10.638</v>
      </c>
      <c r="F78" s="391">
        <f t="shared" si="25"/>
        <v>10.638</v>
      </c>
      <c r="G78" s="423"/>
      <c r="H78" s="240">
        <v>122.76300000000001</v>
      </c>
      <c r="I78" s="170"/>
      <c r="J78" s="391">
        <f t="shared" si="26"/>
        <v>122.76300000000001</v>
      </c>
      <c r="K78" s="240">
        <v>0.94499999999999995</v>
      </c>
      <c r="L78" s="123"/>
      <c r="M78" s="123"/>
      <c r="N78" s="123"/>
      <c r="O78" s="123"/>
      <c r="P78" s="123"/>
      <c r="Q78" s="21">
        <f t="shared" si="27"/>
        <v>134.346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284"/>
      <c r="E79" s="147"/>
      <c r="F79" s="390">
        <f t="shared" si="25"/>
        <v>0</v>
      </c>
      <c r="G79" s="422"/>
      <c r="H79" s="239"/>
      <c r="I79" s="169"/>
      <c r="J79" s="390">
        <f t="shared" si="26"/>
        <v>0</v>
      </c>
      <c r="K79" s="239"/>
      <c r="L79" s="53"/>
      <c r="M79" s="53"/>
      <c r="N79" s="53"/>
      <c r="O79" s="53"/>
      <c r="P79" s="53"/>
      <c r="Q79" s="16">
        <f t="shared" si="27"/>
        <v>0</v>
      </c>
      <c r="R79" s="25"/>
    </row>
    <row r="80" spans="1:18">
      <c r="A80" s="17"/>
      <c r="B80" s="18" t="s">
        <v>61</v>
      </c>
      <c r="C80" s="36" t="s">
        <v>13</v>
      </c>
      <c r="D80" s="285"/>
      <c r="E80" s="148"/>
      <c r="F80" s="391">
        <f t="shared" si="25"/>
        <v>0</v>
      </c>
      <c r="G80" s="423"/>
      <c r="H80" s="240"/>
      <c r="I80" s="170"/>
      <c r="J80" s="391">
        <f t="shared" si="26"/>
        <v>0</v>
      </c>
      <c r="K80" s="240"/>
      <c r="L80" s="123"/>
      <c r="M80" s="123"/>
      <c r="N80" s="123"/>
      <c r="O80" s="123"/>
      <c r="P80" s="123"/>
      <c r="Q80" s="21">
        <f t="shared" si="27"/>
        <v>0</v>
      </c>
      <c r="R80" s="25"/>
    </row>
    <row r="81" spans="1:18">
      <c r="A81" s="17"/>
      <c r="B81" s="396" t="s">
        <v>62</v>
      </c>
      <c r="C81" s="34" t="s">
        <v>11</v>
      </c>
      <c r="D81" s="281"/>
      <c r="E81" s="147"/>
      <c r="F81" s="390">
        <f t="shared" si="25"/>
        <v>0</v>
      </c>
      <c r="G81" s="422"/>
      <c r="H81" s="239"/>
      <c r="I81" s="169"/>
      <c r="J81" s="390">
        <f t="shared" si="26"/>
        <v>0</v>
      </c>
      <c r="K81" s="239"/>
      <c r="L81" s="53"/>
      <c r="M81" s="53"/>
      <c r="N81" s="53"/>
      <c r="O81" s="53"/>
      <c r="P81" s="53"/>
      <c r="Q81" s="16">
        <f t="shared" si="27"/>
        <v>0</v>
      </c>
      <c r="R81" s="25"/>
    </row>
    <row r="82" spans="1:18">
      <c r="A82" s="17" t="s">
        <v>12</v>
      </c>
      <c r="B82" s="397"/>
      <c r="C82" s="36" t="s">
        <v>13</v>
      </c>
      <c r="D82" s="280"/>
      <c r="E82" s="148"/>
      <c r="F82" s="391">
        <f t="shared" si="25"/>
        <v>0</v>
      </c>
      <c r="G82" s="423"/>
      <c r="H82" s="240"/>
      <c r="I82" s="170"/>
      <c r="J82" s="391">
        <f t="shared" si="26"/>
        <v>0</v>
      </c>
      <c r="K82" s="240"/>
      <c r="L82" s="123"/>
      <c r="M82" s="123"/>
      <c r="N82" s="123"/>
      <c r="O82" s="123"/>
      <c r="P82" s="123"/>
      <c r="Q82" s="21">
        <f t="shared" si="27"/>
        <v>0</v>
      </c>
      <c r="R82" s="25"/>
    </row>
    <row r="83" spans="1:18">
      <c r="A83" s="17"/>
      <c r="B83" s="22" t="s">
        <v>15</v>
      </c>
      <c r="C83" s="34" t="s">
        <v>11</v>
      </c>
      <c r="D83" s="284">
        <v>8.5139999999999993</v>
      </c>
      <c r="E83" s="147">
        <v>9.7758000000000003</v>
      </c>
      <c r="F83" s="390">
        <f t="shared" si="25"/>
        <v>18.2898</v>
      </c>
      <c r="G83" s="422">
        <v>3.3485999999999998</v>
      </c>
      <c r="H83" s="239">
        <v>90.133799999999994</v>
      </c>
      <c r="I83" s="169"/>
      <c r="J83" s="390">
        <f t="shared" si="26"/>
        <v>90.133799999999994</v>
      </c>
      <c r="K83" s="239">
        <v>3.0324</v>
      </c>
      <c r="L83" s="53">
        <v>3.7665999999999999</v>
      </c>
      <c r="M83" s="53">
        <v>9.7199999999999995E-2</v>
      </c>
      <c r="N83" s="53">
        <v>6.2458</v>
      </c>
      <c r="O83" s="53">
        <v>2.6261000000000001</v>
      </c>
      <c r="P83" s="53">
        <v>19.998100000000001</v>
      </c>
      <c r="Q83" s="16">
        <f t="shared" si="27"/>
        <v>147.5384</v>
      </c>
      <c r="R83" s="25"/>
    </row>
    <row r="84" spans="1:18">
      <c r="A84" s="17"/>
      <c r="B84" s="18" t="s">
        <v>63</v>
      </c>
      <c r="C84" s="36" t="s">
        <v>13</v>
      </c>
      <c r="D84" s="285">
        <v>5760.6780927800392</v>
      </c>
      <c r="E84" s="148">
        <v>5080.942</v>
      </c>
      <c r="F84" s="391">
        <f t="shared" si="25"/>
        <v>10841.620092780038</v>
      </c>
      <c r="G84" s="423">
        <v>2205.402</v>
      </c>
      <c r="H84" s="240">
        <v>23815.866000000002</v>
      </c>
      <c r="I84" s="170"/>
      <c r="J84" s="391">
        <f t="shared" si="26"/>
        <v>23815.866000000002</v>
      </c>
      <c r="K84" s="240">
        <v>1128.2260000000001</v>
      </c>
      <c r="L84" s="123">
        <v>1757.163</v>
      </c>
      <c r="M84" s="123">
        <v>20.321999999999999</v>
      </c>
      <c r="N84" s="123">
        <v>3776.277</v>
      </c>
      <c r="O84" s="123">
        <v>1239.2850000000001</v>
      </c>
      <c r="P84" s="123">
        <v>9105.652</v>
      </c>
      <c r="Q84" s="21">
        <f t="shared" si="27"/>
        <v>53889.813092780052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72">
        <f t="shared" ref="D85:D86" si="28">D75+D77+D79+D81+D83</f>
        <v>12.323699999999999</v>
      </c>
      <c r="E85" s="15">
        <f t="shared" ref="E85:E86" si="29">+E75+E77+E79+E81+E83</f>
        <v>11.5739</v>
      </c>
      <c r="F85" s="390">
        <f t="shared" si="25"/>
        <v>23.897599999999997</v>
      </c>
      <c r="G85" s="15">
        <v>3.9520999999999997</v>
      </c>
      <c r="H85" s="23">
        <f t="shared" ref="H85:H86" si="30">+H75+H77+H79+H81+H83</f>
        <v>117.37539999999998</v>
      </c>
      <c r="I85" s="66"/>
      <c r="J85" s="390">
        <f t="shared" si="26"/>
        <v>117.37539999999998</v>
      </c>
      <c r="K85" s="23">
        <f t="shared" ref="K85:O86" si="31">+K75+K77+K79+K81+K83</f>
        <v>4.4413</v>
      </c>
      <c r="L85" s="53">
        <f t="shared" si="31"/>
        <v>4.4847999999999999</v>
      </c>
      <c r="M85" s="53">
        <f t="shared" si="31"/>
        <v>0.10629999999999999</v>
      </c>
      <c r="N85" s="53">
        <f t="shared" si="31"/>
        <v>10.551600000000001</v>
      </c>
      <c r="O85" s="53">
        <f t="shared" si="31"/>
        <v>6.2770000000000001</v>
      </c>
      <c r="P85" s="53">
        <f>+P75+P77+P79+P81+P83</f>
        <v>27.378399999999999</v>
      </c>
      <c r="Q85" s="16">
        <f t="shared" si="27"/>
        <v>198.46450000000002</v>
      </c>
      <c r="R85" s="25"/>
    </row>
    <row r="86" spans="1:18">
      <c r="A86" s="24"/>
      <c r="B86" s="400"/>
      <c r="C86" s="36" t="s">
        <v>13</v>
      </c>
      <c r="D86" s="199">
        <f t="shared" si="28"/>
        <v>9210.5688559677365</v>
      </c>
      <c r="E86" s="20">
        <f t="shared" si="29"/>
        <v>6586.2759999999998</v>
      </c>
      <c r="F86" s="391">
        <f t="shared" si="25"/>
        <v>15796.844855967736</v>
      </c>
      <c r="G86" s="20">
        <v>3005.712</v>
      </c>
      <c r="H86" s="19">
        <f t="shared" si="30"/>
        <v>39205.122000000003</v>
      </c>
      <c r="I86" s="32"/>
      <c r="J86" s="391">
        <f t="shared" si="26"/>
        <v>39205.122000000003</v>
      </c>
      <c r="K86" s="19">
        <f t="shared" si="31"/>
        <v>2392.06</v>
      </c>
      <c r="L86" s="123">
        <f t="shared" si="31"/>
        <v>2299.7919999999999</v>
      </c>
      <c r="M86" s="123">
        <f t="shared" si="31"/>
        <v>25.841999999999999</v>
      </c>
      <c r="N86" s="123">
        <f t="shared" si="31"/>
        <v>6343.5839999999998</v>
      </c>
      <c r="O86" s="123">
        <f t="shared" si="31"/>
        <v>2876.5640000000003</v>
      </c>
      <c r="P86" s="123">
        <f>+P76+P78+P80+P82+P84</f>
        <v>15078.867</v>
      </c>
      <c r="Q86" s="21">
        <f t="shared" si="27"/>
        <v>87024.387855967725</v>
      </c>
      <c r="R86" s="25"/>
    </row>
    <row r="87" spans="1:18">
      <c r="A87" s="401" t="s">
        <v>64</v>
      </c>
      <c r="B87" s="402"/>
      <c r="C87" s="34" t="s">
        <v>11</v>
      </c>
      <c r="D87" s="281">
        <v>0.35780000000000001</v>
      </c>
      <c r="E87" s="149">
        <v>0.86429999999999996</v>
      </c>
      <c r="F87" s="390">
        <f t="shared" si="25"/>
        <v>1.2221</v>
      </c>
      <c r="G87" s="422">
        <v>1.7305999999999999</v>
      </c>
      <c r="H87" s="239">
        <v>5.9516</v>
      </c>
      <c r="I87" s="169"/>
      <c r="J87" s="390">
        <f t="shared" si="26"/>
        <v>5.9516</v>
      </c>
      <c r="K87" s="239">
        <v>0.91059999999999997</v>
      </c>
      <c r="L87" s="53">
        <v>3.7734000000000001</v>
      </c>
      <c r="M87" s="53"/>
      <c r="N87" s="53"/>
      <c r="O87" s="53">
        <v>3.6799999999999999E-2</v>
      </c>
      <c r="P87" s="53">
        <v>5.3199999999999997E-2</v>
      </c>
      <c r="Q87" s="16">
        <f t="shared" si="27"/>
        <v>13.6783</v>
      </c>
      <c r="R87" s="25"/>
    </row>
    <row r="88" spans="1:18">
      <c r="A88" s="403"/>
      <c r="B88" s="404"/>
      <c r="C88" s="36" t="s">
        <v>13</v>
      </c>
      <c r="D88" s="289">
        <v>464.47187679943988</v>
      </c>
      <c r="E88" s="150">
        <v>1144</v>
      </c>
      <c r="F88" s="391">
        <f t="shared" si="25"/>
        <v>1608.47187679944</v>
      </c>
      <c r="G88" s="423">
        <v>1902.9</v>
      </c>
      <c r="H88" s="240">
        <v>8027.44</v>
      </c>
      <c r="I88" s="170"/>
      <c r="J88" s="391">
        <f t="shared" si="26"/>
        <v>8027.44</v>
      </c>
      <c r="K88" s="240">
        <v>775.20699999999999</v>
      </c>
      <c r="L88" s="123">
        <v>4274.1540000000005</v>
      </c>
      <c r="M88" s="123"/>
      <c r="N88" s="123"/>
      <c r="O88" s="123">
        <v>31.835999999999999</v>
      </c>
      <c r="P88" s="123">
        <v>54.12</v>
      </c>
      <c r="Q88" s="21">
        <f t="shared" si="27"/>
        <v>16674.128876799441</v>
      </c>
      <c r="R88" s="25"/>
    </row>
    <row r="89" spans="1:18">
      <c r="A89" s="401" t="s">
        <v>65</v>
      </c>
      <c r="B89" s="402"/>
      <c r="C89" s="34" t="s">
        <v>11</v>
      </c>
      <c r="D89" s="279"/>
      <c r="E89" s="149"/>
      <c r="F89" s="390">
        <f t="shared" si="25"/>
        <v>0</v>
      </c>
      <c r="G89" s="422">
        <v>4.3899999999999997</v>
      </c>
      <c r="H89" s="239">
        <v>1164.316</v>
      </c>
      <c r="I89" s="169"/>
      <c r="J89" s="390">
        <f t="shared" si="26"/>
        <v>1164.316</v>
      </c>
      <c r="K89" s="239">
        <v>3.1190000000000002</v>
      </c>
      <c r="L89" s="53">
        <v>38.504399999999997</v>
      </c>
      <c r="M89" s="53"/>
      <c r="N89" s="53">
        <v>2.1949999999999998</v>
      </c>
      <c r="O89" s="53"/>
      <c r="P89" s="53"/>
      <c r="Q89" s="16">
        <f t="shared" si="27"/>
        <v>1212.5244</v>
      </c>
      <c r="R89" s="25"/>
    </row>
    <row r="90" spans="1:18">
      <c r="A90" s="403"/>
      <c r="B90" s="404"/>
      <c r="C90" s="36" t="s">
        <v>13</v>
      </c>
      <c r="D90" s="285"/>
      <c r="E90" s="150"/>
      <c r="F90" s="391">
        <f t="shared" si="25"/>
        <v>0</v>
      </c>
      <c r="G90" s="423">
        <v>229.24799999999999</v>
      </c>
      <c r="H90" s="240">
        <v>111668.376</v>
      </c>
      <c r="I90" s="170"/>
      <c r="J90" s="391">
        <f t="shared" si="26"/>
        <v>111668.376</v>
      </c>
      <c r="K90" s="240">
        <v>265.76</v>
      </c>
      <c r="L90" s="123">
        <v>1355.201</v>
      </c>
      <c r="M90" s="123"/>
      <c r="N90" s="123">
        <v>397.33499999999998</v>
      </c>
      <c r="O90" s="123"/>
      <c r="P90" s="123"/>
      <c r="Q90" s="21">
        <f t="shared" si="27"/>
        <v>113915.92000000001</v>
      </c>
      <c r="R90" s="25"/>
    </row>
    <row r="91" spans="1:18">
      <c r="A91" s="401" t="s">
        <v>66</v>
      </c>
      <c r="B91" s="402"/>
      <c r="C91" s="34" t="s">
        <v>11</v>
      </c>
      <c r="D91" s="284"/>
      <c r="E91" s="149">
        <v>1.14E-2</v>
      </c>
      <c r="F91" s="390">
        <f t="shared" si="25"/>
        <v>1.14E-2</v>
      </c>
      <c r="G91" s="422"/>
      <c r="H91" s="239">
        <v>0.193</v>
      </c>
      <c r="I91" s="169"/>
      <c r="J91" s="390">
        <f t="shared" si="26"/>
        <v>0.193</v>
      </c>
      <c r="K91" s="239"/>
      <c r="L91" s="53"/>
      <c r="M91" s="53"/>
      <c r="N91" s="53"/>
      <c r="O91" s="53"/>
      <c r="P91" s="53"/>
      <c r="Q91" s="16">
        <f t="shared" si="27"/>
        <v>0.2044</v>
      </c>
      <c r="R91" s="25"/>
    </row>
    <row r="92" spans="1:18">
      <c r="A92" s="403"/>
      <c r="B92" s="404"/>
      <c r="C92" s="36" t="s">
        <v>13</v>
      </c>
      <c r="D92" s="285"/>
      <c r="E92" s="150">
        <v>44.981999999999999</v>
      </c>
      <c r="F92" s="391">
        <f t="shared" si="25"/>
        <v>44.981999999999999</v>
      </c>
      <c r="G92" s="423"/>
      <c r="H92" s="240">
        <v>399.86099999999999</v>
      </c>
      <c r="I92" s="170"/>
      <c r="J92" s="391">
        <f t="shared" si="26"/>
        <v>399.86099999999999</v>
      </c>
      <c r="K92" s="240"/>
      <c r="L92" s="123"/>
      <c r="M92" s="123"/>
      <c r="N92" s="123"/>
      <c r="O92" s="123"/>
      <c r="P92" s="123"/>
      <c r="Q92" s="21">
        <f t="shared" si="27"/>
        <v>444.84299999999996</v>
      </c>
      <c r="R92" s="25"/>
    </row>
    <row r="93" spans="1:18">
      <c r="A93" s="401" t="s">
        <v>67</v>
      </c>
      <c r="B93" s="402"/>
      <c r="C93" s="34" t="s">
        <v>11</v>
      </c>
      <c r="D93" s="281">
        <v>0.56679999999999997</v>
      </c>
      <c r="E93" s="149">
        <v>3.3736000000000002</v>
      </c>
      <c r="F93" s="390">
        <f t="shared" si="25"/>
        <v>3.9404000000000003</v>
      </c>
      <c r="G93" s="422">
        <v>2.64E-2</v>
      </c>
      <c r="H93" s="239">
        <v>26.356999999999999</v>
      </c>
      <c r="I93" s="169"/>
      <c r="J93" s="390">
        <f t="shared" si="26"/>
        <v>26.356999999999999</v>
      </c>
      <c r="K93" s="239">
        <v>0.87050000000000005</v>
      </c>
      <c r="L93" s="53"/>
      <c r="M93" s="53"/>
      <c r="N93" s="53"/>
      <c r="O93" s="53"/>
      <c r="P93" s="53"/>
      <c r="Q93" s="16">
        <f t="shared" si="27"/>
        <v>31.194299999999998</v>
      </c>
      <c r="R93" s="25"/>
    </row>
    <row r="94" spans="1:18">
      <c r="A94" s="403"/>
      <c r="B94" s="404"/>
      <c r="C94" s="36" t="s">
        <v>13</v>
      </c>
      <c r="D94" s="285">
        <v>1740.585662547262</v>
      </c>
      <c r="E94" s="150">
        <v>5944.3370000000004</v>
      </c>
      <c r="F94" s="391">
        <f t="shared" si="25"/>
        <v>7684.922662547262</v>
      </c>
      <c r="G94" s="423">
        <v>33.981000000000002</v>
      </c>
      <c r="H94" s="240">
        <v>38159.188999999998</v>
      </c>
      <c r="I94" s="170"/>
      <c r="J94" s="391">
        <f t="shared" si="26"/>
        <v>38159.188999999998</v>
      </c>
      <c r="K94" s="240">
        <v>351.12599999999998</v>
      </c>
      <c r="L94" s="123"/>
      <c r="M94" s="123"/>
      <c r="N94" s="123"/>
      <c r="O94" s="123"/>
      <c r="P94" s="123"/>
      <c r="Q94" s="21">
        <f t="shared" si="27"/>
        <v>46229.21866254726</v>
      </c>
      <c r="R94" s="25"/>
    </row>
    <row r="95" spans="1:18">
      <c r="A95" s="401" t="s">
        <v>68</v>
      </c>
      <c r="B95" s="402"/>
      <c r="C95" s="34" t="s">
        <v>11</v>
      </c>
      <c r="D95" s="281"/>
      <c r="E95" s="149"/>
      <c r="F95" s="390">
        <f t="shared" si="25"/>
        <v>0</v>
      </c>
      <c r="G95" s="422"/>
      <c r="H95" s="239">
        <v>1.6000000000000001E-3</v>
      </c>
      <c r="I95" s="169"/>
      <c r="J95" s="390">
        <f t="shared" si="26"/>
        <v>1.6000000000000001E-3</v>
      </c>
      <c r="K95" s="239"/>
      <c r="L95" s="53">
        <v>0.112</v>
      </c>
      <c r="M95" s="53"/>
      <c r="N95" s="53"/>
      <c r="O95" s="53"/>
      <c r="P95" s="53"/>
      <c r="Q95" s="16">
        <f t="shared" si="27"/>
        <v>0.11360000000000001</v>
      </c>
      <c r="R95" s="25"/>
    </row>
    <row r="96" spans="1:18">
      <c r="A96" s="403"/>
      <c r="B96" s="404"/>
      <c r="C96" s="36" t="s">
        <v>13</v>
      </c>
      <c r="D96" s="280"/>
      <c r="E96" s="150"/>
      <c r="F96" s="391">
        <f t="shared" si="25"/>
        <v>0</v>
      </c>
      <c r="G96" s="423"/>
      <c r="H96" s="240">
        <v>1.4279999999999999</v>
      </c>
      <c r="I96" s="170"/>
      <c r="J96" s="391">
        <f t="shared" si="26"/>
        <v>1.4279999999999999</v>
      </c>
      <c r="K96" s="240"/>
      <c r="L96" s="123">
        <v>66.150000000000006</v>
      </c>
      <c r="M96" s="123"/>
      <c r="N96" s="123"/>
      <c r="O96" s="123"/>
      <c r="P96" s="128"/>
      <c r="Q96" s="21">
        <f t="shared" si="27"/>
        <v>67.578000000000003</v>
      </c>
      <c r="R96" s="25"/>
    </row>
    <row r="97" spans="1:18">
      <c r="A97" s="401" t="s">
        <v>69</v>
      </c>
      <c r="B97" s="402"/>
      <c r="C97" s="34" t="s">
        <v>11</v>
      </c>
      <c r="D97" s="281">
        <v>4.9000000000000002E-2</v>
      </c>
      <c r="E97" s="149"/>
      <c r="F97" s="390">
        <f t="shared" si="25"/>
        <v>4.9000000000000002E-2</v>
      </c>
      <c r="G97" s="422">
        <v>9.9000000000000005E-2</v>
      </c>
      <c r="H97" s="239"/>
      <c r="I97" s="169"/>
      <c r="J97" s="390">
        <f t="shared" si="26"/>
        <v>0</v>
      </c>
      <c r="K97" s="239"/>
      <c r="L97" s="53"/>
      <c r="M97" s="53"/>
      <c r="N97" s="53"/>
      <c r="O97" s="53"/>
      <c r="P97" s="53"/>
      <c r="Q97" s="16">
        <f t="shared" si="27"/>
        <v>0.14800000000000002</v>
      </c>
      <c r="R97" s="25"/>
    </row>
    <row r="98" spans="1:18">
      <c r="A98" s="403"/>
      <c r="B98" s="404"/>
      <c r="C98" s="36" t="s">
        <v>13</v>
      </c>
      <c r="D98" s="283">
        <v>28.455010831290824</v>
      </c>
      <c r="E98" s="150"/>
      <c r="F98" s="391">
        <f t="shared" si="25"/>
        <v>28.455010831290824</v>
      </c>
      <c r="G98" s="423">
        <v>119.28</v>
      </c>
      <c r="H98" s="240"/>
      <c r="I98" s="170"/>
      <c r="J98" s="391">
        <f t="shared" si="26"/>
        <v>0</v>
      </c>
      <c r="K98" s="240"/>
      <c r="L98" s="123"/>
      <c r="M98" s="123"/>
      <c r="N98" s="123"/>
      <c r="O98" s="123"/>
      <c r="P98" s="128"/>
      <c r="Q98" s="21">
        <f t="shared" si="27"/>
        <v>147.73501083129082</v>
      </c>
      <c r="R98" s="25"/>
    </row>
    <row r="99" spans="1:18">
      <c r="A99" s="401" t="s">
        <v>70</v>
      </c>
      <c r="B99" s="402"/>
      <c r="C99" s="34" t="s">
        <v>11</v>
      </c>
      <c r="D99" s="284">
        <v>3.5585399999999998</v>
      </c>
      <c r="E99" s="149">
        <v>636.75570000000005</v>
      </c>
      <c r="F99" s="390">
        <f t="shared" si="25"/>
        <v>640.31424000000004</v>
      </c>
      <c r="G99" s="422">
        <v>57.191400000000002</v>
      </c>
      <c r="H99" s="239">
        <v>731.1857</v>
      </c>
      <c r="I99" s="169"/>
      <c r="J99" s="390">
        <f t="shared" si="26"/>
        <v>731.1857</v>
      </c>
      <c r="K99" s="239">
        <v>28.093399999999999</v>
      </c>
      <c r="L99" s="53">
        <v>26.2334</v>
      </c>
      <c r="M99" s="53">
        <v>0.73580000000000001</v>
      </c>
      <c r="N99" s="53">
        <v>21.083500000000001</v>
      </c>
      <c r="O99" s="53">
        <v>3.7218</v>
      </c>
      <c r="P99" s="53">
        <v>5.6958500000000001</v>
      </c>
      <c r="Q99" s="16">
        <f t="shared" si="27"/>
        <v>1514.2550900000001</v>
      </c>
      <c r="R99" s="25"/>
    </row>
    <row r="100" spans="1:18">
      <c r="A100" s="403"/>
      <c r="B100" s="404"/>
      <c r="C100" s="36" t="s">
        <v>13</v>
      </c>
      <c r="D100" s="285">
        <v>8025.6129549188145</v>
      </c>
      <c r="E100" s="150">
        <v>270541.53999999998</v>
      </c>
      <c r="F100" s="391">
        <f t="shared" si="25"/>
        <v>278567.1529549188</v>
      </c>
      <c r="G100" s="423">
        <v>17970.895</v>
      </c>
      <c r="H100" s="240">
        <v>283682.13199999998</v>
      </c>
      <c r="I100" s="170"/>
      <c r="J100" s="391">
        <f t="shared" si="26"/>
        <v>283682.13199999998</v>
      </c>
      <c r="K100" s="240">
        <v>6469.6509999999998</v>
      </c>
      <c r="L100" s="123">
        <v>5944.7160000000003</v>
      </c>
      <c r="M100" s="123">
        <v>251.215</v>
      </c>
      <c r="N100" s="123">
        <v>9004.1450000000004</v>
      </c>
      <c r="O100" s="123">
        <v>2512.4650000000001</v>
      </c>
      <c r="P100" s="123">
        <v>5236.7049999999999</v>
      </c>
      <c r="Q100" s="21">
        <f t="shared" si="27"/>
        <v>609639.07695491868</v>
      </c>
      <c r="R100" s="25"/>
    </row>
    <row r="101" spans="1:18">
      <c r="A101" s="405" t="s">
        <v>71</v>
      </c>
      <c r="B101" s="406"/>
      <c r="C101" s="34" t="s">
        <v>11</v>
      </c>
      <c r="D101" s="72">
        <f>D8+D10+D22+D28+D36+D38+D40+D42+D44+D46+D48+D50+D52+D58+D73+D85+D87+D89+D91+D93+D95+D97+D99</f>
        <v>160.51704000000001</v>
      </c>
      <c r="E101" s="15">
        <f>+E8+E10+E22+E28+E36+E38+E40+E42+E44+E46+E48+E50+E52+E58+E73+E85+E87+E89+E91+E93+E95+E97+E99</f>
        <v>910.58040000000005</v>
      </c>
      <c r="F101" s="390">
        <f t="shared" si="25"/>
        <v>1071.09744</v>
      </c>
      <c r="G101" s="15">
        <f>+G8+G10+G22+G28+G36+G38+G40+G42+G44+G46+G48+G50+G52+G58+G73+G85+G87+G89+G91+G93+G95+G97+G99</f>
        <v>1861.3531</v>
      </c>
      <c r="H101" s="23">
        <f>+H8+H10+H22+H28+H36+H38+H40+H42+H44+H46+H48+H50+H52+H58+H73+H85+H87+H89+H91+H93+H95+H97+H99</f>
        <v>8250.1700999999994</v>
      </c>
      <c r="I101" s="66"/>
      <c r="J101" s="390">
        <f t="shared" si="26"/>
        <v>8250.1700999999994</v>
      </c>
      <c r="K101" s="23">
        <f t="shared" ref="K101:P102" si="32">+K8+K10+K22+K28+K36+K38+K40+K42+K44+K46+K48+K50+K52+K58+K73+K85+K87+K89+K91+K93+K95+K97+K99</f>
        <v>2846.374600000001</v>
      </c>
      <c r="L101" s="53">
        <f t="shared" si="32"/>
        <v>210.91307999999998</v>
      </c>
      <c r="M101" s="53">
        <f t="shared" si="32"/>
        <v>0.84209999999999996</v>
      </c>
      <c r="N101" s="53">
        <f t="shared" si="32"/>
        <v>34.384799999999998</v>
      </c>
      <c r="O101" s="53">
        <f t="shared" si="32"/>
        <v>10.062799999999999</v>
      </c>
      <c r="P101" s="53">
        <f t="shared" si="32"/>
        <v>34.426749999999998</v>
      </c>
      <c r="Q101" s="16">
        <f t="shared" si="27"/>
        <v>14319.62477</v>
      </c>
      <c r="R101" s="25"/>
    </row>
    <row r="102" spans="1:18">
      <c r="A102" s="407"/>
      <c r="B102" s="408"/>
      <c r="C102" s="36" t="s">
        <v>13</v>
      </c>
      <c r="D102" s="199">
        <f>D9+D11+D23+D29+D37+D39+D41+D43+D45+D47+D49+D51+D53+D59+D74+D86+D88+D90+D92+D94+D96+D98+D100</f>
        <v>94875.783864103549</v>
      </c>
      <c r="E102" s="20">
        <f>+E9+E11+E23+E29+E37+E39+E41+E43+E45+E47+E49+E51+E53+E59+E74+E86+E88+E90+E92+E94+E96+E98+E100</f>
        <v>420391.40599999996</v>
      </c>
      <c r="F102" s="391">
        <f t="shared" si="25"/>
        <v>515267.18986410351</v>
      </c>
      <c r="G102" s="20">
        <f>+G9+G11+G23+G29+G37+G39+G41+G43+G45+G47+G49+G51+G53+G59+G74+G86+G88+G90+G92+G94+G96+G98+G100</f>
        <v>491362.00300000008</v>
      </c>
      <c r="H102" s="19">
        <f>+H9+H11+H23+H29+H37+H39+H41+H43+H45+H47+H49+H51+H53+H59+H74+H86+H88+H90+H92+H94+H96+H98+H100</f>
        <v>1008062.432</v>
      </c>
      <c r="I102" s="32"/>
      <c r="J102" s="391">
        <f t="shared" si="26"/>
        <v>1008062.432</v>
      </c>
      <c r="K102" s="19">
        <f t="shared" si="32"/>
        <v>366610.79100000003</v>
      </c>
      <c r="L102" s="123">
        <f t="shared" si="32"/>
        <v>78267.417000000001</v>
      </c>
      <c r="M102" s="123">
        <f t="shared" si="32"/>
        <v>277.05700000000002</v>
      </c>
      <c r="N102" s="123">
        <f t="shared" si="32"/>
        <v>15923.454000000002</v>
      </c>
      <c r="O102" s="123">
        <f t="shared" si="32"/>
        <v>5446.99</v>
      </c>
      <c r="P102" s="123">
        <f t="shared" si="32"/>
        <v>20397.358</v>
      </c>
      <c r="Q102" s="21">
        <f t="shared" si="27"/>
        <v>2501614.691864104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281"/>
      <c r="E103" s="149"/>
      <c r="F103" s="390">
        <f t="shared" si="25"/>
        <v>0</v>
      </c>
      <c r="G103" s="422"/>
      <c r="H103" s="239">
        <v>1.5617000000000001</v>
      </c>
      <c r="I103" s="169"/>
      <c r="J103" s="390">
        <f t="shared" si="26"/>
        <v>1.5617000000000001</v>
      </c>
      <c r="K103" s="239">
        <v>9.3399999999999997E-2</v>
      </c>
      <c r="L103" s="53"/>
      <c r="M103" s="53"/>
      <c r="N103" s="53"/>
      <c r="O103" s="53"/>
      <c r="P103" s="53"/>
      <c r="Q103" s="16">
        <f t="shared" si="27"/>
        <v>1.6551</v>
      </c>
      <c r="R103" s="25"/>
    </row>
    <row r="104" spans="1:18">
      <c r="A104" s="12" t="s">
        <v>0</v>
      </c>
      <c r="B104" s="397"/>
      <c r="C104" s="36" t="s">
        <v>13</v>
      </c>
      <c r="D104" s="280"/>
      <c r="E104" s="151"/>
      <c r="F104" s="391">
        <f t="shared" si="25"/>
        <v>0</v>
      </c>
      <c r="G104" s="423"/>
      <c r="H104" s="240">
        <v>5146.5249999999996</v>
      </c>
      <c r="I104" s="170"/>
      <c r="J104" s="391">
        <f t="shared" si="26"/>
        <v>5146.5249999999996</v>
      </c>
      <c r="K104" s="240">
        <v>377.79199999999997</v>
      </c>
      <c r="L104" s="123"/>
      <c r="M104" s="123"/>
      <c r="N104" s="123"/>
      <c r="O104" s="123"/>
      <c r="P104" s="128"/>
      <c r="Q104" s="21">
        <f t="shared" si="27"/>
        <v>5524.317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284">
        <v>3.1303000000000001</v>
      </c>
      <c r="E105" s="147">
        <v>1.5459000000000001</v>
      </c>
      <c r="F105" s="390">
        <f t="shared" si="25"/>
        <v>4.6761999999999997</v>
      </c>
      <c r="G105" s="422">
        <v>7.4291</v>
      </c>
      <c r="H105" s="239">
        <v>40.0244</v>
      </c>
      <c r="I105" s="169"/>
      <c r="J105" s="390">
        <f t="shared" si="26"/>
        <v>40.0244</v>
      </c>
      <c r="K105" s="239">
        <v>7.6256000000000004</v>
      </c>
      <c r="L105" s="53">
        <v>14.6854</v>
      </c>
      <c r="M105" s="53"/>
      <c r="N105" s="53">
        <v>0.25790000000000002</v>
      </c>
      <c r="O105" s="53">
        <v>2.2633999999999999</v>
      </c>
      <c r="P105" s="53">
        <v>0.53790000000000004</v>
      </c>
      <c r="Q105" s="16">
        <f t="shared" si="27"/>
        <v>77.499899999999997</v>
      </c>
      <c r="R105" s="25"/>
    </row>
    <row r="106" spans="1:18">
      <c r="A106" s="17" t="s">
        <v>0</v>
      </c>
      <c r="B106" s="397"/>
      <c r="C106" s="36" t="s">
        <v>13</v>
      </c>
      <c r="D106" s="285">
        <v>1455.4916540273202</v>
      </c>
      <c r="E106" s="148">
        <v>621.34699999999998</v>
      </c>
      <c r="F106" s="391">
        <f t="shared" si="25"/>
        <v>2076.8386540273204</v>
      </c>
      <c r="G106" s="423">
        <v>5268.31</v>
      </c>
      <c r="H106" s="240">
        <v>14679.191000000001</v>
      </c>
      <c r="I106" s="170"/>
      <c r="J106" s="391">
        <f t="shared" si="26"/>
        <v>14679.191000000001</v>
      </c>
      <c r="K106" s="240">
        <v>3502.2089999999998</v>
      </c>
      <c r="L106" s="123">
        <v>6638.02</v>
      </c>
      <c r="M106" s="123"/>
      <c r="N106" s="123">
        <v>82.965000000000003</v>
      </c>
      <c r="O106" s="123">
        <v>970.17899999999997</v>
      </c>
      <c r="P106" s="123">
        <v>268.63099999999997</v>
      </c>
      <c r="Q106" s="21">
        <f t="shared" si="27"/>
        <v>33486.343654027318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284">
        <v>9.6699999999999994E-2</v>
      </c>
      <c r="E107" s="147">
        <v>2.8466999999999998</v>
      </c>
      <c r="F107" s="390">
        <f t="shared" si="25"/>
        <v>2.9433999999999996</v>
      </c>
      <c r="G107" s="422">
        <v>1.7273000000000001</v>
      </c>
      <c r="H107" s="239">
        <v>81.694900000000004</v>
      </c>
      <c r="I107" s="169"/>
      <c r="J107" s="390">
        <f t="shared" si="26"/>
        <v>81.694900000000004</v>
      </c>
      <c r="K107" s="239">
        <v>30.821000000000002</v>
      </c>
      <c r="L107" s="53">
        <v>0.64180000000000004</v>
      </c>
      <c r="M107" s="53"/>
      <c r="N107" s="53">
        <v>0.66</v>
      </c>
      <c r="O107" s="53"/>
      <c r="P107" s="53">
        <v>1.4E-3</v>
      </c>
      <c r="Q107" s="16">
        <f t="shared" si="27"/>
        <v>118.4898</v>
      </c>
      <c r="R107" s="25"/>
    </row>
    <row r="108" spans="1:18">
      <c r="A108" s="17"/>
      <c r="B108" s="397"/>
      <c r="C108" s="36" t="s">
        <v>13</v>
      </c>
      <c r="D108" s="285">
        <v>53.397770325656637</v>
      </c>
      <c r="E108" s="148">
        <v>1733.0050000000001</v>
      </c>
      <c r="F108" s="391">
        <f t="shared" si="25"/>
        <v>1786.4027703256568</v>
      </c>
      <c r="G108" s="423">
        <v>1113.2470000000001</v>
      </c>
      <c r="H108" s="240">
        <v>14326.33</v>
      </c>
      <c r="I108" s="170"/>
      <c r="J108" s="391">
        <f t="shared" si="26"/>
        <v>14326.33</v>
      </c>
      <c r="K108" s="240">
        <v>6116.165</v>
      </c>
      <c r="L108" s="123">
        <v>355.06700000000001</v>
      </c>
      <c r="M108" s="123"/>
      <c r="N108" s="123">
        <v>79.734999999999999</v>
      </c>
      <c r="O108" s="123"/>
      <c r="P108" s="123">
        <v>3.5</v>
      </c>
      <c r="Q108" s="21">
        <f t="shared" si="27"/>
        <v>23780.446770325656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281">
        <v>1.7999999999999999E-2</v>
      </c>
      <c r="E109" s="147">
        <v>0.85860000000000003</v>
      </c>
      <c r="F109" s="390">
        <f t="shared" si="25"/>
        <v>0.87660000000000005</v>
      </c>
      <c r="G109" s="422">
        <v>8.2000000000000007E-3</v>
      </c>
      <c r="H109" s="239">
        <v>3.4845999999999999</v>
      </c>
      <c r="I109" s="169"/>
      <c r="J109" s="390">
        <f t="shared" si="26"/>
        <v>3.4845999999999999</v>
      </c>
      <c r="K109" s="239"/>
      <c r="L109" s="53"/>
      <c r="M109" s="53"/>
      <c r="N109" s="53"/>
      <c r="O109" s="53"/>
      <c r="P109" s="53">
        <v>0.77249999999999996</v>
      </c>
      <c r="Q109" s="16">
        <f t="shared" si="27"/>
        <v>5.1418999999999997</v>
      </c>
      <c r="R109" s="25"/>
    </row>
    <row r="110" spans="1:18">
      <c r="A110" s="17"/>
      <c r="B110" s="397"/>
      <c r="C110" s="36" t="s">
        <v>13</v>
      </c>
      <c r="D110" s="289">
        <v>13.230005035950715</v>
      </c>
      <c r="E110" s="148">
        <v>2092.35</v>
      </c>
      <c r="F110" s="391">
        <f t="shared" si="25"/>
        <v>2105.5800050359508</v>
      </c>
      <c r="G110" s="423">
        <v>24.414000000000001</v>
      </c>
      <c r="H110" s="240">
        <v>10816.583000000001</v>
      </c>
      <c r="I110" s="170"/>
      <c r="J110" s="391">
        <f t="shared" si="26"/>
        <v>10816.583000000001</v>
      </c>
      <c r="K110" s="240"/>
      <c r="L110" s="123"/>
      <c r="M110" s="123"/>
      <c r="N110" s="123"/>
      <c r="O110" s="123"/>
      <c r="P110" s="123">
        <v>1154.95</v>
      </c>
      <c r="Q110" s="21">
        <f t="shared" si="27"/>
        <v>14101.527005035952</v>
      </c>
      <c r="R110" s="25"/>
    </row>
    <row r="111" spans="1:18">
      <c r="A111" s="17"/>
      <c r="B111" s="396" t="s">
        <v>78</v>
      </c>
      <c r="C111" s="34" t="s">
        <v>11</v>
      </c>
      <c r="D111" s="279">
        <v>0.3196</v>
      </c>
      <c r="E111" s="152">
        <v>0.4451</v>
      </c>
      <c r="F111" s="390">
        <f t="shared" si="25"/>
        <v>0.76469999999999994</v>
      </c>
      <c r="G111" s="422">
        <v>1.1283000000000001</v>
      </c>
      <c r="H111" s="239">
        <v>1.1304000000000001</v>
      </c>
      <c r="I111" s="169"/>
      <c r="J111" s="390">
        <f t="shared" si="26"/>
        <v>1.1304000000000001</v>
      </c>
      <c r="K111" s="239">
        <v>0.61070000000000002</v>
      </c>
      <c r="L111" s="53">
        <v>1.1721999999999999</v>
      </c>
      <c r="M111" s="53">
        <v>1.5E-3</v>
      </c>
      <c r="N111" s="53">
        <v>1.7313000000000001</v>
      </c>
      <c r="O111" s="53">
        <v>5.9999999999999995E-4</v>
      </c>
      <c r="P111" s="53">
        <v>2.3292000000000002</v>
      </c>
      <c r="Q111" s="16">
        <f t="shared" si="27"/>
        <v>8.8689</v>
      </c>
      <c r="R111" s="25"/>
    </row>
    <row r="112" spans="1:18">
      <c r="A112" s="17"/>
      <c r="B112" s="397"/>
      <c r="C112" s="36" t="s">
        <v>13</v>
      </c>
      <c r="D112" s="285">
        <v>363.72013844867678</v>
      </c>
      <c r="E112" s="148">
        <v>640.13099999999997</v>
      </c>
      <c r="F112" s="391">
        <f t="shared" si="25"/>
        <v>1003.8511384486767</v>
      </c>
      <c r="G112" s="423">
        <v>1224.31</v>
      </c>
      <c r="H112" s="240">
        <v>1695.6769999999999</v>
      </c>
      <c r="I112" s="170"/>
      <c r="J112" s="391">
        <f t="shared" si="26"/>
        <v>1695.6769999999999</v>
      </c>
      <c r="K112" s="240">
        <v>479.97399999999999</v>
      </c>
      <c r="L112" s="123">
        <v>547.02</v>
      </c>
      <c r="M112" s="123">
        <v>0.52</v>
      </c>
      <c r="N112" s="123">
        <v>1595.895</v>
      </c>
      <c r="O112" s="123">
        <v>0.189</v>
      </c>
      <c r="P112" s="123">
        <v>2447.5100000000002</v>
      </c>
      <c r="Q112" s="21">
        <f t="shared" si="27"/>
        <v>8994.9461384486785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281"/>
      <c r="E113" s="147"/>
      <c r="F113" s="390">
        <f t="shared" si="25"/>
        <v>0</v>
      </c>
      <c r="G113" s="422">
        <v>525.39</v>
      </c>
      <c r="H113" s="239"/>
      <c r="I113" s="169"/>
      <c r="J113" s="390">
        <f t="shared" si="26"/>
        <v>0</v>
      </c>
      <c r="K113" s="239">
        <v>817.14</v>
      </c>
      <c r="L113" s="53">
        <v>500.82</v>
      </c>
      <c r="M113" s="53"/>
      <c r="N113" s="53"/>
      <c r="O113" s="53"/>
      <c r="P113" s="53"/>
      <c r="Q113" s="16">
        <f t="shared" si="27"/>
        <v>1843.35</v>
      </c>
      <c r="R113" s="25"/>
    </row>
    <row r="114" spans="1:18">
      <c r="A114" s="17"/>
      <c r="B114" s="397"/>
      <c r="C114" s="36" t="s">
        <v>13</v>
      </c>
      <c r="D114" s="290"/>
      <c r="E114" s="148"/>
      <c r="F114" s="391">
        <f t="shared" si="25"/>
        <v>0</v>
      </c>
      <c r="G114" s="423">
        <v>16824.205999999998</v>
      </c>
      <c r="H114" s="240"/>
      <c r="I114" s="170"/>
      <c r="J114" s="391">
        <f t="shared" si="26"/>
        <v>0</v>
      </c>
      <c r="K114" s="240">
        <v>27483.216</v>
      </c>
      <c r="L114" s="123">
        <v>15293.6</v>
      </c>
      <c r="M114" s="123"/>
      <c r="N114" s="123"/>
      <c r="O114" s="123"/>
      <c r="P114" s="123"/>
      <c r="Q114" s="21">
        <f t="shared" si="27"/>
        <v>59601.021999999997</v>
      </c>
      <c r="R114" s="25"/>
    </row>
    <row r="115" spans="1:18">
      <c r="A115" s="17"/>
      <c r="B115" s="396" t="s">
        <v>81</v>
      </c>
      <c r="C115" s="34" t="s">
        <v>11</v>
      </c>
      <c r="D115" s="281">
        <v>0.20499999999999999</v>
      </c>
      <c r="E115" s="147">
        <v>4.4299999999999999E-2</v>
      </c>
      <c r="F115" s="390">
        <f t="shared" si="25"/>
        <v>0.24929999999999999</v>
      </c>
      <c r="G115" s="422"/>
      <c r="H115" s="239"/>
      <c r="I115" s="169"/>
      <c r="J115" s="390">
        <f t="shared" si="26"/>
        <v>0</v>
      </c>
      <c r="K115" s="239"/>
      <c r="L115" s="53">
        <v>1E-3</v>
      </c>
      <c r="M115" s="53"/>
      <c r="N115" s="53"/>
      <c r="O115" s="53"/>
      <c r="P115" s="53"/>
      <c r="Q115" s="16">
        <f t="shared" si="27"/>
        <v>0.25029999999999997</v>
      </c>
      <c r="R115" s="25"/>
    </row>
    <row r="116" spans="1:18">
      <c r="A116" s="17"/>
      <c r="B116" s="397"/>
      <c r="C116" s="36" t="s">
        <v>13</v>
      </c>
      <c r="D116" s="280">
        <v>82.320031334804455</v>
      </c>
      <c r="E116" s="148">
        <v>48.112000000000002</v>
      </c>
      <c r="F116" s="391">
        <f t="shared" si="25"/>
        <v>130.43203133480446</v>
      </c>
      <c r="G116" s="423"/>
      <c r="H116" s="240"/>
      <c r="I116" s="170"/>
      <c r="J116" s="391">
        <f t="shared" si="26"/>
        <v>0</v>
      </c>
      <c r="K116" s="240"/>
      <c r="L116" s="123">
        <v>0.52500000000000002</v>
      </c>
      <c r="M116" s="123"/>
      <c r="N116" s="123"/>
      <c r="O116" s="123"/>
      <c r="P116" s="123"/>
      <c r="Q116" s="21">
        <f t="shared" si="27"/>
        <v>130.95703133480447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284">
        <v>0.85199999999999998</v>
      </c>
      <c r="E117" s="147"/>
      <c r="F117" s="390">
        <f t="shared" si="25"/>
        <v>0.85199999999999998</v>
      </c>
      <c r="G117" s="422"/>
      <c r="H117" s="239">
        <v>3.3000000000000002E-2</v>
      </c>
      <c r="I117" s="169"/>
      <c r="J117" s="390">
        <f t="shared" si="26"/>
        <v>3.3000000000000002E-2</v>
      </c>
      <c r="K117" s="239">
        <v>1.17</v>
      </c>
      <c r="L117" s="53"/>
      <c r="M117" s="53"/>
      <c r="N117" s="53"/>
      <c r="O117" s="53"/>
      <c r="P117" s="53"/>
      <c r="Q117" s="16">
        <f t="shared" si="27"/>
        <v>2.0549999999999997</v>
      </c>
      <c r="R117" s="25"/>
    </row>
    <row r="118" spans="1:18">
      <c r="A118" s="17"/>
      <c r="B118" s="397"/>
      <c r="C118" s="36" t="s">
        <v>13</v>
      </c>
      <c r="D118" s="285">
        <v>815.53531043039061</v>
      </c>
      <c r="E118" s="148"/>
      <c r="F118" s="391">
        <f t="shared" si="25"/>
        <v>815.53531043039061</v>
      </c>
      <c r="G118" s="423"/>
      <c r="H118" s="240">
        <v>45.674999999999997</v>
      </c>
      <c r="I118" s="170"/>
      <c r="J118" s="391">
        <f t="shared" si="26"/>
        <v>45.674999999999997</v>
      </c>
      <c r="K118" s="240">
        <v>81.900000000000006</v>
      </c>
      <c r="L118" s="123"/>
      <c r="M118" s="123"/>
      <c r="N118" s="123"/>
      <c r="O118" s="123"/>
      <c r="P118" s="128"/>
      <c r="Q118" s="21">
        <f t="shared" si="27"/>
        <v>943.11031043039054</v>
      </c>
      <c r="R118" s="25"/>
    </row>
    <row r="119" spans="1:18">
      <c r="A119" s="17"/>
      <c r="B119" s="396" t="s">
        <v>84</v>
      </c>
      <c r="C119" s="34" t="s">
        <v>11</v>
      </c>
      <c r="D119" s="284">
        <v>6.3510999999999997</v>
      </c>
      <c r="E119" s="147">
        <v>0.35039999999999999</v>
      </c>
      <c r="F119" s="390">
        <f t="shared" si="25"/>
        <v>6.7014999999999993</v>
      </c>
      <c r="G119" s="422">
        <v>5.6599999999999998E-2</v>
      </c>
      <c r="H119" s="239">
        <v>5.0937999999999999</v>
      </c>
      <c r="I119" s="169"/>
      <c r="J119" s="390">
        <f t="shared" si="26"/>
        <v>5.0937999999999999</v>
      </c>
      <c r="K119" s="239">
        <v>0.25</v>
      </c>
      <c r="L119" s="53">
        <v>3.5950000000000002</v>
      </c>
      <c r="M119" s="53">
        <v>12.9017</v>
      </c>
      <c r="N119" s="53">
        <v>2.2709999999999999</v>
      </c>
      <c r="O119" s="53"/>
      <c r="P119" s="53">
        <v>0.05</v>
      </c>
      <c r="Q119" s="16">
        <f t="shared" si="27"/>
        <v>30.919600000000003</v>
      </c>
      <c r="R119" s="25"/>
    </row>
    <row r="120" spans="1:18">
      <c r="A120" s="17"/>
      <c r="B120" s="397"/>
      <c r="C120" s="36" t="s">
        <v>13</v>
      </c>
      <c r="D120" s="285">
        <v>3946.7887523300128</v>
      </c>
      <c r="E120" s="148">
        <v>286.71699999999998</v>
      </c>
      <c r="F120" s="391">
        <f t="shared" si="25"/>
        <v>4233.5057523300129</v>
      </c>
      <c r="G120" s="423">
        <v>92.611000000000004</v>
      </c>
      <c r="H120" s="240">
        <v>3917.6469999999999</v>
      </c>
      <c r="I120" s="170"/>
      <c r="J120" s="391">
        <f t="shared" si="26"/>
        <v>3917.6469999999999</v>
      </c>
      <c r="K120" s="240">
        <v>169.053</v>
      </c>
      <c r="L120" s="123">
        <v>2353.9319999999998</v>
      </c>
      <c r="M120" s="123">
        <v>16812.266</v>
      </c>
      <c r="N120" s="123">
        <v>2510.5909999999999</v>
      </c>
      <c r="O120" s="123"/>
      <c r="P120" s="123">
        <v>34.06</v>
      </c>
      <c r="Q120" s="21">
        <f t="shared" si="27"/>
        <v>30123.665752330013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284">
        <v>1.2475000000000001</v>
      </c>
      <c r="E121" s="147">
        <v>1.5848</v>
      </c>
      <c r="F121" s="390">
        <f t="shared" si="25"/>
        <v>2.8323</v>
      </c>
      <c r="G121" s="422">
        <v>0.9405</v>
      </c>
      <c r="H121" s="239">
        <v>2.2776000000000001</v>
      </c>
      <c r="I121" s="169"/>
      <c r="J121" s="390">
        <f t="shared" si="26"/>
        <v>2.2776000000000001</v>
      </c>
      <c r="K121" s="239">
        <v>0.67579999999999996</v>
      </c>
      <c r="L121" s="53">
        <v>1.0367999999999999</v>
      </c>
      <c r="M121" s="53">
        <v>0.42499999999999999</v>
      </c>
      <c r="N121" s="53">
        <v>2.35E-2</v>
      </c>
      <c r="O121" s="53">
        <v>7.8E-2</v>
      </c>
      <c r="P121" s="53">
        <v>3.1501999999999999</v>
      </c>
      <c r="Q121" s="16">
        <f t="shared" si="27"/>
        <v>11.4397</v>
      </c>
      <c r="R121" s="25"/>
    </row>
    <row r="122" spans="1:18">
      <c r="A122" s="25"/>
      <c r="B122" s="397"/>
      <c r="C122" s="36" t="s">
        <v>13</v>
      </c>
      <c r="D122" s="291">
        <v>2617.0818961821942</v>
      </c>
      <c r="E122" s="148">
        <v>754.45100000000002</v>
      </c>
      <c r="F122" s="391">
        <f t="shared" si="25"/>
        <v>3371.5328961821942</v>
      </c>
      <c r="G122" s="423">
        <v>325.59100000000001</v>
      </c>
      <c r="H122" s="240">
        <v>7042.0739999999996</v>
      </c>
      <c r="I122" s="170"/>
      <c r="J122" s="391">
        <f t="shared" si="26"/>
        <v>7042.0739999999996</v>
      </c>
      <c r="K122" s="240">
        <v>313.22199999999998</v>
      </c>
      <c r="L122" s="123">
        <v>445.661</v>
      </c>
      <c r="M122" s="123">
        <v>161.52699999999999</v>
      </c>
      <c r="N122" s="123">
        <v>4.6100000000000003</v>
      </c>
      <c r="O122" s="123">
        <v>8.19</v>
      </c>
      <c r="P122" s="123">
        <v>20791.53</v>
      </c>
      <c r="Q122" s="21">
        <f t="shared" si="27"/>
        <v>32463.937896182193</v>
      </c>
      <c r="R122" s="25"/>
    </row>
    <row r="123" spans="1:18">
      <c r="A123" s="25"/>
      <c r="B123" s="22" t="s">
        <v>15</v>
      </c>
      <c r="C123" s="34" t="s">
        <v>11</v>
      </c>
      <c r="D123" s="284">
        <v>0.29799999999999999</v>
      </c>
      <c r="E123" s="147"/>
      <c r="F123" s="390">
        <f t="shared" si="25"/>
        <v>0.29799999999999999</v>
      </c>
      <c r="G123" s="422">
        <v>5.78</v>
      </c>
      <c r="H123" s="239">
        <v>1.8208</v>
      </c>
      <c r="I123" s="169"/>
      <c r="J123" s="390">
        <f t="shared" si="26"/>
        <v>1.8208</v>
      </c>
      <c r="K123" s="239"/>
      <c r="L123" s="53">
        <v>1.0149999999999999</v>
      </c>
      <c r="M123" s="53"/>
      <c r="N123" s="53"/>
      <c r="O123" s="53"/>
      <c r="P123" s="53">
        <v>1.4126399999999999</v>
      </c>
      <c r="Q123" s="16">
        <f t="shared" si="27"/>
        <v>10.32644</v>
      </c>
      <c r="R123" s="25"/>
    </row>
    <row r="124" spans="1:18">
      <c r="A124" s="25"/>
      <c r="B124" s="18" t="s">
        <v>86</v>
      </c>
      <c r="C124" s="36" t="s">
        <v>13</v>
      </c>
      <c r="D124" s="285">
        <v>201.50557670232553</v>
      </c>
      <c r="E124" s="148"/>
      <c r="F124" s="391">
        <f t="shared" si="25"/>
        <v>201.50557670232553</v>
      </c>
      <c r="G124" s="423">
        <v>2389.6010000000001</v>
      </c>
      <c r="H124" s="240">
        <v>2238.5839999999998</v>
      </c>
      <c r="I124" s="170"/>
      <c r="J124" s="391">
        <f t="shared" si="26"/>
        <v>2238.5839999999998</v>
      </c>
      <c r="K124" s="240"/>
      <c r="L124" s="123">
        <v>272.84500000000003</v>
      </c>
      <c r="M124" s="123"/>
      <c r="N124" s="123"/>
      <c r="O124" s="123"/>
      <c r="P124" s="123">
        <v>2121.21</v>
      </c>
      <c r="Q124" s="21">
        <f t="shared" si="27"/>
        <v>7223.7455767023257</v>
      </c>
      <c r="R124" s="25"/>
    </row>
    <row r="125" spans="1:18">
      <c r="A125" s="25"/>
      <c r="B125" s="399" t="s">
        <v>19</v>
      </c>
      <c r="C125" s="34" t="s">
        <v>11</v>
      </c>
      <c r="D125" s="72">
        <f t="shared" ref="D125:D126" si="33">D103+D105+D107+D109+D111+D113+D115+D117+D119+D121+D123</f>
        <v>12.5182</v>
      </c>
      <c r="E125" s="15">
        <f t="shared" ref="E125:E126" si="34">+E103+E105+E107+E109+E111+E113+E115+E117+E119+E121+E123</f>
        <v>7.6757999999999988</v>
      </c>
      <c r="F125" s="390">
        <f t="shared" si="25"/>
        <v>20.193999999999999</v>
      </c>
      <c r="G125" s="15">
        <f t="shared" ref="G125:H126" si="35">+G103+G105+G107+G109+G111+G113+G115+G117+G119+G121+G123</f>
        <v>542.46</v>
      </c>
      <c r="H125" s="23">
        <f t="shared" si="35"/>
        <v>137.12119999999999</v>
      </c>
      <c r="I125" s="66"/>
      <c r="J125" s="390">
        <f t="shared" si="26"/>
        <v>137.12119999999999</v>
      </c>
      <c r="K125" s="23">
        <f t="shared" ref="K125:M126" si="36">+K103+K105+K107+K109+K111+K113+K115+K117+K119+K121+K123</f>
        <v>858.38649999999996</v>
      </c>
      <c r="L125" s="53">
        <f t="shared" si="36"/>
        <v>522.96719999999993</v>
      </c>
      <c r="M125" s="53">
        <f>+M103+M105+M107+M109+M111+M113+M115+M117+M119+M121+M123</f>
        <v>13.328200000000001</v>
      </c>
      <c r="N125" s="53">
        <f t="shared" ref="N125:P126" si="37">+N103+N105+N107+N109+N111+N113+N115+N117+N119+N121+N123</f>
        <v>4.9436999999999998</v>
      </c>
      <c r="O125" s="53">
        <f t="shared" si="37"/>
        <v>2.3419999999999996</v>
      </c>
      <c r="P125" s="53">
        <f t="shared" si="37"/>
        <v>8.2538400000000003</v>
      </c>
      <c r="Q125" s="16">
        <f t="shared" si="27"/>
        <v>2109.9966399999998</v>
      </c>
      <c r="R125" s="25"/>
    </row>
    <row r="126" spans="1:18">
      <c r="A126" s="24"/>
      <c r="B126" s="400"/>
      <c r="C126" s="36" t="s">
        <v>13</v>
      </c>
      <c r="D126" s="199">
        <f t="shared" si="33"/>
        <v>9549.0711348173318</v>
      </c>
      <c r="E126" s="20">
        <f t="shared" si="34"/>
        <v>6176.1129999999994</v>
      </c>
      <c r="F126" s="391">
        <f t="shared" si="25"/>
        <v>15725.184134817331</v>
      </c>
      <c r="G126" s="20">
        <f t="shared" si="35"/>
        <v>27262.29</v>
      </c>
      <c r="H126" s="19">
        <f t="shared" si="35"/>
        <v>59908.286000000007</v>
      </c>
      <c r="I126" s="32"/>
      <c r="J126" s="391">
        <f t="shared" si="26"/>
        <v>59908.286000000007</v>
      </c>
      <c r="K126" s="19">
        <f t="shared" si="36"/>
        <v>38523.531000000003</v>
      </c>
      <c r="L126" s="123">
        <f t="shared" si="36"/>
        <v>25906.670000000006</v>
      </c>
      <c r="M126" s="123">
        <f t="shared" si="36"/>
        <v>16974.312999999998</v>
      </c>
      <c r="N126" s="123">
        <f t="shared" si="37"/>
        <v>4273.7959999999994</v>
      </c>
      <c r="O126" s="123">
        <f t="shared" si="37"/>
        <v>978.55799999999999</v>
      </c>
      <c r="P126" s="123">
        <f t="shared" si="37"/>
        <v>26821.391</v>
      </c>
      <c r="Q126" s="21">
        <f t="shared" si="27"/>
        <v>216374.01913481735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281"/>
      <c r="E127" s="147"/>
      <c r="F127" s="390">
        <f t="shared" si="25"/>
        <v>0</v>
      </c>
      <c r="G127" s="422">
        <v>0.01</v>
      </c>
      <c r="H127" s="239"/>
      <c r="I127" s="169"/>
      <c r="J127" s="390">
        <f t="shared" si="26"/>
        <v>0</v>
      </c>
      <c r="K127" s="239"/>
      <c r="L127" s="53">
        <v>5.7000000000000002E-2</v>
      </c>
      <c r="M127" s="53"/>
      <c r="N127" s="53"/>
      <c r="O127" s="53"/>
      <c r="P127" s="53"/>
      <c r="Q127" s="16">
        <f t="shared" si="27"/>
        <v>6.7000000000000004E-2</v>
      </c>
      <c r="R127" s="25"/>
    </row>
    <row r="128" spans="1:18">
      <c r="A128" s="12" t="s">
        <v>0</v>
      </c>
      <c r="B128" s="397"/>
      <c r="C128" s="36" t="s">
        <v>13</v>
      </c>
      <c r="D128" s="280"/>
      <c r="E128" s="148"/>
      <c r="F128" s="391">
        <f t="shared" si="25"/>
        <v>0</v>
      </c>
      <c r="G128" s="423">
        <v>7.14</v>
      </c>
      <c r="H128" s="240"/>
      <c r="I128" s="170"/>
      <c r="J128" s="391">
        <f t="shared" si="26"/>
        <v>0</v>
      </c>
      <c r="K128" s="240"/>
      <c r="L128" s="123">
        <v>23.321000000000002</v>
      </c>
      <c r="M128" s="123"/>
      <c r="N128" s="123"/>
      <c r="O128" s="123"/>
      <c r="P128" s="123"/>
      <c r="Q128" s="21">
        <f t="shared" si="27"/>
        <v>30.461000000000002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281"/>
      <c r="E129" s="147"/>
      <c r="F129" s="390">
        <f t="shared" si="25"/>
        <v>0</v>
      </c>
      <c r="G129" s="422">
        <v>4.7435</v>
      </c>
      <c r="H129" s="239"/>
      <c r="I129" s="169"/>
      <c r="J129" s="390">
        <f t="shared" si="26"/>
        <v>0</v>
      </c>
      <c r="K129" s="239"/>
      <c r="L129" s="53"/>
      <c r="M129" s="53"/>
      <c r="N129" s="53"/>
      <c r="O129" s="53"/>
      <c r="P129" s="53"/>
      <c r="Q129" s="16">
        <f t="shared" si="27"/>
        <v>4.7435</v>
      </c>
      <c r="R129" s="25"/>
    </row>
    <row r="130" spans="1:18">
      <c r="A130" s="17"/>
      <c r="B130" s="397"/>
      <c r="C130" s="36" t="s">
        <v>13</v>
      </c>
      <c r="D130" s="280"/>
      <c r="E130" s="148"/>
      <c r="F130" s="391">
        <f t="shared" si="25"/>
        <v>0</v>
      </c>
      <c r="G130" s="423">
        <v>658.20799999999997</v>
      </c>
      <c r="H130" s="240"/>
      <c r="I130" s="170"/>
      <c r="J130" s="391">
        <f t="shared" si="26"/>
        <v>0</v>
      </c>
      <c r="K130" s="240"/>
      <c r="L130" s="123"/>
      <c r="M130" s="123"/>
      <c r="N130" s="123"/>
      <c r="O130" s="123"/>
      <c r="P130" s="123"/>
      <c r="Q130" s="387">
        <f t="shared" si="27"/>
        <v>658.20799999999997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286">
        <v>3.0000000000000001E-3</v>
      </c>
      <c r="E131" s="153"/>
      <c r="F131" s="392">
        <f t="shared" ref="F131:F139" si="38">SUM(D131:E131)</f>
        <v>3.0000000000000001E-3</v>
      </c>
      <c r="G131" s="452">
        <v>0.10340000000000001</v>
      </c>
      <c r="H131" s="245">
        <v>0.89980000000000004</v>
      </c>
      <c r="I131" s="186"/>
      <c r="J131" s="392">
        <f t="shared" ref="J131:J139" si="39">SUM(H131:I131)</f>
        <v>0.89980000000000004</v>
      </c>
      <c r="K131" s="245"/>
      <c r="L131" s="50">
        <v>60.473500000000001</v>
      </c>
      <c r="M131" s="50"/>
      <c r="N131" s="50"/>
      <c r="O131" s="50"/>
      <c r="P131" s="50"/>
      <c r="Q131" s="16">
        <f t="shared" si="27"/>
        <v>61.479700000000001</v>
      </c>
      <c r="R131" s="25"/>
    </row>
    <row r="132" spans="1:18">
      <c r="A132" s="17"/>
      <c r="B132" s="22" t="s">
        <v>91</v>
      </c>
      <c r="C132" s="34" t="s">
        <v>92</v>
      </c>
      <c r="D132" s="292"/>
      <c r="E132" s="306"/>
      <c r="F132" s="393">
        <f t="shared" si="38"/>
        <v>0</v>
      </c>
      <c r="G132" s="453"/>
      <c r="H132" s="347"/>
      <c r="I132" s="169"/>
      <c r="J132" s="393">
        <f t="shared" si="39"/>
        <v>0</v>
      </c>
      <c r="K132" s="347"/>
      <c r="L132" s="376"/>
      <c r="M132" s="379"/>
      <c r="N132" s="384"/>
      <c r="O132" s="376"/>
      <c r="P132" s="384"/>
      <c r="Q132" s="16">
        <f t="shared" si="27"/>
        <v>0</v>
      </c>
      <c r="R132" s="25"/>
    </row>
    <row r="133" spans="1:18">
      <c r="A133" s="17" t="s">
        <v>18</v>
      </c>
      <c r="B133" s="20"/>
      <c r="C133" s="36" t="s">
        <v>13</v>
      </c>
      <c r="D133" s="293">
        <v>2.8350010791322964</v>
      </c>
      <c r="E133" s="151"/>
      <c r="F133" s="394">
        <f t="shared" si="38"/>
        <v>2.8350010791322964</v>
      </c>
      <c r="G133" s="423">
        <v>99.888000000000005</v>
      </c>
      <c r="H133" s="435">
        <v>588.88</v>
      </c>
      <c r="I133" s="170"/>
      <c r="J133" s="394">
        <f t="shared" si="39"/>
        <v>588.88</v>
      </c>
      <c r="K133" s="240"/>
      <c r="L133" s="199">
        <v>1357.02</v>
      </c>
      <c r="M133" s="123"/>
      <c r="N133" s="123"/>
      <c r="O133" s="123"/>
      <c r="P133" s="123"/>
      <c r="Q133" s="387">
        <f t="shared" si="27"/>
        <v>2048.6230010791323</v>
      </c>
      <c r="R133" s="25"/>
    </row>
    <row r="134" spans="1:18">
      <c r="A134" s="25"/>
      <c r="B134" s="45" t="s">
        <v>0</v>
      </c>
      <c r="C134" s="42" t="s">
        <v>11</v>
      </c>
      <c r="D134" s="53">
        <f>+D127+D129+D131</f>
        <v>3.0000000000000001E-3</v>
      </c>
      <c r="E134" s="15"/>
      <c r="F134" s="392">
        <f t="shared" si="38"/>
        <v>3.0000000000000001E-3</v>
      </c>
      <c r="G134" s="15">
        <f t="shared" ref="G134" si="40">G127+G129+G131</f>
        <v>4.8568999999999996</v>
      </c>
      <c r="H134" s="72">
        <f>+H127+H129+H131</f>
        <v>0.89980000000000004</v>
      </c>
      <c r="I134" s="11"/>
      <c r="J134" s="392">
        <f t="shared" si="39"/>
        <v>0.89980000000000004</v>
      </c>
      <c r="K134" s="339"/>
      <c r="L134" s="50">
        <f t="shared" ref="L134" si="41">+L127+L129+L131</f>
        <v>60.530500000000004</v>
      </c>
      <c r="M134" s="380"/>
      <c r="N134" s="200"/>
      <c r="O134" s="50"/>
      <c r="P134" s="50"/>
      <c r="Q134" s="16">
        <f t="shared" si="27"/>
        <v>66.290199999999999</v>
      </c>
      <c r="R134" s="25"/>
    </row>
    <row r="135" spans="1:18">
      <c r="A135" s="25"/>
      <c r="B135" s="46" t="s">
        <v>19</v>
      </c>
      <c r="C135" s="34" t="s">
        <v>92</v>
      </c>
      <c r="D135" s="53"/>
      <c r="E135" s="15"/>
      <c r="F135" s="393">
        <f t="shared" si="38"/>
        <v>0</v>
      </c>
      <c r="G135" s="15"/>
      <c r="H135" s="72"/>
      <c r="I135" s="66"/>
      <c r="J135" s="393">
        <f t="shared" si="39"/>
        <v>0</v>
      </c>
      <c r="K135" s="23"/>
      <c r="L135" s="376"/>
      <c r="M135" s="381"/>
      <c r="N135" s="381"/>
      <c r="O135" s="376"/>
      <c r="P135" s="376"/>
      <c r="Q135" s="16">
        <f t="shared" si="27"/>
        <v>0</v>
      </c>
      <c r="R135" s="25"/>
    </row>
    <row r="136" spans="1:18">
      <c r="A136" s="24"/>
      <c r="B136" s="20"/>
      <c r="C136" s="36" t="s">
        <v>13</v>
      </c>
      <c r="D136" s="123">
        <f t="shared" ref="D136" si="42">+D128+D130+D133</f>
        <v>2.8350010791322964</v>
      </c>
      <c r="E136" s="204"/>
      <c r="F136" s="394">
        <f t="shared" si="38"/>
        <v>2.8350010791322964</v>
      </c>
      <c r="G136" s="20">
        <f t="shared" ref="G136" si="43">G128+G130+G133</f>
        <v>765.23599999999999</v>
      </c>
      <c r="H136" s="128">
        <f>+H128+H130+H133</f>
        <v>588.88</v>
      </c>
      <c r="I136" s="32"/>
      <c r="J136" s="394">
        <f t="shared" si="39"/>
        <v>588.88</v>
      </c>
      <c r="K136" s="44"/>
      <c r="L136" s="123">
        <f t="shared" ref="L136" si="44">+L128+L130+L133</f>
        <v>1380.3409999999999</v>
      </c>
      <c r="M136" s="202"/>
      <c r="N136" s="202"/>
      <c r="O136" s="123"/>
      <c r="P136" s="123"/>
      <c r="Q136" s="387">
        <f t="shared" si="27"/>
        <v>2737.2920010791322</v>
      </c>
      <c r="R136" s="25"/>
    </row>
    <row r="137" spans="1:18">
      <c r="A137" s="47"/>
      <c r="B137" s="48" t="s">
        <v>0</v>
      </c>
      <c r="C137" s="49" t="s">
        <v>11</v>
      </c>
      <c r="D137" s="294">
        <f>D134+D125+D101</f>
        <v>173.03824</v>
      </c>
      <c r="E137" s="307">
        <f>E134+E125+E101</f>
        <v>918.25620000000004</v>
      </c>
      <c r="F137" s="392">
        <f t="shared" si="38"/>
        <v>1091.2944400000001</v>
      </c>
      <c r="G137" s="454">
        <f t="shared" ref="G137" si="45">G134+G125+G101</f>
        <v>2408.67</v>
      </c>
      <c r="H137" s="471">
        <f>H134+H125+H101</f>
        <v>8388.1911</v>
      </c>
      <c r="I137" s="80"/>
      <c r="J137" s="392">
        <f t="shared" si="39"/>
        <v>8388.1911</v>
      </c>
      <c r="K137" s="363">
        <f t="shared" ref="K137:P137" si="46">K134+K125+K101</f>
        <v>3704.7611000000011</v>
      </c>
      <c r="L137" s="53">
        <f t="shared" si="46"/>
        <v>794.41077999999993</v>
      </c>
      <c r="M137" s="380">
        <f t="shared" si="46"/>
        <v>14.170300000000001</v>
      </c>
      <c r="N137" s="380">
        <f t="shared" si="46"/>
        <v>39.328499999999998</v>
      </c>
      <c r="O137" s="50">
        <f t="shared" si="46"/>
        <v>12.404799999999998</v>
      </c>
      <c r="P137" s="50">
        <f t="shared" si="46"/>
        <v>42.680589999999995</v>
      </c>
      <c r="Q137" s="16">
        <f t="shared" si="27"/>
        <v>16495.911610000003</v>
      </c>
      <c r="R137" s="25"/>
    </row>
    <row r="138" spans="1:18">
      <c r="A138" s="47"/>
      <c r="B138" s="51" t="s">
        <v>93</v>
      </c>
      <c r="C138" s="52" t="s">
        <v>92</v>
      </c>
      <c r="D138" s="295"/>
      <c r="E138" s="154"/>
      <c r="F138" s="393">
        <f t="shared" si="38"/>
        <v>0</v>
      </c>
      <c r="G138" s="455"/>
      <c r="H138" s="472"/>
      <c r="I138" s="187"/>
      <c r="J138" s="393">
        <f t="shared" si="39"/>
        <v>0</v>
      </c>
      <c r="K138" s="246"/>
      <c r="L138" s="53"/>
      <c r="M138" s="201"/>
      <c r="N138" s="201"/>
      <c r="O138" s="376"/>
      <c r="P138" s="376"/>
      <c r="Q138" s="16">
        <f t="shared" ref="Q138:Q139" si="47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226">
        <f t="shared" ref="D139" si="48">D136+D126+D102</f>
        <v>104427.69000000002</v>
      </c>
      <c r="E139" s="155">
        <f>E136+E126+E102</f>
        <v>426567.51899999997</v>
      </c>
      <c r="F139" s="395">
        <f t="shared" si="38"/>
        <v>530995.20900000003</v>
      </c>
      <c r="G139" s="456">
        <f t="shared" ref="G139" si="49">G136+G126+G102</f>
        <v>519389.5290000001</v>
      </c>
      <c r="H139" s="473">
        <f>H136+H126+H102</f>
        <v>1068559.598</v>
      </c>
      <c r="I139" s="81"/>
      <c r="J139" s="395">
        <f t="shared" si="39"/>
        <v>1068559.598</v>
      </c>
      <c r="K139" s="364">
        <f t="shared" ref="K139:P139" si="50">K136+K126+K102</f>
        <v>405134.32200000004</v>
      </c>
      <c r="L139" s="57">
        <f t="shared" si="50"/>
        <v>105554.42800000001</v>
      </c>
      <c r="M139" s="203">
        <f t="shared" si="50"/>
        <v>17251.37</v>
      </c>
      <c r="N139" s="203">
        <f t="shared" si="50"/>
        <v>20197.25</v>
      </c>
      <c r="O139" s="57">
        <f t="shared" si="50"/>
        <v>6425.5479999999998</v>
      </c>
      <c r="P139" s="57">
        <f t="shared" si="50"/>
        <v>47218.748999999996</v>
      </c>
      <c r="Q139" s="29">
        <f t="shared" si="47"/>
        <v>2720726.003</v>
      </c>
      <c r="R139" s="25"/>
    </row>
    <row r="140" spans="1:18">
      <c r="O140" s="70"/>
      <c r="Q140" s="388" t="s">
        <v>94</v>
      </c>
    </row>
    <row r="141" spans="1:18">
      <c r="O141" s="70"/>
    </row>
    <row r="142" spans="1:18">
      <c r="G142" s="343"/>
      <c r="O142" s="70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8" width="20.5" style="198" customWidth="1"/>
    <col min="9" max="10" width="19.625" style="1" customWidth="1"/>
    <col min="11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107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9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34" t="s">
        <v>11</v>
      </c>
      <c r="D4" s="314">
        <v>0.16</v>
      </c>
      <c r="E4" s="115"/>
      <c r="F4" s="271">
        <f>SUM(D4:E4)</f>
        <v>0.16</v>
      </c>
      <c r="G4" s="421">
        <v>236.3236</v>
      </c>
      <c r="H4" s="227">
        <v>5518.9948000000004</v>
      </c>
      <c r="I4" s="169"/>
      <c r="J4" s="271">
        <f>SUM(H4:I4)</f>
        <v>5518.9948000000004</v>
      </c>
      <c r="K4" s="175">
        <v>1201.4925000000001</v>
      </c>
      <c r="L4" s="53">
        <v>0.1071</v>
      </c>
      <c r="M4" s="53"/>
      <c r="N4" s="53"/>
      <c r="O4" s="53"/>
      <c r="P4" s="53"/>
      <c r="Q4" s="16">
        <f>SUM(F4:G4,J4:P4)</f>
        <v>6957.0780000000004</v>
      </c>
      <c r="R4" s="11"/>
    </row>
    <row r="5" spans="1:18">
      <c r="A5" s="17" t="s">
        <v>12</v>
      </c>
      <c r="B5" s="397"/>
      <c r="C5" s="36" t="s">
        <v>13</v>
      </c>
      <c r="D5" s="315">
        <v>52.50000737282906</v>
      </c>
      <c r="E5" s="101"/>
      <c r="F5" s="37">
        <f>SUM(D5:E5)</f>
        <v>52.50000737282906</v>
      </c>
      <c r="G5" s="414">
        <v>15874.682000000001</v>
      </c>
      <c r="H5" s="228">
        <v>303613.16800000001</v>
      </c>
      <c r="I5" s="170"/>
      <c r="J5" s="37">
        <f>SUM(H5:I5)</f>
        <v>303613.16800000001</v>
      </c>
      <c r="K5" s="174">
        <v>59340.697</v>
      </c>
      <c r="L5" s="123">
        <v>21.751000000000001</v>
      </c>
      <c r="M5" s="123"/>
      <c r="N5" s="123"/>
      <c r="O5" s="123"/>
      <c r="P5" s="123"/>
      <c r="Q5" s="21">
        <f>SUM(F5:G5,J5:P5)</f>
        <v>378902.79800737282</v>
      </c>
      <c r="R5" s="11"/>
    </row>
    <row r="6" spans="1:18">
      <c r="A6" s="17" t="s">
        <v>14</v>
      </c>
      <c r="B6" s="22" t="s">
        <v>15</v>
      </c>
      <c r="C6" s="34" t="s">
        <v>11</v>
      </c>
      <c r="D6" s="156"/>
      <c r="E6" s="115">
        <v>0.86140000000000005</v>
      </c>
      <c r="F6" s="35">
        <f t="shared" ref="F6:F67" si="0">SUM(D6:E6)</f>
        <v>0.86140000000000005</v>
      </c>
      <c r="G6" s="413">
        <v>2.1999999999999999E-2</v>
      </c>
      <c r="H6" s="227">
        <v>912.05</v>
      </c>
      <c r="I6" s="169"/>
      <c r="J6" s="35">
        <f t="shared" ref="J6:J67" si="1">SUM(H6:I6)</f>
        <v>912.05</v>
      </c>
      <c r="K6" s="175">
        <v>323.12139999999999</v>
      </c>
      <c r="L6" s="53"/>
      <c r="M6" s="53"/>
      <c r="N6" s="53"/>
      <c r="O6" s="53"/>
      <c r="P6" s="53"/>
      <c r="Q6" s="16">
        <f t="shared" ref="Q6:Q67" si="2">SUM(F6:G6,J6:P6)</f>
        <v>1236.0547999999999</v>
      </c>
      <c r="R6" s="11"/>
    </row>
    <row r="7" spans="1:18">
      <c r="A7" s="17" t="s">
        <v>16</v>
      </c>
      <c r="B7" s="18" t="s">
        <v>17</v>
      </c>
      <c r="C7" s="36" t="s">
        <v>13</v>
      </c>
      <c r="D7" s="157"/>
      <c r="E7" s="159">
        <v>294.47000000000003</v>
      </c>
      <c r="F7" s="37">
        <f t="shared" si="0"/>
        <v>294.47000000000003</v>
      </c>
      <c r="G7" s="414">
        <v>0.34699999999999998</v>
      </c>
      <c r="H7" s="228">
        <v>39013.442000000003</v>
      </c>
      <c r="I7" s="170"/>
      <c r="J7" s="37">
        <f t="shared" si="1"/>
        <v>39013.442000000003</v>
      </c>
      <c r="K7" s="194">
        <v>11509.643</v>
      </c>
      <c r="L7" s="123"/>
      <c r="M7" s="123"/>
      <c r="N7" s="123"/>
      <c r="O7" s="123"/>
      <c r="P7" s="123"/>
      <c r="Q7" s="21">
        <f t="shared" si="2"/>
        <v>50817.902000000002</v>
      </c>
      <c r="R7" s="11"/>
    </row>
    <row r="8" spans="1:18">
      <c r="A8" s="17" t="s">
        <v>18</v>
      </c>
      <c r="B8" s="399" t="s">
        <v>19</v>
      </c>
      <c r="C8" s="34" t="s">
        <v>11</v>
      </c>
      <c r="D8" s="66">
        <f t="shared" ref="D8:D9" si="3">D4+D6</f>
        <v>0.16</v>
      </c>
      <c r="E8" s="23">
        <f t="shared" ref="E8:E9" si="4">+E4+E6</f>
        <v>0.86140000000000005</v>
      </c>
      <c r="F8" s="35">
        <f>SUM(D8:E8)</f>
        <v>1.0214000000000001</v>
      </c>
      <c r="G8" s="53">
        <f t="shared" ref="G8:H9" si="5">+G4+G6</f>
        <v>236.34559999999999</v>
      </c>
      <c r="H8" s="72">
        <f t="shared" si="5"/>
        <v>6431.0448000000006</v>
      </c>
      <c r="I8" s="66"/>
      <c r="J8" s="35">
        <f>SUM(H8:I8)</f>
        <v>6431.0448000000006</v>
      </c>
      <c r="K8" s="73">
        <f t="shared" ref="K8:L9" si="6">+K4+K6</f>
        <v>1524.6139000000001</v>
      </c>
      <c r="L8" s="53">
        <f t="shared" si="6"/>
        <v>0.1071</v>
      </c>
      <c r="M8" s="53"/>
      <c r="N8" s="53"/>
      <c r="O8" s="53"/>
      <c r="P8" s="53"/>
      <c r="Q8" s="16">
        <f t="shared" si="2"/>
        <v>8193.1327999999994</v>
      </c>
      <c r="R8" s="11"/>
    </row>
    <row r="9" spans="1:18">
      <c r="A9" s="24"/>
      <c r="B9" s="400"/>
      <c r="C9" s="36" t="s">
        <v>13</v>
      </c>
      <c r="D9" s="32">
        <f t="shared" si="3"/>
        <v>52.50000737282906</v>
      </c>
      <c r="E9" s="19">
        <f t="shared" si="4"/>
        <v>294.47000000000003</v>
      </c>
      <c r="F9" s="37">
        <f t="shared" si="0"/>
        <v>346.97000737282906</v>
      </c>
      <c r="G9" s="123">
        <f t="shared" si="5"/>
        <v>15875.029</v>
      </c>
      <c r="H9" s="199">
        <f t="shared" si="5"/>
        <v>342626.61</v>
      </c>
      <c r="I9" s="32"/>
      <c r="J9" s="37">
        <f t="shared" si="1"/>
        <v>342626.61</v>
      </c>
      <c r="K9" s="176">
        <f t="shared" si="6"/>
        <v>70850.34</v>
      </c>
      <c r="L9" s="123">
        <f t="shared" si="6"/>
        <v>21.751000000000001</v>
      </c>
      <c r="M9" s="123"/>
      <c r="N9" s="123"/>
      <c r="O9" s="123"/>
      <c r="P9" s="123"/>
      <c r="Q9" s="21">
        <f t="shared" si="2"/>
        <v>429720.70000737283</v>
      </c>
      <c r="R9" s="11"/>
    </row>
    <row r="10" spans="1:18">
      <c r="A10" s="401" t="s">
        <v>20</v>
      </c>
      <c r="B10" s="402"/>
      <c r="C10" s="34" t="s">
        <v>11</v>
      </c>
      <c r="D10" s="156">
        <v>19.177600000000002</v>
      </c>
      <c r="E10" s="115">
        <v>3.6625000000000001</v>
      </c>
      <c r="F10" s="35">
        <f t="shared" si="0"/>
        <v>22.840100000000003</v>
      </c>
      <c r="G10" s="413">
        <v>2113.1001999999999</v>
      </c>
      <c r="H10" s="227">
        <v>769.52</v>
      </c>
      <c r="I10" s="169"/>
      <c r="J10" s="35">
        <f t="shared" si="1"/>
        <v>769.52</v>
      </c>
      <c r="K10" s="175">
        <v>286.08580000000001</v>
      </c>
      <c r="L10" s="53">
        <v>0.12479999999999999</v>
      </c>
      <c r="M10" s="53"/>
      <c r="N10" s="53"/>
      <c r="O10" s="53"/>
      <c r="P10" s="53"/>
      <c r="Q10" s="16">
        <f t="shared" si="2"/>
        <v>3191.6708999999996</v>
      </c>
      <c r="R10" s="11"/>
    </row>
    <row r="11" spans="1:18">
      <c r="A11" s="403"/>
      <c r="B11" s="404"/>
      <c r="C11" s="36" t="s">
        <v>13</v>
      </c>
      <c r="D11" s="309">
        <v>6762.3736996727293</v>
      </c>
      <c r="E11" s="102">
        <v>1860.4469999999999</v>
      </c>
      <c r="F11" s="37">
        <f t="shared" si="0"/>
        <v>8622.8206996727295</v>
      </c>
      <c r="G11" s="414">
        <v>646315.86499999999</v>
      </c>
      <c r="H11" s="228">
        <v>153488.99299999999</v>
      </c>
      <c r="I11" s="170"/>
      <c r="J11" s="37">
        <f t="shared" si="1"/>
        <v>153488.99299999999</v>
      </c>
      <c r="K11" s="174">
        <v>53510.675999999999</v>
      </c>
      <c r="L11" s="123">
        <v>69.650000000000006</v>
      </c>
      <c r="M11" s="123"/>
      <c r="N11" s="123"/>
      <c r="O11" s="123"/>
      <c r="P11" s="123"/>
      <c r="Q11" s="21">
        <f t="shared" si="2"/>
        <v>862008.00469967269</v>
      </c>
      <c r="R11" s="11"/>
    </row>
    <row r="12" spans="1:18">
      <c r="A12" s="25"/>
      <c r="B12" s="396" t="s">
        <v>21</v>
      </c>
      <c r="C12" s="34" t="s">
        <v>11</v>
      </c>
      <c r="D12" s="314">
        <v>6.2817999999999996</v>
      </c>
      <c r="E12" s="160">
        <v>10.200200000000001</v>
      </c>
      <c r="F12" s="35">
        <f t="shared" si="0"/>
        <v>16.481999999999999</v>
      </c>
      <c r="G12" s="413">
        <v>3.6886000000000001</v>
      </c>
      <c r="H12" s="227">
        <v>6.2919999999999998</v>
      </c>
      <c r="I12" s="169"/>
      <c r="J12" s="35">
        <f t="shared" si="1"/>
        <v>6.2919999999999998</v>
      </c>
      <c r="K12" s="175">
        <v>3.4809999999999999</v>
      </c>
      <c r="L12" s="53">
        <v>0.1447</v>
      </c>
      <c r="M12" s="53"/>
      <c r="N12" s="53"/>
      <c r="O12" s="53"/>
      <c r="P12" s="53"/>
      <c r="Q12" s="16">
        <f t="shared" si="2"/>
        <v>30.088300000000004</v>
      </c>
      <c r="R12" s="11"/>
    </row>
    <row r="13" spans="1:18">
      <c r="A13" s="12" t="s">
        <v>0</v>
      </c>
      <c r="B13" s="397"/>
      <c r="C13" s="36" t="s">
        <v>13</v>
      </c>
      <c r="D13" s="309">
        <v>12430.216745635245</v>
      </c>
      <c r="E13" s="102">
        <v>26976.758000000002</v>
      </c>
      <c r="F13" s="37">
        <f t="shared" si="0"/>
        <v>39406.974745635249</v>
      </c>
      <c r="G13" s="414">
        <v>4955.1540000000005</v>
      </c>
      <c r="H13" s="228">
        <v>11564.315000000001</v>
      </c>
      <c r="I13" s="170"/>
      <c r="J13" s="37">
        <f t="shared" si="1"/>
        <v>11564.315000000001</v>
      </c>
      <c r="K13" s="174">
        <v>7253.1940000000004</v>
      </c>
      <c r="L13" s="123">
        <v>392.827</v>
      </c>
      <c r="M13" s="123"/>
      <c r="N13" s="123"/>
      <c r="O13" s="123"/>
      <c r="P13" s="123"/>
      <c r="Q13" s="21">
        <f t="shared" si="2"/>
        <v>63572.464745635254</v>
      </c>
      <c r="R13" s="11"/>
    </row>
    <row r="14" spans="1:18">
      <c r="A14" s="17" t="s">
        <v>22</v>
      </c>
      <c r="B14" s="396" t="s">
        <v>23</v>
      </c>
      <c r="C14" s="34" t="s">
        <v>11</v>
      </c>
      <c r="D14" s="314">
        <v>5.9901999999999997</v>
      </c>
      <c r="E14" s="160">
        <v>7.6924999999999999</v>
      </c>
      <c r="F14" s="35">
        <f t="shared" si="0"/>
        <v>13.682700000000001</v>
      </c>
      <c r="G14" s="413">
        <v>4.0143000000000004</v>
      </c>
      <c r="H14" s="227">
        <v>24.515999999999998</v>
      </c>
      <c r="I14" s="169"/>
      <c r="J14" s="35">
        <f t="shared" si="1"/>
        <v>24.515999999999998</v>
      </c>
      <c r="K14" s="175">
        <v>14.9527</v>
      </c>
      <c r="L14" s="53">
        <v>0.22489999999999999</v>
      </c>
      <c r="M14" s="53"/>
      <c r="N14" s="53"/>
      <c r="O14" s="53"/>
      <c r="P14" s="53">
        <v>1.3299999999999999E-2</v>
      </c>
      <c r="Q14" s="16">
        <f t="shared" si="2"/>
        <v>57.4039</v>
      </c>
      <c r="R14" s="11"/>
    </row>
    <row r="15" spans="1:18">
      <c r="A15" s="17" t="s">
        <v>0</v>
      </c>
      <c r="B15" s="397"/>
      <c r="C15" s="36" t="s">
        <v>13</v>
      </c>
      <c r="D15" s="309">
        <v>2590.8669638479346</v>
      </c>
      <c r="E15" s="102">
        <v>7731.7349999999997</v>
      </c>
      <c r="F15" s="37">
        <f t="shared" si="0"/>
        <v>10322.601963847934</v>
      </c>
      <c r="G15" s="414">
        <v>2964.431</v>
      </c>
      <c r="H15" s="228">
        <v>23927.686000000002</v>
      </c>
      <c r="I15" s="170"/>
      <c r="J15" s="37">
        <f t="shared" si="1"/>
        <v>23927.686000000002</v>
      </c>
      <c r="K15" s="174">
        <v>17367.302</v>
      </c>
      <c r="L15" s="123">
        <v>266.32499999999999</v>
      </c>
      <c r="M15" s="123"/>
      <c r="N15" s="123"/>
      <c r="O15" s="123"/>
      <c r="P15" s="123">
        <v>8.3789999999999996</v>
      </c>
      <c r="Q15" s="21">
        <f t="shared" si="2"/>
        <v>54856.724963847926</v>
      </c>
      <c r="R15" s="11"/>
    </row>
    <row r="16" spans="1:18">
      <c r="A16" s="17" t="s">
        <v>24</v>
      </c>
      <c r="B16" s="396" t="s">
        <v>25</v>
      </c>
      <c r="C16" s="34" t="s">
        <v>11</v>
      </c>
      <c r="D16" s="314">
        <v>21.217400000000001</v>
      </c>
      <c r="E16" s="160">
        <v>22.0122</v>
      </c>
      <c r="F16" s="35">
        <f t="shared" si="0"/>
        <v>43.229600000000005</v>
      </c>
      <c r="G16" s="413">
        <v>308.19569999999999</v>
      </c>
      <c r="H16" s="227">
        <v>16.369</v>
      </c>
      <c r="I16" s="169"/>
      <c r="J16" s="35">
        <f t="shared" si="1"/>
        <v>16.369</v>
      </c>
      <c r="K16" s="175">
        <v>1.776</v>
      </c>
      <c r="L16" s="53">
        <v>0.33975</v>
      </c>
      <c r="M16" s="53"/>
      <c r="N16" s="53"/>
      <c r="O16" s="53"/>
      <c r="P16" s="53"/>
      <c r="Q16" s="16">
        <f t="shared" si="2"/>
        <v>369.91005000000001</v>
      </c>
      <c r="R16" s="11"/>
    </row>
    <row r="17" spans="1:18">
      <c r="A17" s="17"/>
      <c r="B17" s="397"/>
      <c r="C17" s="36" t="s">
        <v>13</v>
      </c>
      <c r="D17" s="309">
        <v>27992.96928118759</v>
      </c>
      <c r="E17" s="102">
        <v>30268.508000000002</v>
      </c>
      <c r="F17" s="37">
        <f t="shared" si="0"/>
        <v>58261.477281187588</v>
      </c>
      <c r="G17" s="414">
        <v>95048.869000000006</v>
      </c>
      <c r="H17" s="228">
        <v>3565.8850000000002</v>
      </c>
      <c r="I17" s="170"/>
      <c r="J17" s="37">
        <f t="shared" si="1"/>
        <v>3565.8850000000002</v>
      </c>
      <c r="K17" s="174">
        <v>611.84299999999996</v>
      </c>
      <c r="L17" s="123">
        <v>520.76800000000003</v>
      </c>
      <c r="M17" s="123"/>
      <c r="N17" s="123"/>
      <c r="O17" s="123"/>
      <c r="P17" s="123"/>
      <c r="Q17" s="21">
        <f t="shared" si="2"/>
        <v>158008.84228118762</v>
      </c>
      <c r="R17" s="11"/>
    </row>
    <row r="18" spans="1:18">
      <c r="A18" s="17" t="s">
        <v>26</v>
      </c>
      <c r="B18" s="22" t="s">
        <v>27</v>
      </c>
      <c r="C18" s="34" t="s">
        <v>11</v>
      </c>
      <c r="D18" s="314">
        <v>6.0027999999999997</v>
      </c>
      <c r="E18" s="160">
        <v>31.3246</v>
      </c>
      <c r="F18" s="35">
        <f t="shared" si="0"/>
        <v>37.327399999999997</v>
      </c>
      <c r="G18" s="413">
        <v>78.871799999999993</v>
      </c>
      <c r="H18" s="227">
        <v>5.2290000000000001</v>
      </c>
      <c r="I18" s="169"/>
      <c r="J18" s="35">
        <f t="shared" si="1"/>
        <v>5.2290000000000001</v>
      </c>
      <c r="K18" s="175"/>
      <c r="L18" s="53">
        <v>5.0750000000000003E-2</v>
      </c>
      <c r="M18" s="53"/>
      <c r="N18" s="53"/>
      <c r="O18" s="53"/>
      <c r="P18" s="53"/>
      <c r="Q18" s="16">
        <f t="shared" si="2"/>
        <v>121.47894999999998</v>
      </c>
      <c r="R18" s="11"/>
    </row>
    <row r="19" spans="1:18">
      <c r="A19" s="17"/>
      <c r="B19" s="18" t="s">
        <v>28</v>
      </c>
      <c r="C19" s="36" t="s">
        <v>13</v>
      </c>
      <c r="D19" s="309">
        <v>3696.9665191828258</v>
      </c>
      <c r="E19" s="102">
        <v>18539.683000000001</v>
      </c>
      <c r="F19" s="37">
        <f t="shared" si="0"/>
        <v>22236.649519182825</v>
      </c>
      <c r="G19" s="414">
        <v>38590.830999999998</v>
      </c>
      <c r="H19" s="228">
        <v>2000.8130000000001</v>
      </c>
      <c r="I19" s="170"/>
      <c r="J19" s="37">
        <f t="shared" si="1"/>
        <v>2000.8130000000001</v>
      </c>
      <c r="K19" s="174"/>
      <c r="L19" s="123">
        <v>74.576999999999998</v>
      </c>
      <c r="M19" s="123"/>
      <c r="N19" s="123"/>
      <c r="O19" s="123"/>
      <c r="P19" s="123"/>
      <c r="Q19" s="21">
        <f t="shared" si="2"/>
        <v>62902.870519182819</v>
      </c>
      <c r="R19" s="11"/>
    </row>
    <row r="20" spans="1:18">
      <c r="A20" s="17" t="s">
        <v>18</v>
      </c>
      <c r="B20" s="396" t="s">
        <v>29</v>
      </c>
      <c r="C20" s="34" t="s">
        <v>11</v>
      </c>
      <c r="D20" s="314">
        <v>790.19259999999997</v>
      </c>
      <c r="E20" s="160">
        <v>165.7526</v>
      </c>
      <c r="F20" s="35">
        <f t="shared" si="0"/>
        <v>955.9452</v>
      </c>
      <c r="G20" s="413">
        <v>3401.7379000000001</v>
      </c>
      <c r="H20" s="227">
        <v>227.46199999999999</v>
      </c>
      <c r="I20" s="169"/>
      <c r="J20" s="35">
        <f t="shared" si="1"/>
        <v>227.46199999999999</v>
      </c>
      <c r="K20" s="175">
        <v>413.64600000000002</v>
      </c>
      <c r="L20" s="53"/>
      <c r="M20" s="53"/>
      <c r="N20" s="53"/>
      <c r="O20" s="53"/>
      <c r="P20" s="53"/>
      <c r="Q20" s="16">
        <f t="shared" si="2"/>
        <v>4998.7910999999995</v>
      </c>
      <c r="R20" s="11"/>
    </row>
    <row r="21" spans="1:18">
      <c r="A21" s="25"/>
      <c r="B21" s="397"/>
      <c r="C21" s="36" t="s">
        <v>13</v>
      </c>
      <c r="D21" s="309">
        <v>173744.8431998257</v>
      </c>
      <c r="E21" s="103">
        <v>35187.620000000003</v>
      </c>
      <c r="F21" s="37">
        <f t="shared" si="0"/>
        <v>208932.4631998257</v>
      </c>
      <c r="G21" s="414">
        <v>602637.42500000005</v>
      </c>
      <c r="H21" s="228">
        <v>40153.508999999998</v>
      </c>
      <c r="I21" s="170"/>
      <c r="J21" s="37">
        <f t="shared" si="1"/>
        <v>40153.508999999998</v>
      </c>
      <c r="K21" s="174">
        <v>76523.724000000002</v>
      </c>
      <c r="L21" s="123"/>
      <c r="M21" s="123"/>
      <c r="N21" s="123"/>
      <c r="O21" s="123"/>
      <c r="P21" s="123"/>
      <c r="Q21" s="21">
        <f t="shared" si="2"/>
        <v>928247.12119982578</v>
      </c>
      <c r="R21" s="11"/>
    </row>
    <row r="22" spans="1:18">
      <c r="A22" s="25"/>
      <c r="B22" s="399" t="s">
        <v>19</v>
      </c>
      <c r="C22" s="34" t="s">
        <v>11</v>
      </c>
      <c r="D22" s="68">
        <f t="shared" ref="D22:D23" si="7">D12+D14+D16+D18+D20</f>
        <v>829.6848</v>
      </c>
      <c r="E22" s="23">
        <f t="shared" ref="E22:E23" si="8">+E12+E14+E16+E18+E20</f>
        <v>236.9821</v>
      </c>
      <c r="F22" s="35">
        <f t="shared" si="0"/>
        <v>1066.6668999999999</v>
      </c>
      <c r="G22" s="53">
        <f t="shared" ref="G22:H23" si="9">+G12+G14+G16+G18+G20</f>
        <v>3796.5083</v>
      </c>
      <c r="H22" s="72">
        <f t="shared" si="9"/>
        <v>279.86799999999999</v>
      </c>
      <c r="I22" s="66"/>
      <c r="J22" s="35">
        <f t="shared" si="1"/>
        <v>279.86799999999999</v>
      </c>
      <c r="K22" s="73">
        <f t="shared" ref="K22:L23" si="10">+K12+K14+K16+K18+K20</f>
        <v>433.85570000000001</v>
      </c>
      <c r="L22" s="53">
        <f t="shared" si="10"/>
        <v>0.76009999999999989</v>
      </c>
      <c r="M22" s="53"/>
      <c r="N22" s="53"/>
      <c r="O22" s="53"/>
      <c r="P22" s="53">
        <f>P12+P14+P16+P18+P20</f>
        <v>1.3299999999999999E-2</v>
      </c>
      <c r="Q22" s="16">
        <f t="shared" si="2"/>
        <v>5577.6723000000002</v>
      </c>
      <c r="R22" s="11"/>
    </row>
    <row r="23" spans="1:18">
      <c r="A23" s="24"/>
      <c r="B23" s="400"/>
      <c r="C23" s="36" t="s">
        <v>13</v>
      </c>
      <c r="D23" s="32">
        <f t="shared" si="7"/>
        <v>220455.86270967929</v>
      </c>
      <c r="E23" s="19">
        <f t="shared" si="8"/>
        <v>118704.304</v>
      </c>
      <c r="F23" s="37">
        <f t="shared" si="0"/>
        <v>339160.1667096793</v>
      </c>
      <c r="G23" s="123">
        <f t="shared" si="9"/>
        <v>744196.71000000008</v>
      </c>
      <c r="H23" s="199">
        <f t="shared" si="9"/>
        <v>81212.208000000013</v>
      </c>
      <c r="I23" s="32"/>
      <c r="J23" s="37">
        <f t="shared" si="1"/>
        <v>81212.208000000013</v>
      </c>
      <c r="K23" s="176">
        <f t="shared" si="10"/>
        <v>101756.06299999999</v>
      </c>
      <c r="L23" s="123">
        <f t="shared" si="10"/>
        <v>1254.4970000000001</v>
      </c>
      <c r="M23" s="123"/>
      <c r="N23" s="123"/>
      <c r="O23" s="123"/>
      <c r="P23" s="123">
        <f>P13+P15+P17+P19+P21</f>
        <v>8.3789999999999996</v>
      </c>
      <c r="Q23" s="21">
        <f t="shared" si="2"/>
        <v>1267588.0237096795</v>
      </c>
      <c r="R23" s="11"/>
    </row>
    <row r="24" spans="1:18">
      <c r="A24" s="12" t="s">
        <v>0</v>
      </c>
      <c r="B24" s="396" t="s">
        <v>30</v>
      </c>
      <c r="C24" s="34" t="s">
        <v>11</v>
      </c>
      <c r="D24" s="156">
        <v>1.0529999999999999</v>
      </c>
      <c r="E24" s="115">
        <v>4.2930000000000001</v>
      </c>
      <c r="F24" s="35">
        <f t="shared" si="0"/>
        <v>5.3460000000000001</v>
      </c>
      <c r="G24" s="413">
        <v>142.417</v>
      </c>
      <c r="H24" s="227"/>
      <c r="I24" s="169"/>
      <c r="J24" s="35">
        <f t="shared" si="1"/>
        <v>0</v>
      </c>
      <c r="K24" s="175">
        <v>7.8E-2</v>
      </c>
      <c r="L24" s="53">
        <v>1.8450000000000001E-2</v>
      </c>
      <c r="M24" s="53"/>
      <c r="N24" s="53"/>
      <c r="O24" s="53"/>
      <c r="P24" s="53"/>
      <c r="Q24" s="16">
        <f t="shared" si="2"/>
        <v>147.85945000000001</v>
      </c>
      <c r="R24" s="11"/>
    </row>
    <row r="25" spans="1:18">
      <c r="A25" s="17" t="s">
        <v>31</v>
      </c>
      <c r="B25" s="397"/>
      <c r="C25" s="36" t="s">
        <v>13</v>
      </c>
      <c r="D25" s="309">
        <v>780.92710966935772</v>
      </c>
      <c r="E25" s="102">
        <v>3092.8829999999998</v>
      </c>
      <c r="F25" s="37">
        <f t="shared" si="0"/>
        <v>3873.8101096693576</v>
      </c>
      <c r="G25" s="414">
        <v>128950.13400000001</v>
      </c>
      <c r="H25" s="228"/>
      <c r="I25" s="170"/>
      <c r="J25" s="37">
        <f t="shared" si="1"/>
        <v>0</v>
      </c>
      <c r="K25" s="174">
        <v>53.645000000000003</v>
      </c>
      <c r="L25" s="123">
        <v>28.759</v>
      </c>
      <c r="M25" s="123"/>
      <c r="N25" s="123"/>
      <c r="O25" s="123"/>
      <c r="P25" s="123"/>
      <c r="Q25" s="21">
        <f t="shared" si="2"/>
        <v>132906.34810966934</v>
      </c>
      <c r="R25" s="11"/>
    </row>
    <row r="26" spans="1:18">
      <c r="A26" s="17" t="s">
        <v>32</v>
      </c>
      <c r="B26" s="22" t="s">
        <v>15</v>
      </c>
      <c r="C26" s="34" t="s">
        <v>11</v>
      </c>
      <c r="D26" s="314">
        <v>7.97</v>
      </c>
      <c r="E26" s="160">
        <v>23.446999999999999</v>
      </c>
      <c r="F26" s="35">
        <f t="shared" si="0"/>
        <v>31.416999999999998</v>
      </c>
      <c r="G26" s="413">
        <v>58.821399999999997</v>
      </c>
      <c r="H26" s="227">
        <v>0.14499999999999999</v>
      </c>
      <c r="I26" s="169"/>
      <c r="J26" s="35">
        <f t="shared" si="1"/>
        <v>0.14499999999999999</v>
      </c>
      <c r="K26" s="175"/>
      <c r="L26" s="53"/>
      <c r="M26" s="53"/>
      <c r="N26" s="53"/>
      <c r="O26" s="53"/>
      <c r="P26" s="53"/>
      <c r="Q26" s="16">
        <f t="shared" si="2"/>
        <v>90.383399999999995</v>
      </c>
      <c r="R26" s="11"/>
    </row>
    <row r="27" spans="1:18">
      <c r="A27" s="17" t="s">
        <v>33</v>
      </c>
      <c r="B27" s="18" t="s">
        <v>34</v>
      </c>
      <c r="C27" s="36" t="s">
        <v>13</v>
      </c>
      <c r="D27" s="316">
        <v>1962.502775603723</v>
      </c>
      <c r="E27" s="334">
        <v>5366.1</v>
      </c>
      <c r="F27" s="37">
        <f t="shared" si="0"/>
        <v>7328.6027756037238</v>
      </c>
      <c r="G27" s="414">
        <v>13436.083000000001</v>
      </c>
      <c r="H27" s="228">
        <v>18.375</v>
      </c>
      <c r="I27" s="170"/>
      <c r="J27" s="37">
        <f t="shared" si="1"/>
        <v>18.375</v>
      </c>
      <c r="K27" s="174"/>
      <c r="L27" s="123"/>
      <c r="M27" s="123"/>
      <c r="N27" s="123"/>
      <c r="O27" s="123"/>
      <c r="P27" s="123"/>
      <c r="Q27" s="21">
        <f t="shared" si="2"/>
        <v>20783.060775603724</v>
      </c>
      <c r="R27" s="11"/>
    </row>
    <row r="28" spans="1:18">
      <c r="A28" s="17" t="s">
        <v>18</v>
      </c>
      <c r="B28" s="399" t="s">
        <v>19</v>
      </c>
      <c r="C28" s="34" t="s">
        <v>11</v>
      </c>
      <c r="D28" s="66">
        <f t="shared" ref="D28:D29" si="11">D24+D26</f>
        <v>9.0229999999999997</v>
      </c>
      <c r="E28" s="23">
        <v>27.74</v>
      </c>
      <c r="F28" s="35">
        <f t="shared" si="0"/>
        <v>36.762999999999998</v>
      </c>
      <c r="G28" s="53">
        <v>201.23840000000001</v>
      </c>
      <c r="H28" s="72">
        <v>0.14499999999999999</v>
      </c>
      <c r="I28" s="66"/>
      <c r="J28" s="35">
        <f t="shared" si="1"/>
        <v>0.14499999999999999</v>
      </c>
      <c r="K28" s="66">
        <f t="shared" ref="K28:L29" si="12">+K24+K26</f>
        <v>7.8E-2</v>
      </c>
      <c r="L28" s="53">
        <f t="shared" si="12"/>
        <v>1.8450000000000001E-2</v>
      </c>
      <c r="M28" s="124"/>
      <c r="N28" s="53"/>
      <c r="O28" s="53"/>
      <c r="P28" s="53"/>
      <c r="Q28" s="16">
        <f t="shared" si="2"/>
        <v>238.24285000000003</v>
      </c>
      <c r="R28" s="11"/>
    </row>
    <row r="29" spans="1:18">
      <c r="A29" s="24"/>
      <c r="B29" s="400"/>
      <c r="C29" s="36" t="s">
        <v>13</v>
      </c>
      <c r="D29" s="32">
        <f t="shared" si="11"/>
        <v>2743.4298852730808</v>
      </c>
      <c r="E29" s="19">
        <v>8458.9830000000002</v>
      </c>
      <c r="F29" s="37">
        <f t="shared" si="0"/>
        <v>11202.412885273081</v>
      </c>
      <c r="G29" s="123">
        <v>142386.217</v>
      </c>
      <c r="H29" s="199">
        <v>18.375</v>
      </c>
      <c r="I29" s="32"/>
      <c r="J29" s="37">
        <f t="shared" si="1"/>
        <v>18.375</v>
      </c>
      <c r="K29" s="32">
        <f t="shared" si="12"/>
        <v>53.645000000000003</v>
      </c>
      <c r="L29" s="123">
        <f t="shared" si="12"/>
        <v>28.759</v>
      </c>
      <c r="M29" s="199"/>
      <c r="N29" s="123"/>
      <c r="O29" s="123"/>
      <c r="P29" s="123"/>
      <c r="Q29" s="21">
        <f t="shared" si="2"/>
        <v>153689.40888527306</v>
      </c>
      <c r="R29" s="11"/>
    </row>
    <row r="30" spans="1:18">
      <c r="A30" s="12" t="s">
        <v>0</v>
      </c>
      <c r="B30" s="396" t="s">
        <v>35</v>
      </c>
      <c r="C30" s="34" t="s">
        <v>11</v>
      </c>
      <c r="D30" s="156"/>
      <c r="E30" s="115">
        <v>1.66E-2</v>
      </c>
      <c r="F30" s="35">
        <f t="shared" si="0"/>
        <v>1.66E-2</v>
      </c>
      <c r="G30" s="413">
        <v>16.0718</v>
      </c>
      <c r="H30" s="227">
        <v>125.8818</v>
      </c>
      <c r="I30" s="169"/>
      <c r="J30" s="35">
        <f t="shared" si="1"/>
        <v>125.8818</v>
      </c>
      <c r="K30" s="175">
        <v>271.3553</v>
      </c>
      <c r="L30" s="53">
        <v>0.69879999999999998</v>
      </c>
      <c r="M30" s="53"/>
      <c r="N30" s="53"/>
      <c r="O30" s="53"/>
      <c r="P30" s="53"/>
      <c r="Q30" s="16">
        <f t="shared" si="2"/>
        <v>414.02430000000004</v>
      </c>
      <c r="R30" s="11"/>
    </row>
    <row r="31" spans="1:18">
      <c r="A31" s="17" t="s">
        <v>36</v>
      </c>
      <c r="B31" s="397"/>
      <c r="C31" s="36" t="s">
        <v>13</v>
      </c>
      <c r="D31" s="309"/>
      <c r="E31" s="102">
        <v>1.6379999999999999</v>
      </c>
      <c r="F31" s="37">
        <f t="shared" si="0"/>
        <v>1.6379999999999999</v>
      </c>
      <c r="G31" s="414">
        <v>311.45999999999998</v>
      </c>
      <c r="H31" s="228">
        <v>8578.8240000000005</v>
      </c>
      <c r="I31" s="170"/>
      <c r="J31" s="37">
        <f t="shared" si="1"/>
        <v>8578.8240000000005</v>
      </c>
      <c r="K31" s="174">
        <v>14763.688</v>
      </c>
      <c r="L31" s="123">
        <v>85.63</v>
      </c>
      <c r="M31" s="123"/>
      <c r="N31" s="123"/>
      <c r="O31" s="123"/>
      <c r="P31" s="123"/>
      <c r="Q31" s="21">
        <f t="shared" si="2"/>
        <v>23741.24</v>
      </c>
      <c r="R31" s="11"/>
    </row>
    <row r="32" spans="1:18">
      <c r="A32" s="17" t="s">
        <v>0</v>
      </c>
      <c r="B32" s="396" t="s">
        <v>37</v>
      </c>
      <c r="C32" s="34" t="s">
        <v>11</v>
      </c>
      <c r="D32" s="314"/>
      <c r="E32" s="160">
        <v>4.24E-2</v>
      </c>
      <c r="F32" s="35">
        <f t="shared" si="0"/>
        <v>4.24E-2</v>
      </c>
      <c r="G32" s="413"/>
      <c r="H32" s="227">
        <v>191.20500000000001</v>
      </c>
      <c r="I32" s="169"/>
      <c r="J32" s="35">
        <f t="shared" si="1"/>
        <v>191.20500000000001</v>
      </c>
      <c r="K32" s="175">
        <v>55.162999999999997</v>
      </c>
      <c r="L32" s="53">
        <v>0.01</v>
      </c>
      <c r="M32" s="53"/>
      <c r="N32" s="53"/>
      <c r="O32" s="53"/>
      <c r="P32" s="53"/>
      <c r="Q32" s="16">
        <f t="shared" si="2"/>
        <v>246.42039999999997</v>
      </c>
      <c r="R32" s="11"/>
    </row>
    <row r="33" spans="1:18">
      <c r="A33" s="17" t="s">
        <v>38</v>
      </c>
      <c r="B33" s="397"/>
      <c r="C33" s="36" t="s">
        <v>13</v>
      </c>
      <c r="D33" s="157"/>
      <c r="E33" s="159">
        <v>1.4830000000000001</v>
      </c>
      <c r="F33" s="37">
        <f t="shared" si="0"/>
        <v>1.4830000000000001</v>
      </c>
      <c r="G33" s="414"/>
      <c r="H33" s="228">
        <v>8289.0550000000003</v>
      </c>
      <c r="I33" s="170"/>
      <c r="J33" s="37">
        <f t="shared" si="1"/>
        <v>8289.0550000000003</v>
      </c>
      <c r="K33" s="174">
        <v>2361.058</v>
      </c>
      <c r="L33" s="123">
        <v>0.84</v>
      </c>
      <c r="M33" s="123"/>
      <c r="N33" s="123"/>
      <c r="O33" s="123"/>
      <c r="P33" s="123"/>
      <c r="Q33" s="21">
        <f t="shared" si="2"/>
        <v>10652.436000000002</v>
      </c>
      <c r="R33" s="11"/>
    </row>
    <row r="34" spans="1:18">
      <c r="A34" s="17"/>
      <c r="B34" s="22" t="s">
        <v>15</v>
      </c>
      <c r="C34" s="34" t="s">
        <v>11</v>
      </c>
      <c r="D34" s="156"/>
      <c r="E34" s="115"/>
      <c r="F34" s="35">
        <f t="shared" si="0"/>
        <v>0</v>
      </c>
      <c r="G34" s="413"/>
      <c r="H34" s="227">
        <v>2276.5340000000001</v>
      </c>
      <c r="I34" s="169"/>
      <c r="J34" s="35">
        <f t="shared" si="1"/>
        <v>2276.5340000000001</v>
      </c>
      <c r="K34" s="175">
        <v>11.416</v>
      </c>
      <c r="L34" s="53"/>
      <c r="M34" s="53"/>
      <c r="N34" s="53">
        <v>0.2152</v>
      </c>
      <c r="O34" s="53"/>
      <c r="P34" s="53"/>
      <c r="Q34" s="16">
        <f t="shared" si="2"/>
        <v>2288.1652000000004</v>
      </c>
      <c r="R34" s="11"/>
    </row>
    <row r="35" spans="1:18">
      <c r="A35" s="17" t="s">
        <v>18</v>
      </c>
      <c r="B35" s="18" t="s">
        <v>39</v>
      </c>
      <c r="C35" s="36" t="s">
        <v>13</v>
      </c>
      <c r="D35" s="157"/>
      <c r="E35" s="159"/>
      <c r="F35" s="37">
        <f t="shared" si="0"/>
        <v>0</v>
      </c>
      <c r="G35" s="414"/>
      <c r="H35" s="228">
        <v>128818.469</v>
      </c>
      <c r="I35" s="170"/>
      <c r="J35" s="37">
        <f t="shared" si="1"/>
        <v>128818.469</v>
      </c>
      <c r="K35" s="174">
        <v>418.71699999999998</v>
      </c>
      <c r="L35" s="123"/>
      <c r="M35" s="123"/>
      <c r="N35" s="123">
        <v>11.159000000000001</v>
      </c>
      <c r="O35" s="123"/>
      <c r="P35" s="123"/>
      <c r="Q35" s="21">
        <f t="shared" si="2"/>
        <v>129248.345</v>
      </c>
      <c r="R35" s="11"/>
    </row>
    <row r="36" spans="1:18">
      <c r="A36" s="25"/>
      <c r="B36" s="399" t="s">
        <v>19</v>
      </c>
      <c r="C36" s="34" t="s">
        <v>11</v>
      </c>
      <c r="D36" s="66"/>
      <c r="E36" s="23">
        <f t="shared" ref="E36:E37" si="13">+E30+E32+E34</f>
        <v>5.8999999999999997E-2</v>
      </c>
      <c r="F36" s="35">
        <f t="shared" si="0"/>
        <v>5.8999999999999997E-2</v>
      </c>
      <c r="G36" s="53">
        <f t="shared" ref="G36:H37" si="14">+G30+G32+G34</f>
        <v>16.0718</v>
      </c>
      <c r="H36" s="72">
        <f t="shared" si="14"/>
        <v>2593.6208000000001</v>
      </c>
      <c r="I36" s="66"/>
      <c r="J36" s="35">
        <f t="shared" si="1"/>
        <v>2593.6208000000001</v>
      </c>
      <c r="K36" s="73">
        <f t="shared" ref="K36:L37" si="15">+K30+K32+K34</f>
        <v>337.93430000000001</v>
      </c>
      <c r="L36" s="53">
        <f t="shared" si="15"/>
        <v>0.70879999999999999</v>
      </c>
      <c r="M36" s="53"/>
      <c r="N36" s="53">
        <f t="shared" ref="N36:N37" si="16">+N30+N32+N34</f>
        <v>0.2152</v>
      </c>
      <c r="O36" s="53"/>
      <c r="P36" s="53"/>
      <c r="Q36" s="16">
        <f t="shared" si="2"/>
        <v>2948.6098999999999</v>
      </c>
      <c r="R36" s="11"/>
    </row>
    <row r="37" spans="1:18">
      <c r="A37" s="24"/>
      <c r="B37" s="400"/>
      <c r="C37" s="36" t="s">
        <v>13</v>
      </c>
      <c r="D37" s="32"/>
      <c r="E37" s="19">
        <f t="shared" si="13"/>
        <v>3.121</v>
      </c>
      <c r="F37" s="37">
        <f t="shared" si="0"/>
        <v>3.121</v>
      </c>
      <c r="G37" s="123">
        <f t="shared" si="14"/>
        <v>311.45999999999998</v>
      </c>
      <c r="H37" s="199">
        <f t="shared" si="14"/>
        <v>145686.348</v>
      </c>
      <c r="I37" s="32"/>
      <c r="J37" s="37">
        <f t="shared" si="1"/>
        <v>145686.348</v>
      </c>
      <c r="K37" s="176">
        <f t="shared" si="15"/>
        <v>17543.463</v>
      </c>
      <c r="L37" s="123">
        <f t="shared" si="15"/>
        <v>86.47</v>
      </c>
      <c r="M37" s="123"/>
      <c r="N37" s="123">
        <f t="shared" si="16"/>
        <v>11.159000000000001</v>
      </c>
      <c r="O37" s="123"/>
      <c r="P37" s="123"/>
      <c r="Q37" s="21">
        <f t="shared" si="2"/>
        <v>163642.02100000001</v>
      </c>
      <c r="R37" s="11"/>
    </row>
    <row r="38" spans="1:18">
      <c r="A38" s="401" t="s">
        <v>40</v>
      </c>
      <c r="B38" s="402"/>
      <c r="C38" s="34" t="s">
        <v>11</v>
      </c>
      <c r="D38" s="156">
        <v>8.8300000000000003E-2</v>
      </c>
      <c r="E38" s="115">
        <v>0.25159999999999999</v>
      </c>
      <c r="F38" s="35">
        <f t="shared" si="0"/>
        <v>0.33989999999999998</v>
      </c>
      <c r="G38" s="413">
        <v>1.5E-3</v>
      </c>
      <c r="H38" s="227">
        <v>296.0206</v>
      </c>
      <c r="I38" s="169"/>
      <c r="J38" s="35">
        <f t="shared" si="1"/>
        <v>296.0206</v>
      </c>
      <c r="K38" s="175">
        <v>6.0297000000000001</v>
      </c>
      <c r="L38" s="53">
        <v>1.2999999999999999E-3</v>
      </c>
      <c r="M38" s="53"/>
      <c r="N38" s="53">
        <v>0.1802</v>
      </c>
      <c r="O38" s="53"/>
      <c r="P38" s="53"/>
      <c r="Q38" s="16">
        <f t="shared" si="2"/>
        <v>302.57320000000004</v>
      </c>
      <c r="R38" s="11"/>
    </row>
    <row r="39" spans="1:18">
      <c r="A39" s="403"/>
      <c r="B39" s="404"/>
      <c r="C39" s="36" t="s">
        <v>13</v>
      </c>
      <c r="D39" s="157">
        <v>35.931005045964206</v>
      </c>
      <c r="E39" s="159">
        <v>155.916</v>
      </c>
      <c r="F39" s="37">
        <f t="shared" si="0"/>
        <v>191.84700504596421</v>
      </c>
      <c r="G39" s="414">
        <v>2.46</v>
      </c>
      <c r="H39" s="228">
        <v>74063.441999999995</v>
      </c>
      <c r="I39" s="170"/>
      <c r="J39" s="37">
        <f t="shared" si="1"/>
        <v>74063.441999999995</v>
      </c>
      <c r="K39" s="174">
        <v>1680.8820000000001</v>
      </c>
      <c r="L39" s="123">
        <v>0.68300000000000005</v>
      </c>
      <c r="M39" s="123"/>
      <c r="N39" s="123">
        <v>26.326000000000001</v>
      </c>
      <c r="O39" s="123"/>
      <c r="P39" s="123"/>
      <c r="Q39" s="21">
        <f t="shared" si="2"/>
        <v>75965.640005045963</v>
      </c>
      <c r="R39" s="11"/>
    </row>
    <row r="40" spans="1:18">
      <c r="A40" s="401" t="s">
        <v>41</v>
      </c>
      <c r="B40" s="402"/>
      <c r="C40" s="34" t="s">
        <v>11</v>
      </c>
      <c r="D40" s="156">
        <v>0.1593</v>
      </c>
      <c r="E40" s="115">
        <v>0.88090000000000002</v>
      </c>
      <c r="F40" s="35">
        <f t="shared" si="0"/>
        <v>1.0402</v>
      </c>
      <c r="G40" s="413">
        <v>9.3590999999999998</v>
      </c>
      <c r="H40" s="227">
        <v>40.422199999999997</v>
      </c>
      <c r="I40" s="169"/>
      <c r="J40" s="35">
        <f t="shared" si="1"/>
        <v>40.422199999999997</v>
      </c>
      <c r="K40" s="175">
        <v>88.871899999999997</v>
      </c>
      <c r="L40" s="53">
        <v>0.60719999999999996</v>
      </c>
      <c r="M40" s="53"/>
      <c r="N40" s="53">
        <v>2.9079999999999999</v>
      </c>
      <c r="O40" s="53"/>
      <c r="P40" s="53">
        <v>0.12859999999999999</v>
      </c>
      <c r="Q40" s="16">
        <f t="shared" si="2"/>
        <v>143.3372</v>
      </c>
      <c r="R40" s="11"/>
    </row>
    <row r="41" spans="1:18">
      <c r="A41" s="403"/>
      <c r="B41" s="404"/>
      <c r="C41" s="36" t="s">
        <v>13</v>
      </c>
      <c r="D41" s="309">
        <v>21.80220306178845</v>
      </c>
      <c r="E41" s="102">
        <v>88.212000000000003</v>
      </c>
      <c r="F41" s="37">
        <f t="shared" si="0"/>
        <v>110.01420306178845</v>
      </c>
      <c r="G41" s="414">
        <v>3189.4369999999999</v>
      </c>
      <c r="H41" s="228">
        <v>9914.3680000000004</v>
      </c>
      <c r="I41" s="170"/>
      <c r="J41" s="37">
        <f t="shared" si="1"/>
        <v>9914.3680000000004</v>
      </c>
      <c r="K41" s="174">
        <v>18307.946</v>
      </c>
      <c r="L41" s="123">
        <v>125.748</v>
      </c>
      <c r="M41" s="123"/>
      <c r="N41" s="123">
        <v>420.04199999999997</v>
      </c>
      <c r="O41" s="123"/>
      <c r="P41" s="123">
        <v>17.37</v>
      </c>
      <c r="Q41" s="21">
        <f t="shared" si="2"/>
        <v>32084.92520306179</v>
      </c>
      <c r="R41" s="11"/>
    </row>
    <row r="42" spans="1:18">
      <c r="A42" s="401" t="s">
        <v>42</v>
      </c>
      <c r="B42" s="402"/>
      <c r="C42" s="34" t="s">
        <v>11</v>
      </c>
      <c r="D42" s="314"/>
      <c r="E42" s="160"/>
      <c r="F42" s="35">
        <f t="shared" si="0"/>
        <v>0</v>
      </c>
      <c r="G42" s="413"/>
      <c r="H42" s="227"/>
      <c r="I42" s="169"/>
      <c r="J42" s="35">
        <f t="shared" si="1"/>
        <v>0</v>
      </c>
      <c r="K42" s="175"/>
      <c r="L42" s="53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36" t="s">
        <v>13</v>
      </c>
      <c r="D43" s="157"/>
      <c r="E43" s="159"/>
      <c r="F43" s="37">
        <f t="shared" si="0"/>
        <v>0</v>
      </c>
      <c r="G43" s="414"/>
      <c r="H43" s="228"/>
      <c r="I43" s="170"/>
      <c r="J43" s="37">
        <f t="shared" si="1"/>
        <v>0</v>
      </c>
      <c r="K43" s="174"/>
      <c r="L43" s="123"/>
      <c r="M43" s="123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34" t="s">
        <v>11</v>
      </c>
      <c r="D44" s="156"/>
      <c r="E44" s="115"/>
      <c r="F44" s="35">
        <f t="shared" si="0"/>
        <v>0</v>
      </c>
      <c r="G44" s="413">
        <v>0</v>
      </c>
      <c r="H44" s="227">
        <v>1.4999999999999999E-2</v>
      </c>
      <c r="I44" s="169"/>
      <c r="J44" s="35">
        <f t="shared" si="1"/>
        <v>1.4999999999999999E-2</v>
      </c>
      <c r="K44" s="175">
        <v>2E-3</v>
      </c>
      <c r="L44" s="53"/>
      <c r="M44" s="53"/>
      <c r="N44" s="53"/>
      <c r="O44" s="53"/>
      <c r="P44" s="53"/>
      <c r="Q44" s="16">
        <f t="shared" si="2"/>
        <v>1.7000000000000001E-2</v>
      </c>
      <c r="R44" s="11"/>
    </row>
    <row r="45" spans="1:18">
      <c r="A45" s="403"/>
      <c r="B45" s="404"/>
      <c r="C45" s="36" t="s">
        <v>13</v>
      </c>
      <c r="D45" s="309"/>
      <c r="E45" s="102"/>
      <c r="F45" s="37">
        <f t="shared" si="0"/>
        <v>0</v>
      </c>
      <c r="G45" s="414">
        <v>0.21</v>
      </c>
      <c r="H45" s="228">
        <v>10.983000000000001</v>
      </c>
      <c r="I45" s="170"/>
      <c r="J45" s="37">
        <f t="shared" si="1"/>
        <v>10.983000000000001</v>
      </c>
      <c r="K45" s="174">
        <v>1.365</v>
      </c>
      <c r="L45" s="123"/>
      <c r="M45" s="123"/>
      <c r="N45" s="123"/>
      <c r="O45" s="123"/>
      <c r="P45" s="123"/>
      <c r="Q45" s="21">
        <f t="shared" si="2"/>
        <v>12.558000000000002</v>
      </c>
      <c r="R45" s="11"/>
    </row>
    <row r="46" spans="1:18">
      <c r="A46" s="401" t="s">
        <v>44</v>
      </c>
      <c r="B46" s="402"/>
      <c r="C46" s="34" t="s">
        <v>11</v>
      </c>
      <c r="D46" s="314"/>
      <c r="E46" s="160"/>
      <c r="F46" s="35">
        <f t="shared" si="0"/>
        <v>0</v>
      </c>
      <c r="G46" s="413">
        <v>0</v>
      </c>
      <c r="H46" s="227">
        <v>6.0400000000000002E-2</v>
      </c>
      <c r="I46" s="169"/>
      <c r="J46" s="35">
        <f t="shared" si="1"/>
        <v>6.0400000000000002E-2</v>
      </c>
      <c r="K46" s="175">
        <v>6.7000000000000002E-3</v>
      </c>
      <c r="L46" s="53"/>
      <c r="M46" s="53"/>
      <c r="N46" s="53"/>
      <c r="O46" s="53"/>
      <c r="P46" s="53"/>
      <c r="Q46" s="16">
        <f t="shared" si="2"/>
        <v>6.7100000000000007E-2</v>
      </c>
      <c r="R46" s="11"/>
    </row>
    <row r="47" spans="1:18">
      <c r="A47" s="403"/>
      <c r="B47" s="404"/>
      <c r="C47" s="36" t="s">
        <v>13</v>
      </c>
      <c r="D47" s="315"/>
      <c r="E47" s="101"/>
      <c r="F47" s="37">
        <f t="shared" si="0"/>
        <v>0</v>
      </c>
      <c r="G47" s="414">
        <v>1.238</v>
      </c>
      <c r="H47" s="228">
        <v>19.271999999999998</v>
      </c>
      <c r="I47" s="170"/>
      <c r="J47" s="37">
        <f t="shared" si="1"/>
        <v>19.271999999999998</v>
      </c>
      <c r="K47" s="174">
        <v>2.4689999999999999</v>
      </c>
      <c r="L47" s="123"/>
      <c r="M47" s="123"/>
      <c r="N47" s="123"/>
      <c r="O47" s="123"/>
      <c r="P47" s="123"/>
      <c r="Q47" s="21">
        <f t="shared" si="2"/>
        <v>22.978999999999999</v>
      </c>
      <c r="R47" s="11"/>
    </row>
    <row r="48" spans="1:18">
      <c r="A48" s="401" t="s">
        <v>45</v>
      </c>
      <c r="B48" s="402"/>
      <c r="C48" s="34" t="s">
        <v>11</v>
      </c>
      <c r="D48" s="156">
        <v>0.26819999999999999</v>
      </c>
      <c r="E48" s="115">
        <v>6.0796000000000001</v>
      </c>
      <c r="F48" s="35">
        <f t="shared" si="0"/>
        <v>6.3478000000000003</v>
      </c>
      <c r="G48" s="413">
        <v>0.99429999999999996</v>
      </c>
      <c r="H48" s="227">
        <v>387.85879999999997</v>
      </c>
      <c r="I48" s="169"/>
      <c r="J48" s="35">
        <f t="shared" si="1"/>
        <v>387.85879999999997</v>
      </c>
      <c r="K48" s="175">
        <v>52.041899999999998</v>
      </c>
      <c r="L48" s="53">
        <v>0.24679999999999999</v>
      </c>
      <c r="M48" s="53"/>
      <c r="N48" s="53">
        <v>6.4600000000000005E-2</v>
      </c>
      <c r="O48" s="53"/>
      <c r="P48" s="53">
        <v>1E-3</v>
      </c>
      <c r="Q48" s="16">
        <f t="shared" si="2"/>
        <v>447.55519999999996</v>
      </c>
      <c r="R48" s="11"/>
    </row>
    <row r="49" spans="1:18">
      <c r="A49" s="403"/>
      <c r="B49" s="404"/>
      <c r="C49" s="36" t="s">
        <v>13</v>
      </c>
      <c r="D49" s="309">
        <v>19.744202772773551</v>
      </c>
      <c r="E49" s="102">
        <v>287.62700000000001</v>
      </c>
      <c r="F49" s="37">
        <f t="shared" si="0"/>
        <v>307.37120277277359</v>
      </c>
      <c r="G49" s="414">
        <v>220.267</v>
      </c>
      <c r="H49" s="228">
        <v>53027.58</v>
      </c>
      <c r="I49" s="170"/>
      <c r="J49" s="37">
        <f t="shared" si="1"/>
        <v>53027.58</v>
      </c>
      <c r="K49" s="174">
        <v>4090.06</v>
      </c>
      <c r="L49" s="123">
        <v>54.308999999999997</v>
      </c>
      <c r="M49" s="123"/>
      <c r="N49" s="123">
        <v>1.67</v>
      </c>
      <c r="O49" s="123"/>
      <c r="P49" s="123">
        <v>0.52500000000000002</v>
      </c>
      <c r="Q49" s="21">
        <f t="shared" si="2"/>
        <v>57701.782202772774</v>
      </c>
      <c r="R49" s="11"/>
    </row>
    <row r="50" spans="1:18">
      <c r="A50" s="401" t="s">
        <v>46</v>
      </c>
      <c r="B50" s="402"/>
      <c r="C50" s="34" t="s">
        <v>11</v>
      </c>
      <c r="D50" s="314"/>
      <c r="E50" s="160">
        <v>0.17</v>
      </c>
      <c r="F50" s="35">
        <f t="shared" si="0"/>
        <v>0.17</v>
      </c>
      <c r="G50" s="413"/>
      <c r="H50" s="227">
        <v>5.5E-2</v>
      </c>
      <c r="I50" s="169"/>
      <c r="J50" s="35">
        <f t="shared" si="1"/>
        <v>5.5E-2</v>
      </c>
      <c r="K50" s="175">
        <v>60.405000000000001</v>
      </c>
      <c r="L50" s="53"/>
      <c r="M50" s="53"/>
      <c r="N50" s="53"/>
      <c r="O50" s="53"/>
      <c r="P50" s="53"/>
      <c r="Q50" s="16">
        <f t="shared" si="2"/>
        <v>60.63</v>
      </c>
      <c r="R50" s="11"/>
    </row>
    <row r="51" spans="1:18">
      <c r="A51" s="403"/>
      <c r="B51" s="404"/>
      <c r="C51" s="36" t="s">
        <v>13</v>
      </c>
      <c r="D51" s="157"/>
      <c r="E51" s="159">
        <v>134.191</v>
      </c>
      <c r="F51" s="37">
        <f t="shared" si="0"/>
        <v>134.191</v>
      </c>
      <c r="G51" s="414"/>
      <c r="H51" s="228">
        <v>1.155</v>
      </c>
      <c r="I51" s="170"/>
      <c r="J51" s="37">
        <f t="shared" si="1"/>
        <v>1.155</v>
      </c>
      <c r="K51" s="174">
        <v>4667.9589999999998</v>
      </c>
      <c r="L51" s="123"/>
      <c r="M51" s="123"/>
      <c r="N51" s="123"/>
      <c r="O51" s="123"/>
      <c r="P51" s="123"/>
      <c r="Q51" s="21">
        <f t="shared" si="2"/>
        <v>4803.3050000000003</v>
      </c>
      <c r="R51" s="11"/>
    </row>
    <row r="52" spans="1:18">
      <c r="A52" s="401" t="s">
        <v>47</v>
      </c>
      <c r="B52" s="402"/>
      <c r="C52" s="34" t="s">
        <v>11</v>
      </c>
      <c r="D52" s="156">
        <v>0.01</v>
      </c>
      <c r="E52" s="115">
        <v>2.3800000000000002E-2</v>
      </c>
      <c r="F52" s="35">
        <f t="shared" si="0"/>
        <v>3.3800000000000004E-2</v>
      </c>
      <c r="G52" s="413">
        <v>2.629</v>
      </c>
      <c r="H52" s="227">
        <v>1.5196000000000001</v>
      </c>
      <c r="I52" s="169"/>
      <c r="J52" s="35">
        <f t="shared" si="1"/>
        <v>1.5196000000000001</v>
      </c>
      <c r="K52" s="175">
        <v>1287.9967999999999</v>
      </c>
      <c r="L52" s="53">
        <v>318.07479999999998</v>
      </c>
      <c r="M52" s="53"/>
      <c r="N52" s="53">
        <v>5.3800000000000001E-2</v>
      </c>
      <c r="O52" s="53"/>
      <c r="P52" s="53"/>
      <c r="Q52" s="16">
        <f t="shared" si="2"/>
        <v>1610.3077999999998</v>
      </c>
      <c r="R52" s="11"/>
    </row>
    <row r="53" spans="1:18">
      <c r="A53" s="403"/>
      <c r="B53" s="404"/>
      <c r="C53" s="36" t="s">
        <v>13</v>
      </c>
      <c r="D53" s="157">
        <v>8.9250012533809411</v>
      </c>
      <c r="E53" s="159">
        <v>37.249000000000002</v>
      </c>
      <c r="F53" s="37">
        <f t="shared" si="0"/>
        <v>46.174001253380943</v>
      </c>
      <c r="G53" s="414">
        <v>2693.28</v>
      </c>
      <c r="H53" s="228">
        <v>760.35900000000004</v>
      </c>
      <c r="I53" s="170"/>
      <c r="J53" s="37">
        <f t="shared" si="1"/>
        <v>760.35900000000004</v>
      </c>
      <c r="K53" s="174">
        <v>449489.89</v>
      </c>
      <c r="L53" s="123">
        <v>113652.068</v>
      </c>
      <c r="M53" s="123"/>
      <c r="N53" s="123">
        <v>16.376999999999999</v>
      </c>
      <c r="O53" s="123"/>
      <c r="P53" s="123"/>
      <c r="Q53" s="21">
        <f t="shared" si="2"/>
        <v>566658.14800125337</v>
      </c>
      <c r="R53" s="11"/>
    </row>
    <row r="54" spans="1:18">
      <c r="A54" s="12" t="s">
        <v>0</v>
      </c>
      <c r="B54" s="396" t="s">
        <v>48</v>
      </c>
      <c r="C54" s="34" t="s">
        <v>11</v>
      </c>
      <c r="D54" s="156">
        <v>0.4612</v>
      </c>
      <c r="E54" s="115"/>
      <c r="F54" s="35">
        <f t="shared" si="0"/>
        <v>0.4612</v>
      </c>
      <c r="G54" s="413">
        <v>4.0899999999999999E-2</v>
      </c>
      <c r="H54" s="227">
        <v>9.7731999999999992</v>
      </c>
      <c r="I54" s="169"/>
      <c r="J54" s="35">
        <f t="shared" si="1"/>
        <v>9.7731999999999992</v>
      </c>
      <c r="K54" s="175">
        <v>0.96450000000000002</v>
      </c>
      <c r="L54" s="53">
        <v>4.0000000000000001E-3</v>
      </c>
      <c r="M54" s="53"/>
      <c r="N54" s="53">
        <v>0.40379999999999999</v>
      </c>
      <c r="O54" s="53">
        <v>2.8E-3</v>
      </c>
      <c r="P54" s="53">
        <v>0.31830000000000003</v>
      </c>
      <c r="Q54" s="16">
        <f t="shared" si="2"/>
        <v>11.9687</v>
      </c>
      <c r="R54" s="11"/>
    </row>
    <row r="55" spans="1:18">
      <c r="A55" s="17" t="s">
        <v>36</v>
      </c>
      <c r="B55" s="397"/>
      <c r="C55" s="36" t="s">
        <v>13</v>
      </c>
      <c r="D55" s="309">
        <v>428.68356020209836</v>
      </c>
      <c r="E55" s="102"/>
      <c r="F55" s="37">
        <f t="shared" si="0"/>
        <v>428.68356020209836</v>
      </c>
      <c r="G55" s="414">
        <v>114.38800000000001</v>
      </c>
      <c r="H55" s="228">
        <v>6730.0559999999996</v>
      </c>
      <c r="I55" s="170"/>
      <c r="J55" s="37">
        <f t="shared" si="1"/>
        <v>6730.0559999999996</v>
      </c>
      <c r="K55" s="174">
        <v>595.94600000000003</v>
      </c>
      <c r="L55" s="123">
        <v>4.6779999999999999</v>
      </c>
      <c r="M55" s="123"/>
      <c r="N55" s="123">
        <v>244.38900000000001</v>
      </c>
      <c r="O55" s="123">
        <v>2.3740000000000001</v>
      </c>
      <c r="P55" s="123">
        <v>321.23099999999999</v>
      </c>
      <c r="Q55" s="21">
        <f t="shared" si="2"/>
        <v>8441.7455602020982</v>
      </c>
      <c r="R55" s="11"/>
    </row>
    <row r="56" spans="1:18">
      <c r="A56" s="17" t="s">
        <v>12</v>
      </c>
      <c r="B56" s="22" t="s">
        <v>15</v>
      </c>
      <c r="C56" s="34" t="s">
        <v>11</v>
      </c>
      <c r="D56" s="317">
        <v>0.51229999999999998</v>
      </c>
      <c r="E56" s="160">
        <v>7.6600000000000001E-2</v>
      </c>
      <c r="F56" s="35">
        <f t="shared" si="0"/>
        <v>0.58889999999999998</v>
      </c>
      <c r="G56" s="413">
        <v>0.2397</v>
      </c>
      <c r="H56" s="227">
        <v>1.7399999999999999E-2</v>
      </c>
      <c r="I56" s="169"/>
      <c r="J56" s="35">
        <f t="shared" si="1"/>
        <v>1.7399999999999999E-2</v>
      </c>
      <c r="K56" s="175">
        <v>4.2816999999999998</v>
      </c>
      <c r="L56" s="53">
        <v>2.3900000000000001E-2</v>
      </c>
      <c r="M56" s="53"/>
      <c r="N56" s="53">
        <v>3.2000000000000001E-2</v>
      </c>
      <c r="O56" s="53">
        <v>6.9999999999999999E-4</v>
      </c>
      <c r="P56" s="53">
        <v>4.0399999999999998E-2</v>
      </c>
      <c r="Q56" s="16">
        <f t="shared" si="2"/>
        <v>5.2247000000000003</v>
      </c>
      <c r="R56" s="11"/>
    </row>
    <row r="57" spans="1:18">
      <c r="A57" s="17" t="s">
        <v>18</v>
      </c>
      <c r="B57" s="18" t="s">
        <v>49</v>
      </c>
      <c r="C57" s="36" t="s">
        <v>13</v>
      </c>
      <c r="D57" s="318">
        <v>86.961012212354049</v>
      </c>
      <c r="E57" s="103">
        <v>54.454000000000001</v>
      </c>
      <c r="F57" s="37">
        <f t="shared" si="0"/>
        <v>141.41501221235404</v>
      </c>
      <c r="G57" s="414">
        <v>150.63</v>
      </c>
      <c r="H57" s="228">
        <v>39.024999999999999</v>
      </c>
      <c r="I57" s="170"/>
      <c r="J57" s="37">
        <f t="shared" si="1"/>
        <v>39.024999999999999</v>
      </c>
      <c r="K57" s="174">
        <v>522.82600000000002</v>
      </c>
      <c r="L57" s="123">
        <v>17.262</v>
      </c>
      <c r="M57" s="123"/>
      <c r="N57" s="123">
        <v>21.768999999999998</v>
      </c>
      <c r="O57" s="123">
        <v>0.73499999999999999</v>
      </c>
      <c r="P57" s="123">
        <v>19.954999999999998</v>
      </c>
      <c r="Q57" s="21">
        <f t="shared" si="2"/>
        <v>913.61701221235398</v>
      </c>
      <c r="R57" s="11"/>
    </row>
    <row r="58" spans="1:18">
      <c r="A58" s="25"/>
      <c r="B58" s="399" t="s">
        <v>19</v>
      </c>
      <c r="C58" s="34" t="s">
        <v>11</v>
      </c>
      <c r="D58" s="66">
        <f t="shared" ref="D58:D59" si="17">D54+D56</f>
        <v>0.97350000000000003</v>
      </c>
      <c r="E58" s="23">
        <f t="shared" ref="E58:E59" si="18">+E54+E56</f>
        <v>7.6600000000000001E-2</v>
      </c>
      <c r="F58" s="35">
        <f t="shared" si="0"/>
        <v>1.0501</v>
      </c>
      <c r="G58" s="53">
        <f t="shared" ref="G58:H59" si="19">+G54+G56</f>
        <v>0.28060000000000002</v>
      </c>
      <c r="H58" s="72">
        <f t="shared" si="19"/>
        <v>9.7905999999999995</v>
      </c>
      <c r="I58" s="66"/>
      <c r="J58" s="35">
        <f t="shared" si="1"/>
        <v>9.7905999999999995</v>
      </c>
      <c r="K58" s="73">
        <f t="shared" ref="K58:L59" si="20">+K54+K56</f>
        <v>5.2462</v>
      </c>
      <c r="L58" s="53">
        <f t="shared" si="20"/>
        <v>2.7900000000000001E-2</v>
      </c>
      <c r="M58" s="53"/>
      <c r="N58" s="53">
        <f t="shared" ref="N58:N59" si="21">N54+N56</f>
        <v>0.43579999999999997</v>
      </c>
      <c r="O58" s="53">
        <f>+O54+O56</f>
        <v>3.5000000000000001E-3</v>
      </c>
      <c r="P58" s="53">
        <f t="shared" ref="P58:P59" si="22">P54+P56</f>
        <v>0.35870000000000002</v>
      </c>
      <c r="Q58" s="16">
        <f t="shared" si="2"/>
        <v>17.193399999999997</v>
      </c>
      <c r="R58" s="11"/>
    </row>
    <row r="59" spans="1:18">
      <c r="A59" s="24"/>
      <c r="B59" s="400"/>
      <c r="C59" s="36" t="s">
        <v>13</v>
      </c>
      <c r="D59" s="32">
        <f t="shared" si="17"/>
        <v>515.64457241445245</v>
      </c>
      <c r="E59" s="19">
        <f t="shared" si="18"/>
        <v>54.454000000000001</v>
      </c>
      <c r="F59" s="37">
        <f t="shared" si="0"/>
        <v>570.09857241445241</v>
      </c>
      <c r="G59" s="123">
        <f t="shared" si="19"/>
        <v>265.01800000000003</v>
      </c>
      <c r="H59" s="199">
        <f t="shared" si="19"/>
        <v>6769.0809999999992</v>
      </c>
      <c r="I59" s="32"/>
      <c r="J59" s="37">
        <f t="shared" si="1"/>
        <v>6769.0809999999992</v>
      </c>
      <c r="K59" s="176">
        <f t="shared" si="20"/>
        <v>1118.7719999999999</v>
      </c>
      <c r="L59" s="123">
        <f t="shared" si="20"/>
        <v>21.94</v>
      </c>
      <c r="M59" s="123"/>
      <c r="N59" s="123">
        <f t="shared" si="21"/>
        <v>266.15800000000002</v>
      </c>
      <c r="O59" s="123">
        <f t="shared" ref="O59" si="23">+O55+O57</f>
        <v>3.109</v>
      </c>
      <c r="P59" s="123">
        <f t="shared" si="22"/>
        <v>341.18599999999998</v>
      </c>
      <c r="Q59" s="21">
        <f t="shared" si="2"/>
        <v>9355.3625724144513</v>
      </c>
      <c r="R59" s="11"/>
    </row>
    <row r="60" spans="1:18">
      <c r="A60" s="12" t="s">
        <v>0</v>
      </c>
      <c r="B60" s="396" t="s">
        <v>50</v>
      </c>
      <c r="C60" s="34" t="s">
        <v>11</v>
      </c>
      <c r="D60" s="156">
        <v>0.01</v>
      </c>
      <c r="E60" s="115"/>
      <c r="F60" s="35">
        <f t="shared" si="0"/>
        <v>0.01</v>
      </c>
      <c r="G60" s="413">
        <v>5.4999999999999997E-3</v>
      </c>
      <c r="H60" s="227">
        <v>1.5773999999999999</v>
      </c>
      <c r="I60" s="169"/>
      <c r="J60" s="35">
        <f t="shared" si="1"/>
        <v>1.5773999999999999</v>
      </c>
      <c r="K60" s="175"/>
      <c r="L60" s="53"/>
      <c r="M60" s="53"/>
      <c r="N60" s="53"/>
      <c r="O60" s="53"/>
      <c r="P60" s="53"/>
      <c r="Q60" s="16">
        <f t="shared" si="2"/>
        <v>1.5929</v>
      </c>
      <c r="R60" s="11"/>
    </row>
    <row r="61" spans="1:18">
      <c r="A61" s="17" t="s">
        <v>51</v>
      </c>
      <c r="B61" s="397"/>
      <c r="C61" s="36" t="s">
        <v>13</v>
      </c>
      <c r="D61" s="157">
        <v>0.73500010321960685</v>
      </c>
      <c r="E61" s="159"/>
      <c r="F61" s="37">
        <f t="shared" si="0"/>
        <v>0.73500010321960685</v>
      </c>
      <c r="G61" s="414">
        <v>0.49099999999999999</v>
      </c>
      <c r="H61" s="228">
        <v>41.253</v>
      </c>
      <c r="I61" s="170"/>
      <c r="J61" s="37">
        <f t="shared" si="1"/>
        <v>41.253</v>
      </c>
      <c r="K61" s="174"/>
      <c r="L61" s="123"/>
      <c r="M61" s="123"/>
      <c r="N61" s="123"/>
      <c r="O61" s="123"/>
      <c r="P61" s="123"/>
      <c r="Q61" s="21">
        <f t="shared" si="2"/>
        <v>42.479000103219605</v>
      </c>
      <c r="R61" s="11"/>
    </row>
    <row r="62" spans="1:18">
      <c r="A62" s="17" t="s">
        <v>0</v>
      </c>
      <c r="B62" s="22" t="s">
        <v>52</v>
      </c>
      <c r="C62" s="34" t="s">
        <v>11</v>
      </c>
      <c r="D62" s="156">
        <v>0.5</v>
      </c>
      <c r="E62" s="115">
        <v>16.042999999999999</v>
      </c>
      <c r="F62" s="35">
        <f t="shared" si="0"/>
        <v>16.542999999999999</v>
      </c>
      <c r="G62" s="413">
        <v>451.48899999999998</v>
      </c>
      <c r="H62" s="227"/>
      <c r="I62" s="169"/>
      <c r="J62" s="35">
        <f t="shared" si="1"/>
        <v>0</v>
      </c>
      <c r="K62" s="175"/>
      <c r="L62" s="53"/>
      <c r="M62" s="53"/>
      <c r="N62" s="53"/>
      <c r="O62" s="53"/>
      <c r="P62" s="53"/>
      <c r="Q62" s="16">
        <f t="shared" si="2"/>
        <v>468.03199999999998</v>
      </c>
      <c r="R62" s="11"/>
    </row>
    <row r="63" spans="1:18">
      <c r="A63" s="17" t="s">
        <v>53</v>
      </c>
      <c r="B63" s="18" t="s">
        <v>54</v>
      </c>
      <c r="C63" s="36" t="s">
        <v>13</v>
      </c>
      <c r="D63" s="309">
        <v>77.175010838058725</v>
      </c>
      <c r="E63" s="102">
        <v>1300.68</v>
      </c>
      <c r="F63" s="37">
        <f t="shared" si="0"/>
        <v>1377.8550108380589</v>
      </c>
      <c r="G63" s="414">
        <v>51412.421000000002</v>
      </c>
      <c r="H63" s="228"/>
      <c r="I63" s="170"/>
      <c r="J63" s="37">
        <f t="shared" si="1"/>
        <v>0</v>
      </c>
      <c r="K63" s="174"/>
      <c r="L63" s="123"/>
      <c r="M63" s="123"/>
      <c r="N63" s="123"/>
      <c r="O63" s="123"/>
      <c r="P63" s="123"/>
      <c r="Q63" s="21">
        <f t="shared" si="2"/>
        <v>52790.276010838061</v>
      </c>
      <c r="R63" s="11"/>
    </row>
    <row r="64" spans="1:18">
      <c r="A64" s="17" t="s">
        <v>0</v>
      </c>
      <c r="B64" s="396" t="s">
        <v>55</v>
      </c>
      <c r="C64" s="34" t="s">
        <v>11</v>
      </c>
      <c r="D64" s="314"/>
      <c r="E64" s="160"/>
      <c r="F64" s="35">
        <f t="shared" si="0"/>
        <v>0</v>
      </c>
      <c r="G64" s="413">
        <v>859.596</v>
      </c>
      <c r="H64" s="227">
        <v>3.5999999999999997E-2</v>
      </c>
      <c r="I64" s="169"/>
      <c r="J64" s="35">
        <f t="shared" si="1"/>
        <v>3.5999999999999997E-2</v>
      </c>
      <c r="K64" s="175"/>
      <c r="L64" s="53"/>
      <c r="M64" s="53"/>
      <c r="N64" s="53"/>
      <c r="O64" s="53"/>
      <c r="P64" s="53"/>
      <c r="Q64" s="16">
        <f t="shared" si="2"/>
        <v>859.63199999999995</v>
      </c>
      <c r="R64" s="11"/>
    </row>
    <row r="65" spans="1:18">
      <c r="A65" s="17" t="s">
        <v>18</v>
      </c>
      <c r="B65" s="397"/>
      <c r="C65" s="36" t="s">
        <v>13</v>
      </c>
      <c r="D65" s="157"/>
      <c r="E65" s="159"/>
      <c r="F65" s="37">
        <f t="shared" si="0"/>
        <v>0</v>
      </c>
      <c r="G65" s="414">
        <v>53905.116000000002</v>
      </c>
      <c r="H65" s="228">
        <v>10.5</v>
      </c>
      <c r="I65" s="170"/>
      <c r="J65" s="37">
        <f t="shared" si="1"/>
        <v>10.5</v>
      </c>
      <c r="K65" s="174"/>
      <c r="L65" s="123"/>
      <c r="M65" s="123"/>
      <c r="N65" s="123"/>
      <c r="O65" s="123"/>
      <c r="P65" s="123"/>
      <c r="Q65" s="21">
        <f t="shared" si="2"/>
        <v>53915.616000000002</v>
      </c>
      <c r="R65" s="11"/>
    </row>
    <row r="66" spans="1:18">
      <c r="A66" s="25"/>
      <c r="B66" s="22" t="s">
        <v>15</v>
      </c>
      <c r="C66" s="34" t="s">
        <v>11</v>
      </c>
      <c r="D66" s="156"/>
      <c r="E66" s="115">
        <v>0.62150000000000005</v>
      </c>
      <c r="F66" s="35">
        <f t="shared" si="0"/>
        <v>0.62150000000000005</v>
      </c>
      <c r="G66" s="413">
        <v>115.6641</v>
      </c>
      <c r="H66" s="227"/>
      <c r="I66" s="169"/>
      <c r="J66" s="35">
        <f t="shared" si="1"/>
        <v>0</v>
      </c>
      <c r="K66" s="175">
        <v>3.5000000000000003E-2</v>
      </c>
      <c r="L66" s="53"/>
      <c r="M66" s="53"/>
      <c r="N66" s="53"/>
      <c r="O66" s="53"/>
      <c r="P66" s="53"/>
      <c r="Q66" s="16">
        <f t="shared" si="2"/>
        <v>116.3206</v>
      </c>
      <c r="R66" s="11"/>
    </row>
    <row r="67" spans="1:18" ht="19.5" thickBot="1">
      <c r="A67" s="26" t="s">
        <v>0</v>
      </c>
      <c r="B67" s="27" t="s">
        <v>54</v>
      </c>
      <c r="C67" s="247" t="s">
        <v>13</v>
      </c>
      <c r="D67" s="319"/>
      <c r="E67" s="335">
        <v>19.422999999999998</v>
      </c>
      <c r="F67" s="389">
        <f t="shared" si="0"/>
        <v>19.422999999999998</v>
      </c>
      <c r="G67" s="416">
        <v>12707.123</v>
      </c>
      <c r="H67" s="434"/>
      <c r="I67" s="171"/>
      <c r="J67" s="389">
        <f t="shared" si="1"/>
        <v>0</v>
      </c>
      <c r="K67" s="177">
        <v>0.85699999999999998</v>
      </c>
      <c r="L67" s="57"/>
      <c r="M67" s="57"/>
      <c r="N67" s="57"/>
      <c r="O67" s="57"/>
      <c r="P67" s="57"/>
      <c r="Q67" s="29">
        <f t="shared" si="2"/>
        <v>12727.403</v>
      </c>
      <c r="R67" s="11"/>
    </row>
    <row r="68" spans="1:18">
      <c r="D68" s="109"/>
      <c r="E68" s="109"/>
      <c r="F68" s="30"/>
      <c r="G68" s="178"/>
      <c r="H68" s="178"/>
      <c r="I68" s="165"/>
      <c r="J68" s="30"/>
      <c r="K68" s="178"/>
      <c r="Q68" s="1"/>
    </row>
    <row r="69" spans="1:18">
      <c r="D69" s="80"/>
      <c r="E69" s="80"/>
      <c r="F69" s="30"/>
      <c r="G69" s="178"/>
      <c r="H69" s="178"/>
      <c r="I69" s="165"/>
      <c r="J69" s="30"/>
      <c r="K69" s="178"/>
      <c r="Q69" s="1"/>
    </row>
    <row r="70" spans="1:18">
      <c r="D70" s="80"/>
      <c r="E70" s="80"/>
      <c r="F70" s="30"/>
      <c r="G70" s="178"/>
      <c r="H70" s="178"/>
      <c r="I70" s="165"/>
      <c r="J70" s="30"/>
      <c r="K70" s="178"/>
      <c r="Q70" s="1"/>
    </row>
    <row r="71" spans="1:18" ht="19.5" thickBot="1">
      <c r="A71" s="3"/>
      <c r="B71" s="4" t="s">
        <v>107</v>
      </c>
      <c r="C71" s="3"/>
      <c r="D71" s="81"/>
      <c r="E71" s="81"/>
      <c r="F71" s="31"/>
      <c r="G71" s="179"/>
      <c r="H71" s="178"/>
      <c r="I71" s="166"/>
      <c r="J71" s="31"/>
      <c r="K71" s="195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66">
        <f>D60+D62+D64+D66</f>
        <v>0.51</v>
      </c>
      <c r="E73" s="15">
        <f>+E60+E62+E64+E66</f>
        <v>16.6645</v>
      </c>
      <c r="F73" s="390">
        <f t="shared" ref="F73:F130" si="24">SUM(D73:E73)</f>
        <v>17.174500000000002</v>
      </c>
      <c r="G73" s="73">
        <f>+G60+G62+G64+G66</f>
        <v>1426.7546</v>
      </c>
      <c r="H73" s="72">
        <f>+H60+H62+H64+H66</f>
        <v>1.6133999999999999</v>
      </c>
      <c r="I73" s="66"/>
      <c r="J73" s="390">
        <f t="shared" ref="J73:J130" si="25">SUM(H73:I73)</f>
        <v>1.6133999999999999</v>
      </c>
      <c r="K73" s="73">
        <f>+K60+K62+K64+K66</f>
        <v>3.5000000000000003E-2</v>
      </c>
      <c r="L73" s="53"/>
      <c r="M73" s="53"/>
      <c r="N73" s="53"/>
      <c r="O73" s="53"/>
      <c r="P73" s="53"/>
      <c r="Q73" s="16">
        <f t="shared" ref="Q73:Q137" si="26">SUM(F73:G73,J73:P73)</f>
        <v>1445.5775000000001</v>
      </c>
      <c r="R73" s="25"/>
    </row>
    <row r="74" spans="1:18">
      <c r="A74" s="5" t="s">
        <v>53</v>
      </c>
      <c r="B74" s="400"/>
      <c r="C74" s="36" t="s">
        <v>13</v>
      </c>
      <c r="D74" s="32">
        <f>D61+D63+D65+D67</f>
        <v>77.91001094127833</v>
      </c>
      <c r="E74" s="20">
        <f>+E61+E63+E65+E67</f>
        <v>1320.1030000000001</v>
      </c>
      <c r="F74" s="391">
        <f t="shared" si="24"/>
        <v>1398.0130109412785</v>
      </c>
      <c r="G74" s="176">
        <f>+G61+G63+G65+G67</f>
        <v>118025.15100000001</v>
      </c>
      <c r="H74" s="199">
        <f>+H61+H63+H65+H67</f>
        <v>51.753</v>
      </c>
      <c r="I74" s="32"/>
      <c r="J74" s="391">
        <f t="shared" si="25"/>
        <v>51.753</v>
      </c>
      <c r="K74" s="176">
        <f>+K61+K63+K65+K67</f>
        <v>0.85699999999999998</v>
      </c>
      <c r="L74" s="123"/>
      <c r="M74" s="123"/>
      <c r="N74" s="123"/>
      <c r="O74" s="123"/>
      <c r="P74" s="123"/>
      <c r="Q74" s="21">
        <f t="shared" si="26"/>
        <v>119475.77401094128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105">
        <v>11.1859</v>
      </c>
      <c r="E75" s="156">
        <v>13.8056</v>
      </c>
      <c r="F75" s="390">
        <f t="shared" si="24"/>
        <v>24.991500000000002</v>
      </c>
      <c r="G75" s="175">
        <v>5.6500000000000002E-2</v>
      </c>
      <c r="H75" s="227">
        <v>57.557699999999997</v>
      </c>
      <c r="I75" s="169"/>
      <c r="J75" s="390">
        <f t="shared" si="25"/>
        <v>57.557699999999997</v>
      </c>
      <c r="K75" s="175">
        <v>5.4337999999999997</v>
      </c>
      <c r="L75" s="53"/>
      <c r="M75" s="53">
        <v>9.7999999999999997E-3</v>
      </c>
      <c r="N75" s="53">
        <v>21.863</v>
      </c>
      <c r="O75" s="53">
        <v>33.769100000000002</v>
      </c>
      <c r="P75" s="53">
        <v>11.964499999999999</v>
      </c>
      <c r="Q75" s="16">
        <f t="shared" si="26"/>
        <v>155.64589999999998</v>
      </c>
      <c r="R75" s="25"/>
    </row>
    <row r="76" spans="1:18">
      <c r="A76" s="17" t="s">
        <v>31</v>
      </c>
      <c r="B76" s="397"/>
      <c r="C76" s="36" t="s">
        <v>13</v>
      </c>
      <c r="D76" s="38">
        <v>5735.6426054839339</v>
      </c>
      <c r="E76" s="38">
        <v>6827.5609999999997</v>
      </c>
      <c r="F76" s="391">
        <f t="shared" si="24"/>
        <v>12563.203605483934</v>
      </c>
      <c r="G76" s="174">
        <v>42.316000000000003</v>
      </c>
      <c r="H76" s="228">
        <v>17131.754000000001</v>
      </c>
      <c r="I76" s="170"/>
      <c r="J76" s="391">
        <f t="shared" si="25"/>
        <v>17131.754000000001</v>
      </c>
      <c r="K76" s="174">
        <v>1754.479</v>
      </c>
      <c r="L76" s="123"/>
      <c r="M76" s="123">
        <v>4</v>
      </c>
      <c r="N76" s="123">
        <v>8659.1080000000002</v>
      </c>
      <c r="O76" s="123">
        <v>6287.8040000000001</v>
      </c>
      <c r="P76" s="123">
        <v>6360.9970000000003</v>
      </c>
      <c r="Q76" s="21">
        <f t="shared" si="26"/>
        <v>52803.66160548394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105"/>
      <c r="E77" s="156">
        <v>6.4100000000000004E-2</v>
      </c>
      <c r="F77" s="390">
        <f t="shared" si="24"/>
        <v>6.4100000000000004E-2</v>
      </c>
      <c r="G77" s="175"/>
      <c r="H77" s="227">
        <v>2.4338000000000002</v>
      </c>
      <c r="I77" s="169"/>
      <c r="J77" s="390">
        <f t="shared" si="25"/>
        <v>2.4338000000000002</v>
      </c>
      <c r="K77" s="175">
        <v>3.5000000000000001E-3</v>
      </c>
      <c r="L77" s="53"/>
      <c r="M77" s="53"/>
      <c r="N77" s="53"/>
      <c r="O77" s="53"/>
      <c r="P77" s="53"/>
      <c r="Q77" s="16">
        <f t="shared" si="26"/>
        <v>2.5013999999999998</v>
      </c>
      <c r="R77" s="25"/>
    </row>
    <row r="78" spans="1:18">
      <c r="A78" s="17" t="s">
        <v>0</v>
      </c>
      <c r="B78" s="397"/>
      <c r="C78" s="36" t="s">
        <v>13</v>
      </c>
      <c r="D78" s="106"/>
      <c r="E78" s="157">
        <v>4.6680000000000001</v>
      </c>
      <c r="F78" s="391">
        <f t="shared" si="24"/>
        <v>4.6680000000000001</v>
      </c>
      <c r="G78" s="174"/>
      <c r="H78" s="228">
        <v>245.44800000000001</v>
      </c>
      <c r="I78" s="170"/>
      <c r="J78" s="391">
        <f t="shared" si="25"/>
        <v>245.44800000000001</v>
      </c>
      <c r="K78" s="174">
        <v>0.36799999999999999</v>
      </c>
      <c r="L78" s="123"/>
      <c r="M78" s="123"/>
      <c r="N78" s="123"/>
      <c r="O78" s="123"/>
      <c r="P78" s="123"/>
      <c r="Q78" s="21">
        <f t="shared" si="26"/>
        <v>250.48400000000001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105"/>
      <c r="E79" s="156"/>
      <c r="F79" s="390">
        <f t="shared" si="24"/>
        <v>0</v>
      </c>
      <c r="G79" s="175"/>
      <c r="H79" s="227"/>
      <c r="I79" s="169"/>
      <c r="J79" s="390">
        <f t="shared" si="25"/>
        <v>0</v>
      </c>
      <c r="K79" s="175">
        <v>1.7090000000000001</v>
      </c>
      <c r="L79" s="53"/>
      <c r="M79" s="53"/>
      <c r="N79" s="53"/>
      <c r="O79" s="53"/>
      <c r="P79" s="53"/>
      <c r="Q79" s="16">
        <f t="shared" si="26"/>
        <v>1.7090000000000001</v>
      </c>
      <c r="R79" s="25"/>
    </row>
    <row r="80" spans="1:18">
      <c r="A80" s="17"/>
      <c r="B80" s="18" t="s">
        <v>61</v>
      </c>
      <c r="C80" s="36" t="s">
        <v>13</v>
      </c>
      <c r="D80" s="107"/>
      <c r="E80" s="39"/>
      <c r="F80" s="391">
        <f t="shared" si="24"/>
        <v>0</v>
      </c>
      <c r="G80" s="174"/>
      <c r="H80" s="228"/>
      <c r="I80" s="170"/>
      <c r="J80" s="391">
        <f t="shared" si="25"/>
        <v>0</v>
      </c>
      <c r="K80" s="174">
        <v>875.56200000000001</v>
      </c>
      <c r="L80" s="123"/>
      <c r="M80" s="123"/>
      <c r="N80" s="123"/>
      <c r="O80" s="123"/>
      <c r="P80" s="123"/>
      <c r="Q80" s="21">
        <f t="shared" si="26"/>
        <v>875.56200000000001</v>
      </c>
      <c r="R80" s="25"/>
    </row>
    <row r="81" spans="1:18">
      <c r="A81" s="17"/>
      <c r="B81" s="396" t="s">
        <v>62</v>
      </c>
      <c r="C81" s="34" t="s">
        <v>11</v>
      </c>
      <c r="D81" s="104"/>
      <c r="E81" s="104"/>
      <c r="F81" s="390">
        <f t="shared" si="24"/>
        <v>0</v>
      </c>
      <c r="G81" s="175"/>
      <c r="H81" s="227"/>
      <c r="I81" s="169"/>
      <c r="J81" s="390">
        <f t="shared" si="25"/>
        <v>0</v>
      </c>
      <c r="K81" s="175"/>
      <c r="L81" s="53"/>
      <c r="M81" s="53"/>
      <c r="N81" s="53"/>
      <c r="O81" s="53"/>
      <c r="P81" s="53"/>
      <c r="Q81" s="16">
        <f t="shared" si="26"/>
        <v>0</v>
      </c>
      <c r="R81" s="25"/>
    </row>
    <row r="82" spans="1:18">
      <c r="A82" s="17" t="s">
        <v>12</v>
      </c>
      <c r="B82" s="397"/>
      <c r="C82" s="36" t="s">
        <v>13</v>
      </c>
      <c r="D82" s="106"/>
      <c r="E82" s="158"/>
      <c r="F82" s="391">
        <f t="shared" si="24"/>
        <v>0</v>
      </c>
      <c r="G82" s="174"/>
      <c r="H82" s="228"/>
      <c r="I82" s="170"/>
      <c r="J82" s="391">
        <f t="shared" si="25"/>
        <v>0</v>
      </c>
      <c r="K82" s="174"/>
      <c r="L82" s="123"/>
      <c r="M82" s="123"/>
      <c r="N82" s="123"/>
      <c r="O82" s="123"/>
      <c r="P82" s="123"/>
      <c r="Q82" s="21">
        <f t="shared" si="26"/>
        <v>0</v>
      </c>
      <c r="R82" s="25"/>
    </row>
    <row r="83" spans="1:18">
      <c r="A83" s="17"/>
      <c r="B83" s="22" t="s">
        <v>15</v>
      </c>
      <c r="C83" s="34" t="s">
        <v>11</v>
      </c>
      <c r="D83" s="110">
        <v>15.4313</v>
      </c>
      <c r="E83" s="112">
        <v>19.1267</v>
      </c>
      <c r="F83" s="390">
        <f t="shared" si="24"/>
        <v>34.558</v>
      </c>
      <c r="G83" s="175">
        <v>2.0251999999999999</v>
      </c>
      <c r="H83" s="227">
        <v>60.316000000000003</v>
      </c>
      <c r="I83" s="169"/>
      <c r="J83" s="390">
        <f t="shared" si="25"/>
        <v>60.316000000000003</v>
      </c>
      <c r="K83" s="175">
        <v>2.6305000000000001</v>
      </c>
      <c r="L83" s="53">
        <v>4.2015000000000002</v>
      </c>
      <c r="M83" s="53">
        <v>4.7999999999999996E-3</v>
      </c>
      <c r="N83" s="53">
        <v>10.7303</v>
      </c>
      <c r="O83" s="53">
        <v>2.3833000000000002</v>
      </c>
      <c r="P83" s="53">
        <v>21.766300000000001</v>
      </c>
      <c r="Q83" s="16">
        <f t="shared" si="26"/>
        <v>138.61590000000001</v>
      </c>
      <c r="R83" s="25"/>
    </row>
    <row r="84" spans="1:18">
      <c r="A84" s="17"/>
      <c r="B84" s="18" t="s">
        <v>63</v>
      </c>
      <c r="C84" s="36" t="s">
        <v>13</v>
      </c>
      <c r="D84" s="111">
        <v>9196.3149914828355</v>
      </c>
      <c r="E84" s="103">
        <v>9647.7970000000005</v>
      </c>
      <c r="F84" s="391">
        <f t="shared" si="24"/>
        <v>18844.111991482838</v>
      </c>
      <c r="G84" s="174">
        <v>1855.4570000000001</v>
      </c>
      <c r="H84" s="228">
        <v>13923.027</v>
      </c>
      <c r="I84" s="170"/>
      <c r="J84" s="391">
        <f t="shared" si="25"/>
        <v>13923.027</v>
      </c>
      <c r="K84" s="174">
        <v>807.57899999999995</v>
      </c>
      <c r="L84" s="123">
        <v>2103.6080000000002</v>
      </c>
      <c r="M84" s="123">
        <v>0.48</v>
      </c>
      <c r="N84" s="123">
        <v>4673.7020000000002</v>
      </c>
      <c r="O84" s="123">
        <v>1497.8610000000001</v>
      </c>
      <c r="P84" s="123">
        <v>10632.421</v>
      </c>
      <c r="Q84" s="21">
        <f t="shared" si="26"/>
        <v>54338.246991482833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66">
        <f t="shared" ref="D85:D86" si="27">D75+D77+D79+D81+D83</f>
        <v>26.6172</v>
      </c>
      <c r="E85" s="15">
        <f t="shared" ref="E85:E86" si="28">+E75+E77+E79+E81+E83</f>
        <v>32.996400000000001</v>
      </c>
      <c r="F85" s="390">
        <f t="shared" si="24"/>
        <v>59.613600000000005</v>
      </c>
      <c r="G85" s="73">
        <f t="shared" ref="G85:H86" si="29">+G75+G77+G79+G81+G83</f>
        <v>2.0817000000000001</v>
      </c>
      <c r="H85" s="72">
        <f t="shared" si="29"/>
        <v>120.3075</v>
      </c>
      <c r="I85" s="66"/>
      <c r="J85" s="390">
        <f t="shared" si="25"/>
        <v>120.3075</v>
      </c>
      <c r="K85" s="73">
        <f t="shared" ref="K85:P86" si="30">+K75+K77+K79+K81+K83</f>
        <v>9.7767999999999997</v>
      </c>
      <c r="L85" s="53">
        <f t="shared" si="30"/>
        <v>4.2015000000000002</v>
      </c>
      <c r="M85" s="53">
        <f t="shared" si="30"/>
        <v>1.4599999999999998E-2</v>
      </c>
      <c r="N85" s="53">
        <f t="shared" si="30"/>
        <v>32.593299999999999</v>
      </c>
      <c r="O85" s="53">
        <f t="shared" si="30"/>
        <v>36.1524</v>
      </c>
      <c r="P85" s="53">
        <f t="shared" si="30"/>
        <v>33.730800000000002</v>
      </c>
      <c r="Q85" s="16">
        <f t="shared" si="26"/>
        <v>298.47219999999999</v>
      </c>
      <c r="R85" s="25"/>
    </row>
    <row r="86" spans="1:18">
      <c r="A86" s="24"/>
      <c r="B86" s="400"/>
      <c r="C86" s="36" t="s">
        <v>13</v>
      </c>
      <c r="D86" s="32">
        <f t="shared" si="27"/>
        <v>14931.957596966769</v>
      </c>
      <c r="E86" s="20">
        <f t="shared" si="28"/>
        <v>16480.025999999998</v>
      </c>
      <c r="F86" s="391">
        <f t="shared" si="24"/>
        <v>31411.983596966769</v>
      </c>
      <c r="G86" s="176">
        <f t="shared" si="29"/>
        <v>1897.7730000000001</v>
      </c>
      <c r="H86" s="199">
        <f t="shared" si="29"/>
        <v>31300.228999999999</v>
      </c>
      <c r="I86" s="32"/>
      <c r="J86" s="391">
        <f t="shared" si="25"/>
        <v>31300.228999999999</v>
      </c>
      <c r="K86" s="176">
        <f t="shared" si="30"/>
        <v>3437.9880000000003</v>
      </c>
      <c r="L86" s="123">
        <f t="shared" si="30"/>
        <v>2103.6080000000002</v>
      </c>
      <c r="M86" s="123">
        <f t="shared" si="30"/>
        <v>4.4800000000000004</v>
      </c>
      <c r="N86" s="123">
        <f t="shared" si="30"/>
        <v>13332.810000000001</v>
      </c>
      <c r="O86" s="123">
        <f t="shared" si="30"/>
        <v>7785.665</v>
      </c>
      <c r="P86" s="123">
        <f t="shared" si="30"/>
        <v>16993.418000000001</v>
      </c>
      <c r="Q86" s="21">
        <f t="shared" si="26"/>
        <v>108267.95459696677</v>
      </c>
      <c r="R86" s="25"/>
    </row>
    <row r="87" spans="1:18">
      <c r="A87" s="401" t="s">
        <v>64</v>
      </c>
      <c r="B87" s="402"/>
      <c r="C87" s="34" t="s">
        <v>11</v>
      </c>
      <c r="D87" s="105">
        <v>0.442</v>
      </c>
      <c r="E87" s="112">
        <v>1.8529</v>
      </c>
      <c r="F87" s="390">
        <f t="shared" si="24"/>
        <v>2.2949000000000002</v>
      </c>
      <c r="G87" s="175">
        <v>7.173</v>
      </c>
      <c r="H87" s="227">
        <v>9.4238</v>
      </c>
      <c r="I87" s="169"/>
      <c r="J87" s="390">
        <f t="shared" si="25"/>
        <v>9.4238</v>
      </c>
      <c r="K87" s="175">
        <v>4.0294999999999996</v>
      </c>
      <c r="L87" s="53">
        <v>6.1730999999999998</v>
      </c>
      <c r="M87" s="53"/>
      <c r="N87" s="53">
        <v>0.27539999999999998</v>
      </c>
      <c r="O87" s="53">
        <v>0.23139999999999999</v>
      </c>
      <c r="P87" s="53">
        <v>0.23749999999999999</v>
      </c>
      <c r="Q87" s="16">
        <f t="shared" si="26"/>
        <v>29.8386</v>
      </c>
      <c r="R87" s="25"/>
    </row>
    <row r="88" spans="1:18">
      <c r="A88" s="403"/>
      <c r="B88" s="404"/>
      <c r="C88" s="36" t="s">
        <v>13</v>
      </c>
      <c r="D88" s="106">
        <v>476.00706684796648</v>
      </c>
      <c r="E88" s="159">
        <v>1615.4960000000001</v>
      </c>
      <c r="F88" s="391">
        <f t="shared" si="24"/>
        <v>2091.5030668479667</v>
      </c>
      <c r="G88" s="174">
        <v>5963.34</v>
      </c>
      <c r="H88" s="228">
        <v>10189.859</v>
      </c>
      <c r="I88" s="170"/>
      <c r="J88" s="391">
        <f t="shared" si="25"/>
        <v>10189.859</v>
      </c>
      <c r="K88" s="174">
        <v>3106.6680000000001</v>
      </c>
      <c r="L88" s="123">
        <v>4486.38</v>
      </c>
      <c r="M88" s="123"/>
      <c r="N88" s="123">
        <v>297.822</v>
      </c>
      <c r="O88" s="123">
        <v>184.583</v>
      </c>
      <c r="P88" s="123">
        <v>200.34</v>
      </c>
      <c r="Q88" s="21">
        <f t="shared" si="26"/>
        <v>26520.495066847969</v>
      </c>
      <c r="R88" s="25"/>
    </row>
    <row r="89" spans="1:18">
      <c r="A89" s="401" t="s">
        <v>65</v>
      </c>
      <c r="B89" s="402"/>
      <c r="C89" s="34" t="s">
        <v>11</v>
      </c>
      <c r="D89" s="105"/>
      <c r="E89" s="115"/>
      <c r="F89" s="390">
        <f t="shared" si="24"/>
        <v>0</v>
      </c>
      <c r="G89" s="175"/>
      <c r="H89" s="227">
        <v>0.84699999999999998</v>
      </c>
      <c r="I89" s="169"/>
      <c r="J89" s="390">
        <f t="shared" si="25"/>
        <v>0.84699999999999998</v>
      </c>
      <c r="K89" s="175">
        <v>53.057000000000002</v>
      </c>
      <c r="L89" s="53">
        <v>0.28000000000000003</v>
      </c>
      <c r="M89" s="53"/>
      <c r="N89" s="53"/>
      <c r="O89" s="53"/>
      <c r="P89" s="53"/>
      <c r="Q89" s="16">
        <f t="shared" si="26"/>
        <v>54.184000000000005</v>
      </c>
      <c r="R89" s="25"/>
    </row>
    <row r="90" spans="1:18">
      <c r="A90" s="403"/>
      <c r="B90" s="404"/>
      <c r="C90" s="36" t="s">
        <v>13</v>
      </c>
      <c r="D90" s="106"/>
      <c r="E90" s="159"/>
      <c r="F90" s="391">
        <f t="shared" si="24"/>
        <v>0</v>
      </c>
      <c r="G90" s="174"/>
      <c r="H90" s="228">
        <v>44.468000000000004</v>
      </c>
      <c r="I90" s="170"/>
      <c r="J90" s="391">
        <f t="shared" si="25"/>
        <v>44.468000000000004</v>
      </c>
      <c r="K90" s="174">
        <v>5374.7089999999998</v>
      </c>
      <c r="L90" s="123">
        <v>119.49</v>
      </c>
      <c r="M90" s="123"/>
      <c r="N90" s="123"/>
      <c r="O90" s="123"/>
      <c r="P90" s="123"/>
      <c r="Q90" s="21">
        <f t="shared" si="26"/>
        <v>5538.6669999999995</v>
      </c>
      <c r="R90" s="25"/>
    </row>
    <row r="91" spans="1:18">
      <c r="A91" s="401" t="s">
        <v>66</v>
      </c>
      <c r="B91" s="402"/>
      <c r="C91" s="34" t="s">
        <v>11</v>
      </c>
      <c r="D91" s="105">
        <v>2.2000000000000001E-3</v>
      </c>
      <c r="E91" s="115">
        <v>0.19339999999999999</v>
      </c>
      <c r="F91" s="390">
        <f t="shared" si="24"/>
        <v>0.1956</v>
      </c>
      <c r="G91" s="175"/>
      <c r="H91" s="227">
        <v>3.9E-2</v>
      </c>
      <c r="I91" s="169"/>
      <c r="J91" s="390">
        <f t="shared" si="25"/>
        <v>3.9E-2</v>
      </c>
      <c r="K91" s="175">
        <v>2.5000000000000001E-3</v>
      </c>
      <c r="L91" s="53">
        <v>1.9199999999999998E-2</v>
      </c>
      <c r="M91" s="53"/>
      <c r="N91" s="53"/>
      <c r="O91" s="53"/>
      <c r="P91" s="53"/>
      <c r="Q91" s="16">
        <f t="shared" si="26"/>
        <v>0.25630000000000003</v>
      </c>
      <c r="R91" s="25"/>
    </row>
    <row r="92" spans="1:18">
      <c r="A92" s="403"/>
      <c r="B92" s="404"/>
      <c r="C92" s="36" t="s">
        <v>13</v>
      </c>
      <c r="D92" s="106">
        <v>3.0030004217258219</v>
      </c>
      <c r="E92" s="159">
        <v>77.775000000000006</v>
      </c>
      <c r="F92" s="391">
        <f t="shared" si="24"/>
        <v>80.778000421725821</v>
      </c>
      <c r="G92" s="174"/>
      <c r="H92" s="228">
        <v>94.983000000000004</v>
      </c>
      <c r="I92" s="170"/>
      <c r="J92" s="391">
        <f t="shared" si="25"/>
        <v>94.983000000000004</v>
      </c>
      <c r="K92" s="174">
        <v>3.7170000000000001</v>
      </c>
      <c r="L92" s="123">
        <v>40.881</v>
      </c>
      <c r="M92" s="123"/>
      <c r="N92" s="123"/>
      <c r="O92" s="123"/>
      <c r="P92" s="123"/>
      <c r="Q92" s="21">
        <f t="shared" si="26"/>
        <v>220.35900042172585</v>
      </c>
      <c r="R92" s="25"/>
    </row>
    <row r="93" spans="1:18">
      <c r="A93" s="401" t="s">
        <v>67</v>
      </c>
      <c r="B93" s="402"/>
      <c r="C93" s="34" t="s">
        <v>11</v>
      </c>
      <c r="D93" s="105">
        <v>0.25650000000000001</v>
      </c>
      <c r="E93" s="115">
        <v>3.5438000000000001</v>
      </c>
      <c r="F93" s="390">
        <f t="shared" si="24"/>
        <v>3.8003</v>
      </c>
      <c r="G93" s="175">
        <v>9.7000000000000003E-3</v>
      </c>
      <c r="H93" s="227">
        <v>13.255800000000001</v>
      </c>
      <c r="I93" s="169"/>
      <c r="J93" s="390">
        <f t="shared" si="25"/>
        <v>13.255800000000001</v>
      </c>
      <c r="K93" s="175">
        <v>0.13569999999999999</v>
      </c>
      <c r="L93" s="53"/>
      <c r="M93" s="53"/>
      <c r="N93" s="53"/>
      <c r="O93" s="53"/>
      <c r="P93" s="53"/>
      <c r="Q93" s="16">
        <f t="shared" si="26"/>
        <v>17.201499999999999</v>
      </c>
      <c r="R93" s="25"/>
    </row>
    <row r="94" spans="1:18">
      <c r="A94" s="403"/>
      <c r="B94" s="404"/>
      <c r="C94" s="36" t="s">
        <v>13</v>
      </c>
      <c r="D94" s="82">
        <v>722.29510143538221</v>
      </c>
      <c r="E94" s="159">
        <v>5251.2240000000002</v>
      </c>
      <c r="F94" s="391">
        <f t="shared" si="24"/>
        <v>5973.5191014353823</v>
      </c>
      <c r="G94" s="174">
        <v>9.3460000000000001</v>
      </c>
      <c r="H94" s="228">
        <v>17334.190999999999</v>
      </c>
      <c r="I94" s="170"/>
      <c r="J94" s="391">
        <f t="shared" si="25"/>
        <v>17334.190999999999</v>
      </c>
      <c r="K94" s="174">
        <v>73.275999999999996</v>
      </c>
      <c r="L94" s="123"/>
      <c r="M94" s="123"/>
      <c r="N94" s="123"/>
      <c r="O94" s="123"/>
      <c r="P94" s="123"/>
      <c r="Q94" s="21">
        <f t="shared" si="26"/>
        <v>23390.332101435382</v>
      </c>
      <c r="R94" s="25"/>
    </row>
    <row r="95" spans="1:18">
      <c r="A95" s="401" t="s">
        <v>68</v>
      </c>
      <c r="B95" s="402"/>
      <c r="C95" s="34" t="s">
        <v>11</v>
      </c>
      <c r="D95" s="105"/>
      <c r="E95" s="115"/>
      <c r="F95" s="390">
        <f t="shared" si="24"/>
        <v>0</v>
      </c>
      <c r="G95" s="175">
        <v>7.0000000000000001E-3</v>
      </c>
      <c r="H95" s="227">
        <v>7.1999999999999998E-3</v>
      </c>
      <c r="I95" s="169"/>
      <c r="J95" s="390">
        <f t="shared" si="25"/>
        <v>7.1999999999999998E-3</v>
      </c>
      <c r="K95" s="175"/>
      <c r="L95" s="53">
        <v>7.0000000000000001E-3</v>
      </c>
      <c r="M95" s="53"/>
      <c r="N95" s="53"/>
      <c r="O95" s="53"/>
      <c r="P95" s="53"/>
      <c r="Q95" s="16">
        <f t="shared" si="26"/>
        <v>2.12E-2</v>
      </c>
      <c r="R95" s="25"/>
    </row>
    <row r="96" spans="1:18">
      <c r="A96" s="403"/>
      <c r="B96" s="404"/>
      <c r="C96" s="36" t="s">
        <v>13</v>
      </c>
      <c r="D96" s="107"/>
      <c r="E96" s="102"/>
      <c r="F96" s="391">
        <f t="shared" si="24"/>
        <v>0</v>
      </c>
      <c r="G96" s="174">
        <v>3.6749999999999998</v>
      </c>
      <c r="H96" s="228">
        <v>6.4889999999999999</v>
      </c>
      <c r="I96" s="170"/>
      <c r="J96" s="391">
        <f t="shared" si="25"/>
        <v>6.4889999999999999</v>
      </c>
      <c r="K96" s="174"/>
      <c r="L96" s="123">
        <v>5.2919999999999998</v>
      </c>
      <c r="M96" s="123"/>
      <c r="N96" s="123"/>
      <c r="O96" s="123"/>
      <c r="P96" s="123"/>
      <c r="Q96" s="21">
        <f t="shared" si="26"/>
        <v>15.456</v>
      </c>
      <c r="R96" s="25"/>
    </row>
    <row r="97" spans="1:18">
      <c r="A97" s="401" t="s">
        <v>69</v>
      </c>
      <c r="B97" s="402"/>
      <c r="C97" s="34" t="s">
        <v>11</v>
      </c>
      <c r="D97" s="104"/>
      <c r="E97" s="160"/>
      <c r="F97" s="390">
        <f t="shared" si="24"/>
        <v>0</v>
      </c>
      <c r="G97" s="175">
        <v>5.6500000000000002E-2</v>
      </c>
      <c r="H97" s="227"/>
      <c r="I97" s="169"/>
      <c r="J97" s="390">
        <f t="shared" si="25"/>
        <v>0</v>
      </c>
      <c r="K97" s="175"/>
      <c r="L97" s="53">
        <v>1E-3</v>
      </c>
      <c r="M97" s="53"/>
      <c r="N97" s="53"/>
      <c r="O97" s="53"/>
      <c r="P97" s="53"/>
      <c r="Q97" s="16">
        <f t="shared" si="26"/>
        <v>5.7500000000000002E-2</v>
      </c>
      <c r="R97" s="25"/>
    </row>
    <row r="98" spans="1:18">
      <c r="A98" s="403"/>
      <c r="B98" s="404"/>
      <c r="C98" s="36" t="s">
        <v>13</v>
      </c>
      <c r="D98" s="107"/>
      <c r="E98" s="102"/>
      <c r="F98" s="391">
        <f t="shared" si="24"/>
        <v>0</v>
      </c>
      <c r="G98" s="174">
        <v>59.325000000000003</v>
      </c>
      <c r="H98" s="228"/>
      <c r="I98" s="170"/>
      <c r="J98" s="391">
        <f t="shared" si="25"/>
        <v>0</v>
      </c>
      <c r="K98" s="174"/>
      <c r="L98" s="123">
        <v>1.05</v>
      </c>
      <c r="M98" s="123"/>
      <c r="N98" s="123"/>
      <c r="O98" s="123"/>
      <c r="P98" s="123"/>
      <c r="Q98" s="21">
        <f t="shared" si="26"/>
        <v>60.375</v>
      </c>
      <c r="R98" s="25"/>
    </row>
    <row r="99" spans="1:18">
      <c r="A99" s="401" t="s">
        <v>70</v>
      </c>
      <c r="B99" s="402"/>
      <c r="C99" s="34" t="s">
        <v>11</v>
      </c>
      <c r="D99" s="104">
        <v>2.7945600000000002</v>
      </c>
      <c r="E99" s="112">
        <v>1422.6858999999999</v>
      </c>
      <c r="F99" s="390">
        <f t="shared" si="24"/>
        <v>1425.48046</v>
      </c>
      <c r="G99" s="175">
        <v>74.671300000000002</v>
      </c>
      <c r="H99" s="227">
        <v>1152.3643999999999</v>
      </c>
      <c r="I99" s="169"/>
      <c r="J99" s="390">
        <f t="shared" si="25"/>
        <v>1152.3643999999999</v>
      </c>
      <c r="K99" s="175">
        <v>87.812600000000003</v>
      </c>
      <c r="L99" s="53">
        <v>11.881399999999999</v>
      </c>
      <c r="M99" s="53">
        <v>0.83740000000000003</v>
      </c>
      <c r="N99" s="53">
        <v>24.9773</v>
      </c>
      <c r="O99" s="53">
        <v>3.5348999999999999</v>
      </c>
      <c r="P99" s="53">
        <v>3.1255999999999999</v>
      </c>
      <c r="Q99" s="16">
        <f t="shared" si="26"/>
        <v>2784.6853600000004</v>
      </c>
      <c r="R99" s="25"/>
    </row>
    <row r="100" spans="1:18">
      <c r="A100" s="403"/>
      <c r="B100" s="404"/>
      <c r="C100" s="36" t="s">
        <v>13</v>
      </c>
      <c r="D100" s="108">
        <v>8388.0805279785745</v>
      </c>
      <c r="E100" s="103">
        <v>528896.85400000005</v>
      </c>
      <c r="F100" s="391">
        <f t="shared" si="24"/>
        <v>537284.93452797865</v>
      </c>
      <c r="G100" s="174">
        <v>10710.257</v>
      </c>
      <c r="H100" s="228">
        <v>392983.86099999998</v>
      </c>
      <c r="I100" s="170"/>
      <c r="J100" s="391">
        <f t="shared" si="25"/>
        <v>392983.86099999998</v>
      </c>
      <c r="K100" s="174">
        <v>10109.77</v>
      </c>
      <c r="L100" s="123">
        <v>3110.123</v>
      </c>
      <c r="M100" s="123">
        <v>173.52099999999999</v>
      </c>
      <c r="N100" s="123">
        <v>8374.5169999999998</v>
      </c>
      <c r="O100" s="123">
        <v>1900.203</v>
      </c>
      <c r="P100" s="123">
        <v>1854.4659999999999</v>
      </c>
      <c r="Q100" s="21">
        <f t="shared" si="26"/>
        <v>966501.65252797853</v>
      </c>
      <c r="R100" s="25"/>
    </row>
    <row r="101" spans="1:18">
      <c r="A101" s="405" t="s">
        <v>71</v>
      </c>
      <c r="B101" s="406"/>
      <c r="C101" s="34" t="s">
        <v>11</v>
      </c>
      <c r="D101" s="66">
        <f>D8+D10+D22+D28+D36+D38+D40+D42+D44+D46+D48+D50+D52+D58+D73+D85+D87+D89+D91+D93+D95+D97+D99</f>
        <v>890.16715999999997</v>
      </c>
      <c r="E101" s="15">
        <f>+E8+E10+E22+E28+E36+E38+E40+E42+E44+E46+E48+E50+E52+E58+E73+E85+E87+E89+E91+E93+E95+E97+E99</f>
        <v>1754.7243999999998</v>
      </c>
      <c r="F101" s="390">
        <f t="shared" si="24"/>
        <v>2644.89156</v>
      </c>
      <c r="G101" s="73">
        <f>+G8+G10+G22+G28+G36+G38+G40+G42+G44+G46+G48+G50+G52+G58+G73+G85+G87+G89+G91+G93+G95+G97+G99</f>
        <v>7887.2825999999986</v>
      </c>
      <c r="H101" s="72">
        <f>+H8+H10+H22+H28+H36+H38+H40+H42+H44+H46+H48+H50+H52+H58+H73+H85+H87+H89+H91+H93+H95+H97+H99</f>
        <v>12107.798900000005</v>
      </c>
      <c r="I101" s="66"/>
      <c r="J101" s="390">
        <f t="shared" si="25"/>
        <v>12107.798900000005</v>
      </c>
      <c r="K101" s="73">
        <f t="shared" ref="K101:P102" si="31">+K8+K10+K22+K28+K36+K38+K40+K42+K44+K46+K48+K50+K52+K58+K73+K85+K87+K89+K91+K93+K95+K97+K99</f>
        <v>4238.0169999999998</v>
      </c>
      <c r="L101" s="53">
        <f t="shared" si="31"/>
        <v>343.2404499999999</v>
      </c>
      <c r="M101" s="53">
        <f t="shared" si="31"/>
        <v>0.85199999999999998</v>
      </c>
      <c r="N101" s="53">
        <f t="shared" si="31"/>
        <v>61.703599999999994</v>
      </c>
      <c r="O101" s="53">
        <f t="shared" si="31"/>
        <v>39.922200000000004</v>
      </c>
      <c r="P101" s="53">
        <f t="shared" si="31"/>
        <v>37.595500000000001</v>
      </c>
      <c r="Q101" s="16">
        <f t="shared" si="26"/>
        <v>27361.303810000005</v>
      </c>
      <c r="R101" s="25"/>
    </row>
    <row r="102" spans="1:18">
      <c r="A102" s="407"/>
      <c r="B102" s="408"/>
      <c r="C102" s="36" t="s">
        <v>13</v>
      </c>
      <c r="D102" s="32">
        <f>D9+D11+D23+D29+D37+D39+D41+D43+D45+D47+D49+D51+D53+D59+D74+D86+D88+D90+D92+D94+D96+D98+D100</f>
        <v>255215.46659113796</v>
      </c>
      <c r="E102" s="20">
        <f>+E9+E11+E23+E29+E37+E39+E41+E43+E45+E47+E49+E51+E53+E59+E74+E86+E88+E90+E92+E94+E96+E98+E100</f>
        <v>683720.45200000005</v>
      </c>
      <c r="F102" s="391">
        <f t="shared" si="24"/>
        <v>938935.91859113798</v>
      </c>
      <c r="G102" s="176">
        <f>+G9+G11+G23+G29+G37+G39+G41+G43+G45+G47+G49+G51+G53+G59+G74+G86+G88+G90+G92+G94+G96+G98+G100</f>
        <v>1692126.0579999997</v>
      </c>
      <c r="H102" s="199">
        <f>+H9+H11+H23+H29+H37+H39+H41+H43+H45+H47+H49+H51+H53+H59+H74+H86+H88+H90+H92+H94+H96+H98+H100</f>
        <v>1319604.6070000001</v>
      </c>
      <c r="I102" s="32"/>
      <c r="J102" s="391">
        <f t="shared" si="25"/>
        <v>1319604.6070000001</v>
      </c>
      <c r="K102" s="176">
        <f t="shared" si="31"/>
        <v>745180.51499999978</v>
      </c>
      <c r="L102" s="123">
        <f t="shared" si="31"/>
        <v>125182.69900000002</v>
      </c>
      <c r="M102" s="123">
        <f t="shared" si="31"/>
        <v>178.00099999999998</v>
      </c>
      <c r="N102" s="123">
        <f t="shared" si="31"/>
        <v>22746.881000000001</v>
      </c>
      <c r="O102" s="123">
        <f t="shared" si="31"/>
        <v>9873.56</v>
      </c>
      <c r="P102" s="123">
        <f t="shared" si="31"/>
        <v>19415.684000000001</v>
      </c>
      <c r="Q102" s="21">
        <f t="shared" si="26"/>
        <v>4873243.9235911379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105"/>
      <c r="E103" s="115"/>
      <c r="F103" s="390">
        <f t="shared" si="24"/>
        <v>0</v>
      </c>
      <c r="G103" s="175"/>
      <c r="H103" s="227">
        <v>0.36309999999999998</v>
      </c>
      <c r="I103" s="169"/>
      <c r="J103" s="390">
        <f t="shared" si="25"/>
        <v>0.36309999999999998</v>
      </c>
      <c r="K103" s="175"/>
      <c r="L103" s="53"/>
      <c r="M103" s="53"/>
      <c r="N103" s="53"/>
      <c r="O103" s="53"/>
      <c r="P103" s="53"/>
      <c r="Q103" s="16">
        <f t="shared" si="26"/>
        <v>0.36309999999999998</v>
      </c>
      <c r="R103" s="25"/>
    </row>
    <row r="104" spans="1:18">
      <c r="A104" s="12" t="s">
        <v>0</v>
      </c>
      <c r="B104" s="397"/>
      <c r="C104" s="36" t="s">
        <v>13</v>
      </c>
      <c r="D104" s="106"/>
      <c r="E104" s="161"/>
      <c r="F104" s="391">
        <f t="shared" si="24"/>
        <v>0</v>
      </c>
      <c r="G104" s="174"/>
      <c r="H104" s="228">
        <v>966.678</v>
      </c>
      <c r="I104" s="170"/>
      <c r="J104" s="391">
        <f t="shared" si="25"/>
        <v>966.678</v>
      </c>
      <c r="K104" s="174"/>
      <c r="L104" s="123"/>
      <c r="M104" s="123"/>
      <c r="N104" s="123"/>
      <c r="O104" s="123"/>
      <c r="P104" s="123"/>
      <c r="Q104" s="21">
        <f t="shared" si="26"/>
        <v>966.678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105">
        <v>2.9369000000000001</v>
      </c>
      <c r="E105" s="156">
        <v>1.8361000000000001</v>
      </c>
      <c r="F105" s="390">
        <f t="shared" si="24"/>
        <v>4.7729999999999997</v>
      </c>
      <c r="G105" s="175">
        <v>17.813600000000001</v>
      </c>
      <c r="H105" s="227">
        <v>46.110999999999997</v>
      </c>
      <c r="I105" s="169"/>
      <c r="J105" s="390">
        <f t="shared" si="25"/>
        <v>46.110999999999997</v>
      </c>
      <c r="K105" s="175">
        <v>12.870799999999999</v>
      </c>
      <c r="L105" s="53">
        <v>40.488599999999998</v>
      </c>
      <c r="M105" s="53"/>
      <c r="N105" s="53">
        <v>0.64349999999999996</v>
      </c>
      <c r="O105" s="53">
        <v>4.2854000000000001</v>
      </c>
      <c r="P105" s="53">
        <v>0.2636</v>
      </c>
      <c r="Q105" s="16">
        <f t="shared" si="26"/>
        <v>127.24949999999998</v>
      </c>
      <c r="R105" s="25"/>
    </row>
    <row r="106" spans="1:18">
      <c r="A106" s="17" t="s">
        <v>0</v>
      </c>
      <c r="B106" s="397"/>
      <c r="C106" s="36" t="s">
        <v>13</v>
      </c>
      <c r="D106" s="107">
        <v>1096.9404040486277</v>
      </c>
      <c r="E106" s="39">
        <v>919.63300000000004</v>
      </c>
      <c r="F106" s="391">
        <f t="shared" si="24"/>
        <v>2016.5734040486277</v>
      </c>
      <c r="G106" s="174">
        <v>8819.8690000000006</v>
      </c>
      <c r="H106" s="228">
        <v>17885.655999999999</v>
      </c>
      <c r="I106" s="170"/>
      <c r="J106" s="391">
        <f t="shared" si="25"/>
        <v>17885.655999999999</v>
      </c>
      <c r="K106" s="174">
        <v>5822.0950000000003</v>
      </c>
      <c r="L106" s="123">
        <v>19683.54</v>
      </c>
      <c r="M106" s="123"/>
      <c r="N106" s="123">
        <v>205.227</v>
      </c>
      <c r="O106" s="123">
        <v>1559.383</v>
      </c>
      <c r="P106" s="123">
        <v>99.691000000000003</v>
      </c>
      <c r="Q106" s="21">
        <f t="shared" si="26"/>
        <v>56092.034404048631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104">
        <v>0.02</v>
      </c>
      <c r="E107" s="104">
        <v>3.1049000000000002</v>
      </c>
      <c r="F107" s="390">
        <f t="shared" si="24"/>
        <v>3.1249000000000002</v>
      </c>
      <c r="G107" s="175">
        <v>10.400700000000001</v>
      </c>
      <c r="H107" s="227">
        <v>17.082999999999998</v>
      </c>
      <c r="I107" s="169"/>
      <c r="J107" s="390">
        <f t="shared" si="25"/>
        <v>17.082999999999998</v>
      </c>
      <c r="K107" s="175">
        <v>46.214300000000001</v>
      </c>
      <c r="L107" s="53">
        <v>1.5474000000000001</v>
      </c>
      <c r="M107" s="53"/>
      <c r="N107" s="53">
        <v>0.36009999999999998</v>
      </c>
      <c r="O107" s="53"/>
      <c r="P107" s="53">
        <v>2.8999999999999998E-3</v>
      </c>
      <c r="Q107" s="16">
        <f t="shared" si="26"/>
        <v>78.7333</v>
      </c>
      <c r="R107" s="25"/>
    </row>
    <row r="108" spans="1:18">
      <c r="A108" s="17"/>
      <c r="B108" s="397"/>
      <c r="C108" s="36" t="s">
        <v>13</v>
      </c>
      <c r="D108" s="107">
        <v>33.600004718610599</v>
      </c>
      <c r="E108" s="39">
        <v>1342.6130000000001</v>
      </c>
      <c r="F108" s="391">
        <f t="shared" si="24"/>
        <v>1376.2130047186106</v>
      </c>
      <c r="G108" s="174">
        <v>970.37400000000002</v>
      </c>
      <c r="H108" s="228">
        <v>2271.8670000000002</v>
      </c>
      <c r="I108" s="170"/>
      <c r="J108" s="391">
        <f t="shared" si="25"/>
        <v>2271.8670000000002</v>
      </c>
      <c r="K108" s="174">
        <v>6027.9849999999997</v>
      </c>
      <c r="L108" s="123">
        <v>497.01400000000001</v>
      </c>
      <c r="M108" s="123"/>
      <c r="N108" s="123">
        <v>36.741999999999997</v>
      </c>
      <c r="O108" s="123"/>
      <c r="P108" s="123">
        <v>6.8250000000000002</v>
      </c>
      <c r="Q108" s="21">
        <f t="shared" si="26"/>
        <v>11187.02000471861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104">
        <v>4.8800000000000003E-2</v>
      </c>
      <c r="E109" s="104">
        <v>0.48320000000000002</v>
      </c>
      <c r="F109" s="390">
        <f t="shared" si="24"/>
        <v>0.53200000000000003</v>
      </c>
      <c r="G109" s="175">
        <v>0</v>
      </c>
      <c r="H109" s="227">
        <v>9.7319999999999993</v>
      </c>
      <c r="I109" s="169"/>
      <c r="J109" s="390">
        <f t="shared" si="25"/>
        <v>9.7319999999999993</v>
      </c>
      <c r="K109" s="175">
        <v>0.2316</v>
      </c>
      <c r="L109" s="53">
        <v>5.0000000000000001E-3</v>
      </c>
      <c r="M109" s="53"/>
      <c r="N109" s="53">
        <v>1.7999999999999999E-2</v>
      </c>
      <c r="O109" s="53"/>
      <c r="P109" s="53">
        <v>0.44180000000000003</v>
      </c>
      <c r="Q109" s="16">
        <f t="shared" si="26"/>
        <v>10.960400000000002</v>
      </c>
      <c r="R109" s="25"/>
    </row>
    <row r="110" spans="1:18">
      <c r="A110" s="17"/>
      <c r="B110" s="397"/>
      <c r="C110" s="36" t="s">
        <v>13</v>
      </c>
      <c r="D110" s="106">
        <v>27.930003922345062</v>
      </c>
      <c r="E110" s="157">
        <v>1326.0719999999999</v>
      </c>
      <c r="F110" s="391">
        <f t="shared" si="24"/>
        <v>1354.002003922345</v>
      </c>
      <c r="G110" s="174">
        <v>23.529</v>
      </c>
      <c r="H110" s="228">
        <v>18125.440999999999</v>
      </c>
      <c r="I110" s="170"/>
      <c r="J110" s="391">
        <f t="shared" si="25"/>
        <v>18125.440999999999</v>
      </c>
      <c r="K110" s="174">
        <v>462.44099999999997</v>
      </c>
      <c r="L110" s="123">
        <v>21.524999999999999</v>
      </c>
      <c r="M110" s="123"/>
      <c r="N110" s="123">
        <v>27.846</v>
      </c>
      <c r="O110" s="123"/>
      <c r="P110" s="123">
        <v>431.07100000000003</v>
      </c>
      <c r="Q110" s="21">
        <f t="shared" si="26"/>
        <v>20445.855003922345</v>
      </c>
      <c r="R110" s="25"/>
    </row>
    <row r="111" spans="1:18">
      <c r="A111" s="17"/>
      <c r="B111" s="396" t="s">
        <v>78</v>
      </c>
      <c r="C111" s="34" t="s">
        <v>11</v>
      </c>
      <c r="D111" s="105">
        <v>0.25169999999999998</v>
      </c>
      <c r="E111" s="156">
        <v>0.27589999999999998</v>
      </c>
      <c r="F111" s="390">
        <f t="shared" si="24"/>
        <v>0.52759999999999996</v>
      </c>
      <c r="G111" s="175">
        <v>1.5601</v>
      </c>
      <c r="H111" s="227">
        <v>2.4241999999999999</v>
      </c>
      <c r="I111" s="169"/>
      <c r="J111" s="390">
        <f t="shared" si="25"/>
        <v>2.4241999999999999</v>
      </c>
      <c r="K111" s="175">
        <v>0.2366</v>
      </c>
      <c r="L111" s="53">
        <v>0.34949999999999998</v>
      </c>
      <c r="M111" s="53">
        <v>2E-3</v>
      </c>
      <c r="N111" s="53">
        <v>2.7549999999999999</v>
      </c>
      <c r="O111" s="53">
        <v>1.52E-2</v>
      </c>
      <c r="P111" s="53">
        <v>2.9005999999999998</v>
      </c>
      <c r="Q111" s="16">
        <f t="shared" si="26"/>
        <v>10.770799999999999</v>
      </c>
      <c r="R111" s="25"/>
    </row>
    <row r="112" spans="1:18">
      <c r="A112" s="17"/>
      <c r="B112" s="397"/>
      <c r="C112" s="36" t="s">
        <v>13</v>
      </c>
      <c r="D112" s="107">
        <v>234.82203297718979</v>
      </c>
      <c r="E112" s="39">
        <v>248.33199999999999</v>
      </c>
      <c r="F112" s="391">
        <f t="shared" si="24"/>
        <v>483.15403297718979</v>
      </c>
      <c r="G112" s="174">
        <v>1606.325</v>
      </c>
      <c r="H112" s="228">
        <v>4106.9279999999999</v>
      </c>
      <c r="I112" s="170"/>
      <c r="J112" s="391">
        <f t="shared" si="25"/>
        <v>4106.9279999999999</v>
      </c>
      <c r="K112" s="174">
        <v>138.85499999999999</v>
      </c>
      <c r="L112" s="123">
        <v>315.46699999999998</v>
      </c>
      <c r="M112" s="123">
        <v>1.2</v>
      </c>
      <c r="N112" s="123">
        <v>2012.7</v>
      </c>
      <c r="O112" s="123">
        <v>23.120999999999999</v>
      </c>
      <c r="P112" s="123">
        <v>2246.0740000000001</v>
      </c>
      <c r="Q112" s="21">
        <f t="shared" si="26"/>
        <v>10933.824032977189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104"/>
      <c r="E113" s="104"/>
      <c r="F113" s="390">
        <f t="shared" si="24"/>
        <v>0</v>
      </c>
      <c r="G113" s="175"/>
      <c r="H113" s="227"/>
      <c r="I113" s="169"/>
      <c r="J113" s="390">
        <f t="shared" si="25"/>
        <v>0</v>
      </c>
      <c r="K113" s="175">
        <v>37.049999999999997</v>
      </c>
      <c r="L113" s="53"/>
      <c r="M113" s="53"/>
      <c r="N113" s="53"/>
      <c r="O113" s="53"/>
      <c r="P113" s="53"/>
      <c r="Q113" s="16">
        <f t="shared" si="26"/>
        <v>37.049999999999997</v>
      </c>
      <c r="R113" s="25"/>
    </row>
    <row r="114" spans="1:18">
      <c r="A114" s="17"/>
      <c r="B114" s="397"/>
      <c r="C114" s="36" t="s">
        <v>13</v>
      </c>
      <c r="D114" s="106"/>
      <c r="E114" s="157"/>
      <c r="F114" s="391">
        <f t="shared" si="24"/>
        <v>0</v>
      </c>
      <c r="G114" s="174"/>
      <c r="H114" s="228"/>
      <c r="I114" s="170"/>
      <c r="J114" s="391">
        <f t="shared" si="25"/>
        <v>0</v>
      </c>
      <c r="K114" s="174">
        <v>1847.8689999999999</v>
      </c>
      <c r="L114" s="123"/>
      <c r="M114" s="123"/>
      <c r="N114" s="123"/>
      <c r="O114" s="123"/>
      <c r="P114" s="123"/>
      <c r="Q114" s="21">
        <f t="shared" si="26"/>
        <v>1847.8689999999999</v>
      </c>
      <c r="R114" s="25"/>
    </row>
    <row r="115" spans="1:18">
      <c r="A115" s="17"/>
      <c r="B115" s="396" t="s">
        <v>81</v>
      </c>
      <c r="C115" s="34" t="s">
        <v>11</v>
      </c>
      <c r="D115" s="105">
        <v>1.2999999999999999E-3</v>
      </c>
      <c r="E115" s="156">
        <v>2.3800000000000002E-2</v>
      </c>
      <c r="F115" s="390">
        <f t="shared" si="24"/>
        <v>2.5100000000000001E-2</v>
      </c>
      <c r="G115" s="175"/>
      <c r="H115" s="227"/>
      <c r="I115" s="169"/>
      <c r="J115" s="390">
        <f t="shared" si="25"/>
        <v>0</v>
      </c>
      <c r="K115" s="175"/>
      <c r="L115" s="53">
        <v>1E-3</v>
      </c>
      <c r="M115" s="53"/>
      <c r="N115" s="53"/>
      <c r="O115" s="53"/>
      <c r="P115" s="53"/>
      <c r="Q115" s="16">
        <f t="shared" si="26"/>
        <v>2.6100000000000002E-2</v>
      </c>
      <c r="R115" s="25"/>
    </row>
    <row r="116" spans="1:18">
      <c r="A116" s="17"/>
      <c r="B116" s="397"/>
      <c r="C116" s="36" t="s">
        <v>13</v>
      </c>
      <c r="D116" s="107">
        <v>1.9950002801675042</v>
      </c>
      <c r="E116" s="39">
        <v>23.878</v>
      </c>
      <c r="F116" s="391">
        <f t="shared" si="24"/>
        <v>25.873000280167503</v>
      </c>
      <c r="G116" s="174"/>
      <c r="H116" s="228"/>
      <c r="I116" s="170"/>
      <c r="J116" s="391">
        <f t="shared" si="25"/>
        <v>0</v>
      </c>
      <c r="K116" s="174"/>
      <c r="L116" s="123">
        <v>0.52500000000000002</v>
      </c>
      <c r="M116" s="123"/>
      <c r="N116" s="123"/>
      <c r="O116" s="123"/>
      <c r="P116" s="123"/>
      <c r="Q116" s="21">
        <f t="shared" si="26"/>
        <v>26.398000280167501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104">
        <v>0.82599999999999996</v>
      </c>
      <c r="E117" s="104"/>
      <c r="F117" s="390">
        <f t="shared" si="24"/>
        <v>0.82599999999999996</v>
      </c>
      <c r="G117" s="175"/>
      <c r="H117" s="227">
        <v>7.6999999999999999E-2</v>
      </c>
      <c r="I117" s="169"/>
      <c r="J117" s="390">
        <f t="shared" si="25"/>
        <v>7.6999999999999999E-2</v>
      </c>
      <c r="K117" s="175"/>
      <c r="L117" s="53"/>
      <c r="M117" s="53"/>
      <c r="N117" s="53"/>
      <c r="O117" s="53"/>
      <c r="P117" s="53"/>
      <c r="Q117" s="16">
        <f t="shared" si="26"/>
        <v>0.90299999999999991</v>
      </c>
      <c r="R117" s="25"/>
    </row>
    <row r="118" spans="1:18">
      <c r="A118" s="17"/>
      <c r="B118" s="397"/>
      <c r="C118" s="36" t="s">
        <v>13</v>
      </c>
      <c r="D118" s="107">
        <v>794.01011150666682</v>
      </c>
      <c r="E118" s="39"/>
      <c r="F118" s="391">
        <f t="shared" si="24"/>
        <v>794.01011150666682</v>
      </c>
      <c r="G118" s="174"/>
      <c r="H118" s="228">
        <v>121.27500000000001</v>
      </c>
      <c r="I118" s="170"/>
      <c r="J118" s="391">
        <f t="shared" si="25"/>
        <v>121.27500000000001</v>
      </c>
      <c r="K118" s="174"/>
      <c r="L118" s="123"/>
      <c r="M118" s="123"/>
      <c r="N118" s="123"/>
      <c r="O118" s="123"/>
      <c r="P118" s="123"/>
      <c r="Q118" s="21">
        <f t="shared" si="26"/>
        <v>915.28511150666679</v>
      </c>
      <c r="R118" s="25"/>
    </row>
    <row r="119" spans="1:18">
      <c r="A119" s="17"/>
      <c r="B119" s="396" t="s">
        <v>84</v>
      </c>
      <c r="C119" s="34" t="s">
        <v>11</v>
      </c>
      <c r="D119" s="104">
        <v>4.7680999999999996</v>
      </c>
      <c r="E119" s="104">
        <v>0.51170000000000004</v>
      </c>
      <c r="F119" s="390">
        <f t="shared" si="24"/>
        <v>5.2797999999999998</v>
      </c>
      <c r="G119" s="175">
        <v>6.0000000000000001E-3</v>
      </c>
      <c r="H119" s="227">
        <v>4.5575999999999999</v>
      </c>
      <c r="I119" s="169"/>
      <c r="J119" s="390">
        <f t="shared" si="25"/>
        <v>4.5575999999999999</v>
      </c>
      <c r="K119" s="175">
        <v>0.1</v>
      </c>
      <c r="L119" s="53">
        <v>2.5550000000000002</v>
      </c>
      <c r="M119" s="53">
        <v>15.272600000000001</v>
      </c>
      <c r="N119" s="53">
        <v>2.3807</v>
      </c>
      <c r="O119" s="53"/>
      <c r="P119" s="53"/>
      <c r="Q119" s="16">
        <f t="shared" si="26"/>
        <v>30.151700000000002</v>
      </c>
      <c r="R119" s="25"/>
    </row>
    <row r="120" spans="1:18">
      <c r="A120" s="17"/>
      <c r="B120" s="397"/>
      <c r="C120" s="36" t="s">
        <v>13</v>
      </c>
      <c r="D120" s="107">
        <v>3171.0686953284599</v>
      </c>
      <c r="E120" s="39">
        <v>334.79500000000002</v>
      </c>
      <c r="F120" s="391">
        <f t="shared" si="24"/>
        <v>3505.8636953284599</v>
      </c>
      <c r="G120" s="174">
        <v>48.567999999999998</v>
      </c>
      <c r="H120" s="228">
        <v>3529.248</v>
      </c>
      <c r="I120" s="170"/>
      <c r="J120" s="391">
        <f t="shared" si="25"/>
        <v>3529.248</v>
      </c>
      <c r="K120" s="174">
        <v>68.251000000000005</v>
      </c>
      <c r="L120" s="123">
        <v>1378.104</v>
      </c>
      <c r="M120" s="123">
        <v>21595.305</v>
      </c>
      <c r="N120" s="123">
        <v>3554.1089999999999</v>
      </c>
      <c r="O120" s="123"/>
      <c r="P120" s="123"/>
      <c r="Q120" s="21">
        <f t="shared" si="26"/>
        <v>33679.448695328458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104">
        <v>2.2833000000000001</v>
      </c>
      <c r="E121" s="104">
        <v>1.4601999999999999</v>
      </c>
      <c r="F121" s="390">
        <f t="shared" si="24"/>
        <v>3.7435</v>
      </c>
      <c r="G121" s="175">
        <v>1.7979000000000001</v>
      </c>
      <c r="H121" s="227">
        <v>3.0865</v>
      </c>
      <c r="I121" s="169"/>
      <c r="J121" s="390">
        <f t="shared" si="25"/>
        <v>3.0865</v>
      </c>
      <c r="K121" s="175">
        <v>0.92669999999999997</v>
      </c>
      <c r="L121" s="53">
        <v>1.1343000000000001</v>
      </c>
      <c r="M121" s="53">
        <v>3.6600000000000001E-2</v>
      </c>
      <c r="N121" s="53">
        <v>7.3800000000000004E-2</v>
      </c>
      <c r="O121" s="53"/>
      <c r="P121" s="53">
        <v>3.4197500000000001</v>
      </c>
      <c r="Q121" s="16">
        <f t="shared" si="26"/>
        <v>14.219050000000001</v>
      </c>
      <c r="R121" s="25"/>
    </row>
    <row r="122" spans="1:18">
      <c r="A122" s="25"/>
      <c r="B122" s="397"/>
      <c r="C122" s="36" t="s">
        <v>13</v>
      </c>
      <c r="D122" s="107">
        <v>2484.2005988682631</v>
      </c>
      <c r="E122" s="39">
        <v>616.40499999999997</v>
      </c>
      <c r="F122" s="391">
        <f t="shared" si="24"/>
        <v>3100.6055988682629</v>
      </c>
      <c r="G122" s="174">
        <v>471.30500000000001</v>
      </c>
      <c r="H122" s="228">
        <v>5549.7269999999999</v>
      </c>
      <c r="I122" s="170"/>
      <c r="J122" s="391">
        <f t="shared" si="25"/>
        <v>5549.7269999999999</v>
      </c>
      <c r="K122" s="174">
        <v>355.75299999999999</v>
      </c>
      <c r="L122" s="123">
        <v>498.10700000000003</v>
      </c>
      <c r="M122" s="123">
        <v>19.672000000000001</v>
      </c>
      <c r="N122" s="123">
        <v>15.695</v>
      </c>
      <c r="O122" s="123"/>
      <c r="P122" s="123">
        <v>22514.696</v>
      </c>
      <c r="Q122" s="21">
        <f t="shared" si="26"/>
        <v>32525.560598868266</v>
      </c>
      <c r="R122" s="25"/>
    </row>
    <row r="123" spans="1:18">
      <c r="A123" s="25"/>
      <c r="B123" s="22" t="s">
        <v>15</v>
      </c>
      <c r="C123" s="34" t="s">
        <v>11</v>
      </c>
      <c r="D123" s="112">
        <v>0.68369999999999997</v>
      </c>
      <c r="E123" s="104">
        <v>3.0599999999999999E-2</v>
      </c>
      <c r="F123" s="390">
        <f t="shared" si="24"/>
        <v>0.71429999999999993</v>
      </c>
      <c r="G123" s="175">
        <v>7.6</v>
      </c>
      <c r="H123" s="227">
        <v>4.2202000000000002</v>
      </c>
      <c r="I123" s="169"/>
      <c r="J123" s="390">
        <f t="shared" si="25"/>
        <v>4.2202000000000002</v>
      </c>
      <c r="K123" s="175"/>
      <c r="L123" s="53">
        <v>4.7050000000000001</v>
      </c>
      <c r="M123" s="53"/>
      <c r="N123" s="53"/>
      <c r="O123" s="53"/>
      <c r="P123" s="53">
        <v>2.9302000000000001</v>
      </c>
      <c r="Q123" s="16">
        <f t="shared" si="26"/>
        <v>20.169699999999999</v>
      </c>
      <c r="R123" s="25"/>
    </row>
    <row r="124" spans="1:18">
      <c r="A124" s="25"/>
      <c r="B124" s="18" t="s">
        <v>86</v>
      </c>
      <c r="C124" s="36" t="s">
        <v>13</v>
      </c>
      <c r="D124" s="103">
        <v>403.60955668083523</v>
      </c>
      <c r="E124" s="39">
        <v>92.82</v>
      </c>
      <c r="F124" s="391">
        <f t="shared" si="24"/>
        <v>496.42955668083522</v>
      </c>
      <c r="G124" s="174">
        <v>2934.9059999999999</v>
      </c>
      <c r="H124" s="228">
        <v>4944.6940000000004</v>
      </c>
      <c r="I124" s="170"/>
      <c r="J124" s="391">
        <f t="shared" si="25"/>
        <v>4944.6940000000004</v>
      </c>
      <c r="K124" s="174"/>
      <c r="L124" s="123">
        <v>921.90700000000004</v>
      </c>
      <c r="M124" s="123"/>
      <c r="N124" s="123"/>
      <c r="O124" s="123"/>
      <c r="P124" s="123">
        <v>4600.4070000000002</v>
      </c>
      <c r="Q124" s="21">
        <f t="shared" si="26"/>
        <v>13898.343556680833</v>
      </c>
      <c r="R124" s="25"/>
    </row>
    <row r="125" spans="1:18">
      <c r="A125" s="25"/>
      <c r="B125" s="399" t="s">
        <v>19</v>
      </c>
      <c r="C125" s="34" t="s">
        <v>11</v>
      </c>
      <c r="D125" s="66">
        <f t="shared" ref="D125:D126" si="32">D103+D105+D107+D109+D111+D113+D115+D117+D119+D121+D123</f>
        <v>11.819799999999999</v>
      </c>
      <c r="E125" s="14">
        <f t="shared" ref="E125:E126" si="33">+E103+E105+E107+E109+E111+E113+E115+E117+E119+E121+E123</f>
        <v>7.7263999999999999</v>
      </c>
      <c r="F125" s="390">
        <f t="shared" si="24"/>
        <v>19.546199999999999</v>
      </c>
      <c r="G125" s="73">
        <f t="shared" ref="G125:H126" si="34">+G103+G105+G107+G109+G111+G113+G115+G117+G119+G121+G123</f>
        <v>39.1783</v>
      </c>
      <c r="H125" s="72">
        <f t="shared" si="34"/>
        <v>87.654599999999988</v>
      </c>
      <c r="I125" s="66"/>
      <c r="J125" s="390">
        <f t="shared" si="25"/>
        <v>87.654599999999988</v>
      </c>
      <c r="K125" s="73">
        <f t="shared" ref="K125:M126" si="35">+K103+K105+K107+K109+K111+K113+K115+K117+K119+K121+K123</f>
        <v>97.629999999999981</v>
      </c>
      <c r="L125" s="53">
        <f t="shared" si="35"/>
        <v>50.785800000000002</v>
      </c>
      <c r="M125" s="53">
        <f>+M103+M105+M107+M109+M111+M113+M115+M117+M119+M121+M123</f>
        <v>15.311200000000001</v>
      </c>
      <c r="N125" s="53">
        <f t="shared" ref="N125:P126" si="36">+N103+N105+N107+N109+N111+N113+N115+N117+N119+N121+N123</f>
        <v>6.2311000000000005</v>
      </c>
      <c r="O125" s="53">
        <f t="shared" si="36"/>
        <v>4.3006000000000002</v>
      </c>
      <c r="P125" s="53">
        <f t="shared" si="36"/>
        <v>9.95885</v>
      </c>
      <c r="Q125" s="16">
        <f t="shared" si="26"/>
        <v>330.59664999999995</v>
      </c>
      <c r="R125" s="25"/>
    </row>
    <row r="126" spans="1:18">
      <c r="A126" s="24"/>
      <c r="B126" s="400"/>
      <c r="C126" s="36" t="s">
        <v>13</v>
      </c>
      <c r="D126" s="32">
        <f t="shared" si="32"/>
        <v>8248.1764083311646</v>
      </c>
      <c r="E126" s="19">
        <f t="shared" si="33"/>
        <v>4904.5479999999998</v>
      </c>
      <c r="F126" s="391">
        <f t="shared" si="24"/>
        <v>13152.724408331163</v>
      </c>
      <c r="G126" s="176">
        <f t="shared" si="34"/>
        <v>14874.876</v>
      </c>
      <c r="H126" s="199">
        <f t="shared" si="34"/>
        <v>57501.514000000003</v>
      </c>
      <c r="I126" s="32"/>
      <c r="J126" s="391">
        <f t="shared" si="25"/>
        <v>57501.514000000003</v>
      </c>
      <c r="K126" s="176">
        <f t="shared" si="35"/>
        <v>14723.249000000002</v>
      </c>
      <c r="L126" s="123">
        <f t="shared" si="35"/>
        <v>23316.189000000002</v>
      </c>
      <c r="M126" s="123">
        <f t="shared" si="35"/>
        <v>21616.177</v>
      </c>
      <c r="N126" s="123">
        <f t="shared" si="36"/>
        <v>5852.3189999999995</v>
      </c>
      <c r="O126" s="123">
        <f t="shared" si="36"/>
        <v>1582.5040000000001</v>
      </c>
      <c r="P126" s="123">
        <f t="shared" si="36"/>
        <v>29898.763999999999</v>
      </c>
      <c r="Q126" s="21">
        <f t="shared" si="26"/>
        <v>182518.31640833113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105"/>
      <c r="E127" s="156"/>
      <c r="F127" s="390">
        <f t="shared" si="24"/>
        <v>0</v>
      </c>
      <c r="G127" s="175">
        <v>0</v>
      </c>
      <c r="H127" s="227"/>
      <c r="I127" s="169"/>
      <c r="J127" s="390">
        <f t="shared" si="25"/>
        <v>0</v>
      </c>
      <c r="K127" s="175"/>
      <c r="L127" s="53">
        <v>0.01</v>
      </c>
      <c r="M127" s="53"/>
      <c r="N127" s="53"/>
      <c r="O127" s="53"/>
      <c r="P127" s="53"/>
      <c r="Q127" s="16">
        <f t="shared" si="26"/>
        <v>0.01</v>
      </c>
      <c r="R127" s="25"/>
    </row>
    <row r="128" spans="1:18">
      <c r="A128" s="12" t="s">
        <v>0</v>
      </c>
      <c r="B128" s="397"/>
      <c r="C128" s="36" t="s">
        <v>13</v>
      </c>
      <c r="D128" s="106"/>
      <c r="E128" s="157"/>
      <c r="F128" s="391">
        <f t="shared" si="24"/>
        <v>0</v>
      </c>
      <c r="G128" s="174">
        <v>1.68</v>
      </c>
      <c r="H128" s="228"/>
      <c r="I128" s="170"/>
      <c r="J128" s="391">
        <f t="shared" si="25"/>
        <v>0</v>
      </c>
      <c r="K128" s="174"/>
      <c r="L128" s="123">
        <v>3.78</v>
      </c>
      <c r="M128" s="123"/>
      <c r="N128" s="123"/>
      <c r="O128" s="123"/>
      <c r="P128" s="123"/>
      <c r="Q128" s="21">
        <f t="shared" si="26"/>
        <v>5.46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105"/>
      <c r="E129" s="156"/>
      <c r="F129" s="390">
        <f t="shared" si="24"/>
        <v>0</v>
      </c>
      <c r="G129" s="175">
        <v>0</v>
      </c>
      <c r="H129" s="227"/>
      <c r="I129" s="169"/>
      <c r="J129" s="390">
        <f t="shared" si="25"/>
        <v>0</v>
      </c>
      <c r="K129" s="175"/>
      <c r="L129" s="53">
        <v>1.4999999999999999E-2</v>
      </c>
      <c r="M129" s="53"/>
      <c r="N129" s="53"/>
      <c r="O129" s="53"/>
      <c r="P129" s="53"/>
      <c r="Q129" s="16">
        <f t="shared" si="26"/>
        <v>1.4999999999999999E-2</v>
      </c>
      <c r="R129" s="25"/>
    </row>
    <row r="130" spans="1:18">
      <c r="A130" s="17"/>
      <c r="B130" s="397"/>
      <c r="C130" s="36" t="s">
        <v>13</v>
      </c>
      <c r="D130" s="113"/>
      <c r="E130" s="157"/>
      <c r="F130" s="391">
        <f t="shared" si="24"/>
        <v>0</v>
      </c>
      <c r="G130" s="174">
        <v>23.667000000000002</v>
      </c>
      <c r="H130" s="228"/>
      <c r="I130" s="170"/>
      <c r="J130" s="391">
        <f t="shared" si="25"/>
        <v>0</v>
      </c>
      <c r="K130" s="174"/>
      <c r="L130" s="123">
        <v>1.89</v>
      </c>
      <c r="M130" s="123"/>
      <c r="N130" s="123"/>
      <c r="O130" s="123"/>
      <c r="P130" s="123"/>
      <c r="Q130" s="387">
        <f t="shared" si="26"/>
        <v>25.557000000000002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114">
        <v>8.9999999999999998E-4</v>
      </c>
      <c r="E131" s="158"/>
      <c r="F131" s="392">
        <f t="shared" ref="F131:F139" si="37">SUM(D131:E131)</f>
        <v>8.9999999999999998E-4</v>
      </c>
      <c r="G131" s="180">
        <v>0</v>
      </c>
      <c r="H131" s="266">
        <v>7.4700000000000003E-2</v>
      </c>
      <c r="I131" s="186"/>
      <c r="J131" s="392">
        <f t="shared" ref="J131:J139" si="38">SUM(H131:I131)</f>
        <v>7.4700000000000003E-2</v>
      </c>
      <c r="K131" s="180"/>
      <c r="L131" s="50"/>
      <c r="M131" s="50"/>
      <c r="N131" s="50"/>
      <c r="O131" s="50"/>
      <c r="P131" s="50"/>
      <c r="Q131" s="16">
        <f t="shared" si="26"/>
        <v>7.5600000000000001E-2</v>
      </c>
      <c r="R131" s="25"/>
    </row>
    <row r="132" spans="1:18">
      <c r="A132" s="17"/>
      <c r="B132" s="22" t="s">
        <v>91</v>
      </c>
      <c r="C132" s="34" t="s">
        <v>92</v>
      </c>
      <c r="D132" s="296"/>
      <c r="E132" s="308"/>
      <c r="F132" s="393">
        <f t="shared" si="37"/>
        <v>0</v>
      </c>
      <c r="G132" s="348"/>
      <c r="H132" s="344"/>
      <c r="I132" s="169"/>
      <c r="J132" s="393">
        <f t="shared" si="38"/>
        <v>0</v>
      </c>
      <c r="K132" s="348"/>
      <c r="L132" s="376"/>
      <c r="M132" s="382"/>
      <c r="N132" s="384"/>
      <c r="O132" s="376"/>
      <c r="P132" s="384"/>
      <c r="Q132" s="16">
        <f t="shared" si="26"/>
        <v>0</v>
      </c>
      <c r="R132" s="25"/>
    </row>
    <row r="133" spans="1:18">
      <c r="A133" s="17" t="s">
        <v>18</v>
      </c>
      <c r="B133" s="20"/>
      <c r="C133" s="36" t="s">
        <v>13</v>
      </c>
      <c r="D133" s="103">
        <v>3.7800005308436924</v>
      </c>
      <c r="E133" s="309"/>
      <c r="F133" s="394">
        <f t="shared" si="37"/>
        <v>3.7800005308436924</v>
      </c>
      <c r="G133" s="174">
        <v>5.0049999999999999</v>
      </c>
      <c r="H133" s="433">
        <v>91.403999999999996</v>
      </c>
      <c r="I133" s="170"/>
      <c r="J133" s="394">
        <f t="shared" si="38"/>
        <v>91.403999999999996</v>
      </c>
      <c r="K133" s="194"/>
      <c r="L133" s="123"/>
      <c r="M133" s="123"/>
      <c r="N133" s="123"/>
      <c r="O133" s="123"/>
      <c r="P133" s="123"/>
      <c r="Q133" s="387">
        <f t="shared" si="26"/>
        <v>100.18900053084369</v>
      </c>
      <c r="R133" s="25"/>
    </row>
    <row r="134" spans="1:18">
      <c r="A134" s="25"/>
      <c r="B134" s="45" t="s">
        <v>0</v>
      </c>
      <c r="C134" s="42" t="s">
        <v>11</v>
      </c>
      <c r="D134" s="23">
        <f>+D127+D129+D131</f>
        <v>8.9999999999999998E-4</v>
      </c>
      <c r="E134" s="14"/>
      <c r="F134" s="392">
        <f t="shared" si="37"/>
        <v>8.9999999999999998E-4</v>
      </c>
      <c r="G134" s="73">
        <f t="shared" ref="G134" si="39">G127+G129+G131</f>
        <v>0</v>
      </c>
      <c r="H134" s="72">
        <f t="shared" ref="H134" si="40">+H127+H129+H131</f>
        <v>7.4700000000000003E-2</v>
      </c>
      <c r="I134" s="11"/>
      <c r="J134" s="392">
        <f t="shared" si="38"/>
        <v>7.4700000000000003E-2</v>
      </c>
      <c r="K134" s="66"/>
      <c r="L134" s="50">
        <f t="shared" ref="L134" si="41">+L127+L129+L131</f>
        <v>2.5000000000000001E-2</v>
      </c>
      <c r="M134" s="380"/>
      <c r="N134" s="200"/>
      <c r="O134" s="50"/>
      <c r="P134" s="50"/>
      <c r="Q134" s="16">
        <f t="shared" si="26"/>
        <v>0.10059999999999999</v>
      </c>
      <c r="R134" s="25"/>
    </row>
    <row r="135" spans="1:18">
      <c r="A135" s="25"/>
      <c r="B135" s="46" t="s">
        <v>19</v>
      </c>
      <c r="C135" s="34" t="s">
        <v>92</v>
      </c>
      <c r="D135" s="23"/>
      <c r="E135" s="23"/>
      <c r="F135" s="393">
        <f t="shared" si="37"/>
        <v>0</v>
      </c>
      <c r="G135" s="73"/>
      <c r="H135" s="72"/>
      <c r="I135" s="66"/>
      <c r="J135" s="393">
        <f t="shared" si="38"/>
        <v>0</v>
      </c>
      <c r="K135" s="73"/>
      <c r="L135" s="376"/>
      <c r="M135" s="381"/>
      <c r="N135" s="381"/>
      <c r="O135" s="376"/>
      <c r="P135" s="376"/>
      <c r="Q135" s="16">
        <f t="shared" si="26"/>
        <v>0</v>
      </c>
      <c r="R135" s="25"/>
    </row>
    <row r="136" spans="1:18">
      <c r="A136" s="24"/>
      <c r="B136" s="20"/>
      <c r="C136" s="36" t="s">
        <v>13</v>
      </c>
      <c r="D136" s="19">
        <f t="shared" ref="D136" si="42">+D128+D130+D133</f>
        <v>3.7800005308436924</v>
      </c>
      <c r="E136" s="44"/>
      <c r="F136" s="394">
        <f t="shared" si="37"/>
        <v>3.7800005308436924</v>
      </c>
      <c r="G136" s="176">
        <f t="shared" ref="G136" si="43">G128+G130+G133</f>
        <v>30.352</v>
      </c>
      <c r="H136" s="128">
        <f t="shared" ref="H136" si="44">+H128+H130+H133</f>
        <v>91.403999999999996</v>
      </c>
      <c r="I136" s="32"/>
      <c r="J136" s="394">
        <f t="shared" si="38"/>
        <v>91.403999999999996</v>
      </c>
      <c r="K136" s="350"/>
      <c r="L136" s="123">
        <f t="shared" ref="L136" si="45">+L128+L130+L133</f>
        <v>5.67</v>
      </c>
      <c r="M136" s="202"/>
      <c r="N136" s="202"/>
      <c r="O136" s="123"/>
      <c r="P136" s="123"/>
      <c r="Q136" s="387">
        <f t="shared" si="26"/>
        <v>131.20600053084368</v>
      </c>
      <c r="R136" s="25"/>
    </row>
    <row r="137" spans="1:18">
      <c r="A137" s="47"/>
      <c r="B137" s="48" t="s">
        <v>0</v>
      </c>
      <c r="C137" s="49" t="s">
        <v>11</v>
      </c>
      <c r="D137" s="276">
        <f>D134+D125+D101</f>
        <v>901.98785999999996</v>
      </c>
      <c r="E137" s="305">
        <f t="shared" ref="E137" si="46">E134+E125+E101</f>
        <v>1762.4507999999998</v>
      </c>
      <c r="F137" s="392">
        <f t="shared" si="37"/>
        <v>2664.4386599999998</v>
      </c>
      <c r="G137" s="349">
        <f t="shared" ref="G137:H137" si="47">G134+G125+G101</f>
        <v>7926.4608999999982</v>
      </c>
      <c r="H137" s="468">
        <f t="shared" si="47"/>
        <v>12195.528200000006</v>
      </c>
      <c r="I137" s="80"/>
      <c r="J137" s="392">
        <f t="shared" si="38"/>
        <v>12195.528200000006</v>
      </c>
      <c r="K137" s="365">
        <f t="shared" ref="K137:P137" si="48">K134+K125+K101</f>
        <v>4335.6469999999999</v>
      </c>
      <c r="L137" s="53">
        <f t="shared" si="48"/>
        <v>394.05124999999987</v>
      </c>
      <c r="M137" s="380">
        <f t="shared" si="48"/>
        <v>16.1632</v>
      </c>
      <c r="N137" s="380">
        <f t="shared" si="48"/>
        <v>67.934699999999992</v>
      </c>
      <c r="O137" s="50">
        <f t="shared" si="48"/>
        <v>44.222800000000007</v>
      </c>
      <c r="P137" s="50">
        <f t="shared" si="48"/>
        <v>47.554349999999999</v>
      </c>
      <c r="Q137" s="16">
        <f t="shared" si="26"/>
        <v>27692.001060000006</v>
      </c>
      <c r="R137" s="25"/>
    </row>
    <row r="138" spans="1:18">
      <c r="A138" s="47"/>
      <c r="B138" s="51" t="s">
        <v>93</v>
      </c>
      <c r="C138" s="52" t="s">
        <v>92</v>
      </c>
      <c r="D138" s="77"/>
      <c r="E138" s="77"/>
      <c r="F138" s="393">
        <f t="shared" si="37"/>
        <v>0</v>
      </c>
      <c r="G138" s="182"/>
      <c r="H138" s="267"/>
      <c r="I138" s="187"/>
      <c r="J138" s="393">
        <f t="shared" si="38"/>
        <v>0</v>
      </c>
      <c r="K138" s="182"/>
      <c r="L138" s="53"/>
      <c r="M138" s="201"/>
      <c r="N138" s="201"/>
      <c r="O138" s="376"/>
      <c r="P138" s="376"/>
      <c r="Q138" s="16">
        <f t="shared" ref="Q138:Q139" si="49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84">
        <f>D136+D126+D102</f>
        <v>263467.42299999995</v>
      </c>
      <c r="E139" s="84">
        <f t="shared" ref="E139" si="50">E136+E126+E102</f>
        <v>688625</v>
      </c>
      <c r="F139" s="395">
        <f t="shared" si="37"/>
        <v>952092.42299999995</v>
      </c>
      <c r="G139" s="173">
        <f t="shared" ref="G139:H139" si="51">G136+G126+G102</f>
        <v>1707031.2859999996</v>
      </c>
      <c r="H139" s="469">
        <f t="shared" si="51"/>
        <v>1377197.5250000001</v>
      </c>
      <c r="I139" s="81"/>
      <c r="J139" s="395">
        <f t="shared" si="38"/>
        <v>1377197.5250000001</v>
      </c>
      <c r="K139" s="173">
        <f t="shared" ref="K139:P139" si="52">K136+K126+K102</f>
        <v>759903.76399999973</v>
      </c>
      <c r="L139" s="57">
        <f t="shared" si="52"/>
        <v>148504.55800000002</v>
      </c>
      <c r="M139" s="203">
        <f t="shared" si="52"/>
        <v>21794.178</v>
      </c>
      <c r="N139" s="203">
        <f t="shared" si="52"/>
        <v>28599.200000000001</v>
      </c>
      <c r="O139" s="57">
        <f t="shared" si="52"/>
        <v>11456.064</v>
      </c>
      <c r="P139" s="57">
        <f t="shared" si="52"/>
        <v>49314.448000000004</v>
      </c>
      <c r="Q139" s="29">
        <f t="shared" si="49"/>
        <v>5055893.4460000005</v>
      </c>
      <c r="R139" s="25"/>
    </row>
    <row r="140" spans="1:18">
      <c r="O140" s="70"/>
      <c r="Q140" s="388" t="s">
        <v>94</v>
      </c>
    </row>
    <row r="141" spans="1:18">
      <c r="O141" s="70"/>
      <c r="P141" s="70"/>
    </row>
    <row r="142" spans="1:18">
      <c r="G142" s="70"/>
      <c r="N142" s="70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7" width="20.5" style="198" customWidth="1"/>
    <col min="8" max="8" width="20.5" style="1" customWidth="1"/>
    <col min="9" max="10" width="19.625" style="1" customWidth="1"/>
    <col min="11" max="11" width="20.5" style="1" customWidth="1"/>
    <col min="12" max="13" width="20.5" style="198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108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116">
        <v>3.2000000000000001E-2</v>
      </c>
      <c r="E4" s="253"/>
      <c r="F4" s="271">
        <f>SUM(D4:E4)</f>
        <v>3.2000000000000001E-2</v>
      </c>
      <c r="G4" s="418">
        <v>4.2622999999999998</v>
      </c>
      <c r="H4" s="248">
        <v>2068.6374000000001</v>
      </c>
      <c r="I4" s="169"/>
      <c r="J4" s="271">
        <f>SUM(H4:I4)</f>
        <v>2068.6374000000001</v>
      </c>
      <c r="K4" s="248">
        <v>254.2235</v>
      </c>
      <c r="L4" s="53">
        <v>0.1535</v>
      </c>
      <c r="M4" s="53"/>
      <c r="N4" s="53">
        <v>4.4999999999999998E-2</v>
      </c>
      <c r="O4" s="53"/>
      <c r="P4" s="53"/>
      <c r="Q4" s="16">
        <f>SUM(F4:G4,J4:P4)</f>
        <v>2327.3537000000001</v>
      </c>
      <c r="R4" s="11"/>
    </row>
    <row r="5" spans="1:18">
      <c r="A5" s="17" t="s">
        <v>12</v>
      </c>
      <c r="B5" s="397"/>
      <c r="C5" s="18" t="s">
        <v>13</v>
      </c>
      <c r="D5" s="117">
        <v>14.280001429215373</v>
      </c>
      <c r="E5" s="254"/>
      <c r="F5" s="37">
        <f>SUM(D5:E5)</f>
        <v>14.280001429215373</v>
      </c>
      <c r="G5" s="419">
        <v>359.815</v>
      </c>
      <c r="H5" s="249">
        <v>160666.367</v>
      </c>
      <c r="I5" s="170"/>
      <c r="J5" s="37">
        <f>SUM(H5:I5)</f>
        <v>160666.367</v>
      </c>
      <c r="K5" s="249">
        <v>10569.231</v>
      </c>
      <c r="L5" s="123">
        <v>25.754000000000001</v>
      </c>
      <c r="M5" s="123"/>
      <c r="N5" s="123">
        <v>22.05</v>
      </c>
      <c r="O5" s="123"/>
      <c r="P5" s="123"/>
      <c r="Q5" s="21">
        <f>SUM(F5:G5,J5:P5)</f>
        <v>171657.49700142918</v>
      </c>
      <c r="R5" s="11"/>
    </row>
    <row r="6" spans="1:18">
      <c r="A6" s="17" t="s">
        <v>14</v>
      </c>
      <c r="B6" s="22" t="s">
        <v>15</v>
      </c>
      <c r="C6" s="13" t="s">
        <v>11</v>
      </c>
      <c r="D6" s="116"/>
      <c r="E6" s="253">
        <v>6.3799999999999996E-2</v>
      </c>
      <c r="F6" s="35">
        <f t="shared" ref="F6:F67" si="0">SUM(D6:E6)</f>
        <v>6.3799999999999996E-2</v>
      </c>
      <c r="G6" s="418"/>
      <c r="H6" s="248">
        <v>796.06799999999998</v>
      </c>
      <c r="I6" s="169"/>
      <c r="J6" s="35">
        <f t="shared" ref="J6:J67" si="1">SUM(H6:I6)</f>
        <v>796.06799999999998</v>
      </c>
      <c r="K6" s="248">
        <v>300.02</v>
      </c>
      <c r="L6" s="53"/>
      <c r="M6" s="53"/>
      <c r="N6" s="53"/>
      <c r="O6" s="53"/>
      <c r="P6" s="53"/>
      <c r="Q6" s="16">
        <f t="shared" ref="Q6:Q67" si="2">SUM(F6:G6,J6:P6)</f>
        <v>1096.1518000000001</v>
      </c>
      <c r="R6" s="11"/>
    </row>
    <row r="7" spans="1:18">
      <c r="A7" s="17" t="s">
        <v>16</v>
      </c>
      <c r="B7" s="18" t="s">
        <v>17</v>
      </c>
      <c r="C7" s="18" t="s">
        <v>13</v>
      </c>
      <c r="D7" s="118"/>
      <c r="E7" s="254">
        <v>21.645</v>
      </c>
      <c r="F7" s="37">
        <f t="shared" si="0"/>
        <v>21.645</v>
      </c>
      <c r="G7" s="419"/>
      <c r="H7" s="249">
        <v>43851.228000000003</v>
      </c>
      <c r="I7" s="170"/>
      <c r="J7" s="37">
        <f t="shared" si="1"/>
        <v>43851.228000000003</v>
      </c>
      <c r="K7" s="251">
        <v>12647.294</v>
      </c>
      <c r="L7" s="123"/>
      <c r="M7" s="123"/>
      <c r="N7" s="123"/>
      <c r="O7" s="123"/>
      <c r="P7" s="123"/>
      <c r="Q7" s="21">
        <f t="shared" si="2"/>
        <v>56520.167000000001</v>
      </c>
      <c r="R7" s="11"/>
    </row>
    <row r="8" spans="1:18">
      <c r="A8" s="17" t="s">
        <v>18</v>
      </c>
      <c r="B8" s="399" t="s">
        <v>19</v>
      </c>
      <c r="C8" s="13" t="s">
        <v>11</v>
      </c>
      <c r="D8" s="15">
        <f t="shared" ref="D8:D9" si="3">D4+D6</f>
        <v>3.2000000000000001E-2</v>
      </c>
      <c r="E8" s="23">
        <f t="shared" ref="E8:E9" si="4">+E4+E6</f>
        <v>6.3799999999999996E-2</v>
      </c>
      <c r="F8" s="35">
        <f>SUM(D8:E8)</f>
        <v>9.5799999999999996E-2</v>
      </c>
      <c r="G8" s="53">
        <f t="shared" ref="G8:H9" si="5">+G4+G6</f>
        <v>4.2622999999999998</v>
      </c>
      <c r="H8" s="23">
        <f t="shared" si="5"/>
        <v>2864.7053999999998</v>
      </c>
      <c r="I8" s="66"/>
      <c r="J8" s="35">
        <f>SUM(H8:I8)</f>
        <v>2864.7053999999998</v>
      </c>
      <c r="K8" s="23">
        <f t="shared" ref="K8:L9" si="6">+K4+K6</f>
        <v>554.24350000000004</v>
      </c>
      <c r="L8" s="53">
        <f t="shared" si="6"/>
        <v>0.1535</v>
      </c>
      <c r="M8" s="53"/>
      <c r="N8" s="53">
        <f>+N4+N6</f>
        <v>4.4999999999999998E-2</v>
      </c>
      <c r="O8" s="53"/>
      <c r="P8" s="53"/>
      <c r="Q8" s="16">
        <f t="shared" si="2"/>
        <v>3423.5054999999998</v>
      </c>
      <c r="R8" s="11"/>
    </row>
    <row r="9" spans="1:18">
      <c r="A9" s="24"/>
      <c r="B9" s="400"/>
      <c r="C9" s="18" t="s">
        <v>13</v>
      </c>
      <c r="D9" s="20">
        <f t="shared" si="3"/>
        <v>14.280001429215373</v>
      </c>
      <c r="E9" s="19">
        <f t="shared" si="4"/>
        <v>21.645</v>
      </c>
      <c r="F9" s="37">
        <f t="shared" si="0"/>
        <v>35.925001429215371</v>
      </c>
      <c r="G9" s="123">
        <f t="shared" si="5"/>
        <v>359.815</v>
      </c>
      <c r="H9" s="19">
        <f t="shared" si="5"/>
        <v>204517.595</v>
      </c>
      <c r="I9" s="32"/>
      <c r="J9" s="37">
        <f t="shared" si="1"/>
        <v>204517.595</v>
      </c>
      <c r="K9" s="19">
        <f t="shared" si="6"/>
        <v>23216.525000000001</v>
      </c>
      <c r="L9" s="123">
        <f t="shared" si="6"/>
        <v>25.754000000000001</v>
      </c>
      <c r="M9" s="123"/>
      <c r="N9" s="123">
        <f>+N5+N7</f>
        <v>22.05</v>
      </c>
      <c r="O9" s="123"/>
      <c r="P9" s="123"/>
      <c r="Q9" s="21">
        <f t="shared" si="2"/>
        <v>228177.66400142919</v>
      </c>
      <c r="R9" s="11"/>
    </row>
    <row r="10" spans="1:18">
      <c r="A10" s="401" t="s">
        <v>20</v>
      </c>
      <c r="B10" s="402"/>
      <c r="C10" s="13" t="s">
        <v>11</v>
      </c>
      <c r="D10" s="116">
        <v>217.65719999999999</v>
      </c>
      <c r="E10" s="253">
        <v>88.465599999999995</v>
      </c>
      <c r="F10" s="35">
        <f t="shared" si="0"/>
        <v>306.12279999999998</v>
      </c>
      <c r="G10" s="418">
        <v>7484.9962999999998</v>
      </c>
      <c r="H10" s="248">
        <v>5209.1859999999997</v>
      </c>
      <c r="I10" s="169"/>
      <c r="J10" s="35">
        <f t="shared" si="1"/>
        <v>5209.1859999999997</v>
      </c>
      <c r="K10" s="248">
        <v>2959.6550000000002</v>
      </c>
      <c r="L10" s="53">
        <v>0.42449999999999999</v>
      </c>
      <c r="M10" s="53"/>
      <c r="N10" s="53"/>
      <c r="O10" s="53"/>
      <c r="P10" s="53"/>
      <c r="Q10" s="16">
        <f t="shared" si="2"/>
        <v>15960.384599999999</v>
      </c>
      <c r="R10" s="11"/>
    </row>
    <row r="11" spans="1:18">
      <c r="A11" s="403"/>
      <c r="B11" s="404"/>
      <c r="C11" s="18" t="s">
        <v>13</v>
      </c>
      <c r="D11" s="117">
        <v>49643.240568548703</v>
      </c>
      <c r="E11" s="254">
        <v>19348.707999999999</v>
      </c>
      <c r="F11" s="37">
        <f t="shared" si="0"/>
        <v>68991.948568548702</v>
      </c>
      <c r="G11" s="419">
        <v>1836657.1229999999</v>
      </c>
      <c r="H11" s="249">
        <v>1001630.743</v>
      </c>
      <c r="I11" s="170"/>
      <c r="J11" s="37">
        <f t="shared" si="1"/>
        <v>1001630.743</v>
      </c>
      <c r="K11" s="249">
        <v>536339.15899999999</v>
      </c>
      <c r="L11" s="123">
        <v>225.34700000000001</v>
      </c>
      <c r="M11" s="123"/>
      <c r="N11" s="123"/>
      <c r="O11" s="123"/>
      <c r="P11" s="123"/>
      <c r="Q11" s="21">
        <f t="shared" si="2"/>
        <v>3443844.3205685485</v>
      </c>
      <c r="R11" s="11"/>
    </row>
    <row r="12" spans="1:18">
      <c r="A12" s="25"/>
      <c r="B12" s="396" t="s">
        <v>21</v>
      </c>
      <c r="C12" s="13" t="s">
        <v>11</v>
      </c>
      <c r="D12" s="116">
        <v>166.51660000000001</v>
      </c>
      <c r="E12" s="253">
        <v>62.611800000000002</v>
      </c>
      <c r="F12" s="35">
        <f t="shared" si="0"/>
        <v>229.1284</v>
      </c>
      <c r="G12" s="418">
        <v>3.4367999999999999</v>
      </c>
      <c r="H12" s="248">
        <v>0.72899999999999998</v>
      </c>
      <c r="I12" s="169"/>
      <c r="J12" s="35">
        <f t="shared" si="1"/>
        <v>0.72899999999999998</v>
      </c>
      <c r="K12" s="248">
        <v>0.33</v>
      </c>
      <c r="L12" s="53">
        <v>0.14610000000000001</v>
      </c>
      <c r="M12" s="53"/>
      <c r="N12" s="53"/>
      <c r="O12" s="53"/>
      <c r="P12" s="53"/>
      <c r="Q12" s="16">
        <f t="shared" si="2"/>
        <v>233.77030000000002</v>
      </c>
      <c r="R12" s="11"/>
    </row>
    <row r="13" spans="1:18">
      <c r="A13" s="12" t="s">
        <v>0</v>
      </c>
      <c r="B13" s="397"/>
      <c r="C13" s="18" t="s">
        <v>13</v>
      </c>
      <c r="D13" s="117">
        <v>166218.43858598906</v>
      </c>
      <c r="E13" s="254">
        <v>81543.070999999996</v>
      </c>
      <c r="F13" s="37">
        <f t="shared" si="0"/>
        <v>247761.50958598906</v>
      </c>
      <c r="G13" s="419">
        <v>4088.6709999999998</v>
      </c>
      <c r="H13" s="249">
        <v>1174.069</v>
      </c>
      <c r="I13" s="170"/>
      <c r="J13" s="37">
        <f t="shared" si="1"/>
        <v>1174.069</v>
      </c>
      <c r="K13" s="249">
        <v>692.30899999999997</v>
      </c>
      <c r="L13" s="123">
        <v>418.58300000000003</v>
      </c>
      <c r="M13" s="123"/>
      <c r="N13" s="123"/>
      <c r="O13" s="123"/>
      <c r="P13" s="123"/>
      <c r="Q13" s="21">
        <f t="shared" si="2"/>
        <v>254135.14158598907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116">
        <v>2.4445999999999999</v>
      </c>
      <c r="E14" s="253">
        <v>0.14549999999999999</v>
      </c>
      <c r="F14" s="35">
        <f t="shared" si="0"/>
        <v>2.5901000000000001</v>
      </c>
      <c r="G14" s="418">
        <v>1.1446000000000001</v>
      </c>
      <c r="H14" s="248">
        <v>2.7198000000000002</v>
      </c>
      <c r="I14" s="169"/>
      <c r="J14" s="35">
        <f t="shared" si="1"/>
        <v>2.7198000000000002</v>
      </c>
      <c r="K14" s="248">
        <v>3.7246999999999999</v>
      </c>
      <c r="L14" s="53">
        <v>0.1973</v>
      </c>
      <c r="M14" s="53"/>
      <c r="N14" s="53"/>
      <c r="O14" s="53"/>
      <c r="P14" s="53"/>
      <c r="Q14" s="16">
        <f t="shared" si="2"/>
        <v>10.3765</v>
      </c>
      <c r="R14" s="11"/>
    </row>
    <row r="15" spans="1:18">
      <c r="A15" s="17" t="s">
        <v>0</v>
      </c>
      <c r="B15" s="397"/>
      <c r="C15" s="18" t="s">
        <v>13</v>
      </c>
      <c r="D15" s="117">
        <v>1071.9724072884658</v>
      </c>
      <c r="E15" s="254">
        <v>231.47300000000001</v>
      </c>
      <c r="F15" s="37">
        <f t="shared" si="0"/>
        <v>1303.4454072884657</v>
      </c>
      <c r="G15" s="419">
        <v>1120.2439999999999</v>
      </c>
      <c r="H15" s="249">
        <v>3772.0630000000001</v>
      </c>
      <c r="I15" s="170"/>
      <c r="J15" s="37">
        <f t="shared" si="1"/>
        <v>3772.0630000000001</v>
      </c>
      <c r="K15" s="249">
        <v>5584.3440000000001</v>
      </c>
      <c r="L15" s="123">
        <v>244.41300000000001</v>
      </c>
      <c r="M15" s="123"/>
      <c r="N15" s="123"/>
      <c r="O15" s="123"/>
      <c r="P15" s="123"/>
      <c r="Q15" s="21">
        <f t="shared" si="2"/>
        <v>12024.509407288468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116">
        <v>24.250599999999999</v>
      </c>
      <c r="E16" s="253">
        <v>14.2715</v>
      </c>
      <c r="F16" s="35">
        <f t="shared" si="0"/>
        <v>38.522099999999995</v>
      </c>
      <c r="G16" s="418">
        <v>252.92760000000001</v>
      </c>
      <c r="H16" s="248">
        <v>85.218999999999994</v>
      </c>
      <c r="I16" s="169"/>
      <c r="J16" s="35">
        <f t="shared" si="1"/>
        <v>85.218999999999994</v>
      </c>
      <c r="K16" s="248">
        <v>119.11</v>
      </c>
      <c r="L16" s="53">
        <v>0.15875</v>
      </c>
      <c r="M16" s="53"/>
      <c r="N16" s="53"/>
      <c r="O16" s="53"/>
      <c r="P16" s="53"/>
      <c r="Q16" s="16">
        <f t="shared" si="2"/>
        <v>495.93745000000001</v>
      </c>
      <c r="R16" s="11"/>
    </row>
    <row r="17" spans="1:18">
      <c r="A17" s="17"/>
      <c r="B17" s="397"/>
      <c r="C17" s="18" t="s">
        <v>13</v>
      </c>
      <c r="D17" s="117">
        <v>34232.586426171838</v>
      </c>
      <c r="E17" s="254">
        <v>25007.542000000001</v>
      </c>
      <c r="F17" s="37">
        <f t="shared" si="0"/>
        <v>59240.128426171839</v>
      </c>
      <c r="G17" s="419">
        <v>94437.879000000001</v>
      </c>
      <c r="H17" s="249">
        <v>13996.136</v>
      </c>
      <c r="I17" s="170"/>
      <c r="J17" s="37">
        <f t="shared" si="1"/>
        <v>13996.136</v>
      </c>
      <c r="K17" s="249">
        <v>17941.987000000001</v>
      </c>
      <c r="L17" s="123">
        <v>209.83099999999999</v>
      </c>
      <c r="M17" s="123"/>
      <c r="N17" s="123"/>
      <c r="O17" s="123"/>
      <c r="P17" s="123"/>
      <c r="Q17" s="21">
        <f t="shared" si="2"/>
        <v>185825.96142617185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116">
        <v>51.424199999999999</v>
      </c>
      <c r="E18" s="253">
        <v>2.4119999999999999</v>
      </c>
      <c r="F18" s="35">
        <f t="shared" si="0"/>
        <v>53.836199999999998</v>
      </c>
      <c r="G18" s="418">
        <v>118.4457</v>
      </c>
      <c r="H18" s="248">
        <v>69.275999999999996</v>
      </c>
      <c r="I18" s="169"/>
      <c r="J18" s="35">
        <f t="shared" si="1"/>
        <v>69.275999999999996</v>
      </c>
      <c r="K18" s="248">
        <v>47.12</v>
      </c>
      <c r="L18" s="53">
        <v>5.2249999999999998E-2</v>
      </c>
      <c r="M18" s="53"/>
      <c r="N18" s="53"/>
      <c r="O18" s="53"/>
      <c r="P18" s="53"/>
      <c r="Q18" s="16">
        <f t="shared" si="2"/>
        <v>288.73015000000004</v>
      </c>
      <c r="R18" s="11"/>
    </row>
    <row r="19" spans="1:18">
      <c r="A19" s="17"/>
      <c r="B19" s="18" t="s">
        <v>28</v>
      </c>
      <c r="C19" s="18" t="s">
        <v>13</v>
      </c>
      <c r="D19" s="117">
        <v>29500.928952603426</v>
      </c>
      <c r="E19" s="254">
        <v>1117.7550000000001</v>
      </c>
      <c r="F19" s="37">
        <f t="shared" si="0"/>
        <v>30618.683952603427</v>
      </c>
      <c r="G19" s="419">
        <v>52761.794999999998</v>
      </c>
      <c r="H19" s="249">
        <v>20874.14</v>
      </c>
      <c r="I19" s="170"/>
      <c r="J19" s="37">
        <f t="shared" si="1"/>
        <v>20874.14</v>
      </c>
      <c r="K19" s="249">
        <v>13685.888999999999</v>
      </c>
      <c r="L19" s="123">
        <v>37.951000000000001</v>
      </c>
      <c r="M19" s="123"/>
      <c r="N19" s="123"/>
      <c r="O19" s="123"/>
      <c r="P19" s="123"/>
      <c r="Q19" s="21">
        <f t="shared" si="2"/>
        <v>117978.45895260343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116">
        <v>20.5806</v>
      </c>
      <c r="E20" s="253">
        <v>33.141399999999997</v>
      </c>
      <c r="F20" s="35">
        <f t="shared" si="0"/>
        <v>53.721999999999994</v>
      </c>
      <c r="G20" s="418">
        <v>1337.7229</v>
      </c>
      <c r="H20" s="248">
        <v>173.34700000000001</v>
      </c>
      <c r="I20" s="169"/>
      <c r="J20" s="35">
        <f t="shared" si="1"/>
        <v>173.34700000000001</v>
      </c>
      <c r="K20" s="248">
        <v>20.436</v>
      </c>
      <c r="L20" s="53">
        <v>1.0500000000000001E-2</v>
      </c>
      <c r="M20" s="53"/>
      <c r="N20" s="53"/>
      <c r="O20" s="53"/>
      <c r="P20" s="53"/>
      <c r="Q20" s="16">
        <f t="shared" si="2"/>
        <v>1585.2384</v>
      </c>
      <c r="R20" s="11"/>
    </row>
    <row r="21" spans="1:18">
      <c r="A21" s="25"/>
      <c r="B21" s="397"/>
      <c r="C21" s="18" t="s">
        <v>13</v>
      </c>
      <c r="D21" s="117">
        <v>7482.7564489124288</v>
      </c>
      <c r="E21" s="254">
        <v>12703.647000000001</v>
      </c>
      <c r="F21" s="37">
        <f t="shared" si="0"/>
        <v>20186.403448912431</v>
      </c>
      <c r="G21" s="419">
        <v>250191.05300000001</v>
      </c>
      <c r="H21" s="249">
        <v>31009.780999999999</v>
      </c>
      <c r="I21" s="170"/>
      <c r="J21" s="37">
        <f t="shared" si="1"/>
        <v>31009.780999999999</v>
      </c>
      <c r="K21" s="249">
        <v>3605.3910000000001</v>
      </c>
      <c r="L21" s="123">
        <v>7.718</v>
      </c>
      <c r="M21" s="123"/>
      <c r="N21" s="123"/>
      <c r="O21" s="123"/>
      <c r="P21" s="123"/>
      <c r="Q21" s="21">
        <f t="shared" si="2"/>
        <v>305000.34644891246</v>
      </c>
      <c r="R21" s="11"/>
    </row>
    <row r="22" spans="1:18">
      <c r="A22" s="25"/>
      <c r="B22" s="399" t="s">
        <v>19</v>
      </c>
      <c r="C22" s="13" t="s">
        <v>11</v>
      </c>
      <c r="D22" s="15">
        <f t="shared" ref="D22:D23" si="7">D12+D14+D16+D18+D20</f>
        <v>265.21660000000003</v>
      </c>
      <c r="E22" s="23">
        <f t="shared" ref="E22:E23" si="8">+E12+E14+E16+E18+E20</f>
        <v>112.5822</v>
      </c>
      <c r="F22" s="35">
        <f t="shared" si="0"/>
        <v>377.79880000000003</v>
      </c>
      <c r="G22" s="53">
        <f t="shared" ref="G22:H22" si="9">+G12+G14+G16+G18+G20</f>
        <v>1713.6776</v>
      </c>
      <c r="H22" s="23">
        <f t="shared" si="9"/>
        <v>331.29079999999999</v>
      </c>
      <c r="I22" s="66"/>
      <c r="J22" s="35">
        <f t="shared" si="1"/>
        <v>331.29079999999999</v>
      </c>
      <c r="K22" s="23">
        <f t="shared" ref="K22:L23" si="10">+K12+K14+K16+K18+K20</f>
        <v>190.72069999999999</v>
      </c>
      <c r="L22" s="53">
        <f t="shared" si="10"/>
        <v>0.56490000000000007</v>
      </c>
      <c r="M22" s="53"/>
      <c r="N22" s="53"/>
      <c r="O22" s="53"/>
      <c r="P22" s="53"/>
      <c r="Q22" s="16">
        <f t="shared" si="2"/>
        <v>2614.0527999999999</v>
      </c>
      <c r="R22" s="11"/>
    </row>
    <row r="23" spans="1:18">
      <c r="A23" s="24"/>
      <c r="B23" s="400"/>
      <c r="C23" s="18" t="s">
        <v>13</v>
      </c>
      <c r="D23" s="20">
        <f t="shared" si="7"/>
        <v>238506.68282096524</v>
      </c>
      <c r="E23" s="19">
        <f t="shared" si="8"/>
        <v>120603.488</v>
      </c>
      <c r="F23" s="37">
        <f t="shared" si="0"/>
        <v>359110.17082096526</v>
      </c>
      <c r="G23" s="123">
        <f>+G13+G15+G17+G19+G21</f>
        <v>402599.64199999999</v>
      </c>
      <c r="H23" s="19">
        <f>+H13+H15+H17+H19+H21</f>
        <v>70826.188999999998</v>
      </c>
      <c r="I23" s="32"/>
      <c r="J23" s="37">
        <f t="shared" si="1"/>
        <v>70826.188999999998</v>
      </c>
      <c r="K23" s="19">
        <f>+K13+K15+K17+K19+K21</f>
        <v>41509.919999999998</v>
      </c>
      <c r="L23" s="123">
        <f t="shared" si="10"/>
        <v>918.49600000000009</v>
      </c>
      <c r="M23" s="123"/>
      <c r="N23" s="123"/>
      <c r="O23" s="123"/>
      <c r="P23" s="123"/>
      <c r="Q23" s="21">
        <f t="shared" si="2"/>
        <v>874964.41782096529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116">
        <v>1.06</v>
      </c>
      <c r="E24" s="253">
        <v>0.32900000000000001</v>
      </c>
      <c r="F24" s="35">
        <f t="shared" si="0"/>
        <v>1.389</v>
      </c>
      <c r="G24" s="418">
        <v>160.8553</v>
      </c>
      <c r="H24" s="248"/>
      <c r="I24" s="169"/>
      <c r="J24" s="35">
        <f t="shared" si="1"/>
        <v>0</v>
      </c>
      <c r="K24" s="248">
        <v>7.0000000000000007E-2</v>
      </c>
      <c r="L24" s="53"/>
      <c r="M24" s="53"/>
      <c r="N24" s="53"/>
      <c r="O24" s="53"/>
      <c r="P24" s="53"/>
      <c r="Q24" s="16">
        <f t="shared" si="2"/>
        <v>162.3143</v>
      </c>
      <c r="R24" s="11"/>
    </row>
    <row r="25" spans="1:18">
      <c r="A25" s="17" t="s">
        <v>31</v>
      </c>
      <c r="B25" s="397"/>
      <c r="C25" s="18" t="s">
        <v>13</v>
      </c>
      <c r="D25" s="117">
        <v>837.58508382978698</v>
      </c>
      <c r="E25" s="254">
        <v>221.393</v>
      </c>
      <c r="F25" s="37">
        <f t="shared" si="0"/>
        <v>1058.978083829787</v>
      </c>
      <c r="G25" s="419">
        <v>147039.77600000001</v>
      </c>
      <c r="H25" s="249"/>
      <c r="I25" s="170"/>
      <c r="J25" s="37">
        <f t="shared" si="1"/>
        <v>0</v>
      </c>
      <c r="K25" s="249">
        <v>51.965000000000003</v>
      </c>
      <c r="L25" s="123"/>
      <c r="M25" s="123"/>
      <c r="N25" s="123"/>
      <c r="O25" s="123"/>
      <c r="P25" s="123"/>
      <c r="Q25" s="21">
        <f t="shared" si="2"/>
        <v>148150.71908382978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116">
        <v>7.0919999999999996</v>
      </c>
      <c r="E26" s="253">
        <v>7.0670000000000002</v>
      </c>
      <c r="F26" s="35">
        <f t="shared" si="0"/>
        <v>14.158999999999999</v>
      </c>
      <c r="G26" s="418">
        <v>154.6696</v>
      </c>
      <c r="H26" s="248">
        <v>2.1960000000000002</v>
      </c>
      <c r="I26" s="169"/>
      <c r="J26" s="35">
        <f t="shared" si="1"/>
        <v>2.1960000000000002</v>
      </c>
      <c r="K26" s="248">
        <v>0.307</v>
      </c>
      <c r="L26" s="53"/>
      <c r="M26" s="53"/>
      <c r="N26" s="53"/>
      <c r="O26" s="53"/>
      <c r="P26" s="53"/>
      <c r="Q26" s="16">
        <f t="shared" si="2"/>
        <v>171.33159999999998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117">
        <v>2100.7614602549211</v>
      </c>
      <c r="E27" s="254">
        <v>1892.7360000000001</v>
      </c>
      <c r="F27" s="37">
        <f t="shared" si="0"/>
        <v>3993.497460254921</v>
      </c>
      <c r="G27" s="419">
        <v>30763.023000000001</v>
      </c>
      <c r="H27" s="249">
        <v>107.175</v>
      </c>
      <c r="I27" s="170"/>
      <c r="J27" s="37">
        <f t="shared" si="1"/>
        <v>107.175</v>
      </c>
      <c r="K27" s="251">
        <v>9.6709999999999994</v>
      </c>
      <c r="L27" s="123"/>
      <c r="M27" s="123"/>
      <c r="N27" s="123"/>
      <c r="O27" s="123"/>
      <c r="P27" s="123"/>
      <c r="Q27" s="21">
        <f t="shared" si="2"/>
        <v>34873.366460254925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15">
        <f t="shared" ref="D28:D29" si="11">D24+D26</f>
        <v>8.1519999999999992</v>
      </c>
      <c r="E28" s="23">
        <f t="shared" ref="E28:E29" si="12">+E24+E26</f>
        <v>7.3959999999999999</v>
      </c>
      <c r="F28" s="35">
        <f t="shared" si="0"/>
        <v>15.547999999999998</v>
      </c>
      <c r="G28" s="53">
        <f t="shared" ref="G28:H29" si="13">+G24+G26</f>
        <v>315.5249</v>
      </c>
      <c r="H28" s="23">
        <f t="shared" si="13"/>
        <v>2.1960000000000002</v>
      </c>
      <c r="I28" s="66"/>
      <c r="J28" s="35">
        <f t="shared" si="1"/>
        <v>2.1960000000000002</v>
      </c>
      <c r="K28" s="23">
        <f t="shared" ref="K28:K29" si="14">+K24+K26</f>
        <v>0.377</v>
      </c>
      <c r="L28" s="53"/>
      <c r="M28" s="124"/>
      <c r="N28" s="53"/>
      <c r="O28" s="53"/>
      <c r="P28" s="53"/>
      <c r="Q28" s="16">
        <f t="shared" si="2"/>
        <v>333.64590000000004</v>
      </c>
      <c r="R28" s="11"/>
    </row>
    <row r="29" spans="1:18">
      <c r="A29" s="24"/>
      <c r="B29" s="400"/>
      <c r="C29" s="18" t="s">
        <v>13</v>
      </c>
      <c r="D29" s="20">
        <f t="shared" si="11"/>
        <v>2938.3465440847081</v>
      </c>
      <c r="E29" s="19">
        <f t="shared" si="12"/>
        <v>2114.1289999999999</v>
      </c>
      <c r="F29" s="37">
        <f t="shared" si="0"/>
        <v>5052.4755440847075</v>
      </c>
      <c r="G29" s="123">
        <f t="shared" si="13"/>
        <v>177802.799</v>
      </c>
      <c r="H29" s="19">
        <f t="shared" si="13"/>
        <v>107.175</v>
      </c>
      <c r="I29" s="32"/>
      <c r="J29" s="37">
        <f t="shared" si="1"/>
        <v>107.175</v>
      </c>
      <c r="K29" s="19">
        <f t="shared" si="14"/>
        <v>61.636000000000003</v>
      </c>
      <c r="L29" s="123"/>
      <c r="M29" s="199"/>
      <c r="N29" s="123"/>
      <c r="O29" s="123"/>
      <c r="P29" s="123"/>
      <c r="Q29" s="21">
        <f t="shared" si="2"/>
        <v>183024.08554408469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116"/>
      <c r="E30" s="253">
        <v>1.1599999999999999E-2</v>
      </c>
      <c r="F30" s="35">
        <f t="shared" si="0"/>
        <v>1.1599999999999999E-2</v>
      </c>
      <c r="G30" s="418">
        <v>7.7560000000000002</v>
      </c>
      <c r="H30" s="248">
        <v>95.213800000000006</v>
      </c>
      <c r="I30" s="169"/>
      <c r="J30" s="35">
        <f t="shared" si="1"/>
        <v>95.213800000000006</v>
      </c>
      <c r="K30" s="248">
        <v>26.956499999999998</v>
      </c>
      <c r="L30" s="53">
        <v>1.9217</v>
      </c>
      <c r="M30" s="53"/>
      <c r="N30" s="53"/>
      <c r="O30" s="53"/>
      <c r="P30" s="53"/>
      <c r="Q30" s="16">
        <f t="shared" si="2"/>
        <v>131.8596</v>
      </c>
      <c r="R30" s="11"/>
    </row>
    <row r="31" spans="1:18">
      <c r="A31" s="17" t="s">
        <v>36</v>
      </c>
      <c r="B31" s="397"/>
      <c r="C31" s="18" t="s">
        <v>13</v>
      </c>
      <c r="D31" s="118"/>
      <c r="E31" s="254">
        <v>2.4359999999999999</v>
      </c>
      <c r="F31" s="37">
        <f t="shared" si="0"/>
        <v>2.4359999999999999</v>
      </c>
      <c r="G31" s="419">
        <v>59.936999999999998</v>
      </c>
      <c r="H31" s="249">
        <v>15875.826999999999</v>
      </c>
      <c r="I31" s="170"/>
      <c r="J31" s="37">
        <f t="shared" si="1"/>
        <v>15875.826999999999</v>
      </c>
      <c r="K31" s="249">
        <v>3021.105</v>
      </c>
      <c r="L31" s="123">
        <v>169.32300000000001</v>
      </c>
      <c r="M31" s="123"/>
      <c r="N31" s="123"/>
      <c r="O31" s="123"/>
      <c r="P31" s="123"/>
      <c r="Q31" s="21">
        <f t="shared" si="2"/>
        <v>19128.628000000001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116"/>
      <c r="E32" s="253">
        <v>4.0000000000000001E-3</v>
      </c>
      <c r="F32" s="35">
        <f t="shared" si="0"/>
        <v>4.0000000000000001E-3</v>
      </c>
      <c r="G32" s="418"/>
      <c r="H32" s="248">
        <v>3.605</v>
      </c>
      <c r="I32" s="169"/>
      <c r="J32" s="35">
        <f t="shared" si="1"/>
        <v>3.605</v>
      </c>
      <c r="K32" s="248">
        <v>0.76500000000000001</v>
      </c>
      <c r="L32" s="53">
        <v>4.1000000000000002E-2</v>
      </c>
      <c r="M32" s="53"/>
      <c r="N32" s="53"/>
      <c r="O32" s="53"/>
      <c r="P32" s="53"/>
      <c r="Q32" s="16">
        <f t="shared" si="2"/>
        <v>4.415</v>
      </c>
      <c r="R32" s="11"/>
    </row>
    <row r="33" spans="1:18">
      <c r="A33" s="17" t="s">
        <v>38</v>
      </c>
      <c r="B33" s="397"/>
      <c r="C33" s="18" t="s">
        <v>13</v>
      </c>
      <c r="D33" s="118"/>
      <c r="E33" s="254">
        <v>4.2000000000000003E-2</v>
      </c>
      <c r="F33" s="37">
        <f t="shared" si="0"/>
        <v>4.2000000000000003E-2</v>
      </c>
      <c r="G33" s="419"/>
      <c r="H33" s="249">
        <v>555.57100000000003</v>
      </c>
      <c r="I33" s="170"/>
      <c r="J33" s="37">
        <f t="shared" si="1"/>
        <v>555.57100000000003</v>
      </c>
      <c r="K33" s="249">
        <v>28.282</v>
      </c>
      <c r="L33" s="123">
        <v>1.0920000000000001</v>
      </c>
      <c r="M33" s="123"/>
      <c r="N33" s="123"/>
      <c r="O33" s="123"/>
      <c r="P33" s="123"/>
      <c r="Q33" s="21">
        <f t="shared" si="2"/>
        <v>584.98700000000008</v>
      </c>
      <c r="R33" s="11"/>
    </row>
    <row r="34" spans="1:18">
      <c r="A34" s="17"/>
      <c r="B34" s="22" t="s">
        <v>15</v>
      </c>
      <c r="C34" s="13" t="s">
        <v>11</v>
      </c>
      <c r="D34" s="116"/>
      <c r="E34" s="253"/>
      <c r="F34" s="35">
        <f t="shared" si="0"/>
        <v>0</v>
      </c>
      <c r="G34" s="418"/>
      <c r="H34" s="248">
        <v>84.194000000000003</v>
      </c>
      <c r="I34" s="169"/>
      <c r="J34" s="35">
        <f t="shared" si="1"/>
        <v>84.194000000000003</v>
      </c>
      <c r="K34" s="248">
        <v>6.45</v>
      </c>
      <c r="L34" s="53"/>
      <c r="M34" s="53"/>
      <c r="N34" s="53">
        <v>4.5999999999999999E-2</v>
      </c>
      <c r="O34" s="53"/>
      <c r="P34" s="53"/>
      <c r="Q34" s="16">
        <f t="shared" si="2"/>
        <v>90.690000000000012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118"/>
      <c r="E35" s="254"/>
      <c r="F35" s="37">
        <f t="shared" si="0"/>
        <v>0</v>
      </c>
      <c r="G35" s="419"/>
      <c r="H35" s="249">
        <v>6154.4769999999999</v>
      </c>
      <c r="I35" s="170"/>
      <c r="J35" s="37">
        <f t="shared" si="1"/>
        <v>6154.4769999999999</v>
      </c>
      <c r="K35" s="249">
        <v>230.26599999999999</v>
      </c>
      <c r="L35" s="123"/>
      <c r="M35" s="123"/>
      <c r="N35" s="123">
        <v>5.41</v>
      </c>
      <c r="O35" s="123"/>
      <c r="P35" s="123"/>
      <c r="Q35" s="21">
        <f t="shared" si="2"/>
        <v>6390.1529999999993</v>
      </c>
      <c r="R35" s="11"/>
    </row>
    <row r="36" spans="1:18">
      <c r="A36" s="25"/>
      <c r="B36" s="399" t="s">
        <v>19</v>
      </c>
      <c r="C36" s="13" t="s">
        <v>11</v>
      </c>
      <c r="D36" s="15"/>
      <c r="E36" s="23">
        <f t="shared" ref="E36:E37" si="15">+E30+E32+E34</f>
        <v>1.5599999999999999E-2</v>
      </c>
      <c r="F36" s="35">
        <f t="shared" si="0"/>
        <v>1.5599999999999999E-2</v>
      </c>
      <c r="G36" s="53">
        <f t="shared" ref="G36:H37" si="16">+G30+G32+G34</f>
        <v>7.7560000000000002</v>
      </c>
      <c r="H36" s="23">
        <f t="shared" si="16"/>
        <v>183.01280000000003</v>
      </c>
      <c r="I36" s="66"/>
      <c r="J36" s="35">
        <f t="shared" si="1"/>
        <v>183.01280000000003</v>
      </c>
      <c r="K36" s="23">
        <f t="shared" ref="K36:K37" si="17">+K30+K32+K34</f>
        <v>34.171500000000002</v>
      </c>
      <c r="L36" s="53">
        <f>+L30+L32+L34</f>
        <v>1.9626999999999999</v>
      </c>
      <c r="M36" s="53"/>
      <c r="N36" s="53">
        <f t="shared" ref="N36:N37" si="18">+N30+N32+N34</f>
        <v>4.5999999999999999E-2</v>
      </c>
      <c r="O36" s="53"/>
      <c r="P36" s="53"/>
      <c r="Q36" s="16">
        <f t="shared" si="2"/>
        <v>226.96460000000005</v>
      </c>
      <c r="R36" s="11"/>
    </row>
    <row r="37" spans="1:18">
      <c r="A37" s="24"/>
      <c r="B37" s="400"/>
      <c r="C37" s="18" t="s">
        <v>13</v>
      </c>
      <c r="D37" s="20"/>
      <c r="E37" s="19">
        <f t="shared" si="15"/>
        <v>2.4779999999999998</v>
      </c>
      <c r="F37" s="37">
        <f t="shared" si="0"/>
        <v>2.4779999999999998</v>
      </c>
      <c r="G37" s="123">
        <f t="shared" si="16"/>
        <v>59.936999999999998</v>
      </c>
      <c r="H37" s="19">
        <f t="shared" si="16"/>
        <v>22585.875</v>
      </c>
      <c r="I37" s="32"/>
      <c r="J37" s="37">
        <f t="shared" si="1"/>
        <v>22585.875</v>
      </c>
      <c r="K37" s="19">
        <f t="shared" si="17"/>
        <v>3279.6530000000002</v>
      </c>
      <c r="L37" s="123">
        <f>+L31+L33+L35</f>
        <v>170.41500000000002</v>
      </c>
      <c r="M37" s="123"/>
      <c r="N37" s="123">
        <f t="shared" si="18"/>
        <v>5.41</v>
      </c>
      <c r="O37" s="123"/>
      <c r="P37" s="123"/>
      <c r="Q37" s="21">
        <f t="shared" si="2"/>
        <v>26103.768</v>
      </c>
      <c r="R37" s="11"/>
    </row>
    <row r="38" spans="1:18">
      <c r="A38" s="401" t="s">
        <v>40</v>
      </c>
      <c r="B38" s="402"/>
      <c r="C38" s="13" t="s">
        <v>11</v>
      </c>
      <c r="D38" s="116">
        <v>4.9000000000000002E-2</v>
      </c>
      <c r="E38" s="253">
        <v>0.1145</v>
      </c>
      <c r="F38" s="35">
        <f t="shared" si="0"/>
        <v>0.16350000000000001</v>
      </c>
      <c r="G38" s="418">
        <v>0.1</v>
      </c>
      <c r="H38" s="248">
        <v>90.752600000000001</v>
      </c>
      <c r="I38" s="169"/>
      <c r="J38" s="35">
        <f t="shared" si="1"/>
        <v>90.752600000000001</v>
      </c>
      <c r="K38" s="248">
        <v>38.078800000000001</v>
      </c>
      <c r="L38" s="53">
        <v>1.04E-2</v>
      </c>
      <c r="M38" s="53"/>
      <c r="N38" s="53">
        <v>0.31140000000000001</v>
      </c>
      <c r="O38" s="53"/>
      <c r="P38" s="53">
        <v>4.0000000000000002E-4</v>
      </c>
      <c r="Q38" s="16">
        <f t="shared" si="2"/>
        <v>129.4171</v>
      </c>
      <c r="R38" s="11"/>
    </row>
    <row r="39" spans="1:18">
      <c r="A39" s="403"/>
      <c r="B39" s="404"/>
      <c r="C39" s="18" t="s">
        <v>13</v>
      </c>
      <c r="D39" s="117">
        <v>19.00500190211752</v>
      </c>
      <c r="E39" s="254">
        <v>50.651000000000003</v>
      </c>
      <c r="F39" s="37">
        <f t="shared" si="0"/>
        <v>69.656001902117524</v>
      </c>
      <c r="G39" s="419">
        <v>65.766999999999996</v>
      </c>
      <c r="H39" s="249">
        <v>27464.435000000001</v>
      </c>
      <c r="I39" s="170"/>
      <c r="J39" s="37">
        <f t="shared" si="1"/>
        <v>27464.435000000001</v>
      </c>
      <c r="K39" s="249">
        <v>9026.0010000000002</v>
      </c>
      <c r="L39" s="123">
        <v>7.508</v>
      </c>
      <c r="M39" s="123"/>
      <c r="N39" s="123">
        <v>71.117999999999995</v>
      </c>
      <c r="O39" s="123"/>
      <c r="P39" s="123">
        <v>0.12</v>
      </c>
      <c r="Q39" s="21">
        <f t="shared" si="2"/>
        <v>36704.605001902128</v>
      </c>
      <c r="R39" s="11"/>
    </row>
    <row r="40" spans="1:18">
      <c r="A40" s="401" t="s">
        <v>41</v>
      </c>
      <c r="B40" s="402"/>
      <c r="C40" s="13" t="s">
        <v>11</v>
      </c>
      <c r="D40" s="116">
        <v>0.45050000000000001</v>
      </c>
      <c r="E40" s="253">
        <v>0.47560000000000002</v>
      </c>
      <c r="F40" s="35">
        <f t="shared" si="0"/>
        <v>0.92610000000000003</v>
      </c>
      <c r="G40" s="418">
        <v>12.776400000000001</v>
      </c>
      <c r="H40" s="248">
        <v>398.04219999999998</v>
      </c>
      <c r="I40" s="169"/>
      <c r="J40" s="35">
        <f t="shared" si="1"/>
        <v>398.04219999999998</v>
      </c>
      <c r="K40" s="248">
        <v>226.7045</v>
      </c>
      <c r="L40" s="53">
        <v>5.4863</v>
      </c>
      <c r="M40" s="53"/>
      <c r="N40" s="53">
        <v>1.4259999999999999</v>
      </c>
      <c r="O40" s="53">
        <v>3.8199999999999998E-2</v>
      </c>
      <c r="P40" s="53"/>
      <c r="Q40" s="16">
        <f t="shared" si="2"/>
        <v>645.39970000000005</v>
      </c>
      <c r="R40" s="11"/>
    </row>
    <row r="41" spans="1:18">
      <c r="A41" s="403"/>
      <c r="B41" s="404"/>
      <c r="C41" s="18" t="s">
        <v>13</v>
      </c>
      <c r="D41" s="117">
        <v>24.507002452785795</v>
      </c>
      <c r="E41" s="254">
        <v>52.406999999999996</v>
      </c>
      <c r="F41" s="37">
        <f t="shared" si="0"/>
        <v>76.914002452785795</v>
      </c>
      <c r="G41" s="419">
        <v>2770.8989999999999</v>
      </c>
      <c r="H41" s="249">
        <v>74582.311000000002</v>
      </c>
      <c r="I41" s="170"/>
      <c r="J41" s="37">
        <f t="shared" si="1"/>
        <v>74582.311000000002</v>
      </c>
      <c r="K41" s="249">
        <v>34702.567999999999</v>
      </c>
      <c r="L41" s="123">
        <v>600.274</v>
      </c>
      <c r="M41" s="123"/>
      <c r="N41" s="123">
        <v>184.22300000000001</v>
      </c>
      <c r="O41" s="123">
        <v>5.2709999999999999</v>
      </c>
      <c r="P41" s="123"/>
      <c r="Q41" s="21">
        <f t="shared" si="2"/>
        <v>112922.46000245279</v>
      </c>
      <c r="R41" s="11"/>
    </row>
    <row r="42" spans="1:18">
      <c r="A42" s="401" t="s">
        <v>42</v>
      </c>
      <c r="B42" s="402"/>
      <c r="C42" s="13" t="s">
        <v>11</v>
      </c>
      <c r="D42" s="116"/>
      <c r="E42" s="253"/>
      <c r="F42" s="35">
        <f t="shared" si="0"/>
        <v>0</v>
      </c>
      <c r="G42" s="418"/>
      <c r="H42" s="248"/>
      <c r="I42" s="169"/>
      <c r="J42" s="35">
        <f t="shared" si="1"/>
        <v>0</v>
      </c>
      <c r="K42" s="248"/>
      <c r="L42" s="53"/>
      <c r="M42" s="53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118"/>
      <c r="E43" s="254"/>
      <c r="F43" s="37">
        <f t="shared" si="0"/>
        <v>0</v>
      </c>
      <c r="G43" s="419"/>
      <c r="H43" s="249"/>
      <c r="I43" s="170"/>
      <c r="J43" s="37">
        <f t="shared" si="1"/>
        <v>0</v>
      </c>
      <c r="K43" s="249"/>
      <c r="L43" s="123"/>
      <c r="M43" s="123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116"/>
      <c r="E44" s="253"/>
      <c r="F44" s="35">
        <f t="shared" si="0"/>
        <v>0</v>
      </c>
      <c r="G44" s="418">
        <v>0</v>
      </c>
      <c r="H44" s="248"/>
      <c r="I44" s="169"/>
      <c r="J44" s="35">
        <f t="shared" si="1"/>
        <v>0</v>
      </c>
      <c r="K44" s="248"/>
      <c r="L44" s="53"/>
      <c r="M44" s="53"/>
      <c r="N44" s="53"/>
      <c r="O44" s="53"/>
      <c r="P44" s="53"/>
      <c r="Q44" s="16">
        <f t="shared" si="2"/>
        <v>0</v>
      </c>
      <c r="R44" s="11"/>
    </row>
    <row r="45" spans="1:18">
      <c r="A45" s="403"/>
      <c r="B45" s="404"/>
      <c r="C45" s="18" t="s">
        <v>13</v>
      </c>
      <c r="D45" s="117"/>
      <c r="E45" s="254"/>
      <c r="F45" s="37">
        <f t="shared" si="0"/>
        <v>0</v>
      </c>
      <c r="G45" s="419">
        <v>1.3129999999999999</v>
      </c>
      <c r="H45" s="249"/>
      <c r="I45" s="170"/>
      <c r="J45" s="37">
        <f t="shared" si="1"/>
        <v>0</v>
      </c>
      <c r="K45" s="249"/>
      <c r="L45" s="123"/>
      <c r="M45" s="123"/>
      <c r="N45" s="123"/>
      <c r="O45" s="123"/>
      <c r="P45" s="123"/>
      <c r="Q45" s="21">
        <f t="shared" si="2"/>
        <v>1.3129999999999999</v>
      </c>
      <c r="R45" s="11"/>
    </row>
    <row r="46" spans="1:18">
      <c r="A46" s="401" t="s">
        <v>44</v>
      </c>
      <c r="B46" s="402"/>
      <c r="C46" s="13" t="s">
        <v>11</v>
      </c>
      <c r="D46" s="116"/>
      <c r="E46" s="253"/>
      <c r="F46" s="35">
        <f t="shared" si="0"/>
        <v>0</v>
      </c>
      <c r="G46" s="418"/>
      <c r="H46" s="248">
        <v>3.0000000000000001E-3</v>
      </c>
      <c r="I46" s="169"/>
      <c r="J46" s="35">
        <f t="shared" si="1"/>
        <v>3.0000000000000001E-3</v>
      </c>
      <c r="K46" s="248"/>
      <c r="L46" s="53"/>
      <c r="M46" s="53"/>
      <c r="N46" s="53"/>
      <c r="O46" s="53"/>
      <c r="P46" s="53"/>
      <c r="Q46" s="16">
        <f t="shared" si="2"/>
        <v>3.0000000000000001E-3</v>
      </c>
      <c r="R46" s="11"/>
    </row>
    <row r="47" spans="1:18">
      <c r="A47" s="403"/>
      <c r="B47" s="404"/>
      <c r="C47" s="18" t="s">
        <v>13</v>
      </c>
      <c r="D47" s="118"/>
      <c r="E47" s="254"/>
      <c r="F47" s="37">
        <f t="shared" si="0"/>
        <v>0</v>
      </c>
      <c r="G47" s="419"/>
      <c r="H47" s="249">
        <v>0.504</v>
      </c>
      <c r="I47" s="170"/>
      <c r="J47" s="37">
        <f t="shared" si="1"/>
        <v>0.504</v>
      </c>
      <c r="K47" s="249"/>
      <c r="L47" s="123"/>
      <c r="M47" s="123"/>
      <c r="N47" s="123"/>
      <c r="O47" s="123"/>
      <c r="P47" s="123"/>
      <c r="Q47" s="21">
        <f t="shared" si="2"/>
        <v>0.504</v>
      </c>
      <c r="R47" s="11"/>
    </row>
    <row r="48" spans="1:18">
      <c r="A48" s="401" t="s">
        <v>45</v>
      </c>
      <c r="B48" s="402"/>
      <c r="C48" s="13" t="s">
        <v>11</v>
      </c>
      <c r="D48" s="116">
        <v>7.2499999999999995E-2</v>
      </c>
      <c r="E48" s="253">
        <v>1.2909999999999999</v>
      </c>
      <c r="F48" s="35">
        <f t="shared" si="0"/>
        <v>1.3634999999999999</v>
      </c>
      <c r="G48" s="418">
        <v>16.3568</v>
      </c>
      <c r="H48" s="248">
        <v>495.12020000000001</v>
      </c>
      <c r="I48" s="169"/>
      <c r="J48" s="35">
        <f t="shared" si="1"/>
        <v>495.12020000000001</v>
      </c>
      <c r="K48" s="248">
        <v>808.66150000000005</v>
      </c>
      <c r="L48" s="53">
        <v>1.8552</v>
      </c>
      <c r="M48" s="53"/>
      <c r="N48" s="53">
        <v>1.55E-2</v>
      </c>
      <c r="O48" s="53"/>
      <c r="P48" s="53"/>
      <c r="Q48" s="16">
        <f t="shared" si="2"/>
        <v>1323.3726999999999</v>
      </c>
      <c r="R48" s="11"/>
    </row>
    <row r="49" spans="1:18">
      <c r="A49" s="403"/>
      <c r="B49" s="404"/>
      <c r="C49" s="18" t="s">
        <v>13</v>
      </c>
      <c r="D49" s="117">
        <v>6.7305006736228341</v>
      </c>
      <c r="E49" s="254">
        <v>296.06400000000002</v>
      </c>
      <c r="F49" s="37">
        <f t="shared" si="0"/>
        <v>302.79450067362285</v>
      </c>
      <c r="G49" s="419">
        <v>1599.287</v>
      </c>
      <c r="H49" s="249">
        <v>80885.828999999998</v>
      </c>
      <c r="I49" s="170"/>
      <c r="J49" s="37">
        <f t="shared" si="1"/>
        <v>80885.828999999998</v>
      </c>
      <c r="K49" s="249">
        <v>61787.561999999998</v>
      </c>
      <c r="L49" s="123">
        <v>303.85700000000003</v>
      </c>
      <c r="M49" s="123"/>
      <c r="N49" s="123">
        <v>1.6279999999999999</v>
      </c>
      <c r="O49" s="123"/>
      <c r="P49" s="123"/>
      <c r="Q49" s="21">
        <f t="shared" si="2"/>
        <v>144880.9575006736</v>
      </c>
      <c r="R49" s="11"/>
    </row>
    <row r="50" spans="1:18">
      <c r="A50" s="401" t="s">
        <v>46</v>
      </c>
      <c r="B50" s="402"/>
      <c r="C50" s="13" t="s">
        <v>11</v>
      </c>
      <c r="D50" s="116"/>
      <c r="E50" s="253">
        <v>0.27500000000000002</v>
      </c>
      <c r="F50" s="35">
        <f t="shared" si="0"/>
        <v>0.27500000000000002</v>
      </c>
      <c r="G50" s="418"/>
      <c r="H50" s="248">
        <v>4.6399999999999997E-2</v>
      </c>
      <c r="I50" s="169"/>
      <c r="J50" s="35">
        <f t="shared" si="1"/>
        <v>4.6399999999999997E-2</v>
      </c>
      <c r="K50" s="248">
        <v>4.2999999999999997E-2</v>
      </c>
      <c r="L50" s="53"/>
      <c r="M50" s="53"/>
      <c r="N50" s="53"/>
      <c r="O50" s="53"/>
      <c r="P50" s="53"/>
      <c r="Q50" s="16">
        <f t="shared" si="2"/>
        <v>0.3644</v>
      </c>
      <c r="R50" s="11"/>
    </row>
    <row r="51" spans="1:18">
      <c r="A51" s="403"/>
      <c r="B51" s="404"/>
      <c r="C51" s="18" t="s">
        <v>13</v>
      </c>
      <c r="D51" s="117"/>
      <c r="E51" s="254">
        <v>208.846</v>
      </c>
      <c r="F51" s="37">
        <f t="shared" si="0"/>
        <v>208.846</v>
      </c>
      <c r="G51" s="419"/>
      <c r="H51" s="249">
        <v>14.637</v>
      </c>
      <c r="I51" s="170"/>
      <c r="J51" s="37">
        <f t="shared" si="1"/>
        <v>14.637</v>
      </c>
      <c r="K51" s="249">
        <v>3.3290000000000002</v>
      </c>
      <c r="L51" s="123"/>
      <c r="M51" s="123"/>
      <c r="N51" s="123"/>
      <c r="O51" s="123"/>
      <c r="P51" s="123"/>
      <c r="Q51" s="21">
        <f t="shared" si="2"/>
        <v>226.81200000000001</v>
      </c>
      <c r="R51" s="11"/>
    </row>
    <row r="52" spans="1:18">
      <c r="A52" s="401" t="s">
        <v>47</v>
      </c>
      <c r="B52" s="402"/>
      <c r="C52" s="13" t="s">
        <v>11</v>
      </c>
      <c r="D52" s="116"/>
      <c r="E52" s="253">
        <v>3.5000000000000003E-2</v>
      </c>
      <c r="F52" s="35">
        <f t="shared" si="0"/>
        <v>3.5000000000000003E-2</v>
      </c>
      <c r="G52" s="418">
        <v>1.2942</v>
      </c>
      <c r="H52" s="248">
        <v>5.5800000000000002E-2</v>
      </c>
      <c r="I52" s="169"/>
      <c r="J52" s="35">
        <f t="shared" si="1"/>
        <v>5.5800000000000002E-2</v>
      </c>
      <c r="K52" s="248">
        <v>3192.9739</v>
      </c>
      <c r="L52" s="53">
        <v>501.84820000000002</v>
      </c>
      <c r="M52" s="53"/>
      <c r="N52" s="53"/>
      <c r="O52" s="53"/>
      <c r="P52" s="53"/>
      <c r="Q52" s="16">
        <f t="shared" si="2"/>
        <v>3696.2071000000001</v>
      </c>
      <c r="R52" s="11"/>
    </row>
    <row r="53" spans="1:18">
      <c r="A53" s="403"/>
      <c r="B53" s="404"/>
      <c r="C53" s="18" t="s">
        <v>13</v>
      </c>
      <c r="D53" s="117"/>
      <c r="E53" s="254">
        <v>66.150000000000006</v>
      </c>
      <c r="F53" s="37">
        <f t="shared" si="0"/>
        <v>66.150000000000006</v>
      </c>
      <c r="G53" s="419">
        <v>1873.7919999999999</v>
      </c>
      <c r="H53" s="249">
        <v>36.725000000000001</v>
      </c>
      <c r="I53" s="170"/>
      <c r="J53" s="37">
        <f t="shared" si="1"/>
        <v>36.725000000000001</v>
      </c>
      <c r="K53" s="249">
        <v>1232032.3799999999</v>
      </c>
      <c r="L53" s="123">
        <v>197186.49799999999</v>
      </c>
      <c r="M53" s="123"/>
      <c r="N53" s="123"/>
      <c r="O53" s="123"/>
      <c r="P53" s="123"/>
      <c r="Q53" s="21">
        <f t="shared" si="2"/>
        <v>1431195.5449999997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116">
        <v>0.37519999999999998</v>
      </c>
      <c r="E54" s="253"/>
      <c r="F54" s="35">
        <f t="shared" si="0"/>
        <v>0.37519999999999998</v>
      </c>
      <c r="G54" s="418">
        <v>1.23E-2</v>
      </c>
      <c r="H54" s="248">
        <v>46.387999999999998</v>
      </c>
      <c r="I54" s="169"/>
      <c r="J54" s="35">
        <f t="shared" si="1"/>
        <v>46.387999999999998</v>
      </c>
      <c r="K54" s="248">
        <v>57.975900000000003</v>
      </c>
      <c r="L54" s="53">
        <v>6.7999999999999996E-3</v>
      </c>
      <c r="M54" s="53"/>
      <c r="N54" s="53">
        <v>0.17860000000000001</v>
      </c>
      <c r="O54" s="53">
        <v>2.5000000000000001E-2</v>
      </c>
      <c r="P54" s="53">
        <v>0.1018</v>
      </c>
      <c r="Q54" s="16">
        <f t="shared" si="2"/>
        <v>105.06360000000001</v>
      </c>
      <c r="R54" s="11"/>
    </row>
    <row r="55" spans="1:18">
      <c r="A55" s="17" t="s">
        <v>36</v>
      </c>
      <c r="B55" s="397"/>
      <c r="C55" s="18" t="s">
        <v>13</v>
      </c>
      <c r="D55" s="117">
        <v>357.60903579133617</v>
      </c>
      <c r="E55" s="254"/>
      <c r="F55" s="37">
        <f t="shared" si="0"/>
        <v>357.60903579133617</v>
      </c>
      <c r="G55" s="419">
        <v>29.106000000000002</v>
      </c>
      <c r="H55" s="249">
        <v>11146.304</v>
      </c>
      <c r="I55" s="170"/>
      <c r="J55" s="37">
        <f t="shared" si="1"/>
        <v>11146.304</v>
      </c>
      <c r="K55" s="249">
        <v>13986.82</v>
      </c>
      <c r="L55" s="123">
        <v>8.3580000000000005</v>
      </c>
      <c r="M55" s="123"/>
      <c r="N55" s="123">
        <v>171.79499999999999</v>
      </c>
      <c r="O55" s="123">
        <v>40.753</v>
      </c>
      <c r="P55" s="123">
        <v>89.04</v>
      </c>
      <c r="Q55" s="21">
        <f t="shared" si="2"/>
        <v>25829.785035791338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116">
        <v>0.9819</v>
      </c>
      <c r="E56" s="253">
        <v>0.89980000000000004</v>
      </c>
      <c r="F56" s="35">
        <f t="shared" si="0"/>
        <v>1.8816999999999999</v>
      </c>
      <c r="G56" s="418">
        <v>0.1336</v>
      </c>
      <c r="H56" s="248">
        <v>0.14119999999999999</v>
      </c>
      <c r="I56" s="169"/>
      <c r="J56" s="35">
        <f t="shared" si="1"/>
        <v>0.14119999999999999</v>
      </c>
      <c r="K56" s="248">
        <v>3.7902999999999998</v>
      </c>
      <c r="L56" s="53">
        <v>2.52E-2</v>
      </c>
      <c r="M56" s="53"/>
      <c r="N56" s="53">
        <v>3.3E-3</v>
      </c>
      <c r="O56" s="53">
        <v>3.5000000000000001E-3</v>
      </c>
      <c r="P56" s="53">
        <v>1.0699999999999999E-2</v>
      </c>
      <c r="Q56" s="16">
        <f t="shared" si="2"/>
        <v>5.9894999999999996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119">
        <v>54.390005443629136</v>
      </c>
      <c r="E57" s="254">
        <v>345.82900000000001</v>
      </c>
      <c r="F57" s="37">
        <f t="shared" si="0"/>
        <v>400.21900544362916</v>
      </c>
      <c r="G57" s="419">
        <v>98.227999999999994</v>
      </c>
      <c r="H57" s="249">
        <v>197.28399999999999</v>
      </c>
      <c r="I57" s="170"/>
      <c r="J57" s="37">
        <f t="shared" si="1"/>
        <v>197.28399999999999</v>
      </c>
      <c r="K57" s="249">
        <v>1123.8</v>
      </c>
      <c r="L57" s="123">
        <v>21.972000000000001</v>
      </c>
      <c r="M57" s="123"/>
      <c r="N57" s="123">
        <v>2.2160000000000002</v>
      </c>
      <c r="O57" s="123">
        <v>6.8360000000000003</v>
      </c>
      <c r="P57" s="123">
        <v>1.605</v>
      </c>
      <c r="Q57" s="21">
        <f t="shared" si="2"/>
        <v>1852.160005443629</v>
      </c>
      <c r="R57" s="11"/>
    </row>
    <row r="58" spans="1:18">
      <c r="A58" s="25"/>
      <c r="B58" s="399" t="s">
        <v>19</v>
      </c>
      <c r="C58" s="13" t="s">
        <v>11</v>
      </c>
      <c r="D58" s="15">
        <f t="shared" ref="D58:D59" si="19">D54+D56</f>
        <v>1.3571</v>
      </c>
      <c r="E58" s="23">
        <f t="shared" ref="E58:E59" si="20">+E54+E56</f>
        <v>0.89980000000000004</v>
      </c>
      <c r="F58" s="35">
        <f t="shared" si="0"/>
        <v>2.2568999999999999</v>
      </c>
      <c r="G58" s="53">
        <f t="shared" ref="G58:H59" si="21">+G54+G56</f>
        <v>0.1459</v>
      </c>
      <c r="H58" s="23">
        <f t="shared" si="21"/>
        <v>46.529199999999996</v>
      </c>
      <c r="I58" s="66"/>
      <c r="J58" s="35">
        <f t="shared" si="1"/>
        <v>46.529199999999996</v>
      </c>
      <c r="K58" s="23">
        <f t="shared" ref="K58:L59" si="22">+K54+K56</f>
        <v>61.766200000000005</v>
      </c>
      <c r="L58" s="53">
        <f t="shared" si="22"/>
        <v>3.2000000000000001E-2</v>
      </c>
      <c r="M58" s="53"/>
      <c r="N58" s="53">
        <f>+N54+N56</f>
        <v>0.18190000000000001</v>
      </c>
      <c r="O58" s="53">
        <f>+O54+O56</f>
        <v>2.8500000000000001E-2</v>
      </c>
      <c r="P58" s="53">
        <f t="shared" ref="P58:P59" si="23">P54+P56</f>
        <v>0.1125</v>
      </c>
      <c r="Q58" s="16">
        <f t="shared" si="2"/>
        <v>111.05309999999999</v>
      </c>
      <c r="R58" s="11"/>
    </row>
    <row r="59" spans="1:18">
      <c r="A59" s="24"/>
      <c r="B59" s="400"/>
      <c r="C59" s="18" t="s">
        <v>13</v>
      </c>
      <c r="D59" s="20">
        <f t="shared" si="19"/>
        <v>411.99904123496532</v>
      </c>
      <c r="E59" s="19">
        <f t="shared" si="20"/>
        <v>345.82900000000001</v>
      </c>
      <c r="F59" s="37">
        <f t="shared" si="0"/>
        <v>757.82804123496533</v>
      </c>
      <c r="G59" s="123">
        <f t="shared" si="21"/>
        <v>127.334</v>
      </c>
      <c r="H59" s="19">
        <f t="shared" si="21"/>
        <v>11343.588</v>
      </c>
      <c r="I59" s="32"/>
      <c r="J59" s="37">
        <f t="shared" si="1"/>
        <v>11343.588</v>
      </c>
      <c r="K59" s="19">
        <f t="shared" si="22"/>
        <v>15110.619999999999</v>
      </c>
      <c r="L59" s="123">
        <f t="shared" si="22"/>
        <v>30.330000000000002</v>
      </c>
      <c r="M59" s="123"/>
      <c r="N59" s="123">
        <f>+N55+N57</f>
        <v>174.011</v>
      </c>
      <c r="O59" s="123">
        <f>+O55+O57</f>
        <v>47.588999999999999</v>
      </c>
      <c r="P59" s="123">
        <f t="shared" si="23"/>
        <v>90.64500000000001</v>
      </c>
      <c r="Q59" s="21">
        <f t="shared" si="2"/>
        <v>27681.945041234965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116"/>
      <c r="E60" s="253"/>
      <c r="F60" s="35">
        <f t="shared" si="0"/>
        <v>0</v>
      </c>
      <c r="G60" s="418"/>
      <c r="H60" s="248">
        <v>7.0000000000000001E-3</v>
      </c>
      <c r="I60" s="169"/>
      <c r="J60" s="35">
        <f t="shared" si="1"/>
        <v>7.0000000000000001E-3</v>
      </c>
      <c r="K60" s="248"/>
      <c r="L60" s="53"/>
      <c r="M60" s="53"/>
      <c r="N60" s="53"/>
      <c r="O60" s="53"/>
      <c r="P60" s="53"/>
      <c r="Q60" s="16">
        <f t="shared" si="2"/>
        <v>7.0000000000000001E-3</v>
      </c>
      <c r="R60" s="11"/>
    </row>
    <row r="61" spans="1:18">
      <c r="A61" s="17" t="s">
        <v>51</v>
      </c>
      <c r="B61" s="397"/>
      <c r="C61" s="18" t="s">
        <v>13</v>
      </c>
      <c r="D61" s="117"/>
      <c r="E61" s="254"/>
      <c r="F61" s="37">
        <f t="shared" si="0"/>
        <v>0</v>
      </c>
      <c r="G61" s="419"/>
      <c r="H61" s="249">
        <v>0.51500000000000001</v>
      </c>
      <c r="I61" s="170"/>
      <c r="J61" s="37">
        <f t="shared" si="1"/>
        <v>0.51500000000000001</v>
      </c>
      <c r="K61" s="249"/>
      <c r="L61" s="123"/>
      <c r="M61" s="123"/>
      <c r="N61" s="123"/>
      <c r="O61" s="123"/>
      <c r="P61" s="123"/>
      <c r="Q61" s="21">
        <f t="shared" si="2"/>
        <v>0.51500000000000001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116">
        <v>5.03</v>
      </c>
      <c r="E62" s="253">
        <v>7.45</v>
      </c>
      <c r="F62" s="35">
        <f t="shared" si="0"/>
        <v>12.48</v>
      </c>
      <c r="G62" s="418">
        <v>394.63099999999997</v>
      </c>
      <c r="H62" s="248"/>
      <c r="I62" s="169"/>
      <c r="J62" s="35">
        <f t="shared" si="1"/>
        <v>0</v>
      </c>
      <c r="K62" s="248"/>
      <c r="L62" s="53"/>
      <c r="M62" s="53"/>
      <c r="N62" s="53"/>
      <c r="O62" s="53"/>
      <c r="P62" s="53"/>
      <c r="Q62" s="16">
        <f t="shared" si="2"/>
        <v>407.11099999999999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118">
        <v>558.1380558613032</v>
      </c>
      <c r="E63" s="254">
        <v>605.06299999999999</v>
      </c>
      <c r="F63" s="37">
        <f t="shared" si="0"/>
        <v>1163.2010558613033</v>
      </c>
      <c r="G63" s="419">
        <v>45575.737999999998</v>
      </c>
      <c r="H63" s="249"/>
      <c r="I63" s="170"/>
      <c r="J63" s="37">
        <f t="shared" si="1"/>
        <v>0</v>
      </c>
      <c r="K63" s="249"/>
      <c r="L63" s="123"/>
      <c r="M63" s="123"/>
      <c r="N63" s="123"/>
      <c r="O63" s="123"/>
      <c r="P63" s="123"/>
      <c r="Q63" s="21">
        <f t="shared" si="2"/>
        <v>46738.939055861301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116"/>
      <c r="E64" s="253"/>
      <c r="F64" s="35">
        <f t="shared" si="0"/>
        <v>0</v>
      </c>
      <c r="G64" s="418">
        <v>197.441</v>
      </c>
      <c r="H64" s="248"/>
      <c r="I64" s="169"/>
      <c r="J64" s="35">
        <f t="shared" si="1"/>
        <v>0</v>
      </c>
      <c r="K64" s="248"/>
      <c r="L64" s="53"/>
      <c r="M64" s="53"/>
      <c r="N64" s="53"/>
      <c r="O64" s="53"/>
      <c r="P64" s="53"/>
      <c r="Q64" s="16">
        <f t="shared" si="2"/>
        <v>197.441</v>
      </c>
      <c r="R64" s="11"/>
    </row>
    <row r="65" spans="1:18">
      <c r="A65" s="17" t="s">
        <v>18</v>
      </c>
      <c r="B65" s="397"/>
      <c r="C65" s="18" t="s">
        <v>13</v>
      </c>
      <c r="D65" s="118"/>
      <c r="E65" s="254"/>
      <c r="F65" s="37">
        <f t="shared" si="0"/>
        <v>0</v>
      </c>
      <c r="G65" s="419">
        <v>23886.074000000001</v>
      </c>
      <c r="H65" s="249"/>
      <c r="I65" s="170"/>
      <c r="J65" s="37">
        <f t="shared" si="1"/>
        <v>0</v>
      </c>
      <c r="K65" s="249"/>
      <c r="L65" s="123"/>
      <c r="M65" s="123"/>
      <c r="N65" s="123"/>
      <c r="O65" s="123"/>
      <c r="P65" s="123"/>
      <c r="Q65" s="21">
        <f t="shared" si="2"/>
        <v>23886.074000000001</v>
      </c>
      <c r="R65" s="11"/>
    </row>
    <row r="66" spans="1:18">
      <c r="A66" s="25"/>
      <c r="B66" s="22" t="s">
        <v>15</v>
      </c>
      <c r="C66" s="13" t="s">
        <v>11</v>
      </c>
      <c r="D66" s="116">
        <v>5.8999999999999997E-2</v>
      </c>
      <c r="E66" s="253">
        <v>1.0860000000000001</v>
      </c>
      <c r="F66" s="35">
        <f t="shared" si="0"/>
        <v>1.145</v>
      </c>
      <c r="G66" s="418">
        <v>128.6662</v>
      </c>
      <c r="H66" s="248"/>
      <c r="I66" s="169"/>
      <c r="J66" s="35">
        <f t="shared" si="1"/>
        <v>0</v>
      </c>
      <c r="K66" s="248"/>
      <c r="L66" s="53"/>
      <c r="M66" s="53"/>
      <c r="N66" s="53"/>
      <c r="O66" s="53"/>
      <c r="P66" s="53"/>
      <c r="Q66" s="16">
        <f t="shared" si="2"/>
        <v>129.81120000000001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120">
        <v>4.1160004119503135</v>
      </c>
      <c r="E67" s="333">
        <v>50.926000000000002</v>
      </c>
      <c r="F67" s="389">
        <f t="shared" si="0"/>
        <v>55.042000411950312</v>
      </c>
      <c r="G67" s="420">
        <v>13558.138000000001</v>
      </c>
      <c r="H67" s="250"/>
      <c r="I67" s="171"/>
      <c r="J67" s="389">
        <f t="shared" si="1"/>
        <v>0</v>
      </c>
      <c r="K67" s="250"/>
      <c r="L67" s="57"/>
      <c r="M67" s="57"/>
      <c r="N67" s="57"/>
      <c r="O67" s="57"/>
      <c r="P67" s="57"/>
      <c r="Q67" s="29">
        <f t="shared" si="2"/>
        <v>13613.18000041195</v>
      </c>
      <c r="R67" s="11"/>
    </row>
    <row r="68" spans="1:18">
      <c r="D68" s="80"/>
      <c r="E68" s="80"/>
      <c r="F68" s="30"/>
      <c r="G68" s="178"/>
      <c r="H68" s="165"/>
      <c r="I68" s="165"/>
      <c r="J68" s="30"/>
      <c r="K68" s="243"/>
      <c r="Q68" s="1"/>
    </row>
    <row r="69" spans="1:18">
      <c r="D69" s="80"/>
      <c r="E69" s="80"/>
      <c r="F69" s="30"/>
      <c r="G69" s="178"/>
      <c r="H69" s="165"/>
      <c r="I69" s="165"/>
      <c r="J69" s="30"/>
      <c r="K69" s="165"/>
      <c r="Q69" s="1"/>
    </row>
    <row r="70" spans="1:18">
      <c r="D70" s="80"/>
      <c r="E70" s="80"/>
      <c r="F70" s="30"/>
      <c r="G70" s="178"/>
      <c r="H70" s="165"/>
      <c r="I70" s="165"/>
      <c r="J70" s="30"/>
      <c r="K70" s="165"/>
      <c r="Q70" s="1"/>
    </row>
    <row r="71" spans="1:18" ht="19.5" thickBot="1">
      <c r="A71" s="3"/>
      <c r="B71" s="4" t="s">
        <v>108</v>
      </c>
      <c r="C71" s="3"/>
      <c r="D71" s="81"/>
      <c r="E71" s="81"/>
      <c r="F71" s="31"/>
      <c r="G71" s="178"/>
      <c r="H71" s="165"/>
      <c r="I71" s="166"/>
      <c r="J71" s="31"/>
      <c r="K71" s="252"/>
      <c r="L71" s="55"/>
      <c r="M71" s="55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15">
        <f>D60+D62+D64+D66</f>
        <v>5.0890000000000004</v>
      </c>
      <c r="E73" s="15">
        <f>+E60+E62+E64+E66</f>
        <v>8.5359999999999996</v>
      </c>
      <c r="F73" s="390">
        <f t="shared" ref="F73:F130" si="24">SUM(D73:E73)</f>
        <v>13.625</v>
      </c>
      <c r="G73" s="53">
        <f>+G60+G62+G64+G66</f>
        <v>720.73820000000001</v>
      </c>
      <c r="H73" s="23">
        <f>+H60+H62+H64+H66</f>
        <v>7.0000000000000001E-3</v>
      </c>
      <c r="I73" s="66"/>
      <c r="J73" s="390">
        <f t="shared" ref="J73:J130" si="25">SUM(H73:I73)</f>
        <v>7.0000000000000001E-3</v>
      </c>
      <c r="K73" s="23"/>
      <c r="L73" s="53"/>
      <c r="M73" s="53"/>
      <c r="N73" s="53"/>
      <c r="O73" s="53"/>
      <c r="P73" s="53"/>
      <c r="Q73" s="16">
        <f t="shared" ref="Q73:Q137" si="26">SUM(F73:G73,J73:P73)</f>
        <v>734.37019999999995</v>
      </c>
      <c r="R73" s="25"/>
    </row>
    <row r="74" spans="1:18">
      <c r="A74" s="5" t="s">
        <v>53</v>
      </c>
      <c r="B74" s="400"/>
      <c r="C74" s="36" t="s">
        <v>13</v>
      </c>
      <c r="D74" s="20">
        <f>D61+D63+D65+D67</f>
        <v>562.25405627325347</v>
      </c>
      <c r="E74" s="20">
        <f>+E61+E63+E65+E67</f>
        <v>655.98900000000003</v>
      </c>
      <c r="F74" s="391">
        <f t="shared" si="24"/>
        <v>1218.2430562732534</v>
      </c>
      <c r="G74" s="123">
        <f>+G61+G63+G65+G67</f>
        <v>83019.950000000012</v>
      </c>
      <c r="H74" s="19">
        <f>+H61+H63+H65+H67</f>
        <v>0.51500000000000001</v>
      </c>
      <c r="I74" s="32"/>
      <c r="J74" s="391">
        <f t="shared" si="25"/>
        <v>0.51500000000000001</v>
      </c>
      <c r="K74" s="19"/>
      <c r="L74" s="123"/>
      <c r="M74" s="123"/>
      <c r="N74" s="123"/>
      <c r="O74" s="123"/>
      <c r="P74" s="123"/>
      <c r="Q74" s="21">
        <f t="shared" si="26"/>
        <v>84238.708056273259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116">
        <v>15.415699999999999</v>
      </c>
      <c r="E75" s="116">
        <v>13.9787</v>
      </c>
      <c r="F75" s="390">
        <f t="shared" si="24"/>
        <v>29.394399999999997</v>
      </c>
      <c r="G75" s="418">
        <v>3.5499999999999997E-2</v>
      </c>
      <c r="H75" s="248">
        <v>88.887699999999995</v>
      </c>
      <c r="I75" s="169"/>
      <c r="J75" s="390">
        <f t="shared" si="25"/>
        <v>88.887699999999995</v>
      </c>
      <c r="K75" s="248">
        <v>5.6127000000000002</v>
      </c>
      <c r="L75" s="53"/>
      <c r="M75" s="53"/>
      <c r="N75" s="53">
        <v>25.204699999999999</v>
      </c>
      <c r="O75" s="53">
        <v>38.6464</v>
      </c>
      <c r="P75" s="53">
        <v>9.2387800000000002</v>
      </c>
      <c r="Q75" s="16">
        <f t="shared" si="26"/>
        <v>197.02017999999998</v>
      </c>
      <c r="R75" s="25"/>
    </row>
    <row r="76" spans="1:18">
      <c r="A76" s="17" t="s">
        <v>31</v>
      </c>
      <c r="B76" s="397"/>
      <c r="C76" s="36" t="s">
        <v>13</v>
      </c>
      <c r="D76" s="117">
        <v>11253.685876326279</v>
      </c>
      <c r="E76" s="118">
        <v>11568.828</v>
      </c>
      <c r="F76" s="391">
        <f t="shared" si="24"/>
        <v>22822.51387632628</v>
      </c>
      <c r="G76" s="419">
        <v>22.05</v>
      </c>
      <c r="H76" s="249">
        <v>33458.982000000004</v>
      </c>
      <c r="I76" s="170"/>
      <c r="J76" s="391">
        <f t="shared" si="25"/>
        <v>33458.982000000004</v>
      </c>
      <c r="K76" s="249">
        <v>2448.9259999999999</v>
      </c>
      <c r="L76" s="123"/>
      <c r="M76" s="123"/>
      <c r="N76" s="123">
        <v>14147.925999999999</v>
      </c>
      <c r="O76" s="123">
        <v>13898.214</v>
      </c>
      <c r="P76" s="123">
        <v>6476.7269999999999</v>
      </c>
      <c r="Q76" s="21">
        <f t="shared" si="26"/>
        <v>93275.338876326292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116"/>
      <c r="E77" s="116">
        <v>4.8000000000000001E-2</v>
      </c>
      <c r="F77" s="390">
        <f t="shared" si="24"/>
        <v>4.8000000000000001E-2</v>
      </c>
      <c r="G77" s="418"/>
      <c r="H77" s="248">
        <v>0.33400000000000002</v>
      </c>
      <c r="I77" s="169"/>
      <c r="J77" s="390">
        <f t="shared" si="25"/>
        <v>0.33400000000000002</v>
      </c>
      <c r="K77" s="248"/>
      <c r="L77" s="53"/>
      <c r="M77" s="53"/>
      <c r="N77" s="53"/>
      <c r="O77" s="53"/>
      <c r="P77" s="53"/>
      <c r="Q77" s="16">
        <f t="shared" si="26"/>
        <v>0.38200000000000001</v>
      </c>
      <c r="R77" s="25"/>
    </row>
    <row r="78" spans="1:18">
      <c r="A78" s="17" t="s">
        <v>0</v>
      </c>
      <c r="B78" s="397"/>
      <c r="C78" s="36" t="s">
        <v>13</v>
      </c>
      <c r="D78" s="118"/>
      <c r="E78" s="118">
        <v>2.8679999999999999</v>
      </c>
      <c r="F78" s="391">
        <f t="shared" si="24"/>
        <v>2.8679999999999999</v>
      </c>
      <c r="G78" s="419"/>
      <c r="H78" s="249">
        <v>35.07</v>
      </c>
      <c r="I78" s="170"/>
      <c r="J78" s="391">
        <f t="shared" si="25"/>
        <v>35.07</v>
      </c>
      <c r="K78" s="249"/>
      <c r="L78" s="123"/>
      <c r="M78" s="123"/>
      <c r="N78" s="123"/>
      <c r="O78" s="123"/>
      <c r="P78" s="123"/>
      <c r="Q78" s="21">
        <f t="shared" si="26"/>
        <v>37.938000000000002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116"/>
      <c r="E79" s="116"/>
      <c r="F79" s="390">
        <f t="shared" si="24"/>
        <v>0</v>
      </c>
      <c r="G79" s="418"/>
      <c r="H79" s="248"/>
      <c r="I79" s="169"/>
      <c r="J79" s="390">
        <f t="shared" si="25"/>
        <v>0</v>
      </c>
      <c r="K79" s="248"/>
      <c r="L79" s="53"/>
      <c r="M79" s="53"/>
      <c r="N79" s="53"/>
      <c r="O79" s="53"/>
      <c r="P79" s="53"/>
      <c r="Q79" s="16">
        <f t="shared" si="26"/>
        <v>0</v>
      </c>
      <c r="R79" s="25"/>
    </row>
    <row r="80" spans="1:18">
      <c r="A80" s="17"/>
      <c r="B80" s="18" t="s">
        <v>61</v>
      </c>
      <c r="C80" s="36" t="s">
        <v>13</v>
      </c>
      <c r="D80" s="118"/>
      <c r="E80" s="118"/>
      <c r="F80" s="391">
        <f t="shared" si="24"/>
        <v>0</v>
      </c>
      <c r="G80" s="419"/>
      <c r="H80" s="249"/>
      <c r="I80" s="170"/>
      <c r="J80" s="391">
        <f t="shared" si="25"/>
        <v>0</v>
      </c>
      <c r="K80" s="249"/>
      <c r="L80" s="123"/>
      <c r="M80" s="123"/>
      <c r="N80" s="123"/>
      <c r="O80" s="123"/>
      <c r="P80" s="123"/>
      <c r="Q80" s="21">
        <f t="shared" si="26"/>
        <v>0</v>
      </c>
      <c r="R80" s="25"/>
    </row>
    <row r="81" spans="1:18">
      <c r="A81" s="17"/>
      <c r="B81" s="396" t="s">
        <v>62</v>
      </c>
      <c r="C81" s="34" t="s">
        <v>11</v>
      </c>
      <c r="D81" s="116"/>
      <c r="E81" s="116"/>
      <c r="F81" s="390">
        <f t="shared" si="24"/>
        <v>0</v>
      </c>
      <c r="G81" s="418"/>
      <c r="H81" s="248"/>
      <c r="I81" s="169"/>
      <c r="J81" s="390">
        <f t="shared" si="25"/>
        <v>0</v>
      </c>
      <c r="K81" s="248"/>
      <c r="L81" s="53"/>
      <c r="M81" s="53"/>
      <c r="N81" s="53"/>
      <c r="O81" s="53"/>
      <c r="P81" s="53"/>
      <c r="Q81" s="16">
        <f t="shared" si="26"/>
        <v>0</v>
      </c>
      <c r="R81" s="25"/>
    </row>
    <row r="82" spans="1:18">
      <c r="A82" s="17" t="s">
        <v>12</v>
      </c>
      <c r="B82" s="397"/>
      <c r="C82" s="36" t="s">
        <v>13</v>
      </c>
      <c r="D82" s="118"/>
      <c r="E82" s="118"/>
      <c r="F82" s="391">
        <f t="shared" si="24"/>
        <v>0</v>
      </c>
      <c r="G82" s="419"/>
      <c r="H82" s="249"/>
      <c r="I82" s="170"/>
      <c r="J82" s="391">
        <f t="shared" si="25"/>
        <v>0</v>
      </c>
      <c r="K82" s="249"/>
      <c r="L82" s="123"/>
      <c r="M82" s="123"/>
      <c r="N82" s="123"/>
      <c r="O82" s="123"/>
      <c r="P82" s="123"/>
      <c r="Q82" s="21">
        <f t="shared" si="26"/>
        <v>0</v>
      </c>
      <c r="R82" s="25"/>
    </row>
    <row r="83" spans="1:18">
      <c r="A83" s="17"/>
      <c r="B83" s="22" t="s">
        <v>15</v>
      </c>
      <c r="C83" s="34" t="s">
        <v>11</v>
      </c>
      <c r="D83" s="116">
        <v>7.0149999999999997</v>
      </c>
      <c r="E83" s="121">
        <v>6.6482000000000001</v>
      </c>
      <c r="F83" s="390">
        <f t="shared" si="24"/>
        <v>13.6632</v>
      </c>
      <c r="G83" s="418">
        <v>0.95240000000000002</v>
      </c>
      <c r="H83" s="248">
        <v>22.347899999999999</v>
      </c>
      <c r="I83" s="169"/>
      <c r="J83" s="390">
        <f t="shared" si="25"/>
        <v>22.347899999999999</v>
      </c>
      <c r="K83" s="248">
        <v>0.59179999999999999</v>
      </c>
      <c r="L83" s="53">
        <v>2.8069999999999999</v>
      </c>
      <c r="M83" s="53"/>
      <c r="N83" s="53">
        <v>10.492900000000001</v>
      </c>
      <c r="O83" s="53">
        <v>3.2042999999999999</v>
      </c>
      <c r="P83" s="53">
        <v>8.6510800000000003</v>
      </c>
      <c r="Q83" s="16">
        <f t="shared" si="26"/>
        <v>62.71058</v>
      </c>
      <c r="R83" s="25"/>
    </row>
    <row r="84" spans="1:18">
      <c r="A84" s="17"/>
      <c r="B84" s="18" t="s">
        <v>63</v>
      </c>
      <c r="C84" s="36" t="s">
        <v>13</v>
      </c>
      <c r="D84" s="117">
        <v>5233.6877238141597</v>
      </c>
      <c r="E84" s="162">
        <v>5541.2560000000003</v>
      </c>
      <c r="F84" s="391">
        <f t="shared" si="24"/>
        <v>10774.94372381416</v>
      </c>
      <c r="G84" s="419">
        <v>1669.3150000000001</v>
      </c>
      <c r="H84" s="249">
        <v>9055.4639999999999</v>
      </c>
      <c r="I84" s="170"/>
      <c r="J84" s="391">
        <f t="shared" si="25"/>
        <v>9055.4639999999999</v>
      </c>
      <c r="K84" s="249">
        <v>334.21199999999999</v>
      </c>
      <c r="L84" s="123">
        <v>1782.922</v>
      </c>
      <c r="M84" s="123"/>
      <c r="N84" s="123">
        <v>6432.4709999999995</v>
      </c>
      <c r="O84" s="123">
        <v>3362.9879999999998</v>
      </c>
      <c r="P84" s="123">
        <v>6011.6189999999997</v>
      </c>
      <c r="Q84" s="21">
        <f t="shared" si="26"/>
        <v>39423.934723814156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15">
        <f t="shared" ref="D85:D86" si="27">D75+D77+D79+D81+D83</f>
        <v>22.430699999999998</v>
      </c>
      <c r="E85" s="15">
        <f t="shared" ref="E85:E86" si="28">+E75+E77+E79+E81+E83</f>
        <v>20.674900000000001</v>
      </c>
      <c r="F85" s="390">
        <f t="shared" si="24"/>
        <v>43.105599999999995</v>
      </c>
      <c r="G85" s="53">
        <f t="shared" ref="G85:H86" si="29">+G75+G77+G79+G81+G83</f>
        <v>0.9879</v>
      </c>
      <c r="H85" s="23">
        <f t="shared" si="29"/>
        <v>111.56959999999999</v>
      </c>
      <c r="I85" s="66"/>
      <c r="J85" s="390">
        <f t="shared" si="25"/>
        <v>111.56959999999999</v>
      </c>
      <c r="K85" s="23">
        <f t="shared" ref="K85:K86" si="30">+K75+K77+K79+K81+K83</f>
        <v>6.2045000000000003</v>
      </c>
      <c r="L85" s="53">
        <f>+L75+L77+L79+L81+L83</f>
        <v>2.8069999999999999</v>
      </c>
      <c r="M85" s="53"/>
      <c r="N85" s="53">
        <f t="shared" ref="N85:N86" si="31">+N75+N77+N79+N81+N83</f>
        <v>35.697600000000001</v>
      </c>
      <c r="O85" s="53">
        <f>+O75+O77+O79+O81+O83</f>
        <v>41.850700000000003</v>
      </c>
      <c r="P85" s="53">
        <f t="shared" ref="P85:P86" si="32">+P75+P77+P79+P81+P83</f>
        <v>17.889859999999999</v>
      </c>
      <c r="Q85" s="16">
        <f t="shared" si="26"/>
        <v>260.11275999999998</v>
      </c>
      <c r="R85" s="25"/>
    </row>
    <row r="86" spans="1:18">
      <c r="A86" s="24"/>
      <c r="B86" s="400"/>
      <c r="C86" s="36" t="s">
        <v>13</v>
      </c>
      <c r="D86" s="20">
        <f t="shared" si="27"/>
        <v>16487.37360014044</v>
      </c>
      <c r="E86" s="20">
        <f t="shared" si="28"/>
        <v>17112.952000000001</v>
      </c>
      <c r="F86" s="391">
        <f t="shared" si="24"/>
        <v>33600.325600140437</v>
      </c>
      <c r="G86" s="123">
        <f t="shared" si="29"/>
        <v>1691.365</v>
      </c>
      <c r="H86" s="19">
        <f t="shared" si="29"/>
        <v>42549.516000000003</v>
      </c>
      <c r="I86" s="32"/>
      <c r="J86" s="391">
        <f t="shared" si="25"/>
        <v>42549.516000000003</v>
      </c>
      <c r="K86" s="19">
        <f t="shared" si="30"/>
        <v>2783.1379999999999</v>
      </c>
      <c r="L86" s="123">
        <f>+L76+L78+L80+L82+L84</f>
        <v>1782.922</v>
      </c>
      <c r="M86" s="123"/>
      <c r="N86" s="123">
        <f t="shared" si="31"/>
        <v>20580.396999999997</v>
      </c>
      <c r="O86" s="123">
        <f>+O76+O78+O80+O82+O84</f>
        <v>17261.202000000001</v>
      </c>
      <c r="P86" s="123">
        <f t="shared" si="32"/>
        <v>12488.346</v>
      </c>
      <c r="Q86" s="21">
        <f t="shared" si="26"/>
        <v>132737.21160014044</v>
      </c>
      <c r="R86" s="25"/>
    </row>
    <row r="87" spans="1:18">
      <c r="A87" s="401" t="s">
        <v>64</v>
      </c>
      <c r="B87" s="402"/>
      <c r="C87" s="34" t="s">
        <v>11</v>
      </c>
      <c r="D87" s="116">
        <v>0.35589999999999999</v>
      </c>
      <c r="E87" s="121">
        <v>2.4538000000000002</v>
      </c>
      <c r="F87" s="390">
        <f t="shared" si="24"/>
        <v>2.8097000000000003</v>
      </c>
      <c r="G87" s="418">
        <v>11.1722</v>
      </c>
      <c r="H87" s="248">
        <v>15.779400000000001</v>
      </c>
      <c r="I87" s="169"/>
      <c r="J87" s="390">
        <f t="shared" si="25"/>
        <v>15.779400000000001</v>
      </c>
      <c r="K87" s="248">
        <v>6.1069000000000004</v>
      </c>
      <c r="L87" s="53">
        <v>7.5829000000000004</v>
      </c>
      <c r="M87" s="53"/>
      <c r="N87" s="53">
        <v>0.35830000000000001</v>
      </c>
      <c r="O87" s="53">
        <v>9.3799999999999994E-2</v>
      </c>
      <c r="P87" s="53">
        <v>1.0293000000000001</v>
      </c>
      <c r="Q87" s="16">
        <f t="shared" si="26"/>
        <v>44.932500000000005</v>
      </c>
      <c r="R87" s="25"/>
    </row>
    <row r="88" spans="1:18">
      <c r="A88" s="403"/>
      <c r="B88" s="404"/>
      <c r="C88" s="36" t="s">
        <v>13</v>
      </c>
      <c r="D88" s="117">
        <v>414.25129146038194</v>
      </c>
      <c r="E88" s="162">
        <v>2212.5929999999998</v>
      </c>
      <c r="F88" s="391">
        <f t="shared" si="24"/>
        <v>2626.844291460382</v>
      </c>
      <c r="G88" s="419">
        <v>11241.384</v>
      </c>
      <c r="H88" s="249">
        <v>14208.78</v>
      </c>
      <c r="I88" s="170"/>
      <c r="J88" s="391">
        <f t="shared" si="25"/>
        <v>14208.78</v>
      </c>
      <c r="K88" s="249">
        <v>4967.6059999999998</v>
      </c>
      <c r="L88" s="123">
        <v>6875.06</v>
      </c>
      <c r="M88" s="123"/>
      <c r="N88" s="123">
        <v>346.416</v>
      </c>
      <c r="O88" s="123">
        <v>93.513000000000005</v>
      </c>
      <c r="P88" s="123">
        <v>920.26</v>
      </c>
      <c r="Q88" s="21">
        <f t="shared" si="26"/>
        <v>41279.86329146038</v>
      </c>
      <c r="R88" s="25"/>
    </row>
    <row r="89" spans="1:18">
      <c r="A89" s="401" t="s">
        <v>65</v>
      </c>
      <c r="B89" s="402"/>
      <c r="C89" s="34" t="s">
        <v>11</v>
      </c>
      <c r="D89" s="116"/>
      <c r="E89" s="121"/>
      <c r="F89" s="390">
        <f t="shared" si="24"/>
        <v>0</v>
      </c>
      <c r="G89" s="418">
        <v>7.0000000000000007E-2</v>
      </c>
      <c r="H89" s="248"/>
      <c r="I89" s="169"/>
      <c r="J89" s="390">
        <f t="shared" si="25"/>
        <v>0</v>
      </c>
      <c r="K89" s="248"/>
      <c r="L89" s="53">
        <v>0.15</v>
      </c>
      <c r="M89" s="53"/>
      <c r="N89" s="53"/>
      <c r="O89" s="53"/>
      <c r="P89" s="53"/>
      <c r="Q89" s="16">
        <f t="shared" si="26"/>
        <v>0.22</v>
      </c>
      <c r="R89" s="25"/>
    </row>
    <row r="90" spans="1:18">
      <c r="A90" s="403"/>
      <c r="B90" s="404"/>
      <c r="C90" s="36" t="s">
        <v>13</v>
      </c>
      <c r="D90" s="118"/>
      <c r="E90" s="162"/>
      <c r="F90" s="391">
        <f t="shared" si="24"/>
        <v>0</v>
      </c>
      <c r="G90" s="419">
        <v>2.4729999999999999</v>
      </c>
      <c r="H90" s="249"/>
      <c r="I90" s="170"/>
      <c r="J90" s="391">
        <f t="shared" si="25"/>
        <v>0</v>
      </c>
      <c r="K90" s="249"/>
      <c r="L90" s="123">
        <v>47.25</v>
      </c>
      <c r="M90" s="123"/>
      <c r="N90" s="123"/>
      <c r="O90" s="123"/>
      <c r="P90" s="123"/>
      <c r="Q90" s="21">
        <f t="shared" si="26"/>
        <v>49.722999999999999</v>
      </c>
      <c r="R90" s="25"/>
    </row>
    <row r="91" spans="1:18">
      <c r="A91" s="401" t="s">
        <v>66</v>
      </c>
      <c r="B91" s="402"/>
      <c r="C91" s="34" t="s">
        <v>11</v>
      </c>
      <c r="D91" s="116"/>
      <c r="E91" s="121">
        <v>1.8800000000000001E-2</v>
      </c>
      <c r="F91" s="390">
        <f t="shared" si="24"/>
        <v>1.8800000000000001E-2</v>
      </c>
      <c r="G91" s="418"/>
      <c r="H91" s="248">
        <v>2.3999999999999998E-3</v>
      </c>
      <c r="I91" s="169"/>
      <c r="J91" s="390">
        <f t="shared" si="25"/>
        <v>2.3999999999999998E-3</v>
      </c>
      <c r="K91" s="248">
        <v>1E-3</v>
      </c>
      <c r="L91" s="53">
        <v>6.9999999999999999E-4</v>
      </c>
      <c r="M91" s="53"/>
      <c r="N91" s="53"/>
      <c r="O91" s="53"/>
      <c r="P91" s="53"/>
      <c r="Q91" s="16">
        <f t="shared" si="26"/>
        <v>2.29E-2</v>
      </c>
      <c r="R91" s="25"/>
    </row>
    <row r="92" spans="1:18">
      <c r="A92" s="403"/>
      <c r="B92" s="404"/>
      <c r="C92" s="36" t="s">
        <v>13</v>
      </c>
      <c r="D92" s="118"/>
      <c r="E92" s="162">
        <v>53.109000000000002</v>
      </c>
      <c r="F92" s="391">
        <f t="shared" si="24"/>
        <v>53.109000000000002</v>
      </c>
      <c r="G92" s="419"/>
      <c r="H92" s="249">
        <v>4.452</v>
      </c>
      <c r="I92" s="170"/>
      <c r="J92" s="391">
        <f t="shared" si="25"/>
        <v>4.452</v>
      </c>
      <c r="K92" s="249">
        <v>1.575</v>
      </c>
      <c r="L92" s="123">
        <v>1.103</v>
      </c>
      <c r="M92" s="123"/>
      <c r="N92" s="123"/>
      <c r="O92" s="123"/>
      <c r="P92" s="123"/>
      <c r="Q92" s="21">
        <f t="shared" si="26"/>
        <v>60.239000000000004</v>
      </c>
      <c r="R92" s="25"/>
    </row>
    <row r="93" spans="1:18">
      <c r="A93" s="401" t="s">
        <v>67</v>
      </c>
      <c r="B93" s="402"/>
      <c r="C93" s="34" t="s">
        <v>11</v>
      </c>
      <c r="D93" s="116">
        <v>9.0999999999999998E-2</v>
      </c>
      <c r="E93" s="121">
        <v>1.6395</v>
      </c>
      <c r="F93" s="390">
        <f t="shared" si="24"/>
        <v>1.7304999999999999</v>
      </c>
      <c r="G93" s="418"/>
      <c r="H93" s="248">
        <v>3.1181999999999999</v>
      </c>
      <c r="I93" s="169"/>
      <c r="J93" s="390">
        <f t="shared" si="25"/>
        <v>3.1181999999999999</v>
      </c>
      <c r="K93" s="248">
        <v>8.5199999999999998E-2</v>
      </c>
      <c r="L93" s="53"/>
      <c r="M93" s="53"/>
      <c r="N93" s="53"/>
      <c r="O93" s="53"/>
      <c r="P93" s="53"/>
      <c r="Q93" s="16">
        <f t="shared" si="26"/>
        <v>4.9339000000000004</v>
      </c>
      <c r="R93" s="25"/>
    </row>
    <row r="94" spans="1:18">
      <c r="A94" s="403"/>
      <c r="B94" s="404"/>
      <c r="C94" s="36" t="s">
        <v>13</v>
      </c>
      <c r="D94" s="117">
        <v>205.80002059751567</v>
      </c>
      <c r="E94" s="162">
        <v>2538.7040000000002</v>
      </c>
      <c r="F94" s="391">
        <f t="shared" si="24"/>
        <v>2744.504020597516</v>
      </c>
      <c r="G94" s="419"/>
      <c r="H94" s="249">
        <v>3891.0059999999999</v>
      </c>
      <c r="I94" s="170"/>
      <c r="J94" s="391">
        <f t="shared" si="25"/>
        <v>3891.0059999999999</v>
      </c>
      <c r="K94" s="249">
        <v>27.620999999999999</v>
      </c>
      <c r="L94" s="123"/>
      <c r="M94" s="123"/>
      <c r="N94" s="123"/>
      <c r="O94" s="123"/>
      <c r="P94" s="123"/>
      <c r="Q94" s="21">
        <f t="shared" si="26"/>
        <v>6663.131020597516</v>
      </c>
      <c r="R94" s="25"/>
    </row>
    <row r="95" spans="1:18">
      <c r="A95" s="401" t="s">
        <v>68</v>
      </c>
      <c r="B95" s="402"/>
      <c r="C95" s="34" t="s">
        <v>11</v>
      </c>
      <c r="D95" s="116"/>
      <c r="E95" s="121"/>
      <c r="F95" s="390">
        <f t="shared" si="24"/>
        <v>0</v>
      </c>
      <c r="G95" s="418"/>
      <c r="H95" s="248"/>
      <c r="I95" s="169"/>
      <c r="J95" s="390">
        <f t="shared" si="25"/>
        <v>0</v>
      </c>
      <c r="K95" s="248"/>
      <c r="L95" s="53"/>
      <c r="M95" s="53"/>
      <c r="N95" s="53"/>
      <c r="O95" s="53"/>
      <c r="P95" s="53"/>
      <c r="Q95" s="16">
        <f t="shared" si="26"/>
        <v>0</v>
      </c>
      <c r="R95" s="25"/>
    </row>
    <row r="96" spans="1:18">
      <c r="A96" s="403"/>
      <c r="B96" s="404"/>
      <c r="C96" s="36" t="s">
        <v>13</v>
      </c>
      <c r="D96" s="118"/>
      <c r="E96" s="162"/>
      <c r="F96" s="391">
        <f t="shared" si="24"/>
        <v>0</v>
      </c>
      <c r="G96" s="419"/>
      <c r="H96" s="249"/>
      <c r="I96" s="170"/>
      <c r="J96" s="391">
        <f t="shared" si="25"/>
        <v>0</v>
      </c>
      <c r="K96" s="249"/>
      <c r="L96" s="123"/>
      <c r="M96" s="123"/>
      <c r="N96" s="123"/>
      <c r="O96" s="123"/>
      <c r="P96" s="123"/>
      <c r="Q96" s="21">
        <f t="shared" si="26"/>
        <v>0</v>
      </c>
      <c r="R96" s="25"/>
    </row>
    <row r="97" spans="1:18">
      <c r="A97" s="401" t="s">
        <v>69</v>
      </c>
      <c r="B97" s="402"/>
      <c r="C97" s="34" t="s">
        <v>11</v>
      </c>
      <c r="D97" s="116">
        <v>2.3E-3</v>
      </c>
      <c r="E97" s="121"/>
      <c r="F97" s="390">
        <f t="shared" si="24"/>
        <v>2.3E-3</v>
      </c>
      <c r="G97" s="418">
        <v>1.4500000000000001E-2</v>
      </c>
      <c r="H97" s="248"/>
      <c r="I97" s="169"/>
      <c r="J97" s="390">
        <f t="shared" si="25"/>
        <v>0</v>
      </c>
      <c r="K97" s="248"/>
      <c r="L97" s="53"/>
      <c r="M97" s="53"/>
      <c r="N97" s="53">
        <v>6.25E-2</v>
      </c>
      <c r="O97" s="53"/>
      <c r="P97" s="53"/>
      <c r="Q97" s="16">
        <f t="shared" si="26"/>
        <v>7.9300000000000009E-2</v>
      </c>
      <c r="R97" s="25"/>
    </row>
    <row r="98" spans="1:18">
      <c r="A98" s="403"/>
      <c r="B98" s="404"/>
      <c r="C98" s="36" t="s">
        <v>13</v>
      </c>
      <c r="D98" s="117">
        <v>1.2075001208527705</v>
      </c>
      <c r="E98" s="162"/>
      <c r="F98" s="391">
        <f t="shared" si="24"/>
        <v>1.2075001208527705</v>
      </c>
      <c r="G98" s="419">
        <v>15.225</v>
      </c>
      <c r="H98" s="249"/>
      <c r="I98" s="170"/>
      <c r="J98" s="391">
        <f t="shared" si="25"/>
        <v>0</v>
      </c>
      <c r="K98" s="249"/>
      <c r="L98" s="123"/>
      <c r="M98" s="123"/>
      <c r="N98" s="123">
        <v>52.5</v>
      </c>
      <c r="O98" s="123"/>
      <c r="P98" s="123"/>
      <c r="Q98" s="21">
        <f t="shared" si="26"/>
        <v>68.932500120852765</v>
      </c>
      <c r="R98" s="25"/>
    </row>
    <row r="99" spans="1:18">
      <c r="A99" s="401" t="s">
        <v>70</v>
      </c>
      <c r="B99" s="402"/>
      <c r="C99" s="34" t="s">
        <v>11</v>
      </c>
      <c r="D99" s="116">
        <v>3.7949999999999999</v>
      </c>
      <c r="E99" s="121">
        <v>311.82164999999998</v>
      </c>
      <c r="F99" s="390">
        <f t="shared" si="24"/>
        <v>315.61664999999999</v>
      </c>
      <c r="G99" s="418">
        <v>74.987300000000005</v>
      </c>
      <c r="H99" s="248">
        <v>1963.8253999999999</v>
      </c>
      <c r="I99" s="169"/>
      <c r="J99" s="390">
        <f t="shared" si="25"/>
        <v>1963.8253999999999</v>
      </c>
      <c r="K99" s="248">
        <v>203.14179999999999</v>
      </c>
      <c r="L99" s="53">
        <v>14.549099999999999</v>
      </c>
      <c r="M99" s="53">
        <v>6.8099999999999994E-2</v>
      </c>
      <c r="N99" s="53">
        <v>35.238399999999999</v>
      </c>
      <c r="O99" s="53">
        <v>2.7622</v>
      </c>
      <c r="P99" s="53">
        <v>2.3189000000000002</v>
      </c>
      <c r="Q99" s="16">
        <f t="shared" si="26"/>
        <v>2612.5078500000004</v>
      </c>
      <c r="R99" s="25"/>
    </row>
    <row r="100" spans="1:18">
      <c r="A100" s="403"/>
      <c r="B100" s="404"/>
      <c r="C100" s="36" t="s">
        <v>13</v>
      </c>
      <c r="D100" s="117">
        <v>10457.931746683145</v>
      </c>
      <c r="E100" s="162">
        <v>110193.477</v>
      </c>
      <c r="F100" s="391">
        <f t="shared" si="24"/>
        <v>120651.40874668314</v>
      </c>
      <c r="G100" s="419">
        <v>8885.1640000000007</v>
      </c>
      <c r="H100" s="249">
        <v>763063.848</v>
      </c>
      <c r="I100" s="170"/>
      <c r="J100" s="391">
        <f t="shared" si="25"/>
        <v>763063.848</v>
      </c>
      <c r="K100" s="249">
        <v>9166.2170000000006</v>
      </c>
      <c r="L100" s="123">
        <v>1878.0709999999999</v>
      </c>
      <c r="M100" s="123">
        <v>12.157999999999999</v>
      </c>
      <c r="N100" s="123">
        <v>13134.304</v>
      </c>
      <c r="O100" s="123">
        <v>2093.645</v>
      </c>
      <c r="P100" s="123">
        <v>1084.3150000000001</v>
      </c>
      <c r="Q100" s="21">
        <f t="shared" si="26"/>
        <v>919969.13074668311</v>
      </c>
      <c r="R100" s="25"/>
    </row>
    <row r="101" spans="1:18">
      <c r="A101" s="405" t="s">
        <v>71</v>
      </c>
      <c r="B101" s="406"/>
      <c r="C101" s="34" t="s">
        <v>11</v>
      </c>
      <c r="D101" s="15">
        <f>D8+D10+D22+D28+D36+D38+D40+D42+D44+D46+D48+D50+D52+D58+D73+D85+D87+D89+D91+D93+D95+D97+D99</f>
        <v>524.75079999999991</v>
      </c>
      <c r="E101" s="15">
        <f>+E8+E10+E22+E28+E36+E38+E40+E42+E44+E46+E48+E50+E52+E58+E73+E85+E87+E89+E91+E93+E95+E97+E99</f>
        <v>556.75874999999996</v>
      </c>
      <c r="F101" s="390">
        <f t="shared" si="24"/>
        <v>1081.5095499999998</v>
      </c>
      <c r="G101" s="53">
        <f>+G8+G10+G22+G28+G36+G38+G40+G42+G44+G46+G48+G50+G52+G58+G73+G85+G87+G89+G91+G93+G95+G97+G99</f>
        <v>10364.860500000001</v>
      </c>
      <c r="H101" s="23">
        <f>+H8+H10+H22+H28+H36+H38+H40+H42+H44+H46+H48+H50+H52+H58+H73+H85+H87+H89+H91+H93+H95+H97+H99</f>
        <v>11715.242399999999</v>
      </c>
      <c r="I101" s="66"/>
      <c r="J101" s="390">
        <f t="shared" si="25"/>
        <v>11715.242399999999</v>
      </c>
      <c r="K101" s="23">
        <f t="shared" ref="K101:P102" si="33">+K8+K10+K22+K28+K36+K38+K40+K42+K44+K46+K48+K50+K52+K58+K73+K85+K87+K89+K91+K93+K95+K97+K99</f>
        <v>8282.9349999999995</v>
      </c>
      <c r="L101" s="53">
        <f t="shared" si="33"/>
        <v>537.42740000000003</v>
      </c>
      <c r="M101" s="53">
        <f t="shared" si="33"/>
        <v>6.8099999999999994E-2</v>
      </c>
      <c r="N101" s="53">
        <f t="shared" si="33"/>
        <v>73.382599999999996</v>
      </c>
      <c r="O101" s="53">
        <f t="shared" si="33"/>
        <v>44.773400000000002</v>
      </c>
      <c r="P101" s="53">
        <f t="shared" si="33"/>
        <v>21.350959999999997</v>
      </c>
      <c r="Q101" s="16">
        <f t="shared" si="26"/>
        <v>32121.549909999998</v>
      </c>
      <c r="R101" s="25"/>
    </row>
    <row r="102" spans="1:18">
      <c r="A102" s="407"/>
      <c r="B102" s="408"/>
      <c r="C102" s="36" t="s">
        <v>13</v>
      </c>
      <c r="D102" s="20">
        <f>D9+D11+D23+D29+D37+D39+D41+D43+D45+D47+D49+D51+D53+D59+D74+D86+D88+D90+D92+D94+D96+D98+D100</f>
        <v>319693.609696567</v>
      </c>
      <c r="E102" s="20">
        <f>+E9+E11+E23+E29+E37+E39+E41+E43+E45+E47+E49+E51+E53+E59+E74+E86+E88+E90+E92+E94+E96+E98+E100</f>
        <v>275877.21899999998</v>
      </c>
      <c r="F102" s="391">
        <f t="shared" si="24"/>
        <v>595570.82869656698</v>
      </c>
      <c r="G102" s="123">
        <f>+G9+G11+G23+G29+G37+G39+G41+G43+G45+G47+G49+G51+G53+G59+G74+G86+G88+G90+G92+G94+G96+G98+G100</f>
        <v>2528773.2690000008</v>
      </c>
      <c r="H102" s="19">
        <f>+H9+H11+H23+H29+H37+H39+H41+H43+H45+H47+H49+H51+H53+H59+H74+H86+H88+H90+H92+H94+H96+H98+H100</f>
        <v>2317713.7230000002</v>
      </c>
      <c r="I102" s="32"/>
      <c r="J102" s="391">
        <f t="shared" si="25"/>
        <v>2317713.7230000002</v>
      </c>
      <c r="K102" s="19">
        <f t="shared" si="33"/>
        <v>1974015.51</v>
      </c>
      <c r="L102" s="123">
        <f t="shared" si="33"/>
        <v>210052.88499999998</v>
      </c>
      <c r="M102" s="123">
        <f t="shared" si="33"/>
        <v>12.157999999999999</v>
      </c>
      <c r="N102" s="123">
        <f t="shared" si="33"/>
        <v>34572.057000000001</v>
      </c>
      <c r="O102" s="123">
        <f t="shared" si="33"/>
        <v>19501.22</v>
      </c>
      <c r="P102" s="123">
        <f t="shared" si="33"/>
        <v>14583.686</v>
      </c>
      <c r="Q102" s="21">
        <f t="shared" si="26"/>
        <v>7694795.336696567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116"/>
      <c r="E103" s="121"/>
      <c r="F103" s="390">
        <f t="shared" si="24"/>
        <v>0</v>
      </c>
      <c r="G103" s="418"/>
      <c r="H103" s="248">
        <v>0.15820000000000001</v>
      </c>
      <c r="I103" s="169"/>
      <c r="J103" s="390">
        <f t="shared" si="25"/>
        <v>0.15820000000000001</v>
      </c>
      <c r="K103" s="248"/>
      <c r="L103" s="53"/>
      <c r="M103" s="53"/>
      <c r="N103" s="53"/>
      <c r="O103" s="53"/>
      <c r="P103" s="53"/>
      <c r="Q103" s="16">
        <f t="shared" si="26"/>
        <v>0.15820000000000001</v>
      </c>
      <c r="R103" s="25"/>
    </row>
    <row r="104" spans="1:18">
      <c r="A104" s="12" t="s">
        <v>0</v>
      </c>
      <c r="B104" s="397"/>
      <c r="C104" s="36" t="s">
        <v>13</v>
      </c>
      <c r="D104" s="118"/>
      <c r="E104" s="162"/>
      <c r="F104" s="391">
        <f t="shared" si="24"/>
        <v>0</v>
      </c>
      <c r="G104" s="419"/>
      <c r="H104" s="249">
        <v>198.273</v>
      </c>
      <c r="I104" s="170"/>
      <c r="J104" s="391">
        <f t="shared" si="25"/>
        <v>198.273</v>
      </c>
      <c r="K104" s="249"/>
      <c r="L104" s="123"/>
      <c r="M104" s="123"/>
      <c r="N104" s="123"/>
      <c r="O104" s="123"/>
      <c r="P104" s="123"/>
      <c r="Q104" s="21">
        <f t="shared" si="26"/>
        <v>198.273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116">
        <v>0.55920000000000003</v>
      </c>
      <c r="E105" s="116">
        <v>0.54110000000000003</v>
      </c>
      <c r="F105" s="390">
        <f t="shared" si="24"/>
        <v>1.1003000000000001</v>
      </c>
      <c r="G105" s="418">
        <v>19.103300000000001</v>
      </c>
      <c r="H105" s="248">
        <v>40.0062</v>
      </c>
      <c r="I105" s="169"/>
      <c r="J105" s="390">
        <f t="shared" si="25"/>
        <v>40.0062</v>
      </c>
      <c r="K105" s="248">
        <v>51.4495</v>
      </c>
      <c r="L105" s="53">
        <v>147.63149999999999</v>
      </c>
      <c r="M105" s="53"/>
      <c r="N105" s="53">
        <v>0.29859999999999998</v>
      </c>
      <c r="O105" s="53">
        <v>2.0663999999999998</v>
      </c>
      <c r="P105" s="53">
        <v>3.9287000000000001</v>
      </c>
      <c r="Q105" s="16">
        <f t="shared" si="26"/>
        <v>265.58449999999999</v>
      </c>
      <c r="R105" s="25"/>
    </row>
    <row r="106" spans="1:18">
      <c r="A106" s="17" t="s">
        <v>0</v>
      </c>
      <c r="B106" s="397"/>
      <c r="C106" s="36" t="s">
        <v>13</v>
      </c>
      <c r="D106" s="117">
        <v>188.3710688531373</v>
      </c>
      <c r="E106" s="118">
        <v>267.12900000000002</v>
      </c>
      <c r="F106" s="391">
        <f t="shared" si="24"/>
        <v>455.50006885313735</v>
      </c>
      <c r="G106" s="419">
        <v>9383.7960000000003</v>
      </c>
      <c r="H106" s="249">
        <v>15236.184999999999</v>
      </c>
      <c r="I106" s="170"/>
      <c r="J106" s="391">
        <f t="shared" si="25"/>
        <v>15236.184999999999</v>
      </c>
      <c r="K106" s="249">
        <v>19793.312000000002</v>
      </c>
      <c r="L106" s="123">
        <v>59467.642</v>
      </c>
      <c r="M106" s="123"/>
      <c r="N106" s="123">
        <v>95.954999999999998</v>
      </c>
      <c r="O106" s="123">
        <v>865.73599999999999</v>
      </c>
      <c r="P106" s="123">
        <v>1567.085</v>
      </c>
      <c r="Q106" s="21">
        <f t="shared" si="26"/>
        <v>106865.21106885315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116"/>
      <c r="E107" s="116">
        <v>2.4826999999999999</v>
      </c>
      <c r="F107" s="390">
        <f t="shared" si="24"/>
        <v>2.4826999999999999</v>
      </c>
      <c r="G107" s="418">
        <v>6.9393000000000002</v>
      </c>
      <c r="H107" s="248">
        <v>6.9593999999999996</v>
      </c>
      <c r="I107" s="169"/>
      <c r="J107" s="390">
        <f t="shared" si="25"/>
        <v>6.9593999999999996</v>
      </c>
      <c r="K107" s="248">
        <v>23.9087</v>
      </c>
      <c r="L107" s="53">
        <v>0.96899999999999997</v>
      </c>
      <c r="M107" s="53"/>
      <c r="N107" s="53">
        <v>7.8E-2</v>
      </c>
      <c r="O107" s="53"/>
      <c r="P107" s="53"/>
      <c r="Q107" s="16">
        <f t="shared" si="26"/>
        <v>41.3371</v>
      </c>
      <c r="R107" s="25"/>
    </row>
    <row r="108" spans="1:18">
      <c r="A108" s="17"/>
      <c r="B108" s="397"/>
      <c r="C108" s="36" t="s">
        <v>13</v>
      </c>
      <c r="D108" s="117"/>
      <c r="E108" s="118">
        <v>1299.116</v>
      </c>
      <c r="F108" s="391">
        <f t="shared" si="24"/>
        <v>1299.116</v>
      </c>
      <c r="G108" s="419">
        <v>1449.6369999999999</v>
      </c>
      <c r="H108" s="249">
        <v>2346.8319999999999</v>
      </c>
      <c r="I108" s="170"/>
      <c r="J108" s="391">
        <f t="shared" si="25"/>
        <v>2346.8319999999999</v>
      </c>
      <c r="K108" s="249">
        <v>2090.2510000000002</v>
      </c>
      <c r="L108" s="123">
        <v>329.67</v>
      </c>
      <c r="M108" s="123"/>
      <c r="N108" s="123">
        <v>11.183999999999999</v>
      </c>
      <c r="O108" s="123"/>
      <c r="P108" s="123"/>
      <c r="Q108" s="21">
        <f t="shared" si="26"/>
        <v>7526.69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116">
        <v>4.0000000000000001E-3</v>
      </c>
      <c r="E109" s="116">
        <v>0.47939999999999999</v>
      </c>
      <c r="F109" s="390">
        <f t="shared" si="24"/>
        <v>0.4834</v>
      </c>
      <c r="G109" s="418">
        <v>8.4000000000000005E-2</v>
      </c>
      <c r="H109" s="248">
        <v>1.7598</v>
      </c>
      <c r="I109" s="169"/>
      <c r="J109" s="390">
        <f t="shared" si="25"/>
        <v>1.7598</v>
      </c>
      <c r="K109" s="248">
        <v>0.68979999999999997</v>
      </c>
      <c r="L109" s="53">
        <v>4.1999999999999997E-3</v>
      </c>
      <c r="M109" s="53"/>
      <c r="N109" s="53"/>
      <c r="O109" s="53"/>
      <c r="P109" s="53">
        <v>0.15690000000000001</v>
      </c>
      <c r="Q109" s="16">
        <f t="shared" si="26"/>
        <v>3.1780999999999997</v>
      </c>
      <c r="R109" s="25"/>
    </row>
    <row r="110" spans="1:18">
      <c r="A110" s="17"/>
      <c r="B110" s="397"/>
      <c r="C110" s="36" t="s">
        <v>13</v>
      </c>
      <c r="D110" s="117">
        <v>10.710001071911529</v>
      </c>
      <c r="E110" s="118">
        <v>697.63499999999999</v>
      </c>
      <c r="F110" s="391">
        <f t="shared" si="24"/>
        <v>708.3450010719115</v>
      </c>
      <c r="G110" s="419">
        <v>98.498999999999995</v>
      </c>
      <c r="H110" s="249">
        <v>3558.2959999999998</v>
      </c>
      <c r="I110" s="170"/>
      <c r="J110" s="391">
        <f t="shared" si="25"/>
        <v>3558.2959999999998</v>
      </c>
      <c r="K110" s="249">
        <v>86.793000000000006</v>
      </c>
      <c r="L110" s="123">
        <v>3.2130000000000001</v>
      </c>
      <c r="M110" s="123"/>
      <c r="N110" s="123"/>
      <c r="O110" s="123"/>
      <c r="P110" s="123">
        <v>123.05</v>
      </c>
      <c r="Q110" s="21">
        <f t="shared" si="26"/>
        <v>4578.1960010719113</v>
      </c>
      <c r="R110" s="25"/>
    </row>
    <row r="111" spans="1:18">
      <c r="A111" s="17"/>
      <c r="B111" s="396" t="s">
        <v>78</v>
      </c>
      <c r="C111" s="34" t="s">
        <v>11</v>
      </c>
      <c r="D111" s="116">
        <v>0.14130000000000001</v>
      </c>
      <c r="E111" s="116">
        <v>0.44579999999999997</v>
      </c>
      <c r="F111" s="390">
        <f t="shared" si="24"/>
        <v>0.58709999999999996</v>
      </c>
      <c r="G111" s="418">
        <v>1.5462</v>
      </c>
      <c r="H111" s="248">
        <v>2.0737999999999999</v>
      </c>
      <c r="I111" s="169"/>
      <c r="J111" s="390">
        <f t="shared" si="25"/>
        <v>2.0737999999999999</v>
      </c>
      <c r="K111" s="248">
        <v>0.17610000000000001</v>
      </c>
      <c r="L111" s="53">
        <v>0.98429999999999995</v>
      </c>
      <c r="M111" s="53"/>
      <c r="N111" s="53">
        <v>1.244</v>
      </c>
      <c r="O111" s="53"/>
      <c r="P111" s="53">
        <v>4.1721000000000004</v>
      </c>
      <c r="Q111" s="16">
        <f t="shared" si="26"/>
        <v>10.7836</v>
      </c>
      <c r="R111" s="25"/>
    </row>
    <row r="112" spans="1:18">
      <c r="A112" s="17"/>
      <c r="B112" s="397"/>
      <c r="C112" s="36" t="s">
        <v>13</v>
      </c>
      <c r="D112" s="117">
        <v>51.49200515358249</v>
      </c>
      <c r="E112" s="118">
        <v>193.50800000000001</v>
      </c>
      <c r="F112" s="391">
        <f t="shared" si="24"/>
        <v>245.00000515358249</v>
      </c>
      <c r="G112" s="419">
        <v>1535.787</v>
      </c>
      <c r="H112" s="249">
        <v>2650.7040000000002</v>
      </c>
      <c r="I112" s="170"/>
      <c r="J112" s="391">
        <f t="shared" si="25"/>
        <v>2650.7040000000002</v>
      </c>
      <c r="K112" s="249">
        <v>154.30500000000001</v>
      </c>
      <c r="L112" s="123">
        <v>2966.2440000000001</v>
      </c>
      <c r="M112" s="123"/>
      <c r="N112" s="123">
        <v>747.74</v>
      </c>
      <c r="O112" s="123"/>
      <c r="P112" s="123">
        <v>2374.1950000000002</v>
      </c>
      <c r="Q112" s="21">
        <f t="shared" si="26"/>
        <v>10673.975005153583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116"/>
      <c r="E113" s="116"/>
      <c r="F113" s="390">
        <f t="shared" si="24"/>
        <v>0</v>
      </c>
      <c r="G113" s="418"/>
      <c r="H113" s="248"/>
      <c r="I113" s="169"/>
      <c r="J113" s="390">
        <f t="shared" si="25"/>
        <v>0</v>
      </c>
      <c r="K113" s="248">
        <v>0.06</v>
      </c>
      <c r="L113" s="53"/>
      <c r="M113" s="53"/>
      <c r="N113" s="53"/>
      <c r="O113" s="53"/>
      <c r="P113" s="53"/>
      <c r="Q113" s="16">
        <f t="shared" si="26"/>
        <v>0.06</v>
      </c>
      <c r="R113" s="25"/>
    </row>
    <row r="114" spans="1:18">
      <c r="A114" s="17"/>
      <c r="B114" s="397"/>
      <c r="C114" s="36" t="s">
        <v>13</v>
      </c>
      <c r="D114" s="118"/>
      <c r="E114" s="118"/>
      <c r="F114" s="391">
        <f t="shared" si="24"/>
        <v>0</v>
      </c>
      <c r="G114" s="419"/>
      <c r="H114" s="249"/>
      <c r="I114" s="170"/>
      <c r="J114" s="391">
        <f t="shared" si="25"/>
        <v>0</v>
      </c>
      <c r="K114" s="249">
        <v>33.39</v>
      </c>
      <c r="L114" s="123"/>
      <c r="M114" s="123"/>
      <c r="N114" s="123"/>
      <c r="O114" s="123"/>
      <c r="P114" s="123"/>
      <c r="Q114" s="21">
        <f t="shared" si="26"/>
        <v>33.39</v>
      </c>
      <c r="R114" s="25"/>
    </row>
    <row r="115" spans="1:18">
      <c r="A115" s="17"/>
      <c r="B115" s="396" t="s">
        <v>81</v>
      </c>
      <c r="C115" s="34" t="s">
        <v>11</v>
      </c>
      <c r="D115" s="116"/>
      <c r="E115" s="116">
        <v>1.1999999999999999E-3</v>
      </c>
      <c r="F115" s="390">
        <f t="shared" si="24"/>
        <v>1.1999999999999999E-3</v>
      </c>
      <c r="G115" s="418"/>
      <c r="H115" s="248"/>
      <c r="I115" s="169"/>
      <c r="J115" s="390">
        <f t="shared" si="25"/>
        <v>0</v>
      </c>
      <c r="K115" s="248"/>
      <c r="L115" s="53"/>
      <c r="M115" s="53"/>
      <c r="N115" s="53"/>
      <c r="O115" s="53"/>
      <c r="P115" s="53"/>
      <c r="Q115" s="16">
        <f t="shared" si="26"/>
        <v>1.1999999999999999E-3</v>
      </c>
      <c r="R115" s="25"/>
    </row>
    <row r="116" spans="1:18">
      <c r="A116" s="17"/>
      <c r="B116" s="397"/>
      <c r="C116" s="36" t="s">
        <v>13</v>
      </c>
      <c r="D116" s="117"/>
      <c r="E116" s="118">
        <v>1.6379999999999999</v>
      </c>
      <c r="F116" s="391">
        <f t="shared" si="24"/>
        <v>1.6379999999999999</v>
      </c>
      <c r="G116" s="419"/>
      <c r="H116" s="249"/>
      <c r="I116" s="170"/>
      <c r="J116" s="391">
        <f t="shared" si="25"/>
        <v>0</v>
      </c>
      <c r="K116" s="249"/>
      <c r="L116" s="123"/>
      <c r="M116" s="123"/>
      <c r="N116" s="123"/>
      <c r="O116" s="123"/>
      <c r="P116" s="123"/>
      <c r="Q116" s="21">
        <f t="shared" si="26"/>
        <v>1.6379999999999999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116">
        <v>0.92200000000000004</v>
      </c>
      <c r="E117" s="116"/>
      <c r="F117" s="390">
        <f t="shared" si="24"/>
        <v>0.92200000000000004</v>
      </c>
      <c r="G117" s="418"/>
      <c r="H117" s="248">
        <v>0.13700000000000001</v>
      </c>
      <c r="I117" s="169"/>
      <c r="J117" s="390">
        <f t="shared" si="25"/>
        <v>0.13700000000000001</v>
      </c>
      <c r="K117" s="248"/>
      <c r="L117" s="53">
        <v>1.4119999999999999</v>
      </c>
      <c r="M117" s="53"/>
      <c r="N117" s="53"/>
      <c r="O117" s="53"/>
      <c r="P117" s="53"/>
      <c r="Q117" s="16">
        <f t="shared" si="26"/>
        <v>2.4710000000000001</v>
      </c>
      <c r="R117" s="25"/>
    </row>
    <row r="118" spans="1:18">
      <c r="A118" s="17"/>
      <c r="B118" s="397"/>
      <c r="C118" s="36" t="s">
        <v>13</v>
      </c>
      <c r="D118" s="117">
        <v>870.76508715061095</v>
      </c>
      <c r="E118" s="118"/>
      <c r="F118" s="391">
        <f t="shared" si="24"/>
        <v>870.76508715061095</v>
      </c>
      <c r="G118" s="419"/>
      <c r="H118" s="249">
        <v>165.375</v>
      </c>
      <c r="I118" s="170"/>
      <c r="J118" s="391">
        <f t="shared" si="25"/>
        <v>165.375</v>
      </c>
      <c r="K118" s="249"/>
      <c r="L118" s="123">
        <v>296.52</v>
      </c>
      <c r="M118" s="123"/>
      <c r="N118" s="123"/>
      <c r="O118" s="123"/>
      <c r="P118" s="123"/>
      <c r="Q118" s="21">
        <f t="shared" si="26"/>
        <v>1332.6600871506109</v>
      </c>
      <c r="R118" s="25"/>
    </row>
    <row r="119" spans="1:18">
      <c r="A119" s="17"/>
      <c r="B119" s="396" t="s">
        <v>84</v>
      </c>
      <c r="C119" s="34" t="s">
        <v>11</v>
      </c>
      <c r="D119" s="116">
        <v>4.4013</v>
      </c>
      <c r="E119" s="116">
        <v>0.41930000000000001</v>
      </c>
      <c r="F119" s="390">
        <f t="shared" si="24"/>
        <v>4.8205999999999998</v>
      </c>
      <c r="G119" s="418">
        <v>0</v>
      </c>
      <c r="H119" s="248">
        <v>3.3290999999999999</v>
      </c>
      <c r="I119" s="169"/>
      <c r="J119" s="390">
        <f t="shared" si="25"/>
        <v>3.3290999999999999</v>
      </c>
      <c r="K119" s="248">
        <v>6.5000000000000002E-2</v>
      </c>
      <c r="L119" s="53">
        <v>1.593</v>
      </c>
      <c r="M119" s="53">
        <v>1.0205</v>
      </c>
      <c r="N119" s="53"/>
      <c r="O119" s="53"/>
      <c r="P119" s="53">
        <v>3.5999999999999999E-3</v>
      </c>
      <c r="Q119" s="16">
        <f t="shared" si="26"/>
        <v>10.831799999999999</v>
      </c>
      <c r="R119" s="25"/>
    </row>
    <row r="120" spans="1:18">
      <c r="A120" s="17"/>
      <c r="B120" s="397"/>
      <c r="C120" s="36" t="s">
        <v>13</v>
      </c>
      <c r="D120" s="117">
        <v>3020.398802296917</v>
      </c>
      <c r="E120" s="118">
        <v>267.404</v>
      </c>
      <c r="F120" s="391">
        <f t="shared" si="24"/>
        <v>3287.802802296917</v>
      </c>
      <c r="G120" s="419">
        <v>25.83</v>
      </c>
      <c r="H120" s="249">
        <v>3081.4740000000002</v>
      </c>
      <c r="I120" s="170"/>
      <c r="J120" s="391">
        <f t="shared" si="25"/>
        <v>3081.4740000000002</v>
      </c>
      <c r="K120" s="249">
        <v>44.366</v>
      </c>
      <c r="L120" s="123">
        <v>679.14</v>
      </c>
      <c r="M120" s="123">
        <v>1792.998</v>
      </c>
      <c r="N120" s="123"/>
      <c r="O120" s="123"/>
      <c r="P120" s="123">
        <v>2.88</v>
      </c>
      <c r="Q120" s="21">
        <f t="shared" si="26"/>
        <v>8914.4908022969175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116">
        <v>1.9379</v>
      </c>
      <c r="E121" s="116">
        <v>5.1799999999999999E-2</v>
      </c>
      <c r="F121" s="390">
        <f t="shared" si="24"/>
        <v>1.9897</v>
      </c>
      <c r="G121" s="418">
        <v>4.7653999999999996</v>
      </c>
      <c r="H121" s="248">
        <v>11.783899999999999</v>
      </c>
      <c r="I121" s="169"/>
      <c r="J121" s="390">
        <f t="shared" si="25"/>
        <v>11.783899999999999</v>
      </c>
      <c r="K121" s="248">
        <v>11.2011</v>
      </c>
      <c r="L121" s="53">
        <v>176.23009999999999</v>
      </c>
      <c r="M121" s="53">
        <v>2E-3</v>
      </c>
      <c r="N121" s="53">
        <v>1.2999999999999999E-2</v>
      </c>
      <c r="O121" s="53"/>
      <c r="P121" s="53">
        <v>2.4323999999999999</v>
      </c>
      <c r="Q121" s="16">
        <f t="shared" si="26"/>
        <v>208.41759999999999</v>
      </c>
      <c r="R121" s="25"/>
    </row>
    <row r="122" spans="1:18">
      <c r="A122" s="25"/>
      <c r="B122" s="397"/>
      <c r="C122" s="36" t="s">
        <v>13</v>
      </c>
      <c r="D122" s="117">
        <v>2924.460292694901</v>
      </c>
      <c r="E122" s="118">
        <v>31.478999999999999</v>
      </c>
      <c r="F122" s="391">
        <f t="shared" si="24"/>
        <v>2955.9392926949008</v>
      </c>
      <c r="G122" s="419">
        <v>1026.2829999999999</v>
      </c>
      <c r="H122" s="249">
        <v>10634.144</v>
      </c>
      <c r="I122" s="170"/>
      <c r="J122" s="391">
        <f t="shared" si="25"/>
        <v>10634.144</v>
      </c>
      <c r="K122" s="249">
        <v>2441.0059999999999</v>
      </c>
      <c r="L122" s="123">
        <v>37834.163999999997</v>
      </c>
      <c r="M122" s="123">
        <v>1.2</v>
      </c>
      <c r="N122" s="123">
        <v>2.8679999999999999</v>
      </c>
      <c r="O122" s="123"/>
      <c r="P122" s="123">
        <v>14497.924999999999</v>
      </c>
      <c r="Q122" s="21">
        <f t="shared" si="26"/>
        <v>69393.529292694904</v>
      </c>
      <c r="R122" s="25"/>
    </row>
    <row r="123" spans="1:18">
      <c r="A123" s="25"/>
      <c r="B123" s="22" t="s">
        <v>15</v>
      </c>
      <c r="C123" s="34" t="s">
        <v>11</v>
      </c>
      <c r="D123" s="121">
        <v>0.63924999999999998</v>
      </c>
      <c r="E123" s="116">
        <v>7.4399999999999994E-2</v>
      </c>
      <c r="F123" s="390">
        <f t="shared" si="24"/>
        <v>0.71365000000000001</v>
      </c>
      <c r="G123" s="418">
        <v>7.07</v>
      </c>
      <c r="H123" s="248">
        <v>4.8235999999999999</v>
      </c>
      <c r="I123" s="169"/>
      <c r="J123" s="390">
        <f t="shared" si="25"/>
        <v>4.8235999999999999</v>
      </c>
      <c r="K123" s="248"/>
      <c r="L123" s="53">
        <v>1.151</v>
      </c>
      <c r="M123" s="53"/>
      <c r="N123" s="53"/>
      <c r="O123" s="53"/>
      <c r="P123" s="53">
        <v>2.2738999999999998</v>
      </c>
      <c r="Q123" s="16">
        <f t="shared" si="26"/>
        <v>16.032150000000001</v>
      </c>
      <c r="R123" s="25"/>
    </row>
    <row r="124" spans="1:18">
      <c r="A124" s="25"/>
      <c r="B124" s="18" t="s">
        <v>86</v>
      </c>
      <c r="C124" s="36" t="s">
        <v>13</v>
      </c>
      <c r="D124" s="119">
        <v>461.72704621199767</v>
      </c>
      <c r="E124" s="118">
        <v>215.399</v>
      </c>
      <c r="F124" s="391">
        <f t="shared" si="24"/>
        <v>677.12604621199762</v>
      </c>
      <c r="G124" s="419">
        <v>2941.9609999999998</v>
      </c>
      <c r="H124" s="249">
        <v>7198.0259999999998</v>
      </c>
      <c r="I124" s="170"/>
      <c r="J124" s="391">
        <f t="shared" si="25"/>
        <v>7198.0259999999998</v>
      </c>
      <c r="K124" s="249"/>
      <c r="L124" s="123">
        <v>228.00899999999999</v>
      </c>
      <c r="M124" s="123"/>
      <c r="N124" s="123"/>
      <c r="O124" s="123"/>
      <c r="P124" s="123">
        <v>3410.85</v>
      </c>
      <c r="Q124" s="21">
        <f t="shared" si="26"/>
        <v>14455.972046211999</v>
      </c>
      <c r="R124" s="25"/>
    </row>
    <row r="125" spans="1:18">
      <c r="A125" s="25"/>
      <c r="B125" s="399" t="s">
        <v>19</v>
      </c>
      <c r="C125" s="34" t="s">
        <v>11</v>
      </c>
      <c r="D125" s="15">
        <f t="shared" ref="D125:D126" si="34">D103+D105+D107+D109+D111+D113+D115+D117+D119+D121+D123</f>
        <v>8.6049500000000005</v>
      </c>
      <c r="E125" s="15">
        <f t="shared" ref="E125:E126" si="35">+E103+E105+E107+E109+E111+E113+E115+E117+E119+E121+E123</f>
        <v>4.4956999999999994</v>
      </c>
      <c r="F125" s="390">
        <f t="shared" si="24"/>
        <v>13.10065</v>
      </c>
      <c r="G125" s="53">
        <f t="shared" ref="G125:H126" si="36">+G103+G105+G107+G109+G111+G113+G115+G117+G119+G121+G123</f>
        <v>39.508199999999995</v>
      </c>
      <c r="H125" s="23">
        <f t="shared" si="36"/>
        <v>71.030999999999992</v>
      </c>
      <c r="I125" s="66"/>
      <c r="J125" s="390">
        <f t="shared" si="25"/>
        <v>71.030999999999992</v>
      </c>
      <c r="K125" s="23">
        <f t="shared" ref="K125:K126" si="37">+K103+K105+K107+K109+K111+K113+K115+K117+K119+K121+K123</f>
        <v>87.550200000000004</v>
      </c>
      <c r="L125" s="53">
        <f>+L103+L105+L107+L109+L111+L113+L115+L117+L119+L121+L123</f>
        <v>329.97509999999994</v>
      </c>
      <c r="M125" s="53">
        <f>+M103+M105+M107+M109+M111+M113+M115+M117+M119+M121+M123</f>
        <v>1.0225</v>
      </c>
      <c r="N125" s="53">
        <f t="shared" ref="N125:N126" si="38">+N103+N105+N107+N109+N111+N113+N115+N117+N119+N121+N123</f>
        <v>1.6335999999999999</v>
      </c>
      <c r="O125" s="53">
        <f>+O103+O105+O107+O109+O111+O113+O115+O117+O119+O121+O123</f>
        <v>2.0663999999999998</v>
      </c>
      <c r="P125" s="53">
        <f t="shared" ref="P125:P126" si="39">+P103+P105+P107+P109+P111+P113+P115+P117+P119+P121+P123</f>
        <v>12.967599999999999</v>
      </c>
      <c r="Q125" s="16">
        <f t="shared" si="26"/>
        <v>558.85524999999996</v>
      </c>
      <c r="R125" s="25"/>
    </row>
    <row r="126" spans="1:18">
      <c r="A126" s="24"/>
      <c r="B126" s="400"/>
      <c r="C126" s="36" t="s">
        <v>13</v>
      </c>
      <c r="D126" s="20">
        <f t="shared" si="34"/>
        <v>7527.9243034330575</v>
      </c>
      <c r="E126" s="20">
        <f t="shared" si="35"/>
        <v>2973.3079999999995</v>
      </c>
      <c r="F126" s="391">
        <f t="shared" si="24"/>
        <v>10501.232303433057</v>
      </c>
      <c r="G126" s="123">
        <f t="shared" si="36"/>
        <v>16461.793000000001</v>
      </c>
      <c r="H126" s="19">
        <f t="shared" si="36"/>
        <v>45069.308999999994</v>
      </c>
      <c r="I126" s="32"/>
      <c r="J126" s="391">
        <f t="shared" si="25"/>
        <v>45069.308999999994</v>
      </c>
      <c r="K126" s="19">
        <f t="shared" si="37"/>
        <v>24643.423000000006</v>
      </c>
      <c r="L126" s="123">
        <f>+L104+L106+L108+L110+L112+L114+L116+L118+L120+L122+L124</f>
        <v>101804.602</v>
      </c>
      <c r="M126" s="123">
        <f>+M104+M106+M108+M110+M112+M114+M116+M118+M120+M122+M124</f>
        <v>1794.1980000000001</v>
      </c>
      <c r="N126" s="123">
        <f t="shared" si="38"/>
        <v>857.74700000000007</v>
      </c>
      <c r="O126" s="123">
        <f>+O104+O106+O108+O110+O112+O114+O116+O118+O120+O122+O124</f>
        <v>865.73599999999999</v>
      </c>
      <c r="P126" s="123">
        <f t="shared" si="39"/>
        <v>21975.984999999997</v>
      </c>
      <c r="Q126" s="21">
        <f t="shared" si="26"/>
        <v>223974.02530343304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116"/>
      <c r="E127" s="116"/>
      <c r="F127" s="390">
        <f t="shared" si="24"/>
        <v>0</v>
      </c>
      <c r="G127" s="418"/>
      <c r="H127" s="248"/>
      <c r="I127" s="169"/>
      <c r="J127" s="390">
        <f t="shared" si="25"/>
        <v>0</v>
      </c>
      <c r="K127" s="248"/>
      <c r="L127" s="53"/>
      <c r="M127" s="53"/>
      <c r="N127" s="53"/>
      <c r="O127" s="53"/>
      <c r="P127" s="53"/>
      <c r="Q127" s="16">
        <f t="shared" si="26"/>
        <v>0</v>
      </c>
      <c r="R127" s="25"/>
    </row>
    <row r="128" spans="1:18">
      <c r="A128" s="12" t="s">
        <v>0</v>
      </c>
      <c r="B128" s="397"/>
      <c r="C128" s="36" t="s">
        <v>13</v>
      </c>
      <c r="D128" s="118"/>
      <c r="E128" s="118"/>
      <c r="F128" s="391">
        <f t="shared" si="24"/>
        <v>0</v>
      </c>
      <c r="G128" s="419"/>
      <c r="H128" s="249"/>
      <c r="I128" s="170"/>
      <c r="J128" s="391">
        <f t="shared" si="25"/>
        <v>0</v>
      </c>
      <c r="K128" s="249"/>
      <c r="L128" s="123"/>
      <c r="M128" s="123"/>
      <c r="N128" s="123"/>
      <c r="O128" s="123"/>
      <c r="P128" s="123"/>
      <c r="Q128" s="21">
        <f t="shared" si="26"/>
        <v>0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116"/>
      <c r="E129" s="116"/>
      <c r="F129" s="390">
        <f t="shared" si="24"/>
        <v>0</v>
      </c>
      <c r="G129" s="418">
        <v>0</v>
      </c>
      <c r="H129" s="248"/>
      <c r="I129" s="169"/>
      <c r="J129" s="390">
        <f t="shared" si="25"/>
        <v>0</v>
      </c>
      <c r="K129" s="248"/>
      <c r="L129" s="53"/>
      <c r="M129" s="53"/>
      <c r="N129" s="53"/>
      <c r="O129" s="53"/>
      <c r="P129" s="53"/>
      <c r="Q129" s="16">
        <f t="shared" si="26"/>
        <v>0</v>
      </c>
      <c r="R129" s="25"/>
    </row>
    <row r="130" spans="1:18">
      <c r="A130" s="17"/>
      <c r="B130" s="397"/>
      <c r="C130" s="36" t="s">
        <v>13</v>
      </c>
      <c r="D130" s="118"/>
      <c r="E130" s="118"/>
      <c r="F130" s="391">
        <f t="shared" si="24"/>
        <v>0</v>
      </c>
      <c r="G130" s="419">
        <v>20.265000000000001</v>
      </c>
      <c r="H130" s="249"/>
      <c r="I130" s="170"/>
      <c r="J130" s="391">
        <f t="shared" si="25"/>
        <v>0</v>
      </c>
      <c r="K130" s="249"/>
      <c r="L130" s="123"/>
      <c r="M130" s="123"/>
      <c r="N130" s="123"/>
      <c r="O130" s="123"/>
      <c r="P130" s="123"/>
      <c r="Q130" s="387">
        <f t="shared" si="26"/>
        <v>20.265000000000001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122"/>
      <c r="E131" s="138"/>
      <c r="F131" s="392">
        <f t="shared" ref="F131:F139" si="40">SUM(D131:E131)</f>
        <v>0</v>
      </c>
      <c r="G131" s="447">
        <v>0</v>
      </c>
      <c r="H131" s="256">
        <v>8.7999999999999995E-2</v>
      </c>
      <c r="I131" s="186"/>
      <c r="J131" s="392">
        <f t="shared" ref="J131:J139" si="41">SUM(H131:I131)</f>
        <v>8.7999999999999995E-2</v>
      </c>
      <c r="K131" s="256"/>
      <c r="L131" s="50"/>
      <c r="M131" s="50"/>
      <c r="N131" s="50"/>
      <c r="O131" s="50"/>
      <c r="P131" s="50"/>
      <c r="Q131" s="16">
        <f t="shared" si="26"/>
        <v>8.7999999999999995E-2</v>
      </c>
      <c r="R131" s="25"/>
    </row>
    <row r="132" spans="1:18">
      <c r="A132" s="17"/>
      <c r="B132" s="22" t="s">
        <v>91</v>
      </c>
      <c r="C132" s="34" t="s">
        <v>92</v>
      </c>
      <c r="D132" s="297"/>
      <c r="E132" s="300"/>
      <c r="F132" s="393">
        <f t="shared" si="40"/>
        <v>0</v>
      </c>
      <c r="G132" s="448"/>
      <c r="H132" s="366"/>
      <c r="I132" s="169"/>
      <c r="J132" s="393">
        <f t="shared" si="41"/>
        <v>0</v>
      </c>
      <c r="K132" s="366"/>
      <c r="L132" s="376"/>
      <c r="M132" s="382"/>
      <c r="N132" s="376"/>
      <c r="O132" s="376"/>
      <c r="P132" s="384"/>
      <c r="Q132" s="16">
        <f t="shared" si="26"/>
        <v>0</v>
      </c>
      <c r="R132" s="25"/>
    </row>
    <row r="133" spans="1:18">
      <c r="A133" s="17" t="s">
        <v>18</v>
      </c>
      <c r="B133" s="20"/>
      <c r="C133" s="36" t="s">
        <v>13</v>
      </c>
      <c r="D133" s="119"/>
      <c r="E133" s="118"/>
      <c r="F133" s="394">
        <f t="shared" si="40"/>
        <v>0</v>
      </c>
      <c r="G133" s="419">
        <v>0.80900000000000005</v>
      </c>
      <c r="H133" s="251">
        <v>92.349000000000004</v>
      </c>
      <c r="I133" s="170"/>
      <c r="J133" s="394">
        <f t="shared" si="41"/>
        <v>92.349000000000004</v>
      </c>
      <c r="K133" s="251"/>
      <c r="L133" s="123"/>
      <c r="M133" s="123"/>
      <c r="N133" s="123"/>
      <c r="O133" s="123"/>
      <c r="P133" s="123"/>
      <c r="Q133" s="387">
        <f t="shared" si="26"/>
        <v>93.158000000000001</v>
      </c>
      <c r="R133" s="25"/>
    </row>
    <row r="134" spans="1:18">
      <c r="A134" s="25"/>
      <c r="B134" s="45" t="s">
        <v>0</v>
      </c>
      <c r="C134" s="42" t="s">
        <v>11</v>
      </c>
      <c r="D134" s="66"/>
      <c r="E134" s="15"/>
      <c r="F134" s="392">
        <f t="shared" si="40"/>
        <v>0</v>
      </c>
      <c r="G134" s="53">
        <f>G127+G129+G131</f>
        <v>0</v>
      </c>
      <c r="H134" s="23">
        <f>+H127+H129+H131</f>
        <v>8.7999999999999995E-2</v>
      </c>
      <c r="I134" s="11"/>
      <c r="J134" s="392">
        <f t="shared" si="41"/>
        <v>8.7999999999999995E-2</v>
      </c>
      <c r="K134" s="339"/>
      <c r="L134" s="50"/>
      <c r="M134" s="380"/>
      <c r="N134" s="200"/>
      <c r="O134" s="50"/>
      <c r="P134" s="50"/>
      <c r="Q134" s="16">
        <f t="shared" si="26"/>
        <v>8.7999999999999995E-2</v>
      </c>
      <c r="R134" s="25"/>
    </row>
    <row r="135" spans="1:18">
      <c r="A135" s="25"/>
      <c r="B135" s="46" t="s">
        <v>19</v>
      </c>
      <c r="C135" s="34" t="s">
        <v>92</v>
      </c>
      <c r="D135" s="66"/>
      <c r="E135" s="15"/>
      <c r="F135" s="393">
        <f t="shared" si="40"/>
        <v>0</v>
      </c>
      <c r="G135" s="53"/>
      <c r="H135" s="23"/>
      <c r="I135" s="66"/>
      <c r="J135" s="393">
        <f t="shared" si="41"/>
        <v>0</v>
      </c>
      <c r="K135" s="23"/>
      <c r="L135" s="376"/>
      <c r="M135" s="381"/>
      <c r="N135" s="381"/>
      <c r="O135" s="376"/>
      <c r="P135" s="376"/>
      <c r="Q135" s="16">
        <f t="shared" si="26"/>
        <v>0</v>
      </c>
      <c r="R135" s="25"/>
    </row>
    <row r="136" spans="1:18">
      <c r="A136" s="24"/>
      <c r="B136" s="20"/>
      <c r="C136" s="36" t="s">
        <v>13</v>
      </c>
      <c r="D136" s="32"/>
      <c r="E136" s="204"/>
      <c r="F136" s="394">
        <f t="shared" si="40"/>
        <v>0</v>
      </c>
      <c r="G136" s="123">
        <f>G128+G130+G133</f>
        <v>21.074000000000002</v>
      </c>
      <c r="H136" s="44">
        <f>+H128+H130+H133</f>
        <v>92.349000000000004</v>
      </c>
      <c r="I136" s="32"/>
      <c r="J136" s="394">
        <f t="shared" si="41"/>
        <v>92.349000000000004</v>
      </c>
      <c r="K136" s="128"/>
      <c r="L136" s="123"/>
      <c r="M136" s="202"/>
      <c r="N136" s="202"/>
      <c r="O136" s="123"/>
      <c r="P136" s="123"/>
      <c r="Q136" s="387">
        <f t="shared" si="26"/>
        <v>113.423</v>
      </c>
      <c r="R136" s="25"/>
    </row>
    <row r="137" spans="1:18">
      <c r="A137" s="47"/>
      <c r="B137" s="48" t="s">
        <v>0</v>
      </c>
      <c r="C137" s="49" t="s">
        <v>11</v>
      </c>
      <c r="D137" s="276">
        <f>D134+D125+D101</f>
        <v>533.35574999999994</v>
      </c>
      <c r="E137" s="305">
        <f>E134+E125+E101</f>
        <v>561.25444999999991</v>
      </c>
      <c r="F137" s="392">
        <f t="shared" si="40"/>
        <v>1094.6101999999998</v>
      </c>
      <c r="G137" s="449">
        <f t="shared" ref="G137" si="42">G134+G125+G101</f>
        <v>10404.368700000001</v>
      </c>
      <c r="H137" s="465">
        <f>H134+H125+H101</f>
        <v>11786.3614</v>
      </c>
      <c r="I137" s="80"/>
      <c r="J137" s="392">
        <f t="shared" si="41"/>
        <v>11786.3614</v>
      </c>
      <c r="K137" s="367">
        <f t="shared" ref="K137:P137" si="43">K134+K125+K101</f>
        <v>8370.4851999999992</v>
      </c>
      <c r="L137" s="53">
        <f t="shared" si="43"/>
        <v>867.40249999999992</v>
      </c>
      <c r="M137" s="380">
        <f t="shared" si="43"/>
        <v>1.0906</v>
      </c>
      <c r="N137" s="380">
        <f t="shared" si="43"/>
        <v>75.016199999999998</v>
      </c>
      <c r="O137" s="50">
        <f t="shared" si="43"/>
        <v>46.839800000000004</v>
      </c>
      <c r="P137" s="50">
        <f t="shared" si="43"/>
        <v>34.318559999999998</v>
      </c>
      <c r="Q137" s="16">
        <f t="shared" si="26"/>
        <v>32680.493159999998</v>
      </c>
      <c r="R137" s="25"/>
    </row>
    <row r="138" spans="1:18">
      <c r="A138" s="47"/>
      <c r="B138" s="51" t="s">
        <v>93</v>
      </c>
      <c r="C138" s="52" t="s">
        <v>92</v>
      </c>
      <c r="D138" s="77"/>
      <c r="E138" s="77"/>
      <c r="F138" s="393">
        <f t="shared" si="40"/>
        <v>0</v>
      </c>
      <c r="G138" s="450"/>
      <c r="H138" s="466"/>
      <c r="I138" s="187"/>
      <c r="J138" s="393">
        <f t="shared" si="41"/>
        <v>0</v>
      </c>
      <c r="K138" s="255"/>
      <c r="L138" s="53"/>
      <c r="M138" s="201"/>
      <c r="N138" s="201"/>
      <c r="O138" s="376"/>
      <c r="P138" s="376"/>
      <c r="Q138" s="16">
        <f t="shared" ref="Q138:Q139" si="44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84">
        <f>D136+D126+D102</f>
        <v>327221.53400000004</v>
      </c>
      <c r="E139" s="84">
        <f>E136+E126+E102</f>
        <v>278850.527</v>
      </c>
      <c r="F139" s="395">
        <f t="shared" si="40"/>
        <v>606072.06099999999</v>
      </c>
      <c r="G139" s="451">
        <f t="shared" ref="G139" si="45">G136+G126+G102</f>
        <v>2545256.1360000009</v>
      </c>
      <c r="H139" s="467">
        <f>H136+H126+H102</f>
        <v>2362875.3810000001</v>
      </c>
      <c r="I139" s="81"/>
      <c r="J139" s="395">
        <f t="shared" si="41"/>
        <v>2362875.3810000001</v>
      </c>
      <c r="K139" s="257">
        <f t="shared" ref="K139:P139" si="46">K136+K126+K102</f>
        <v>1998658.933</v>
      </c>
      <c r="L139" s="57">
        <f t="shared" si="46"/>
        <v>311857.48699999996</v>
      </c>
      <c r="M139" s="203">
        <f t="shared" si="46"/>
        <v>1806.356</v>
      </c>
      <c r="N139" s="203">
        <f t="shared" si="46"/>
        <v>35429.804000000004</v>
      </c>
      <c r="O139" s="57">
        <f t="shared" si="46"/>
        <v>20366.956000000002</v>
      </c>
      <c r="P139" s="57">
        <f t="shared" si="46"/>
        <v>36559.670999999995</v>
      </c>
      <c r="Q139" s="29">
        <f t="shared" si="44"/>
        <v>7918882.7850000001</v>
      </c>
      <c r="R139" s="25"/>
    </row>
    <row r="140" spans="1:18">
      <c r="O140" s="70"/>
      <c r="Q140" s="388" t="s">
        <v>94</v>
      </c>
    </row>
    <row r="141" spans="1:18">
      <c r="O141" s="70"/>
      <c r="P141" s="70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zoomScale="50" zoomScaleNormal="50" workbookViewId="0">
      <selection activeCell="P9" sqref="P9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5" width="20.5" style="1" customWidth="1"/>
    <col min="6" max="6" width="19.625" style="1" customWidth="1"/>
    <col min="7" max="7" width="20.5" style="1" customWidth="1"/>
    <col min="8" max="8" width="20.5" style="198" customWidth="1"/>
    <col min="9" max="10" width="19.625" style="1" customWidth="1"/>
    <col min="11" max="11" width="20.5" style="1" customWidth="1"/>
    <col min="12" max="12" width="20.5" style="198" customWidth="1"/>
    <col min="13" max="13" width="20.5" style="1" customWidth="1"/>
    <col min="14" max="14" width="19.625" style="198" customWidth="1"/>
    <col min="15" max="16" width="20.5" style="198" customWidth="1"/>
    <col min="17" max="17" width="23" style="2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 ht="32.25">
      <c r="A1" s="398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9.5" thickBot="1">
      <c r="A2" s="3"/>
      <c r="B2" s="4" t="s">
        <v>109</v>
      </c>
      <c r="C2" s="3"/>
      <c r="F2" s="3"/>
      <c r="I2" s="3"/>
      <c r="J2" s="3"/>
      <c r="N2" s="55"/>
      <c r="P2" s="198" t="s">
        <v>118</v>
      </c>
    </row>
    <row r="3" spans="1:18">
      <c r="A3" s="5"/>
      <c r="B3" s="6"/>
      <c r="C3" s="6"/>
      <c r="D3" s="63" t="s">
        <v>1</v>
      </c>
      <c r="E3" s="7" t="s">
        <v>98</v>
      </c>
      <c r="F3" s="8" t="s">
        <v>2</v>
      </c>
      <c r="G3" s="8" t="s">
        <v>99</v>
      </c>
      <c r="H3" s="63" t="s">
        <v>3</v>
      </c>
      <c r="I3" s="64" t="s">
        <v>4</v>
      </c>
      <c r="J3" s="63" t="s">
        <v>100</v>
      </c>
      <c r="K3" s="64" t="s">
        <v>5</v>
      </c>
      <c r="L3" s="63" t="s">
        <v>101</v>
      </c>
      <c r="M3" s="63" t="s">
        <v>6</v>
      </c>
      <c r="N3" s="63" t="s">
        <v>7</v>
      </c>
      <c r="O3" s="63" t="s">
        <v>8</v>
      </c>
      <c r="P3" s="7" t="s">
        <v>117</v>
      </c>
      <c r="Q3" s="10" t="s">
        <v>93</v>
      </c>
      <c r="R3" s="11"/>
    </row>
    <row r="4" spans="1:18">
      <c r="A4" s="12" t="s">
        <v>0</v>
      </c>
      <c r="B4" s="396" t="s">
        <v>10</v>
      </c>
      <c r="C4" s="13" t="s">
        <v>11</v>
      </c>
      <c r="D4" s="75">
        <v>0.12</v>
      </c>
      <c r="E4" s="115"/>
      <c r="F4" s="271">
        <f>SUM(D4:E4)</f>
        <v>0.12</v>
      </c>
      <c r="G4" s="409">
        <v>0.2152</v>
      </c>
      <c r="H4" s="227">
        <v>42.695399999999999</v>
      </c>
      <c r="I4" s="169"/>
      <c r="J4" s="271">
        <f>SUM(H4:I4)</f>
        <v>42.695399999999999</v>
      </c>
      <c r="K4" s="167">
        <v>75.307500000000005</v>
      </c>
      <c r="L4" s="53">
        <v>4.2999999999999997E-2</v>
      </c>
      <c r="M4" s="15"/>
      <c r="N4" s="53"/>
      <c r="O4" s="53"/>
      <c r="P4" s="53"/>
      <c r="Q4" s="16">
        <f>SUM(F4:G4,J4:P4)</f>
        <v>118.3811</v>
      </c>
      <c r="R4" s="11"/>
    </row>
    <row r="5" spans="1:18">
      <c r="A5" s="17" t="s">
        <v>12</v>
      </c>
      <c r="B5" s="397"/>
      <c r="C5" s="18" t="s">
        <v>13</v>
      </c>
      <c r="D5" s="76">
        <v>47.250006308353747</v>
      </c>
      <c r="E5" s="159"/>
      <c r="F5" s="37">
        <f>SUM(D5:E5)</f>
        <v>47.250006308353747</v>
      </c>
      <c r="G5" s="410">
        <v>64.031000000000006</v>
      </c>
      <c r="H5" s="228">
        <v>5968.134</v>
      </c>
      <c r="I5" s="170"/>
      <c r="J5" s="37">
        <f>SUM(H5:I5)</f>
        <v>5968.134</v>
      </c>
      <c r="K5" s="164">
        <v>5163.857</v>
      </c>
      <c r="L5" s="123">
        <v>7.141</v>
      </c>
      <c r="M5" s="20"/>
      <c r="N5" s="123"/>
      <c r="O5" s="123"/>
      <c r="P5" s="123"/>
      <c r="Q5" s="21">
        <f>SUM(F5:G5,J5:P5)</f>
        <v>11250.413006308354</v>
      </c>
      <c r="R5" s="11"/>
    </row>
    <row r="6" spans="1:18">
      <c r="A6" s="17" t="s">
        <v>14</v>
      </c>
      <c r="B6" s="22" t="s">
        <v>15</v>
      </c>
      <c r="C6" s="13" t="s">
        <v>11</v>
      </c>
      <c r="D6" s="75"/>
      <c r="E6" s="115">
        <v>0.12</v>
      </c>
      <c r="F6" s="35">
        <f t="shared" ref="F6:F67" si="0">SUM(D6:E6)</f>
        <v>0.12</v>
      </c>
      <c r="G6" s="409">
        <v>1.2775000000000001</v>
      </c>
      <c r="H6" s="227">
        <v>689.17</v>
      </c>
      <c r="I6" s="169"/>
      <c r="J6" s="35">
        <f t="shared" ref="J6:J67" si="1">SUM(H6:I6)</f>
        <v>689.17</v>
      </c>
      <c r="K6" s="167">
        <v>33.511000000000003</v>
      </c>
      <c r="L6" s="53">
        <v>0.247</v>
      </c>
      <c r="M6" s="15"/>
      <c r="N6" s="53"/>
      <c r="O6" s="53"/>
      <c r="P6" s="53"/>
      <c r="Q6" s="16">
        <f t="shared" ref="Q6:Q67" si="2">SUM(F6:G6,J6:P6)</f>
        <v>724.32549999999992</v>
      </c>
      <c r="R6" s="11"/>
    </row>
    <row r="7" spans="1:18">
      <c r="A7" s="17" t="s">
        <v>16</v>
      </c>
      <c r="B7" s="18" t="s">
        <v>17</v>
      </c>
      <c r="C7" s="18" t="s">
        <v>13</v>
      </c>
      <c r="D7" s="76"/>
      <c r="E7" s="159">
        <v>47.354999999999997</v>
      </c>
      <c r="F7" s="37">
        <f t="shared" si="0"/>
        <v>47.354999999999997</v>
      </c>
      <c r="G7" s="410">
        <v>5.3559999999999999</v>
      </c>
      <c r="H7" s="228">
        <v>32958.623</v>
      </c>
      <c r="I7" s="170"/>
      <c r="J7" s="37">
        <f t="shared" si="1"/>
        <v>32958.623</v>
      </c>
      <c r="K7" s="190">
        <v>1234.893</v>
      </c>
      <c r="L7" s="123">
        <v>7.5190000000000001</v>
      </c>
      <c r="M7" s="20"/>
      <c r="N7" s="123"/>
      <c r="O7" s="123"/>
      <c r="P7" s="123"/>
      <c r="Q7" s="21">
        <f t="shared" si="2"/>
        <v>34253.745999999999</v>
      </c>
      <c r="R7" s="11"/>
    </row>
    <row r="8" spans="1:18">
      <c r="A8" s="17" t="s">
        <v>18</v>
      </c>
      <c r="B8" s="399" t="s">
        <v>19</v>
      </c>
      <c r="C8" s="13" t="s">
        <v>11</v>
      </c>
      <c r="D8" s="15">
        <f t="shared" ref="D8:D9" si="3">D4+D6</f>
        <v>0.12</v>
      </c>
      <c r="E8" s="23">
        <f t="shared" ref="E8:E9" si="4">+E4+E6</f>
        <v>0.12</v>
      </c>
      <c r="F8" s="35">
        <f>SUM(D8:E8)</f>
        <v>0.24</v>
      </c>
      <c r="G8" s="15">
        <f t="shared" ref="G8:G9" si="5">+G4+G6</f>
        <v>1.4927000000000001</v>
      </c>
      <c r="H8" s="72">
        <f>+H4+H6</f>
        <v>731.86539999999991</v>
      </c>
      <c r="I8" s="66"/>
      <c r="J8" s="35">
        <f>SUM(H8:I8)</f>
        <v>731.86539999999991</v>
      </c>
      <c r="K8" s="66">
        <f t="shared" ref="K8:L9" si="6">+K4+K6</f>
        <v>108.8185</v>
      </c>
      <c r="L8" s="53">
        <f t="shared" si="6"/>
        <v>0.28999999999999998</v>
      </c>
      <c r="M8" s="53"/>
      <c r="N8" s="53"/>
      <c r="O8" s="53"/>
      <c r="P8" s="53"/>
      <c r="Q8" s="16">
        <f t="shared" si="2"/>
        <v>842.70659999999987</v>
      </c>
      <c r="R8" s="11"/>
    </row>
    <row r="9" spans="1:18">
      <c r="A9" s="24"/>
      <c r="B9" s="400"/>
      <c r="C9" s="18" t="s">
        <v>13</v>
      </c>
      <c r="D9" s="20">
        <f t="shared" si="3"/>
        <v>47.250006308353747</v>
      </c>
      <c r="E9" s="19">
        <f t="shared" si="4"/>
        <v>47.354999999999997</v>
      </c>
      <c r="F9" s="37">
        <f t="shared" si="0"/>
        <v>94.605006308353751</v>
      </c>
      <c r="G9" s="20">
        <f t="shared" si="5"/>
        <v>69.387</v>
      </c>
      <c r="H9" s="199">
        <f>+H5+H7</f>
        <v>38926.756999999998</v>
      </c>
      <c r="I9" s="32"/>
      <c r="J9" s="37">
        <f t="shared" si="1"/>
        <v>38926.756999999998</v>
      </c>
      <c r="K9" s="32">
        <f t="shared" si="6"/>
        <v>6398.75</v>
      </c>
      <c r="L9" s="123">
        <f t="shared" si="6"/>
        <v>14.66</v>
      </c>
      <c r="M9" s="123"/>
      <c r="N9" s="123"/>
      <c r="O9" s="123"/>
      <c r="P9" s="123"/>
      <c r="Q9" s="21">
        <f t="shared" si="2"/>
        <v>45504.159006308357</v>
      </c>
      <c r="R9" s="11"/>
    </row>
    <row r="10" spans="1:18">
      <c r="A10" s="401" t="s">
        <v>20</v>
      </c>
      <c r="B10" s="402"/>
      <c r="C10" s="13" t="s">
        <v>11</v>
      </c>
      <c r="D10" s="75">
        <v>6.6272000000000002</v>
      </c>
      <c r="E10" s="115">
        <v>2.9981</v>
      </c>
      <c r="F10" s="35">
        <f t="shared" si="0"/>
        <v>9.6252999999999993</v>
      </c>
      <c r="G10" s="409">
        <v>4833.8549999999996</v>
      </c>
      <c r="H10" s="227">
        <v>2341.6419999999998</v>
      </c>
      <c r="I10" s="169"/>
      <c r="J10" s="35">
        <f t="shared" si="1"/>
        <v>2341.6419999999998</v>
      </c>
      <c r="K10" s="167">
        <v>559.24199999999996</v>
      </c>
      <c r="L10" s="53">
        <v>1.2234</v>
      </c>
      <c r="M10" s="15"/>
      <c r="N10" s="53"/>
      <c r="O10" s="53"/>
      <c r="P10" s="53"/>
      <c r="Q10" s="16">
        <f t="shared" si="2"/>
        <v>7745.5876999999991</v>
      </c>
      <c r="R10" s="11"/>
    </row>
    <row r="11" spans="1:18">
      <c r="A11" s="403"/>
      <c r="B11" s="404"/>
      <c r="C11" s="18" t="s">
        <v>13</v>
      </c>
      <c r="D11" s="76">
        <v>2906.8634380956696</v>
      </c>
      <c r="E11" s="159">
        <v>1536.1869999999999</v>
      </c>
      <c r="F11" s="37">
        <f t="shared" si="0"/>
        <v>4443.05043809567</v>
      </c>
      <c r="G11" s="410">
        <v>1819121.399</v>
      </c>
      <c r="H11" s="228">
        <v>441617.10800000001</v>
      </c>
      <c r="I11" s="170"/>
      <c r="J11" s="37">
        <f t="shared" si="1"/>
        <v>441617.10800000001</v>
      </c>
      <c r="K11" s="164">
        <v>94455.97</v>
      </c>
      <c r="L11" s="123">
        <v>326.24400000000003</v>
      </c>
      <c r="M11" s="20"/>
      <c r="N11" s="123"/>
      <c r="O11" s="123"/>
      <c r="P11" s="123"/>
      <c r="Q11" s="21">
        <f t="shared" si="2"/>
        <v>2359963.7714380957</v>
      </c>
      <c r="R11" s="11"/>
    </row>
    <row r="12" spans="1:18">
      <c r="A12" s="25"/>
      <c r="B12" s="396" t="s">
        <v>21</v>
      </c>
      <c r="C12" s="13" t="s">
        <v>11</v>
      </c>
      <c r="D12" s="75">
        <v>66.655199999999994</v>
      </c>
      <c r="E12" s="115">
        <v>21.550999999999998</v>
      </c>
      <c r="F12" s="35">
        <f t="shared" si="0"/>
        <v>88.206199999999995</v>
      </c>
      <c r="G12" s="409">
        <v>1.8166</v>
      </c>
      <c r="H12" s="227"/>
      <c r="I12" s="169"/>
      <c r="J12" s="35">
        <f t="shared" si="1"/>
        <v>0</v>
      </c>
      <c r="K12" s="167">
        <v>0.16500000000000001</v>
      </c>
      <c r="L12" s="53">
        <v>0.1399</v>
      </c>
      <c r="M12" s="15"/>
      <c r="N12" s="53"/>
      <c r="O12" s="53"/>
      <c r="P12" s="53"/>
      <c r="Q12" s="16">
        <f t="shared" si="2"/>
        <v>90.327699999999993</v>
      </c>
      <c r="R12" s="11"/>
    </row>
    <row r="13" spans="1:18">
      <c r="A13" s="12" t="s">
        <v>0</v>
      </c>
      <c r="B13" s="397"/>
      <c r="C13" s="18" t="s">
        <v>13</v>
      </c>
      <c r="D13" s="76">
        <v>88431.409756487628</v>
      </c>
      <c r="E13" s="159">
        <v>51139.13</v>
      </c>
      <c r="F13" s="37">
        <f t="shared" si="0"/>
        <v>139570.53975648762</v>
      </c>
      <c r="G13" s="410">
        <v>3954.3809999999999</v>
      </c>
      <c r="H13" s="228"/>
      <c r="I13" s="170"/>
      <c r="J13" s="37">
        <f t="shared" si="1"/>
        <v>0</v>
      </c>
      <c r="K13" s="164">
        <v>448.23700000000002</v>
      </c>
      <c r="L13" s="123">
        <v>478.16199999999998</v>
      </c>
      <c r="M13" s="20"/>
      <c r="N13" s="123"/>
      <c r="O13" s="123"/>
      <c r="P13" s="123"/>
      <c r="Q13" s="21">
        <f t="shared" si="2"/>
        <v>144451.31975648762</v>
      </c>
      <c r="R13" s="11"/>
    </row>
    <row r="14" spans="1:18">
      <c r="A14" s="17" t="s">
        <v>22</v>
      </c>
      <c r="B14" s="396" t="s">
        <v>23</v>
      </c>
      <c r="C14" s="13" t="s">
        <v>11</v>
      </c>
      <c r="D14" s="75">
        <v>0.66869999999999996</v>
      </c>
      <c r="E14" s="115">
        <v>0.17799999999999999</v>
      </c>
      <c r="F14" s="35">
        <f t="shared" si="0"/>
        <v>0.84670000000000001</v>
      </c>
      <c r="G14" s="409">
        <v>0.77439999999999998</v>
      </c>
      <c r="H14" s="227">
        <v>0.36080000000000001</v>
      </c>
      <c r="I14" s="169"/>
      <c r="J14" s="35">
        <f t="shared" si="1"/>
        <v>0.36080000000000001</v>
      </c>
      <c r="K14" s="167">
        <v>0.2606</v>
      </c>
      <c r="L14" s="53">
        <v>1.4500000000000001E-2</v>
      </c>
      <c r="M14" s="15"/>
      <c r="N14" s="53"/>
      <c r="O14" s="53"/>
      <c r="P14" s="53">
        <v>1.3299999999999999E-2</v>
      </c>
      <c r="Q14" s="16">
        <f t="shared" si="2"/>
        <v>2.2703000000000002</v>
      </c>
      <c r="R14" s="11"/>
    </row>
    <row r="15" spans="1:18">
      <c r="A15" s="17" t="s">
        <v>0</v>
      </c>
      <c r="B15" s="397"/>
      <c r="C15" s="18" t="s">
        <v>13</v>
      </c>
      <c r="D15" s="76">
        <v>231.78753094597977</v>
      </c>
      <c r="E15" s="159">
        <v>292.59300000000002</v>
      </c>
      <c r="F15" s="37">
        <f t="shared" si="0"/>
        <v>524.38053094597979</v>
      </c>
      <c r="G15" s="410">
        <v>871.52300000000002</v>
      </c>
      <c r="H15" s="228">
        <v>579.25300000000004</v>
      </c>
      <c r="I15" s="170"/>
      <c r="J15" s="37">
        <f t="shared" si="1"/>
        <v>579.25300000000004</v>
      </c>
      <c r="K15" s="164">
        <v>402.83300000000003</v>
      </c>
      <c r="L15" s="123">
        <v>19.158000000000001</v>
      </c>
      <c r="M15" s="20"/>
      <c r="N15" s="123"/>
      <c r="O15" s="123"/>
      <c r="P15" s="123">
        <v>13.3</v>
      </c>
      <c r="Q15" s="21">
        <f t="shared" si="2"/>
        <v>2410.4475309459799</v>
      </c>
      <c r="R15" s="11"/>
    </row>
    <row r="16" spans="1:18">
      <c r="A16" s="17" t="s">
        <v>24</v>
      </c>
      <c r="B16" s="396" t="s">
        <v>25</v>
      </c>
      <c r="C16" s="13" t="s">
        <v>11</v>
      </c>
      <c r="D16" s="75">
        <v>43.391199999999998</v>
      </c>
      <c r="E16" s="115">
        <v>41.091200000000001</v>
      </c>
      <c r="F16" s="35">
        <f t="shared" si="0"/>
        <v>84.482399999999998</v>
      </c>
      <c r="G16" s="409">
        <v>72.969200000000001</v>
      </c>
      <c r="H16" s="227">
        <v>12.885999999999999</v>
      </c>
      <c r="I16" s="169"/>
      <c r="J16" s="35">
        <f t="shared" si="1"/>
        <v>12.885999999999999</v>
      </c>
      <c r="K16" s="167">
        <v>1.276</v>
      </c>
      <c r="L16" s="53">
        <v>0.189</v>
      </c>
      <c r="M16" s="15"/>
      <c r="N16" s="53"/>
      <c r="O16" s="53"/>
      <c r="P16" s="53"/>
      <c r="Q16" s="16">
        <f t="shared" si="2"/>
        <v>171.80259999999998</v>
      </c>
      <c r="R16" s="11"/>
    </row>
    <row r="17" spans="1:18">
      <c r="A17" s="17"/>
      <c r="B17" s="397"/>
      <c r="C17" s="18" t="s">
        <v>13</v>
      </c>
      <c r="D17" s="76">
        <v>67190.13897056313</v>
      </c>
      <c r="E17" s="159">
        <v>73600.254000000001</v>
      </c>
      <c r="F17" s="37">
        <f t="shared" si="0"/>
        <v>140790.39297056315</v>
      </c>
      <c r="G17" s="410">
        <v>58992.502</v>
      </c>
      <c r="H17" s="228">
        <v>2019.2619999999999</v>
      </c>
      <c r="I17" s="170"/>
      <c r="J17" s="37">
        <f t="shared" si="1"/>
        <v>2019.2619999999999</v>
      </c>
      <c r="K17" s="164">
        <v>207.38</v>
      </c>
      <c r="L17" s="123">
        <v>250.506</v>
      </c>
      <c r="M17" s="20"/>
      <c r="N17" s="123"/>
      <c r="O17" s="123"/>
      <c r="P17" s="123"/>
      <c r="Q17" s="21">
        <f t="shared" si="2"/>
        <v>202260.04297056314</v>
      </c>
      <c r="R17" s="11"/>
    </row>
    <row r="18" spans="1:18">
      <c r="A18" s="17" t="s">
        <v>26</v>
      </c>
      <c r="B18" s="22" t="s">
        <v>27</v>
      </c>
      <c r="C18" s="13" t="s">
        <v>11</v>
      </c>
      <c r="D18" s="75">
        <v>147.3228</v>
      </c>
      <c r="E18" s="115">
        <v>127.4148</v>
      </c>
      <c r="F18" s="35">
        <f t="shared" si="0"/>
        <v>274.73759999999999</v>
      </c>
      <c r="G18" s="409">
        <v>122.5795</v>
      </c>
      <c r="H18" s="227">
        <v>89.685000000000002</v>
      </c>
      <c r="I18" s="169"/>
      <c r="J18" s="35">
        <f t="shared" si="1"/>
        <v>89.685000000000002</v>
      </c>
      <c r="K18" s="167">
        <v>9.1210000000000004</v>
      </c>
      <c r="L18" s="53">
        <v>1.95E-2</v>
      </c>
      <c r="M18" s="15"/>
      <c r="N18" s="53"/>
      <c r="O18" s="53"/>
      <c r="P18" s="53"/>
      <c r="Q18" s="16">
        <f t="shared" si="2"/>
        <v>496.14259999999996</v>
      </c>
      <c r="R18" s="11"/>
    </row>
    <row r="19" spans="1:18">
      <c r="A19" s="17"/>
      <c r="B19" s="18" t="s">
        <v>28</v>
      </c>
      <c r="C19" s="18" t="s">
        <v>13</v>
      </c>
      <c r="D19" s="76">
        <v>76017.523749108281</v>
      </c>
      <c r="E19" s="159">
        <v>68254.717000000004</v>
      </c>
      <c r="F19" s="37">
        <f t="shared" si="0"/>
        <v>144272.24074910828</v>
      </c>
      <c r="G19" s="410">
        <v>50704.324999999997</v>
      </c>
      <c r="H19" s="228">
        <v>29032.255000000001</v>
      </c>
      <c r="I19" s="170"/>
      <c r="J19" s="37">
        <f t="shared" si="1"/>
        <v>29032.255000000001</v>
      </c>
      <c r="K19" s="164">
        <v>3213.7559999999999</v>
      </c>
      <c r="L19" s="123">
        <v>20.475000000000001</v>
      </c>
      <c r="M19" s="20"/>
      <c r="N19" s="123"/>
      <c r="O19" s="123"/>
      <c r="P19" s="123"/>
      <c r="Q19" s="21">
        <f t="shared" si="2"/>
        <v>227243.05174910827</v>
      </c>
      <c r="R19" s="11"/>
    </row>
    <row r="20" spans="1:18">
      <c r="A20" s="17" t="s">
        <v>18</v>
      </c>
      <c r="B20" s="396" t="s">
        <v>29</v>
      </c>
      <c r="C20" s="13" t="s">
        <v>11</v>
      </c>
      <c r="D20" s="75">
        <v>32.322200000000002</v>
      </c>
      <c r="E20" s="115">
        <v>58.653799999999997</v>
      </c>
      <c r="F20" s="35">
        <f t="shared" si="0"/>
        <v>90.975999999999999</v>
      </c>
      <c r="G20" s="409">
        <v>64.596599999999995</v>
      </c>
      <c r="H20" s="227"/>
      <c r="I20" s="169"/>
      <c r="J20" s="35">
        <f t="shared" si="1"/>
        <v>0</v>
      </c>
      <c r="K20" s="167"/>
      <c r="L20" s="53">
        <v>5.4000000000000003E-3</v>
      </c>
      <c r="M20" s="15"/>
      <c r="N20" s="53"/>
      <c r="O20" s="53"/>
      <c r="P20" s="53"/>
      <c r="Q20" s="16">
        <f t="shared" si="2"/>
        <v>155.578</v>
      </c>
      <c r="R20" s="11"/>
    </row>
    <row r="21" spans="1:18">
      <c r="A21" s="25"/>
      <c r="B21" s="397"/>
      <c r="C21" s="18" t="s">
        <v>13</v>
      </c>
      <c r="D21" s="76">
        <v>10481.155999340335</v>
      </c>
      <c r="E21" s="159">
        <v>18884.994999999999</v>
      </c>
      <c r="F21" s="37">
        <f t="shared" si="0"/>
        <v>29366.150999340334</v>
      </c>
      <c r="G21" s="410">
        <v>14629.339</v>
      </c>
      <c r="H21" s="228"/>
      <c r="I21" s="170"/>
      <c r="J21" s="37">
        <f t="shared" si="1"/>
        <v>0</v>
      </c>
      <c r="K21" s="164"/>
      <c r="L21" s="123">
        <v>1.871</v>
      </c>
      <c r="M21" s="20"/>
      <c r="N21" s="123"/>
      <c r="O21" s="123"/>
      <c r="P21" s="123"/>
      <c r="Q21" s="21">
        <f t="shared" si="2"/>
        <v>43997.360999340337</v>
      </c>
      <c r="R21" s="11"/>
    </row>
    <row r="22" spans="1:18">
      <c r="A22" s="25"/>
      <c r="B22" s="399" t="s">
        <v>19</v>
      </c>
      <c r="C22" s="13" t="s">
        <v>11</v>
      </c>
      <c r="D22" s="15">
        <f t="shared" ref="D22:D23" si="7">D12+D14+D16+D18+D20</f>
        <v>290.36009999999999</v>
      </c>
      <c r="E22" s="23">
        <f t="shared" ref="E22:E23" si="8">+E12+E14+E16+E18+E20</f>
        <v>248.8888</v>
      </c>
      <c r="F22" s="35">
        <f t="shared" si="0"/>
        <v>539.24890000000005</v>
      </c>
      <c r="G22" s="15">
        <f t="shared" ref="G22" si="9">+G12+G14+G16+G18+G20</f>
        <v>262.73630000000003</v>
      </c>
      <c r="H22" s="72">
        <f>+H12+H14+H16+H18+H20</f>
        <v>102.9318</v>
      </c>
      <c r="I22" s="66"/>
      <c r="J22" s="35">
        <f t="shared" si="1"/>
        <v>102.9318</v>
      </c>
      <c r="K22" s="66">
        <f t="shared" ref="K22:L23" si="10">+K12+K14+K16+K18+K20</f>
        <v>10.822600000000001</v>
      </c>
      <c r="L22" s="53">
        <f t="shared" si="10"/>
        <v>0.36830000000000007</v>
      </c>
      <c r="M22" s="53"/>
      <c r="N22" s="53"/>
      <c r="O22" s="53"/>
      <c r="P22" s="53">
        <f t="shared" ref="P22:P23" si="11">+P12+P14+P16+P18+P20</f>
        <v>1.3299999999999999E-2</v>
      </c>
      <c r="Q22" s="16">
        <f t="shared" si="2"/>
        <v>916.12119999999993</v>
      </c>
      <c r="R22" s="11"/>
    </row>
    <row r="23" spans="1:18">
      <c r="A23" s="24"/>
      <c r="B23" s="400"/>
      <c r="C23" s="18" t="s">
        <v>13</v>
      </c>
      <c r="D23" s="20">
        <f t="shared" si="7"/>
        <v>242352.01600644534</v>
      </c>
      <c r="E23" s="19">
        <f t="shared" si="8"/>
        <v>212171.68900000001</v>
      </c>
      <c r="F23" s="37">
        <f t="shared" si="0"/>
        <v>454523.70500644535</v>
      </c>
      <c r="G23" s="20">
        <f>+G13+G15+G17+G19+G21</f>
        <v>129152.07</v>
      </c>
      <c r="H23" s="199">
        <f>+H13+H15+H17+H19+H21</f>
        <v>31630.77</v>
      </c>
      <c r="I23" s="32"/>
      <c r="J23" s="37">
        <f t="shared" si="1"/>
        <v>31630.77</v>
      </c>
      <c r="K23" s="32">
        <f>+K13+K15+K17+K19+K21</f>
        <v>4272.2060000000001</v>
      </c>
      <c r="L23" s="123">
        <f t="shared" si="10"/>
        <v>770.17200000000003</v>
      </c>
      <c r="M23" s="123"/>
      <c r="N23" s="123"/>
      <c r="O23" s="123"/>
      <c r="P23" s="123">
        <f t="shared" si="11"/>
        <v>13.3</v>
      </c>
      <c r="Q23" s="21">
        <f t="shared" si="2"/>
        <v>620362.22300644545</v>
      </c>
      <c r="R23" s="11"/>
    </row>
    <row r="24" spans="1:18">
      <c r="A24" s="12" t="s">
        <v>0</v>
      </c>
      <c r="B24" s="396" t="s">
        <v>30</v>
      </c>
      <c r="C24" s="13" t="s">
        <v>11</v>
      </c>
      <c r="D24" s="75">
        <v>5.3979999999999997</v>
      </c>
      <c r="E24" s="115">
        <v>1.915</v>
      </c>
      <c r="F24" s="35">
        <f t="shared" si="0"/>
        <v>7.3129999999999997</v>
      </c>
      <c r="G24" s="409">
        <v>118.8848</v>
      </c>
      <c r="H24" s="227"/>
      <c r="I24" s="169"/>
      <c r="J24" s="35">
        <f t="shared" si="1"/>
        <v>0</v>
      </c>
      <c r="K24" s="167">
        <v>4.9000000000000002E-2</v>
      </c>
      <c r="L24" s="53"/>
      <c r="M24" s="15"/>
      <c r="N24" s="53"/>
      <c r="O24" s="53"/>
      <c r="P24" s="53"/>
      <c r="Q24" s="16">
        <f t="shared" si="2"/>
        <v>126.24680000000001</v>
      </c>
      <c r="R24" s="11"/>
    </row>
    <row r="25" spans="1:18">
      <c r="A25" s="17" t="s">
        <v>31</v>
      </c>
      <c r="B25" s="397"/>
      <c r="C25" s="18" t="s">
        <v>13</v>
      </c>
      <c r="D25" s="76">
        <v>5130.594684986283</v>
      </c>
      <c r="E25" s="159">
        <v>1441.1579999999999</v>
      </c>
      <c r="F25" s="37">
        <f t="shared" si="0"/>
        <v>6571.7526849862825</v>
      </c>
      <c r="G25" s="410">
        <v>116523.10400000001</v>
      </c>
      <c r="H25" s="228"/>
      <c r="I25" s="170"/>
      <c r="J25" s="37">
        <f t="shared" si="1"/>
        <v>0</v>
      </c>
      <c r="K25" s="164">
        <v>51.45</v>
      </c>
      <c r="L25" s="123"/>
      <c r="M25" s="20"/>
      <c r="N25" s="123"/>
      <c r="O25" s="123"/>
      <c r="P25" s="123"/>
      <c r="Q25" s="21">
        <f t="shared" si="2"/>
        <v>123146.30668498628</v>
      </c>
      <c r="R25" s="11"/>
    </row>
    <row r="26" spans="1:18">
      <c r="A26" s="17" t="s">
        <v>32</v>
      </c>
      <c r="B26" s="22" t="s">
        <v>15</v>
      </c>
      <c r="C26" s="13" t="s">
        <v>11</v>
      </c>
      <c r="D26" s="75">
        <v>6.2619999999999996</v>
      </c>
      <c r="E26" s="115">
        <v>9.5649999999999995</v>
      </c>
      <c r="F26" s="35">
        <f t="shared" si="0"/>
        <v>15.826999999999998</v>
      </c>
      <c r="G26" s="409">
        <v>123.2582</v>
      </c>
      <c r="H26" s="227">
        <v>1.526</v>
      </c>
      <c r="I26" s="169"/>
      <c r="J26" s="35">
        <f t="shared" si="1"/>
        <v>1.526</v>
      </c>
      <c r="K26" s="167">
        <v>0.13400000000000001</v>
      </c>
      <c r="L26" s="53"/>
      <c r="M26" s="15"/>
      <c r="N26" s="53"/>
      <c r="O26" s="53"/>
      <c r="P26" s="53"/>
      <c r="Q26" s="16">
        <f t="shared" si="2"/>
        <v>140.74519999999998</v>
      </c>
      <c r="R26" s="11"/>
    </row>
    <row r="27" spans="1:18">
      <c r="A27" s="17" t="s">
        <v>33</v>
      </c>
      <c r="B27" s="18" t="s">
        <v>34</v>
      </c>
      <c r="C27" s="18" t="s">
        <v>13</v>
      </c>
      <c r="D27" s="76">
        <v>1463.4691953879396</v>
      </c>
      <c r="E27" s="159">
        <v>2452.87</v>
      </c>
      <c r="F27" s="37">
        <f t="shared" si="0"/>
        <v>3916.3391953879395</v>
      </c>
      <c r="G27" s="410">
        <v>41832.752</v>
      </c>
      <c r="H27" s="433">
        <v>239.47399999999999</v>
      </c>
      <c r="I27" s="170"/>
      <c r="J27" s="37">
        <f t="shared" si="1"/>
        <v>239.47399999999999</v>
      </c>
      <c r="K27" s="164">
        <v>98.397000000000006</v>
      </c>
      <c r="L27" s="123"/>
      <c r="M27" s="20"/>
      <c r="N27" s="123"/>
      <c r="O27" s="123"/>
      <c r="P27" s="123"/>
      <c r="Q27" s="21">
        <f t="shared" si="2"/>
        <v>46086.96219538794</v>
      </c>
      <c r="R27" s="11"/>
    </row>
    <row r="28" spans="1:18">
      <c r="A28" s="17" t="s">
        <v>18</v>
      </c>
      <c r="B28" s="399" t="s">
        <v>19</v>
      </c>
      <c r="C28" s="13" t="s">
        <v>11</v>
      </c>
      <c r="D28" s="15">
        <f t="shared" ref="D28:D29" si="12">D24+D26</f>
        <v>11.66</v>
      </c>
      <c r="E28" s="23">
        <v>11.48</v>
      </c>
      <c r="F28" s="35">
        <f t="shared" si="0"/>
        <v>23.14</v>
      </c>
      <c r="G28" s="15">
        <f t="shared" ref="G28:G29" si="13">+G24+G26</f>
        <v>242.143</v>
      </c>
      <c r="H28" s="72">
        <f>+H24+H26</f>
        <v>1.526</v>
      </c>
      <c r="I28" s="66"/>
      <c r="J28" s="35">
        <f t="shared" si="1"/>
        <v>1.526</v>
      </c>
      <c r="K28" s="66">
        <f t="shared" ref="K28:K29" si="14">+K24+K26</f>
        <v>0.183</v>
      </c>
      <c r="L28" s="53"/>
      <c r="M28" s="124"/>
      <c r="N28" s="53"/>
      <c r="O28" s="53"/>
      <c r="P28" s="53"/>
      <c r="Q28" s="16">
        <f t="shared" si="2"/>
        <v>266.99200000000002</v>
      </c>
      <c r="R28" s="11"/>
    </row>
    <row r="29" spans="1:18">
      <c r="A29" s="24"/>
      <c r="B29" s="400"/>
      <c r="C29" s="18" t="s">
        <v>13</v>
      </c>
      <c r="D29" s="20">
        <f t="shared" si="12"/>
        <v>6594.0638803742222</v>
      </c>
      <c r="E29" s="19">
        <v>3894.0279999999998</v>
      </c>
      <c r="F29" s="37">
        <f t="shared" si="0"/>
        <v>10488.091880374222</v>
      </c>
      <c r="G29" s="20">
        <f t="shared" si="13"/>
        <v>158355.856</v>
      </c>
      <c r="H29" s="199">
        <f>+H25+H27</f>
        <v>239.47399999999999</v>
      </c>
      <c r="I29" s="32"/>
      <c r="J29" s="37">
        <f t="shared" si="1"/>
        <v>239.47399999999999</v>
      </c>
      <c r="K29" s="32">
        <f t="shared" si="14"/>
        <v>149.84700000000001</v>
      </c>
      <c r="L29" s="123"/>
      <c r="M29" s="199"/>
      <c r="N29" s="123"/>
      <c r="O29" s="123"/>
      <c r="P29" s="123"/>
      <c r="Q29" s="21">
        <f t="shared" si="2"/>
        <v>169233.26888037421</v>
      </c>
      <c r="R29" s="11"/>
    </row>
    <row r="30" spans="1:18">
      <c r="A30" s="12" t="s">
        <v>0</v>
      </c>
      <c r="B30" s="396" t="s">
        <v>35</v>
      </c>
      <c r="C30" s="13" t="s">
        <v>11</v>
      </c>
      <c r="D30" s="75"/>
      <c r="E30" s="115">
        <v>4.0000000000000001E-3</v>
      </c>
      <c r="F30" s="35">
        <f t="shared" si="0"/>
        <v>4.0000000000000001E-3</v>
      </c>
      <c r="G30" s="409"/>
      <c r="H30" s="227">
        <v>96.913200000000003</v>
      </c>
      <c r="I30" s="169"/>
      <c r="J30" s="35">
        <f t="shared" si="1"/>
        <v>96.913200000000003</v>
      </c>
      <c r="K30" s="167">
        <v>15.8177</v>
      </c>
      <c r="L30" s="53">
        <v>1.6679999999999999</v>
      </c>
      <c r="M30" s="15"/>
      <c r="N30" s="53"/>
      <c r="O30" s="53"/>
      <c r="P30" s="53"/>
      <c r="Q30" s="16">
        <f t="shared" si="2"/>
        <v>114.40290000000002</v>
      </c>
      <c r="R30" s="11"/>
    </row>
    <row r="31" spans="1:18">
      <c r="A31" s="17" t="s">
        <v>36</v>
      </c>
      <c r="B31" s="397"/>
      <c r="C31" s="18" t="s">
        <v>13</v>
      </c>
      <c r="D31" s="76"/>
      <c r="E31" s="159">
        <v>0.84</v>
      </c>
      <c r="F31" s="37">
        <f t="shared" si="0"/>
        <v>0.84</v>
      </c>
      <c r="G31" s="410"/>
      <c r="H31" s="228">
        <v>17182.032999999999</v>
      </c>
      <c r="I31" s="170"/>
      <c r="J31" s="37">
        <f t="shared" si="1"/>
        <v>17182.032999999999</v>
      </c>
      <c r="K31" s="164">
        <v>2996.6239999999998</v>
      </c>
      <c r="L31" s="123">
        <v>153.114</v>
      </c>
      <c r="M31" s="20"/>
      <c r="N31" s="123"/>
      <c r="O31" s="123"/>
      <c r="P31" s="123"/>
      <c r="Q31" s="21">
        <f t="shared" si="2"/>
        <v>20332.611000000001</v>
      </c>
      <c r="R31" s="11"/>
    </row>
    <row r="32" spans="1:18">
      <c r="A32" s="17" t="s">
        <v>0</v>
      </c>
      <c r="B32" s="396" t="s">
        <v>37</v>
      </c>
      <c r="C32" s="13" t="s">
        <v>11</v>
      </c>
      <c r="D32" s="75"/>
      <c r="E32" s="115"/>
      <c r="F32" s="35">
        <f t="shared" si="0"/>
        <v>0</v>
      </c>
      <c r="G32" s="409"/>
      <c r="H32" s="227">
        <v>2.5</v>
      </c>
      <c r="I32" s="169"/>
      <c r="J32" s="35">
        <f t="shared" si="1"/>
        <v>2.5</v>
      </c>
      <c r="K32" s="167">
        <v>0.06</v>
      </c>
      <c r="L32" s="53"/>
      <c r="M32" s="15"/>
      <c r="N32" s="53"/>
      <c r="O32" s="53"/>
      <c r="P32" s="53"/>
      <c r="Q32" s="16">
        <f t="shared" si="2"/>
        <v>2.56</v>
      </c>
      <c r="R32" s="11"/>
    </row>
    <row r="33" spans="1:18">
      <c r="A33" s="17" t="s">
        <v>38</v>
      </c>
      <c r="B33" s="397"/>
      <c r="C33" s="18" t="s">
        <v>13</v>
      </c>
      <c r="D33" s="76"/>
      <c r="E33" s="159"/>
      <c r="F33" s="37">
        <f t="shared" si="0"/>
        <v>0</v>
      </c>
      <c r="G33" s="410"/>
      <c r="H33" s="228">
        <v>733.21500000000003</v>
      </c>
      <c r="I33" s="170"/>
      <c r="J33" s="37">
        <f t="shared" si="1"/>
        <v>733.21500000000003</v>
      </c>
      <c r="K33" s="164">
        <v>0.56699999999999995</v>
      </c>
      <c r="L33" s="123"/>
      <c r="M33" s="20"/>
      <c r="N33" s="123"/>
      <c r="O33" s="123"/>
      <c r="P33" s="123"/>
      <c r="Q33" s="21">
        <f t="shared" si="2"/>
        <v>733.78200000000004</v>
      </c>
      <c r="R33" s="11"/>
    </row>
    <row r="34" spans="1:18">
      <c r="A34" s="17"/>
      <c r="B34" s="22" t="s">
        <v>15</v>
      </c>
      <c r="C34" s="13" t="s">
        <v>11</v>
      </c>
      <c r="D34" s="75"/>
      <c r="E34" s="115"/>
      <c r="F34" s="35">
        <f t="shared" si="0"/>
        <v>0</v>
      </c>
      <c r="G34" s="409"/>
      <c r="H34" s="227"/>
      <c r="I34" s="169"/>
      <c r="J34" s="35">
        <f t="shared" si="1"/>
        <v>0</v>
      </c>
      <c r="K34" s="167"/>
      <c r="L34" s="53"/>
      <c r="M34" s="15"/>
      <c r="N34" s="53"/>
      <c r="O34" s="53"/>
      <c r="P34" s="53"/>
      <c r="Q34" s="16">
        <f t="shared" si="2"/>
        <v>0</v>
      </c>
      <c r="R34" s="11"/>
    </row>
    <row r="35" spans="1:18">
      <c r="A35" s="17" t="s">
        <v>18</v>
      </c>
      <c r="B35" s="18" t="s">
        <v>39</v>
      </c>
      <c r="C35" s="18" t="s">
        <v>13</v>
      </c>
      <c r="D35" s="76"/>
      <c r="E35" s="159"/>
      <c r="F35" s="37">
        <f t="shared" si="0"/>
        <v>0</v>
      </c>
      <c r="G35" s="410"/>
      <c r="H35" s="228"/>
      <c r="I35" s="170"/>
      <c r="J35" s="37">
        <f t="shared" si="1"/>
        <v>0</v>
      </c>
      <c r="K35" s="164"/>
      <c r="L35" s="123"/>
      <c r="M35" s="20"/>
      <c r="N35" s="123"/>
      <c r="O35" s="123"/>
      <c r="P35" s="123"/>
      <c r="Q35" s="21">
        <f t="shared" si="2"/>
        <v>0</v>
      </c>
      <c r="R35" s="11"/>
    </row>
    <row r="36" spans="1:18">
      <c r="A36" s="25"/>
      <c r="B36" s="399" t="s">
        <v>19</v>
      </c>
      <c r="C36" s="13" t="s">
        <v>11</v>
      </c>
      <c r="D36" s="15"/>
      <c r="E36" s="23">
        <f t="shared" ref="E36:E37" si="15">+E30+E32+E34</f>
        <v>4.0000000000000001E-3</v>
      </c>
      <c r="F36" s="35">
        <f t="shared" si="0"/>
        <v>4.0000000000000001E-3</v>
      </c>
      <c r="G36" s="15"/>
      <c r="H36" s="72">
        <f t="shared" ref="H36:H37" si="16">+H30+H32+H34</f>
        <v>99.413200000000003</v>
      </c>
      <c r="I36" s="66"/>
      <c r="J36" s="35">
        <f t="shared" si="1"/>
        <v>99.413200000000003</v>
      </c>
      <c r="K36" s="66">
        <f t="shared" ref="K36:L37" si="17">+K30+K32+K34</f>
        <v>15.877700000000001</v>
      </c>
      <c r="L36" s="53">
        <f t="shared" si="17"/>
        <v>1.6679999999999999</v>
      </c>
      <c r="M36" s="53"/>
      <c r="N36" s="53"/>
      <c r="O36" s="53"/>
      <c r="P36" s="53"/>
      <c r="Q36" s="16">
        <f t="shared" si="2"/>
        <v>116.96290000000002</v>
      </c>
      <c r="R36" s="11"/>
    </row>
    <row r="37" spans="1:18">
      <c r="A37" s="24"/>
      <c r="B37" s="400"/>
      <c r="C37" s="18" t="s">
        <v>13</v>
      </c>
      <c r="D37" s="20"/>
      <c r="E37" s="19">
        <f t="shared" si="15"/>
        <v>0.84</v>
      </c>
      <c r="F37" s="37">
        <f t="shared" si="0"/>
        <v>0.84</v>
      </c>
      <c r="G37" s="20"/>
      <c r="H37" s="199">
        <f t="shared" si="16"/>
        <v>17915.248</v>
      </c>
      <c r="I37" s="32"/>
      <c r="J37" s="37">
        <f t="shared" si="1"/>
        <v>17915.248</v>
      </c>
      <c r="K37" s="32">
        <f t="shared" si="17"/>
        <v>2997.1909999999998</v>
      </c>
      <c r="L37" s="123">
        <f t="shared" si="17"/>
        <v>153.114</v>
      </c>
      <c r="M37" s="123"/>
      <c r="N37" s="123"/>
      <c r="O37" s="123"/>
      <c r="P37" s="123"/>
      <c r="Q37" s="21">
        <f t="shared" si="2"/>
        <v>21066.393</v>
      </c>
      <c r="R37" s="11"/>
    </row>
    <row r="38" spans="1:18">
      <c r="A38" s="401" t="s">
        <v>40</v>
      </c>
      <c r="B38" s="402"/>
      <c r="C38" s="13" t="s">
        <v>11</v>
      </c>
      <c r="D38" s="75">
        <v>4.4000000000000003E-3</v>
      </c>
      <c r="E38" s="115">
        <v>0.53169999999999995</v>
      </c>
      <c r="F38" s="35">
        <f t="shared" si="0"/>
        <v>0.53609999999999991</v>
      </c>
      <c r="G38" s="409">
        <v>0.33960000000000001</v>
      </c>
      <c r="H38" s="227">
        <v>96.362799999999993</v>
      </c>
      <c r="I38" s="169"/>
      <c r="J38" s="35">
        <f t="shared" si="1"/>
        <v>96.362799999999993</v>
      </c>
      <c r="K38" s="167">
        <v>214.89259999999999</v>
      </c>
      <c r="L38" s="53">
        <v>0.25480000000000003</v>
      </c>
      <c r="M38" s="15"/>
      <c r="N38" s="53">
        <v>0.20469999999999999</v>
      </c>
      <c r="O38" s="53"/>
      <c r="P38" s="53">
        <v>1.11E-2</v>
      </c>
      <c r="Q38" s="16">
        <f t="shared" si="2"/>
        <v>312.60169999999994</v>
      </c>
      <c r="R38" s="11"/>
    </row>
    <row r="39" spans="1:18">
      <c r="A39" s="403"/>
      <c r="B39" s="404"/>
      <c r="C39" s="18" t="s">
        <v>13</v>
      </c>
      <c r="D39" s="76">
        <v>1.1760001570079155</v>
      </c>
      <c r="E39" s="159">
        <v>236.125</v>
      </c>
      <c r="F39" s="37">
        <f t="shared" si="0"/>
        <v>237.30100015700791</v>
      </c>
      <c r="G39" s="410">
        <v>179.00800000000001</v>
      </c>
      <c r="H39" s="228">
        <v>37110.428999999996</v>
      </c>
      <c r="I39" s="170"/>
      <c r="J39" s="37">
        <f t="shared" si="1"/>
        <v>37110.428999999996</v>
      </c>
      <c r="K39" s="164">
        <v>85141.111000000004</v>
      </c>
      <c r="L39" s="123">
        <v>134.875</v>
      </c>
      <c r="M39" s="20"/>
      <c r="N39" s="123">
        <v>69.819999999999993</v>
      </c>
      <c r="O39" s="123"/>
      <c r="P39" s="123">
        <v>2.0699999999999998</v>
      </c>
      <c r="Q39" s="21">
        <f t="shared" si="2"/>
        <v>122874.61400015702</v>
      </c>
      <c r="R39" s="11"/>
    </row>
    <row r="40" spans="1:18">
      <c r="A40" s="401" t="s">
        <v>41</v>
      </c>
      <c r="B40" s="402"/>
      <c r="C40" s="13" t="s">
        <v>11</v>
      </c>
      <c r="D40" s="75">
        <v>0.15759999999999999</v>
      </c>
      <c r="E40" s="115">
        <v>2.2700000000000001E-2</v>
      </c>
      <c r="F40" s="35">
        <f t="shared" si="0"/>
        <v>0.18029999999999999</v>
      </c>
      <c r="G40" s="409">
        <v>33.369300000000003</v>
      </c>
      <c r="H40" s="227">
        <v>191.99619999999999</v>
      </c>
      <c r="I40" s="169"/>
      <c r="J40" s="35">
        <f t="shared" si="1"/>
        <v>191.99619999999999</v>
      </c>
      <c r="K40" s="167">
        <v>127.0544</v>
      </c>
      <c r="L40" s="53">
        <v>14.7803</v>
      </c>
      <c r="M40" s="15"/>
      <c r="N40" s="53">
        <v>6.1000000000000004E-3</v>
      </c>
      <c r="O40" s="53">
        <v>2.1399999999999999E-2</v>
      </c>
      <c r="P40" s="53">
        <v>1.41E-2</v>
      </c>
      <c r="Q40" s="16">
        <f t="shared" si="2"/>
        <v>367.4221</v>
      </c>
      <c r="R40" s="11"/>
    </row>
    <row r="41" spans="1:18">
      <c r="A41" s="403"/>
      <c r="B41" s="404"/>
      <c r="C41" s="18" t="s">
        <v>13</v>
      </c>
      <c r="D41" s="76">
        <v>53.395657128860286</v>
      </c>
      <c r="E41" s="159">
        <v>5.6520000000000001</v>
      </c>
      <c r="F41" s="37">
        <f t="shared" si="0"/>
        <v>59.047657128860287</v>
      </c>
      <c r="G41" s="410">
        <v>4899.0370000000003</v>
      </c>
      <c r="H41" s="228">
        <v>42615.053999999996</v>
      </c>
      <c r="I41" s="170"/>
      <c r="J41" s="37">
        <f t="shared" si="1"/>
        <v>42615.053999999996</v>
      </c>
      <c r="K41" s="164">
        <v>25342.194</v>
      </c>
      <c r="L41" s="123">
        <v>1689.452</v>
      </c>
      <c r="M41" s="20"/>
      <c r="N41" s="123">
        <v>0.64100000000000001</v>
      </c>
      <c r="O41" s="123">
        <v>5.0819999999999999</v>
      </c>
      <c r="P41" s="123">
        <v>2.81</v>
      </c>
      <c r="Q41" s="21">
        <f t="shared" si="2"/>
        <v>74613.317657128864</v>
      </c>
      <c r="R41" s="11"/>
    </row>
    <row r="42" spans="1:18">
      <c r="A42" s="401" t="s">
        <v>42</v>
      </c>
      <c r="B42" s="402"/>
      <c r="C42" s="13" t="s">
        <v>11</v>
      </c>
      <c r="D42" s="75"/>
      <c r="E42" s="115"/>
      <c r="F42" s="35">
        <f t="shared" si="0"/>
        <v>0</v>
      </c>
      <c r="G42" s="409"/>
      <c r="H42" s="227"/>
      <c r="I42" s="169"/>
      <c r="J42" s="35">
        <f t="shared" si="1"/>
        <v>0</v>
      </c>
      <c r="K42" s="167"/>
      <c r="L42" s="53"/>
      <c r="M42" s="15"/>
      <c r="N42" s="53"/>
      <c r="O42" s="53"/>
      <c r="P42" s="53"/>
      <c r="Q42" s="16">
        <f t="shared" si="2"/>
        <v>0</v>
      </c>
      <c r="R42" s="11"/>
    </row>
    <row r="43" spans="1:18">
      <c r="A43" s="403"/>
      <c r="B43" s="404"/>
      <c r="C43" s="18" t="s">
        <v>13</v>
      </c>
      <c r="D43" s="76"/>
      <c r="E43" s="159"/>
      <c r="F43" s="37">
        <f t="shared" si="0"/>
        <v>0</v>
      </c>
      <c r="G43" s="410"/>
      <c r="H43" s="228"/>
      <c r="I43" s="170"/>
      <c r="J43" s="37">
        <f t="shared" si="1"/>
        <v>0</v>
      </c>
      <c r="K43" s="164"/>
      <c r="L43" s="123"/>
      <c r="M43" s="20"/>
      <c r="N43" s="123"/>
      <c r="O43" s="123"/>
      <c r="P43" s="123"/>
      <c r="Q43" s="21">
        <f t="shared" si="2"/>
        <v>0</v>
      </c>
      <c r="R43" s="11"/>
    </row>
    <row r="44" spans="1:18">
      <c r="A44" s="401" t="s">
        <v>43</v>
      </c>
      <c r="B44" s="402"/>
      <c r="C44" s="13" t="s">
        <v>11</v>
      </c>
      <c r="D44" s="75"/>
      <c r="E44" s="115"/>
      <c r="F44" s="35">
        <f t="shared" si="0"/>
        <v>0</v>
      </c>
      <c r="G44" s="409"/>
      <c r="H44" s="227"/>
      <c r="I44" s="169"/>
      <c r="J44" s="35">
        <f t="shared" si="1"/>
        <v>0</v>
      </c>
      <c r="K44" s="167"/>
      <c r="L44" s="53"/>
      <c r="M44" s="15"/>
      <c r="N44" s="53"/>
      <c r="O44" s="53"/>
      <c r="P44" s="53"/>
      <c r="Q44" s="16">
        <f t="shared" si="2"/>
        <v>0</v>
      </c>
      <c r="R44" s="11"/>
    </row>
    <row r="45" spans="1:18">
      <c r="A45" s="403"/>
      <c r="B45" s="404"/>
      <c r="C45" s="18" t="s">
        <v>13</v>
      </c>
      <c r="D45" s="76"/>
      <c r="E45" s="159"/>
      <c r="F45" s="37">
        <f t="shared" si="0"/>
        <v>0</v>
      </c>
      <c r="G45" s="410"/>
      <c r="H45" s="228"/>
      <c r="I45" s="170"/>
      <c r="J45" s="37">
        <f t="shared" si="1"/>
        <v>0</v>
      </c>
      <c r="K45" s="164"/>
      <c r="L45" s="123"/>
      <c r="M45" s="20"/>
      <c r="N45" s="123"/>
      <c r="O45" s="123"/>
      <c r="P45" s="123"/>
      <c r="Q45" s="21">
        <f t="shared" si="2"/>
        <v>0</v>
      </c>
      <c r="R45" s="11"/>
    </row>
    <row r="46" spans="1:18">
      <c r="A46" s="401" t="s">
        <v>44</v>
      </c>
      <c r="B46" s="402"/>
      <c r="C46" s="13" t="s">
        <v>11</v>
      </c>
      <c r="D46" s="75"/>
      <c r="E46" s="115"/>
      <c r="F46" s="35">
        <f t="shared" si="0"/>
        <v>0</v>
      </c>
      <c r="G46" s="409"/>
      <c r="H46" s="227"/>
      <c r="I46" s="169"/>
      <c r="J46" s="35">
        <f t="shared" si="1"/>
        <v>0</v>
      </c>
      <c r="K46" s="167"/>
      <c r="L46" s="53"/>
      <c r="M46" s="15"/>
      <c r="N46" s="53"/>
      <c r="O46" s="53"/>
      <c r="P46" s="53">
        <v>3.3E-3</v>
      </c>
      <c r="Q46" s="16">
        <f t="shared" si="2"/>
        <v>3.3E-3</v>
      </c>
      <c r="R46" s="11"/>
    </row>
    <row r="47" spans="1:18">
      <c r="A47" s="403"/>
      <c r="B47" s="404"/>
      <c r="C47" s="18" t="s">
        <v>13</v>
      </c>
      <c r="D47" s="76"/>
      <c r="E47" s="159"/>
      <c r="F47" s="37">
        <f t="shared" si="0"/>
        <v>0</v>
      </c>
      <c r="G47" s="410"/>
      <c r="H47" s="228"/>
      <c r="I47" s="170"/>
      <c r="J47" s="37">
        <f t="shared" si="1"/>
        <v>0</v>
      </c>
      <c r="K47" s="164"/>
      <c r="L47" s="123"/>
      <c r="M47" s="20"/>
      <c r="N47" s="123"/>
      <c r="O47" s="123"/>
      <c r="P47" s="123">
        <v>4.29</v>
      </c>
      <c r="Q47" s="21">
        <f t="shared" si="2"/>
        <v>4.29</v>
      </c>
      <c r="R47" s="11"/>
    </row>
    <row r="48" spans="1:18">
      <c r="A48" s="401" t="s">
        <v>45</v>
      </c>
      <c r="B48" s="402"/>
      <c r="C48" s="13" t="s">
        <v>11</v>
      </c>
      <c r="D48" s="75">
        <v>0.18029999999999999</v>
      </c>
      <c r="E48" s="115">
        <v>1.5866</v>
      </c>
      <c r="F48" s="35">
        <f t="shared" si="0"/>
        <v>1.7668999999999999</v>
      </c>
      <c r="G48" s="409">
        <v>158.60220000000001</v>
      </c>
      <c r="H48" s="227">
        <v>760.87800000000004</v>
      </c>
      <c r="I48" s="169"/>
      <c r="J48" s="35">
        <f t="shared" si="1"/>
        <v>760.87800000000004</v>
      </c>
      <c r="K48" s="167">
        <v>840.76649999999995</v>
      </c>
      <c r="L48" s="53">
        <v>18.018799999999999</v>
      </c>
      <c r="M48" s="15"/>
      <c r="N48" s="53">
        <v>4.5999999999999999E-3</v>
      </c>
      <c r="O48" s="53"/>
      <c r="P48" s="53">
        <v>0.45950000000000002</v>
      </c>
      <c r="Q48" s="16">
        <f t="shared" si="2"/>
        <v>1780.4965</v>
      </c>
      <c r="R48" s="11"/>
    </row>
    <row r="49" spans="1:18">
      <c r="A49" s="403"/>
      <c r="B49" s="404"/>
      <c r="C49" s="18" t="s">
        <v>13</v>
      </c>
      <c r="D49" s="76">
        <v>51.847956922226651</v>
      </c>
      <c r="E49" s="159">
        <v>354.21300000000002</v>
      </c>
      <c r="F49" s="37">
        <f t="shared" si="0"/>
        <v>406.06095692222669</v>
      </c>
      <c r="G49" s="410">
        <v>13350.188</v>
      </c>
      <c r="H49" s="228">
        <v>92623.645000000004</v>
      </c>
      <c r="I49" s="170"/>
      <c r="J49" s="37">
        <f t="shared" si="1"/>
        <v>92623.645000000004</v>
      </c>
      <c r="K49" s="164">
        <v>90339.498999999996</v>
      </c>
      <c r="L49" s="123">
        <v>1449.0540000000001</v>
      </c>
      <c r="M49" s="20"/>
      <c r="N49" s="123">
        <v>0.24199999999999999</v>
      </c>
      <c r="O49" s="123"/>
      <c r="P49" s="123">
        <v>265.89</v>
      </c>
      <c r="Q49" s="21">
        <f t="shared" si="2"/>
        <v>198434.57895692225</v>
      </c>
      <c r="R49" s="11"/>
    </row>
    <row r="50" spans="1:18">
      <c r="A50" s="401" t="s">
        <v>46</v>
      </c>
      <c r="B50" s="402"/>
      <c r="C50" s="13" t="s">
        <v>11</v>
      </c>
      <c r="D50" s="75">
        <v>1.3460000000000001</v>
      </c>
      <c r="E50" s="115">
        <v>0.316</v>
      </c>
      <c r="F50" s="35">
        <f t="shared" si="0"/>
        <v>1.6620000000000001</v>
      </c>
      <c r="G50" s="409">
        <v>0.32800000000000001</v>
      </c>
      <c r="H50" s="227"/>
      <c r="I50" s="169"/>
      <c r="J50" s="35">
        <f t="shared" si="1"/>
        <v>0</v>
      </c>
      <c r="K50" s="167">
        <v>20</v>
      </c>
      <c r="L50" s="53"/>
      <c r="M50" s="15"/>
      <c r="N50" s="53"/>
      <c r="O50" s="53"/>
      <c r="P50" s="53"/>
      <c r="Q50" s="16">
        <f t="shared" si="2"/>
        <v>21.990000000000002</v>
      </c>
      <c r="R50" s="11"/>
    </row>
    <row r="51" spans="1:18">
      <c r="A51" s="403"/>
      <c r="B51" s="404"/>
      <c r="C51" s="18" t="s">
        <v>13</v>
      </c>
      <c r="D51" s="76">
        <v>1992.5852660302867</v>
      </c>
      <c r="E51" s="159">
        <v>271.74299999999999</v>
      </c>
      <c r="F51" s="37">
        <f t="shared" si="0"/>
        <v>2264.3282660302866</v>
      </c>
      <c r="G51" s="410">
        <v>375.87900000000002</v>
      </c>
      <c r="H51" s="228"/>
      <c r="I51" s="170"/>
      <c r="J51" s="37">
        <f t="shared" si="1"/>
        <v>0</v>
      </c>
      <c r="K51" s="164">
        <v>4620</v>
      </c>
      <c r="L51" s="123"/>
      <c r="M51" s="20"/>
      <c r="N51" s="123"/>
      <c r="O51" s="123"/>
      <c r="P51" s="123"/>
      <c r="Q51" s="21">
        <f t="shared" si="2"/>
        <v>7260.2072660302865</v>
      </c>
      <c r="R51" s="11"/>
    </row>
    <row r="52" spans="1:18">
      <c r="A52" s="401" t="s">
        <v>47</v>
      </c>
      <c r="B52" s="402"/>
      <c r="C52" s="13" t="s">
        <v>11</v>
      </c>
      <c r="D52" s="75"/>
      <c r="E52" s="115">
        <v>4.4999999999999997E-3</v>
      </c>
      <c r="F52" s="35">
        <f t="shared" si="0"/>
        <v>4.4999999999999997E-3</v>
      </c>
      <c r="G52" s="409">
        <v>0.70989999999999998</v>
      </c>
      <c r="H52" s="227">
        <v>0.31140000000000001</v>
      </c>
      <c r="I52" s="169"/>
      <c r="J52" s="35">
        <f t="shared" si="1"/>
        <v>0.31140000000000001</v>
      </c>
      <c r="K52" s="167">
        <v>606.84690000000001</v>
      </c>
      <c r="L52" s="53">
        <v>46.211399999999998</v>
      </c>
      <c r="M52" s="15"/>
      <c r="N52" s="53">
        <v>1.9E-3</v>
      </c>
      <c r="O52" s="53"/>
      <c r="P52" s="53"/>
      <c r="Q52" s="16">
        <f t="shared" si="2"/>
        <v>654.08600000000001</v>
      </c>
      <c r="R52" s="11"/>
    </row>
    <row r="53" spans="1:18">
      <c r="A53" s="403"/>
      <c r="B53" s="404"/>
      <c r="C53" s="18" t="s">
        <v>13</v>
      </c>
      <c r="D53" s="76"/>
      <c r="E53" s="159">
        <v>5.9059999999999997</v>
      </c>
      <c r="F53" s="37">
        <f t="shared" si="0"/>
        <v>5.9059999999999997</v>
      </c>
      <c r="G53" s="410">
        <v>970.60699999999997</v>
      </c>
      <c r="H53" s="228">
        <v>287.41699999999997</v>
      </c>
      <c r="I53" s="170"/>
      <c r="J53" s="37">
        <f t="shared" si="1"/>
        <v>287.41699999999997</v>
      </c>
      <c r="K53" s="164">
        <v>246566.234</v>
      </c>
      <c r="L53" s="123">
        <v>19323.771000000001</v>
      </c>
      <c r="M53" s="20"/>
      <c r="N53" s="123">
        <v>0.59899999999999998</v>
      </c>
      <c r="O53" s="123"/>
      <c r="P53" s="123"/>
      <c r="Q53" s="21">
        <f t="shared" si="2"/>
        <v>267154.53399999999</v>
      </c>
      <c r="R53" s="11"/>
    </row>
    <row r="54" spans="1:18">
      <c r="A54" s="12" t="s">
        <v>0</v>
      </c>
      <c r="B54" s="396" t="s">
        <v>48</v>
      </c>
      <c r="C54" s="13" t="s">
        <v>11</v>
      </c>
      <c r="D54" s="75">
        <v>0.37569999999999998</v>
      </c>
      <c r="E54" s="115"/>
      <c r="F54" s="35">
        <f t="shared" si="0"/>
        <v>0.37569999999999998</v>
      </c>
      <c r="G54" s="409">
        <v>4.7000000000000002E-3</v>
      </c>
      <c r="H54" s="227">
        <v>74.046199999999999</v>
      </c>
      <c r="I54" s="169"/>
      <c r="J54" s="35">
        <f t="shared" si="1"/>
        <v>74.046199999999999</v>
      </c>
      <c r="K54" s="167">
        <v>45.960700000000003</v>
      </c>
      <c r="L54" s="53">
        <v>0.01</v>
      </c>
      <c r="M54" s="15"/>
      <c r="N54" s="53">
        <v>5.1400000000000001E-2</v>
      </c>
      <c r="O54" s="53">
        <v>6.3399999999999998E-2</v>
      </c>
      <c r="P54" s="53">
        <v>8.4599999999999995E-2</v>
      </c>
      <c r="Q54" s="16">
        <f t="shared" si="2"/>
        <v>120.5967</v>
      </c>
      <c r="R54" s="11"/>
    </row>
    <row r="55" spans="1:18">
      <c r="A55" s="17" t="s">
        <v>36</v>
      </c>
      <c r="B55" s="397"/>
      <c r="C55" s="18" t="s">
        <v>13</v>
      </c>
      <c r="D55" s="76">
        <v>355.03654740097005</v>
      </c>
      <c r="E55" s="159"/>
      <c r="F55" s="37">
        <f t="shared" si="0"/>
        <v>355.03654740097005</v>
      </c>
      <c r="G55" s="410">
        <v>25.094999999999999</v>
      </c>
      <c r="H55" s="228">
        <v>24423.24</v>
      </c>
      <c r="I55" s="170"/>
      <c r="J55" s="37">
        <f t="shared" si="1"/>
        <v>24423.24</v>
      </c>
      <c r="K55" s="164">
        <v>16136.476000000001</v>
      </c>
      <c r="L55" s="123">
        <v>12.6</v>
      </c>
      <c r="M55" s="20"/>
      <c r="N55" s="123">
        <v>45.006</v>
      </c>
      <c r="O55" s="123">
        <v>33.737000000000002</v>
      </c>
      <c r="P55" s="123">
        <v>72.87</v>
      </c>
      <c r="Q55" s="21">
        <f t="shared" si="2"/>
        <v>41104.060547400979</v>
      </c>
      <c r="R55" s="11"/>
    </row>
    <row r="56" spans="1:18">
      <c r="A56" s="17" t="s">
        <v>12</v>
      </c>
      <c r="B56" s="22" t="s">
        <v>15</v>
      </c>
      <c r="C56" s="13" t="s">
        <v>11</v>
      </c>
      <c r="D56" s="75">
        <v>1.4641</v>
      </c>
      <c r="E56" s="115">
        <v>1.5642</v>
      </c>
      <c r="F56" s="35">
        <f t="shared" si="0"/>
        <v>3.0282999999999998</v>
      </c>
      <c r="G56" s="409">
        <v>4.02E-2</v>
      </c>
      <c r="H56" s="227">
        <v>0.23980000000000001</v>
      </c>
      <c r="I56" s="169"/>
      <c r="J56" s="35">
        <f t="shared" si="1"/>
        <v>0.23980000000000001</v>
      </c>
      <c r="K56" s="167">
        <v>0.30230000000000001</v>
      </c>
      <c r="L56" s="53">
        <v>0.02</v>
      </c>
      <c r="M56" s="15"/>
      <c r="N56" s="53"/>
      <c r="O56" s="53"/>
      <c r="P56" s="53">
        <v>1.35E-2</v>
      </c>
      <c r="Q56" s="16">
        <f t="shared" si="2"/>
        <v>3.6440999999999999</v>
      </c>
      <c r="R56" s="11"/>
    </row>
    <row r="57" spans="1:18">
      <c r="A57" s="17" t="s">
        <v>18</v>
      </c>
      <c r="B57" s="18" t="s">
        <v>49</v>
      </c>
      <c r="C57" s="18" t="s">
        <v>13</v>
      </c>
      <c r="D57" s="76">
        <v>128.021267092134</v>
      </c>
      <c r="E57" s="159">
        <v>472.60599999999999</v>
      </c>
      <c r="F57" s="37">
        <f t="shared" si="0"/>
        <v>600.62726709213393</v>
      </c>
      <c r="G57" s="410">
        <v>41.634</v>
      </c>
      <c r="H57" s="228">
        <v>331.9</v>
      </c>
      <c r="I57" s="170"/>
      <c r="J57" s="37">
        <f t="shared" si="1"/>
        <v>331.9</v>
      </c>
      <c r="K57" s="164">
        <v>277.16399999999999</v>
      </c>
      <c r="L57" s="123">
        <v>18.001999999999999</v>
      </c>
      <c r="M57" s="20"/>
      <c r="N57" s="123"/>
      <c r="O57" s="123"/>
      <c r="P57" s="123">
        <v>10.06</v>
      </c>
      <c r="Q57" s="21">
        <f t="shared" si="2"/>
        <v>1279.3872670921337</v>
      </c>
      <c r="R57" s="11"/>
    </row>
    <row r="58" spans="1:18">
      <c r="A58" s="25"/>
      <c r="B58" s="399" t="s">
        <v>19</v>
      </c>
      <c r="C58" s="13" t="s">
        <v>11</v>
      </c>
      <c r="D58" s="15">
        <f t="shared" ref="D58:D59" si="18">D54+D56</f>
        <v>1.8397999999999999</v>
      </c>
      <c r="E58" s="23">
        <f t="shared" ref="E58:E59" si="19">+E54+E56</f>
        <v>1.5642</v>
      </c>
      <c r="F58" s="35">
        <f t="shared" si="0"/>
        <v>3.4039999999999999</v>
      </c>
      <c r="G58" s="15">
        <f t="shared" ref="G58:G59" si="20">+G54+G56</f>
        <v>4.4900000000000002E-2</v>
      </c>
      <c r="H58" s="72">
        <f>+H54+H56</f>
        <v>74.286000000000001</v>
      </c>
      <c r="I58" s="66"/>
      <c r="J58" s="35">
        <f t="shared" si="1"/>
        <v>74.286000000000001</v>
      </c>
      <c r="K58" s="66">
        <f t="shared" ref="K58:L59" si="21">+K54+K56</f>
        <v>46.263000000000005</v>
      </c>
      <c r="L58" s="53">
        <f t="shared" si="21"/>
        <v>0.03</v>
      </c>
      <c r="M58" s="53"/>
      <c r="N58" s="53">
        <f t="shared" ref="N58:P59" si="22">+N54+N56</f>
        <v>5.1400000000000001E-2</v>
      </c>
      <c r="O58" s="53">
        <f t="shared" si="22"/>
        <v>6.3399999999999998E-2</v>
      </c>
      <c r="P58" s="53">
        <f t="shared" si="22"/>
        <v>9.8099999999999993E-2</v>
      </c>
      <c r="Q58" s="16">
        <f t="shared" si="2"/>
        <v>124.24080000000001</v>
      </c>
      <c r="R58" s="11"/>
    </row>
    <row r="59" spans="1:18">
      <c r="A59" s="24"/>
      <c r="B59" s="400"/>
      <c r="C59" s="18" t="s">
        <v>13</v>
      </c>
      <c r="D59" s="20">
        <f t="shared" si="18"/>
        <v>483.05781449310405</v>
      </c>
      <c r="E59" s="19">
        <f t="shared" si="19"/>
        <v>472.60599999999999</v>
      </c>
      <c r="F59" s="37">
        <f t="shared" si="0"/>
        <v>955.66381449310404</v>
      </c>
      <c r="G59" s="20">
        <f t="shared" si="20"/>
        <v>66.728999999999999</v>
      </c>
      <c r="H59" s="199">
        <f>+H55+H57</f>
        <v>24755.140000000003</v>
      </c>
      <c r="I59" s="32"/>
      <c r="J59" s="37">
        <f t="shared" si="1"/>
        <v>24755.140000000003</v>
      </c>
      <c r="K59" s="32">
        <f t="shared" si="21"/>
        <v>16413.64</v>
      </c>
      <c r="L59" s="123">
        <f t="shared" si="21"/>
        <v>30.601999999999997</v>
      </c>
      <c r="M59" s="123"/>
      <c r="N59" s="123">
        <f t="shared" si="22"/>
        <v>45.006</v>
      </c>
      <c r="O59" s="123">
        <f t="shared" si="22"/>
        <v>33.737000000000002</v>
      </c>
      <c r="P59" s="123">
        <f t="shared" si="22"/>
        <v>82.93</v>
      </c>
      <c r="Q59" s="21">
        <f t="shared" si="2"/>
        <v>42383.447814493113</v>
      </c>
      <c r="R59" s="11"/>
    </row>
    <row r="60" spans="1:18">
      <c r="A60" s="12" t="s">
        <v>0</v>
      </c>
      <c r="B60" s="396" t="s">
        <v>50</v>
      </c>
      <c r="C60" s="13" t="s">
        <v>11</v>
      </c>
      <c r="D60" s="75"/>
      <c r="E60" s="115"/>
      <c r="F60" s="35">
        <f t="shared" si="0"/>
        <v>0</v>
      </c>
      <c r="G60" s="409"/>
      <c r="H60" s="227">
        <v>2.0840000000000001</v>
      </c>
      <c r="I60" s="169"/>
      <c r="J60" s="35">
        <f t="shared" si="1"/>
        <v>2.0840000000000001</v>
      </c>
      <c r="K60" s="167"/>
      <c r="L60" s="53"/>
      <c r="M60" s="15"/>
      <c r="N60" s="53"/>
      <c r="O60" s="53"/>
      <c r="P60" s="53"/>
      <c r="Q60" s="16">
        <f t="shared" si="2"/>
        <v>2.0840000000000001</v>
      </c>
      <c r="R60" s="11"/>
    </row>
    <row r="61" spans="1:18">
      <c r="A61" s="17" t="s">
        <v>51</v>
      </c>
      <c r="B61" s="397"/>
      <c r="C61" s="18" t="s">
        <v>13</v>
      </c>
      <c r="D61" s="76"/>
      <c r="E61" s="159"/>
      <c r="F61" s="37">
        <f t="shared" si="0"/>
        <v>0</v>
      </c>
      <c r="G61" s="410"/>
      <c r="H61" s="228">
        <v>56.671999999999997</v>
      </c>
      <c r="I61" s="170"/>
      <c r="J61" s="37">
        <f t="shared" si="1"/>
        <v>56.671999999999997</v>
      </c>
      <c r="K61" s="164"/>
      <c r="L61" s="123"/>
      <c r="M61" s="20"/>
      <c r="N61" s="123"/>
      <c r="O61" s="123"/>
      <c r="P61" s="123"/>
      <c r="Q61" s="21">
        <f t="shared" si="2"/>
        <v>56.671999999999997</v>
      </c>
      <c r="R61" s="11"/>
    </row>
    <row r="62" spans="1:18">
      <c r="A62" s="17" t="s">
        <v>0</v>
      </c>
      <c r="B62" s="22" t="s">
        <v>52</v>
      </c>
      <c r="C62" s="13" t="s">
        <v>11</v>
      </c>
      <c r="D62" s="75">
        <v>2.028</v>
      </c>
      <c r="E62" s="115">
        <v>19.03</v>
      </c>
      <c r="F62" s="35">
        <f t="shared" si="0"/>
        <v>21.058</v>
      </c>
      <c r="G62" s="409">
        <v>501.16500000000002</v>
      </c>
      <c r="H62" s="227"/>
      <c r="I62" s="169"/>
      <c r="J62" s="35">
        <f t="shared" si="1"/>
        <v>0</v>
      </c>
      <c r="K62" s="167"/>
      <c r="L62" s="53"/>
      <c r="M62" s="15"/>
      <c r="N62" s="53"/>
      <c r="O62" s="53"/>
      <c r="P62" s="53"/>
      <c r="Q62" s="16">
        <f t="shared" si="2"/>
        <v>522.22300000000007</v>
      </c>
      <c r="R62" s="11"/>
    </row>
    <row r="63" spans="1:18">
      <c r="A63" s="17" t="s">
        <v>53</v>
      </c>
      <c r="B63" s="18" t="s">
        <v>54</v>
      </c>
      <c r="C63" s="18" t="s">
        <v>13</v>
      </c>
      <c r="D63" s="76">
        <v>170.35202274371804</v>
      </c>
      <c r="E63" s="159">
        <v>1427.58</v>
      </c>
      <c r="F63" s="37">
        <f t="shared" si="0"/>
        <v>1597.9320227437179</v>
      </c>
      <c r="G63" s="410">
        <v>64255.514000000003</v>
      </c>
      <c r="H63" s="228"/>
      <c r="I63" s="170"/>
      <c r="J63" s="37">
        <f t="shared" si="1"/>
        <v>0</v>
      </c>
      <c r="K63" s="164"/>
      <c r="L63" s="123"/>
      <c r="M63" s="20"/>
      <c r="N63" s="123"/>
      <c r="O63" s="123"/>
      <c r="P63" s="123"/>
      <c r="Q63" s="21">
        <f t="shared" si="2"/>
        <v>65853.446022743723</v>
      </c>
      <c r="R63" s="11"/>
    </row>
    <row r="64" spans="1:18">
      <c r="A64" s="17" t="s">
        <v>0</v>
      </c>
      <c r="B64" s="396" t="s">
        <v>55</v>
      </c>
      <c r="C64" s="13" t="s">
        <v>11</v>
      </c>
      <c r="D64" s="75"/>
      <c r="E64" s="115"/>
      <c r="F64" s="35">
        <f t="shared" si="0"/>
        <v>0</v>
      </c>
      <c r="G64" s="409">
        <v>128.11199999999999</v>
      </c>
      <c r="H64" s="227"/>
      <c r="I64" s="169"/>
      <c r="J64" s="35">
        <f t="shared" si="1"/>
        <v>0</v>
      </c>
      <c r="K64" s="167"/>
      <c r="L64" s="53"/>
      <c r="M64" s="15"/>
      <c r="N64" s="53"/>
      <c r="O64" s="53"/>
      <c r="P64" s="53"/>
      <c r="Q64" s="16">
        <f t="shared" si="2"/>
        <v>128.11199999999999</v>
      </c>
      <c r="R64" s="11"/>
    </row>
    <row r="65" spans="1:18">
      <c r="A65" s="17" t="s">
        <v>18</v>
      </c>
      <c r="B65" s="397"/>
      <c r="C65" s="18" t="s">
        <v>13</v>
      </c>
      <c r="D65" s="76"/>
      <c r="E65" s="159"/>
      <c r="F65" s="37">
        <f t="shared" si="0"/>
        <v>0</v>
      </c>
      <c r="G65" s="410">
        <v>21797.492999999999</v>
      </c>
      <c r="H65" s="228"/>
      <c r="I65" s="170"/>
      <c r="J65" s="37">
        <f t="shared" si="1"/>
        <v>0</v>
      </c>
      <c r="K65" s="164"/>
      <c r="L65" s="123"/>
      <c r="M65" s="20"/>
      <c r="N65" s="123"/>
      <c r="O65" s="123"/>
      <c r="P65" s="123"/>
      <c r="Q65" s="21">
        <f t="shared" si="2"/>
        <v>21797.492999999999</v>
      </c>
      <c r="R65" s="11"/>
    </row>
    <row r="66" spans="1:18">
      <c r="A66" s="25"/>
      <c r="B66" s="22" t="s">
        <v>15</v>
      </c>
      <c r="C66" s="13" t="s">
        <v>11</v>
      </c>
      <c r="D66" s="75">
        <v>3.843</v>
      </c>
      <c r="E66" s="115">
        <v>0.38300000000000001</v>
      </c>
      <c r="F66" s="35">
        <f t="shared" si="0"/>
        <v>4.226</v>
      </c>
      <c r="G66" s="409">
        <v>66.688100000000006</v>
      </c>
      <c r="H66" s="227"/>
      <c r="I66" s="169"/>
      <c r="J66" s="35">
        <f t="shared" si="1"/>
        <v>0</v>
      </c>
      <c r="K66" s="167">
        <v>5.0000000000000001E-3</v>
      </c>
      <c r="L66" s="53">
        <v>1E-3</v>
      </c>
      <c r="M66" s="15"/>
      <c r="N66" s="53"/>
      <c r="O66" s="53"/>
      <c r="P66" s="53"/>
      <c r="Q66" s="16">
        <f t="shared" si="2"/>
        <v>70.920100000000005</v>
      </c>
      <c r="R66" s="11"/>
    </row>
    <row r="67" spans="1:18" ht="19.5" thickBot="1">
      <c r="A67" s="26" t="s">
        <v>0</v>
      </c>
      <c r="B67" s="27" t="s">
        <v>54</v>
      </c>
      <c r="C67" s="27" t="s">
        <v>13</v>
      </c>
      <c r="D67" s="79">
        <v>327.27979369516265</v>
      </c>
      <c r="E67" s="331">
        <v>6.1909999999999998</v>
      </c>
      <c r="F67" s="389">
        <f t="shared" si="0"/>
        <v>333.47079369516263</v>
      </c>
      <c r="G67" s="412">
        <v>8755.6010000000006</v>
      </c>
      <c r="H67" s="434"/>
      <c r="I67" s="171"/>
      <c r="J67" s="389">
        <f t="shared" si="1"/>
        <v>0</v>
      </c>
      <c r="K67" s="183">
        <v>4.7E-2</v>
      </c>
      <c r="L67" s="57">
        <v>0.105</v>
      </c>
      <c r="M67" s="28"/>
      <c r="N67" s="57"/>
      <c r="O67" s="57"/>
      <c r="P67" s="57"/>
      <c r="Q67" s="29">
        <f t="shared" si="2"/>
        <v>9089.2237936951624</v>
      </c>
      <c r="R67" s="11"/>
    </row>
    <row r="68" spans="1:18">
      <c r="D68" s="80"/>
      <c r="E68" s="80"/>
      <c r="F68" s="30"/>
      <c r="G68" s="165"/>
      <c r="H68" s="178"/>
      <c r="I68" s="165"/>
      <c r="J68" s="30"/>
      <c r="K68" s="358"/>
      <c r="Q68" s="1"/>
    </row>
    <row r="69" spans="1:18">
      <c r="D69" s="80"/>
      <c r="E69" s="80"/>
      <c r="F69" s="30"/>
      <c r="G69" s="165"/>
      <c r="H69" s="178"/>
      <c r="I69" s="165"/>
      <c r="J69" s="30"/>
      <c r="K69" s="165"/>
      <c r="Q69" s="1"/>
    </row>
    <row r="70" spans="1:18">
      <c r="D70" s="80"/>
      <c r="E70" s="80"/>
      <c r="F70" s="30"/>
      <c r="G70" s="165"/>
      <c r="H70" s="178"/>
      <c r="I70" s="165"/>
      <c r="J70" s="30"/>
      <c r="K70" s="165"/>
      <c r="Q70" s="1"/>
    </row>
    <row r="71" spans="1:18" ht="19.5" thickBot="1">
      <c r="A71" s="3"/>
      <c r="B71" s="4" t="s">
        <v>109</v>
      </c>
      <c r="C71" s="3"/>
      <c r="D71" s="81"/>
      <c r="E71" s="81"/>
      <c r="F71" s="31"/>
      <c r="G71" s="166"/>
      <c r="H71" s="178"/>
      <c r="I71" s="166"/>
      <c r="J71" s="31"/>
      <c r="K71" s="191"/>
      <c r="L71" s="55"/>
      <c r="M71" s="3"/>
      <c r="N71" s="55"/>
      <c r="O71" s="55"/>
      <c r="P71" s="55"/>
      <c r="Q71" s="3"/>
    </row>
    <row r="72" spans="1:18">
      <c r="A72" s="24"/>
      <c r="B72" s="32"/>
      <c r="C72" s="33"/>
      <c r="D72" s="63" t="s">
        <v>1</v>
      </c>
      <c r="E72" s="7" t="s">
        <v>98</v>
      </c>
      <c r="F72" s="8" t="s">
        <v>2</v>
      </c>
      <c r="G72" s="8" t="s">
        <v>99</v>
      </c>
      <c r="H72" s="63" t="s">
        <v>3</v>
      </c>
      <c r="I72" s="64" t="s">
        <v>4</v>
      </c>
      <c r="J72" s="63" t="s">
        <v>100</v>
      </c>
      <c r="K72" s="64" t="s">
        <v>5</v>
      </c>
      <c r="L72" s="63" t="s">
        <v>101</v>
      </c>
      <c r="M72" s="63" t="s">
        <v>6</v>
      </c>
      <c r="N72" s="63" t="s">
        <v>7</v>
      </c>
      <c r="O72" s="63" t="s">
        <v>8</v>
      </c>
      <c r="P72" s="7" t="s">
        <v>117</v>
      </c>
      <c r="Q72" s="10" t="s">
        <v>93</v>
      </c>
      <c r="R72" s="11"/>
    </row>
    <row r="73" spans="1:18">
      <c r="A73" s="17" t="s">
        <v>51</v>
      </c>
      <c r="B73" s="399" t="s">
        <v>19</v>
      </c>
      <c r="C73" s="34" t="s">
        <v>11</v>
      </c>
      <c r="D73" s="15">
        <f>D60+D62+D64+D66</f>
        <v>5.8710000000000004</v>
      </c>
      <c r="E73" s="15">
        <f>+E60+E62+E64+E66</f>
        <v>19.413</v>
      </c>
      <c r="F73" s="390">
        <f t="shared" ref="F73:F130" si="23">SUM(D73:E73)</f>
        <v>25.283999999999999</v>
      </c>
      <c r="G73" s="66">
        <f>+G60+G62+G64+G66</f>
        <v>695.96510000000001</v>
      </c>
      <c r="H73" s="72">
        <f>+H60+H62+H64+H66</f>
        <v>2.0840000000000001</v>
      </c>
      <c r="I73" s="66"/>
      <c r="J73" s="390">
        <f t="shared" ref="J73:J130" si="24">SUM(H73:I73)</f>
        <v>2.0840000000000001</v>
      </c>
      <c r="K73" s="66">
        <f>+K60+K62+K64+K66</f>
        <v>5.0000000000000001E-3</v>
      </c>
      <c r="L73" s="53">
        <f>+L60+L62+L64+L66</f>
        <v>1E-3</v>
      </c>
      <c r="M73" s="15"/>
      <c r="N73" s="53"/>
      <c r="O73" s="53"/>
      <c r="P73" s="53"/>
      <c r="Q73" s="16">
        <f t="shared" ref="Q73:Q137" si="25">SUM(F73:G73,J73:P73)</f>
        <v>723.33909999999992</v>
      </c>
      <c r="R73" s="25"/>
    </row>
    <row r="74" spans="1:18">
      <c r="A74" s="5" t="s">
        <v>53</v>
      </c>
      <c r="B74" s="400"/>
      <c r="C74" s="36" t="s">
        <v>13</v>
      </c>
      <c r="D74" s="20">
        <f>D61+D63+D65+D67</f>
        <v>497.63181643888072</v>
      </c>
      <c r="E74" s="20">
        <f>+E61+E63+E65+E67</f>
        <v>1433.771</v>
      </c>
      <c r="F74" s="391">
        <f t="shared" si="23"/>
        <v>1931.4028164388806</v>
      </c>
      <c r="G74" s="32">
        <f>+G61+G63+G65+G67</f>
        <v>94808.607999999993</v>
      </c>
      <c r="H74" s="199">
        <f>+H61+H63+H65+H67</f>
        <v>56.671999999999997</v>
      </c>
      <c r="I74" s="32"/>
      <c r="J74" s="391">
        <f t="shared" si="24"/>
        <v>56.671999999999997</v>
      </c>
      <c r="K74" s="32">
        <f>+K61+K63+K65+K67</f>
        <v>4.7E-2</v>
      </c>
      <c r="L74" s="123">
        <f>+L61+L63+L65+L67</f>
        <v>0.105</v>
      </c>
      <c r="M74" s="20"/>
      <c r="N74" s="123"/>
      <c r="O74" s="123"/>
      <c r="P74" s="123"/>
      <c r="Q74" s="21">
        <f t="shared" si="25"/>
        <v>96796.834816438888</v>
      </c>
      <c r="R74" s="25"/>
    </row>
    <row r="75" spans="1:18">
      <c r="A75" s="17" t="s">
        <v>0</v>
      </c>
      <c r="B75" s="396" t="s">
        <v>57</v>
      </c>
      <c r="C75" s="34" t="s">
        <v>11</v>
      </c>
      <c r="D75" s="75">
        <v>9.6071000000000009</v>
      </c>
      <c r="E75" s="75">
        <v>11.0503</v>
      </c>
      <c r="F75" s="390">
        <f t="shared" si="23"/>
        <v>20.657400000000003</v>
      </c>
      <c r="G75" s="167">
        <v>5.3900000000000003E-2</v>
      </c>
      <c r="H75" s="227">
        <v>55.4178</v>
      </c>
      <c r="I75" s="169"/>
      <c r="J75" s="390">
        <f t="shared" si="24"/>
        <v>55.4178</v>
      </c>
      <c r="K75" s="167">
        <v>0.69689999999999996</v>
      </c>
      <c r="L75" s="53">
        <v>1.03E-2</v>
      </c>
      <c r="M75" s="15"/>
      <c r="N75" s="53">
        <v>10.2087</v>
      </c>
      <c r="O75" s="53">
        <v>19.058299999999999</v>
      </c>
      <c r="P75" s="53">
        <v>13.0924</v>
      </c>
      <c r="Q75" s="16">
        <f t="shared" si="25"/>
        <v>119.19569999999999</v>
      </c>
      <c r="R75" s="25"/>
    </row>
    <row r="76" spans="1:18">
      <c r="A76" s="17" t="s">
        <v>31</v>
      </c>
      <c r="B76" s="397"/>
      <c r="C76" s="36" t="s">
        <v>13</v>
      </c>
      <c r="D76" s="76">
        <v>12901.284522451971</v>
      </c>
      <c r="E76" s="76">
        <v>17681.595000000001</v>
      </c>
      <c r="F76" s="391">
        <f t="shared" si="23"/>
        <v>30582.879522451971</v>
      </c>
      <c r="G76" s="164">
        <v>77.397000000000006</v>
      </c>
      <c r="H76" s="228">
        <v>33122.834000000003</v>
      </c>
      <c r="I76" s="170"/>
      <c r="J76" s="391">
        <f t="shared" si="24"/>
        <v>33122.834000000003</v>
      </c>
      <c r="K76" s="164">
        <v>672.97</v>
      </c>
      <c r="L76" s="123">
        <v>11.276999999999999</v>
      </c>
      <c r="M76" s="20"/>
      <c r="N76" s="123">
        <v>14281.87</v>
      </c>
      <c r="O76" s="123">
        <v>15177.262000000001</v>
      </c>
      <c r="P76" s="123">
        <v>13343.545</v>
      </c>
      <c r="Q76" s="21">
        <f t="shared" si="25"/>
        <v>107270.03452245197</v>
      </c>
      <c r="R76" s="25"/>
    </row>
    <row r="77" spans="1:18">
      <c r="A77" s="17" t="s">
        <v>0</v>
      </c>
      <c r="B77" s="396" t="s">
        <v>58</v>
      </c>
      <c r="C77" s="34" t="s">
        <v>11</v>
      </c>
      <c r="D77" s="75"/>
      <c r="E77" s="75"/>
      <c r="F77" s="390">
        <f t="shared" si="23"/>
        <v>0</v>
      </c>
      <c r="G77" s="167"/>
      <c r="H77" s="227"/>
      <c r="I77" s="169"/>
      <c r="J77" s="390">
        <f t="shared" si="24"/>
        <v>0</v>
      </c>
      <c r="K77" s="167"/>
      <c r="L77" s="53"/>
      <c r="M77" s="15"/>
      <c r="N77" s="53"/>
      <c r="O77" s="53"/>
      <c r="P77" s="53"/>
      <c r="Q77" s="16">
        <f t="shared" si="25"/>
        <v>0</v>
      </c>
      <c r="R77" s="25"/>
    </row>
    <row r="78" spans="1:18">
      <c r="A78" s="17" t="s">
        <v>0</v>
      </c>
      <c r="B78" s="397"/>
      <c r="C78" s="36" t="s">
        <v>13</v>
      </c>
      <c r="D78" s="76"/>
      <c r="E78" s="76"/>
      <c r="F78" s="391">
        <f t="shared" si="23"/>
        <v>0</v>
      </c>
      <c r="G78" s="164"/>
      <c r="H78" s="228"/>
      <c r="I78" s="170"/>
      <c r="J78" s="391">
        <f t="shared" si="24"/>
        <v>0</v>
      </c>
      <c r="K78" s="164"/>
      <c r="L78" s="123"/>
      <c r="M78" s="20"/>
      <c r="N78" s="123"/>
      <c r="O78" s="123"/>
      <c r="P78" s="123"/>
      <c r="Q78" s="21">
        <f t="shared" si="25"/>
        <v>0</v>
      </c>
      <c r="R78" s="25"/>
    </row>
    <row r="79" spans="1:18">
      <c r="A79" s="17" t="s">
        <v>59</v>
      </c>
      <c r="B79" s="22" t="s">
        <v>60</v>
      </c>
      <c r="C79" s="34" t="s">
        <v>11</v>
      </c>
      <c r="D79" s="75"/>
      <c r="E79" s="75"/>
      <c r="F79" s="390">
        <f t="shared" si="23"/>
        <v>0</v>
      </c>
      <c r="G79" s="167"/>
      <c r="H79" s="227"/>
      <c r="I79" s="169"/>
      <c r="J79" s="390">
        <f t="shared" si="24"/>
        <v>0</v>
      </c>
      <c r="K79" s="167"/>
      <c r="L79" s="53"/>
      <c r="M79" s="15"/>
      <c r="N79" s="53"/>
      <c r="O79" s="53"/>
      <c r="P79" s="53"/>
      <c r="Q79" s="16">
        <f t="shared" si="25"/>
        <v>0</v>
      </c>
      <c r="R79" s="25"/>
    </row>
    <row r="80" spans="1:18">
      <c r="A80" s="17"/>
      <c r="B80" s="18" t="s">
        <v>61</v>
      </c>
      <c r="C80" s="36" t="s">
        <v>13</v>
      </c>
      <c r="D80" s="76"/>
      <c r="E80" s="76"/>
      <c r="F80" s="391">
        <f t="shared" si="23"/>
        <v>0</v>
      </c>
      <c r="G80" s="164"/>
      <c r="H80" s="228"/>
      <c r="I80" s="170"/>
      <c r="J80" s="391">
        <f t="shared" si="24"/>
        <v>0</v>
      </c>
      <c r="K80" s="164"/>
      <c r="L80" s="123"/>
      <c r="M80" s="20"/>
      <c r="N80" s="123"/>
      <c r="O80" s="123"/>
      <c r="P80" s="123"/>
      <c r="Q80" s="21">
        <f t="shared" si="25"/>
        <v>0</v>
      </c>
      <c r="R80" s="25"/>
    </row>
    <row r="81" spans="1:18">
      <c r="A81" s="17"/>
      <c r="B81" s="396" t="s">
        <v>62</v>
      </c>
      <c r="C81" s="34" t="s">
        <v>11</v>
      </c>
      <c r="D81" s="75"/>
      <c r="E81" s="75"/>
      <c r="F81" s="390">
        <f t="shared" si="23"/>
        <v>0</v>
      </c>
      <c r="G81" s="167"/>
      <c r="H81" s="227"/>
      <c r="I81" s="169"/>
      <c r="J81" s="390">
        <f t="shared" si="24"/>
        <v>0</v>
      </c>
      <c r="K81" s="167"/>
      <c r="L81" s="53"/>
      <c r="M81" s="15"/>
      <c r="N81" s="53"/>
      <c r="O81" s="53"/>
      <c r="P81" s="53"/>
      <c r="Q81" s="16">
        <f t="shared" si="25"/>
        <v>0</v>
      </c>
      <c r="R81" s="25"/>
    </row>
    <row r="82" spans="1:18">
      <c r="A82" s="17" t="s">
        <v>12</v>
      </c>
      <c r="B82" s="397"/>
      <c r="C82" s="36" t="s">
        <v>13</v>
      </c>
      <c r="D82" s="76"/>
      <c r="E82" s="76"/>
      <c r="F82" s="391">
        <f t="shared" si="23"/>
        <v>0</v>
      </c>
      <c r="G82" s="164"/>
      <c r="H82" s="228"/>
      <c r="I82" s="170"/>
      <c r="J82" s="391">
        <f t="shared" si="24"/>
        <v>0</v>
      </c>
      <c r="K82" s="164"/>
      <c r="L82" s="123"/>
      <c r="M82" s="20"/>
      <c r="N82" s="123"/>
      <c r="O82" s="123"/>
      <c r="P82" s="123"/>
      <c r="Q82" s="21">
        <f t="shared" si="25"/>
        <v>0</v>
      </c>
      <c r="R82" s="25"/>
    </row>
    <row r="83" spans="1:18">
      <c r="A83" s="17"/>
      <c r="B83" s="22" t="s">
        <v>15</v>
      </c>
      <c r="C83" s="34" t="s">
        <v>11</v>
      </c>
      <c r="D83" s="75">
        <v>2.7261000000000002</v>
      </c>
      <c r="E83" s="75">
        <v>4.2771999999999997</v>
      </c>
      <c r="F83" s="390">
        <f t="shared" si="23"/>
        <v>7.0032999999999994</v>
      </c>
      <c r="G83" s="167">
        <v>0.57150000000000001</v>
      </c>
      <c r="H83" s="227">
        <v>24.7087</v>
      </c>
      <c r="I83" s="169"/>
      <c r="J83" s="390">
        <f t="shared" si="24"/>
        <v>24.7087</v>
      </c>
      <c r="K83" s="167">
        <v>0.15590000000000001</v>
      </c>
      <c r="L83" s="53">
        <v>1.4305000000000001</v>
      </c>
      <c r="M83" s="15"/>
      <c r="N83" s="53">
        <v>10.687799999999999</v>
      </c>
      <c r="O83" s="53">
        <v>2.3287</v>
      </c>
      <c r="P83" s="53">
        <v>2.4436</v>
      </c>
      <c r="Q83" s="16">
        <f t="shared" si="25"/>
        <v>49.330000000000013</v>
      </c>
      <c r="R83" s="25"/>
    </row>
    <row r="84" spans="1:18">
      <c r="A84" s="17"/>
      <c r="B84" s="18" t="s">
        <v>63</v>
      </c>
      <c r="C84" s="36" t="s">
        <v>13</v>
      </c>
      <c r="D84" s="76">
        <v>3396.4827034647938</v>
      </c>
      <c r="E84" s="76">
        <v>5237.1570000000002</v>
      </c>
      <c r="F84" s="391">
        <f t="shared" si="23"/>
        <v>8633.6397034647944</v>
      </c>
      <c r="G84" s="164">
        <v>1306.374</v>
      </c>
      <c r="H84" s="228">
        <v>11840.839</v>
      </c>
      <c r="I84" s="170"/>
      <c r="J84" s="391">
        <f t="shared" si="24"/>
        <v>11840.839</v>
      </c>
      <c r="K84" s="164">
        <v>137.65899999999999</v>
      </c>
      <c r="L84" s="123">
        <v>1097.4670000000001</v>
      </c>
      <c r="M84" s="20"/>
      <c r="N84" s="123">
        <v>9530.6880000000001</v>
      </c>
      <c r="O84" s="123">
        <v>4192.1850000000004</v>
      </c>
      <c r="P84" s="123">
        <v>3026.1</v>
      </c>
      <c r="Q84" s="21">
        <f t="shared" si="25"/>
        <v>39764.951703464787</v>
      </c>
      <c r="R84" s="25"/>
    </row>
    <row r="85" spans="1:18">
      <c r="A85" s="17" t="s">
        <v>18</v>
      </c>
      <c r="B85" s="399" t="s">
        <v>19</v>
      </c>
      <c r="C85" s="34" t="s">
        <v>11</v>
      </c>
      <c r="D85" s="15">
        <f t="shared" ref="D85:D86" si="26">D75+D77+D79+D81+D83</f>
        <v>12.333200000000001</v>
      </c>
      <c r="E85" s="15">
        <f t="shared" ref="E85:E86" si="27">+E75+E77+E79+E81+E83</f>
        <v>15.327500000000001</v>
      </c>
      <c r="F85" s="390">
        <f t="shared" si="23"/>
        <v>27.660700000000002</v>
      </c>
      <c r="G85" s="66">
        <f t="shared" ref="G85:H86" si="28">+G75+G77+G79+G81+G83</f>
        <v>0.62539999999999996</v>
      </c>
      <c r="H85" s="72">
        <f t="shared" si="28"/>
        <v>80.126499999999993</v>
      </c>
      <c r="I85" s="66"/>
      <c r="J85" s="390">
        <f t="shared" si="24"/>
        <v>80.126499999999993</v>
      </c>
      <c r="K85" s="66">
        <f t="shared" ref="K85:L86" si="29">+K75+K77+K79+K81+K83</f>
        <v>0.8528</v>
      </c>
      <c r="L85" s="53">
        <f t="shared" si="29"/>
        <v>1.4408000000000001</v>
      </c>
      <c r="M85" s="53"/>
      <c r="N85" s="53">
        <f t="shared" ref="N85:P86" si="30">+N75+N77+N79+N81+N83</f>
        <v>20.8965</v>
      </c>
      <c r="O85" s="53">
        <f t="shared" si="30"/>
        <v>21.387</v>
      </c>
      <c r="P85" s="53">
        <f t="shared" si="30"/>
        <v>15.536</v>
      </c>
      <c r="Q85" s="16">
        <f t="shared" si="25"/>
        <v>168.5257</v>
      </c>
      <c r="R85" s="25"/>
    </row>
    <row r="86" spans="1:18">
      <c r="A86" s="24"/>
      <c r="B86" s="400"/>
      <c r="C86" s="36" t="s">
        <v>13</v>
      </c>
      <c r="D86" s="20">
        <f t="shared" si="26"/>
        <v>16297.767225916765</v>
      </c>
      <c r="E86" s="20">
        <f t="shared" si="27"/>
        <v>22918.752</v>
      </c>
      <c r="F86" s="391">
        <f t="shared" si="23"/>
        <v>39216.519225916767</v>
      </c>
      <c r="G86" s="32">
        <f t="shared" si="28"/>
        <v>1383.771</v>
      </c>
      <c r="H86" s="199">
        <f t="shared" si="28"/>
        <v>44963.673000000003</v>
      </c>
      <c r="I86" s="32"/>
      <c r="J86" s="391">
        <f t="shared" si="24"/>
        <v>44963.673000000003</v>
      </c>
      <c r="K86" s="32">
        <f t="shared" si="29"/>
        <v>810.62900000000002</v>
      </c>
      <c r="L86" s="123">
        <f t="shared" si="29"/>
        <v>1108.7440000000001</v>
      </c>
      <c r="M86" s="123"/>
      <c r="N86" s="123">
        <f t="shared" si="30"/>
        <v>23812.558000000001</v>
      </c>
      <c r="O86" s="123">
        <f t="shared" si="30"/>
        <v>19369.447</v>
      </c>
      <c r="P86" s="123">
        <f t="shared" si="30"/>
        <v>16369.645</v>
      </c>
      <c r="Q86" s="21">
        <f t="shared" si="25"/>
        <v>147034.98622591677</v>
      </c>
      <c r="R86" s="25"/>
    </row>
    <row r="87" spans="1:18">
      <c r="A87" s="401" t="s">
        <v>64</v>
      </c>
      <c r="B87" s="402"/>
      <c r="C87" s="34" t="s">
        <v>11</v>
      </c>
      <c r="D87" s="75">
        <v>9.5899999999999999E-2</v>
      </c>
      <c r="E87" s="75">
        <v>3.3298000000000001</v>
      </c>
      <c r="F87" s="390">
        <f t="shared" si="23"/>
        <v>3.4257</v>
      </c>
      <c r="G87" s="167">
        <v>10.525499999999999</v>
      </c>
      <c r="H87" s="227">
        <v>18.023499999999999</v>
      </c>
      <c r="I87" s="169"/>
      <c r="J87" s="390">
        <f t="shared" si="24"/>
        <v>18.023499999999999</v>
      </c>
      <c r="K87" s="167">
        <v>5.9276</v>
      </c>
      <c r="L87" s="53">
        <v>8.6036000000000001</v>
      </c>
      <c r="M87" s="15"/>
      <c r="N87" s="53">
        <v>0.1484</v>
      </c>
      <c r="O87" s="53">
        <v>6.6400000000000001E-2</v>
      </c>
      <c r="P87" s="53">
        <v>1.6</v>
      </c>
      <c r="Q87" s="16">
        <f t="shared" si="25"/>
        <v>48.320700000000002</v>
      </c>
      <c r="R87" s="25"/>
    </row>
    <row r="88" spans="1:18">
      <c r="A88" s="403"/>
      <c r="B88" s="404"/>
      <c r="C88" s="36" t="s">
        <v>13</v>
      </c>
      <c r="D88" s="76">
        <v>119.57401596434053</v>
      </c>
      <c r="E88" s="76">
        <v>3606.1860000000001</v>
      </c>
      <c r="F88" s="391">
        <f t="shared" si="23"/>
        <v>3725.7600159643407</v>
      </c>
      <c r="G88" s="164">
        <v>11629.321</v>
      </c>
      <c r="H88" s="228">
        <v>15582.891</v>
      </c>
      <c r="I88" s="170"/>
      <c r="J88" s="391">
        <f t="shared" si="24"/>
        <v>15582.891</v>
      </c>
      <c r="K88" s="164">
        <v>5146.326</v>
      </c>
      <c r="L88" s="123">
        <v>8616.7090000000007</v>
      </c>
      <c r="M88" s="20"/>
      <c r="N88" s="123">
        <v>147.12700000000001</v>
      </c>
      <c r="O88" s="123">
        <v>57.225000000000001</v>
      </c>
      <c r="P88" s="123">
        <v>1510.2850000000001</v>
      </c>
      <c r="Q88" s="21">
        <f t="shared" si="25"/>
        <v>46415.644015964346</v>
      </c>
      <c r="R88" s="25"/>
    </row>
    <row r="89" spans="1:18">
      <c r="A89" s="401" t="s">
        <v>65</v>
      </c>
      <c r="B89" s="402"/>
      <c r="C89" s="34" t="s">
        <v>11</v>
      </c>
      <c r="D89" s="75"/>
      <c r="E89" s="75"/>
      <c r="F89" s="390">
        <f t="shared" si="23"/>
        <v>0</v>
      </c>
      <c r="G89" s="167">
        <v>0</v>
      </c>
      <c r="H89" s="227"/>
      <c r="I89" s="169"/>
      <c r="J89" s="390">
        <f t="shared" si="24"/>
        <v>0</v>
      </c>
      <c r="K89" s="167">
        <v>1.665</v>
      </c>
      <c r="L89" s="53">
        <v>0.1</v>
      </c>
      <c r="M89" s="15"/>
      <c r="N89" s="53"/>
      <c r="O89" s="53"/>
      <c r="P89" s="53"/>
      <c r="Q89" s="16">
        <f t="shared" si="25"/>
        <v>1.7650000000000001</v>
      </c>
      <c r="R89" s="25"/>
    </row>
    <row r="90" spans="1:18">
      <c r="A90" s="403"/>
      <c r="B90" s="404"/>
      <c r="C90" s="36" t="s">
        <v>13</v>
      </c>
      <c r="D90" s="76"/>
      <c r="E90" s="76"/>
      <c r="F90" s="391">
        <f t="shared" si="23"/>
        <v>0</v>
      </c>
      <c r="G90" s="164">
        <v>6.93</v>
      </c>
      <c r="H90" s="228"/>
      <c r="I90" s="170"/>
      <c r="J90" s="391">
        <f t="shared" si="24"/>
        <v>0</v>
      </c>
      <c r="K90" s="164">
        <v>96.153999999999996</v>
      </c>
      <c r="L90" s="123">
        <v>31.5</v>
      </c>
      <c r="M90" s="20"/>
      <c r="N90" s="123"/>
      <c r="O90" s="123"/>
      <c r="P90" s="123"/>
      <c r="Q90" s="21">
        <f t="shared" si="25"/>
        <v>134.584</v>
      </c>
      <c r="R90" s="25"/>
    </row>
    <row r="91" spans="1:18">
      <c r="A91" s="401" t="s">
        <v>66</v>
      </c>
      <c r="B91" s="402"/>
      <c r="C91" s="34" t="s">
        <v>11</v>
      </c>
      <c r="D91" s="75"/>
      <c r="E91" s="75"/>
      <c r="F91" s="390">
        <f t="shared" si="23"/>
        <v>0</v>
      </c>
      <c r="G91" s="167"/>
      <c r="H91" s="227">
        <v>5.7999999999999996E-3</v>
      </c>
      <c r="I91" s="169"/>
      <c r="J91" s="390">
        <f t="shared" si="24"/>
        <v>5.7999999999999996E-3</v>
      </c>
      <c r="K91" s="167"/>
      <c r="L91" s="53"/>
      <c r="M91" s="15"/>
      <c r="N91" s="53"/>
      <c r="O91" s="53"/>
      <c r="P91" s="53"/>
      <c r="Q91" s="16">
        <f t="shared" si="25"/>
        <v>5.7999999999999996E-3</v>
      </c>
      <c r="R91" s="25"/>
    </row>
    <row r="92" spans="1:18">
      <c r="A92" s="403"/>
      <c r="B92" s="404"/>
      <c r="C92" s="36" t="s">
        <v>13</v>
      </c>
      <c r="D92" s="76"/>
      <c r="E92" s="76"/>
      <c r="F92" s="391">
        <f t="shared" si="23"/>
        <v>0</v>
      </c>
      <c r="G92" s="164"/>
      <c r="H92" s="228">
        <v>5.7119999999999997</v>
      </c>
      <c r="I92" s="170"/>
      <c r="J92" s="391">
        <f t="shared" si="24"/>
        <v>5.7119999999999997</v>
      </c>
      <c r="K92" s="164"/>
      <c r="L92" s="123"/>
      <c r="M92" s="20"/>
      <c r="N92" s="123"/>
      <c r="O92" s="123"/>
      <c r="P92" s="123"/>
      <c r="Q92" s="21">
        <f t="shared" si="25"/>
        <v>5.7119999999999997</v>
      </c>
      <c r="R92" s="25"/>
    </row>
    <row r="93" spans="1:18">
      <c r="A93" s="401" t="s">
        <v>67</v>
      </c>
      <c r="B93" s="402"/>
      <c r="C93" s="34" t="s">
        <v>11</v>
      </c>
      <c r="D93" s="75"/>
      <c r="E93" s="75">
        <v>0.41599999999999998</v>
      </c>
      <c r="F93" s="390">
        <f t="shared" si="23"/>
        <v>0.41599999999999998</v>
      </c>
      <c r="G93" s="167"/>
      <c r="H93" s="227">
        <v>0.17499999999999999</v>
      </c>
      <c r="I93" s="169"/>
      <c r="J93" s="390">
        <f t="shared" si="24"/>
        <v>0.17499999999999999</v>
      </c>
      <c r="K93" s="167"/>
      <c r="L93" s="53"/>
      <c r="M93" s="15"/>
      <c r="N93" s="53"/>
      <c r="O93" s="53"/>
      <c r="P93" s="53"/>
      <c r="Q93" s="16">
        <f t="shared" si="25"/>
        <v>0.59099999999999997</v>
      </c>
      <c r="R93" s="25"/>
    </row>
    <row r="94" spans="1:18">
      <c r="A94" s="403"/>
      <c r="B94" s="404"/>
      <c r="C94" s="36" t="s">
        <v>13</v>
      </c>
      <c r="D94" s="76"/>
      <c r="E94" s="76">
        <v>469.14</v>
      </c>
      <c r="F94" s="391">
        <f t="shared" si="23"/>
        <v>469.14</v>
      </c>
      <c r="G94" s="164"/>
      <c r="H94" s="228">
        <v>215.04</v>
      </c>
      <c r="I94" s="170"/>
      <c r="J94" s="391">
        <f t="shared" si="24"/>
        <v>215.04</v>
      </c>
      <c r="K94" s="164"/>
      <c r="L94" s="123"/>
      <c r="M94" s="20"/>
      <c r="N94" s="123"/>
      <c r="O94" s="123"/>
      <c r="P94" s="123"/>
      <c r="Q94" s="21">
        <f t="shared" si="25"/>
        <v>684.18</v>
      </c>
      <c r="R94" s="25"/>
    </row>
    <row r="95" spans="1:18">
      <c r="A95" s="401" t="s">
        <v>68</v>
      </c>
      <c r="B95" s="402"/>
      <c r="C95" s="34" t="s">
        <v>11</v>
      </c>
      <c r="D95" s="75"/>
      <c r="E95" s="75"/>
      <c r="F95" s="390">
        <f t="shared" si="23"/>
        <v>0</v>
      </c>
      <c r="G95" s="167"/>
      <c r="H95" s="227"/>
      <c r="I95" s="169"/>
      <c r="J95" s="390">
        <f t="shared" si="24"/>
        <v>0</v>
      </c>
      <c r="K95" s="167"/>
      <c r="L95" s="53"/>
      <c r="M95" s="15"/>
      <c r="N95" s="53"/>
      <c r="O95" s="53"/>
      <c r="P95" s="53"/>
      <c r="Q95" s="16">
        <f t="shared" si="25"/>
        <v>0</v>
      </c>
      <c r="R95" s="25"/>
    </row>
    <row r="96" spans="1:18">
      <c r="A96" s="403"/>
      <c r="B96" s="404"/>
      <c r="C96" s="36" t="s">
        <v>13</v>
      </c>
      <c r="D96" s="76"/>
      <c r="E96" s="76"/>
      <c r="F96" s="391">
        <f t="shared" si="23"/>
        <v>0</v>
      </c>
      <c r="G96" s="164"/>
      <c r="H96" s="228"/>
      <c r="I96" s="170"/>
      <c r="J96" s="391">
        <f t="shared" si="24"/>
        <v>0</v>
      </c>
      <c r="K96" s="164"/>
      <c r="L96" s="123"/>
      <c r="M96" s="20"/>
      <c r="N96" s="123"/>
      <c r="O96" s="123"/>
      <c r="P96" s="123"/>
      <c r="Q96" s="21">
        <f t="shared" si="25"/>
        <v>0</v>
      </c>
      <c r="R96" s="25"/>
    </row>
    <row r="97" spans="1:18">
      <c r="A97" s="401" t="s">
        <v>69</v>
      </c>
      <c r="B97" s="402"/>
      <c r="C97" s="34" t="s">
        <v>11</v>
      </c>
      <c r="D97" s="75"/>
      <c r="E97" s="75"/>
      <c r="F97" s="390">
        <f t="shared" si="23"/>
        <v>0</v>
      </c>
      <c r="G97" s="167"/>
      <c r="H97" s="227"/>
      <c r="I97" s="169"/>
      <c r="J97" s="390">
        <f t="shared" si="24"/>
        <v>0</v>
      </c>
      <c r="K97" s="167"/>
      <c r="L97" s="53"/>
      <c r="M97" s="15"/>
      <c r="N97" s="53"/>
      <c r="O97" s="53"/>
      <c r="P97" s="53"/>
      <c r="Q97" s="16">
        <f t="shared" si="25"/>
        <v>0</v>
      </c>
      <c r="R97" s="25"/>
    </row>
    <row r="98" spans="1:18">
      <c r="A98" s="403"/>
      <c r="B98" s="404"/>
      <c r="C98" s="36" t="s">
        <v>13</v>
      </c>
      <c r="D98" s="76"/>
      <c r="E98" s="76"/>
      <c r="F98" s="391">
        <f t="shared" si="23"/>
        <v>0</v>
      </c>
      <c r="G98" s="164"/>
      <c r="H98" s="228"/>
      <c r="I98" s="170"/>
      <c r="J98" s="391">
        <f t="shared" si="24"/>
        <v>0</v>
      </c>
      <c r="K98" s="164"/>
      <c r="L98" s="123"/>
      <c r="M98" s="20"/>
      <c r="N98" s="123"/>
      <c r="O98" s="123"/>
      <c r="P98" s="123"/>
      <c r="Q98" s="21">
        <f t="shared" si="25"/>
        <v>0</v>
      </c>
      <c r="R98" s="25"/>
    </row>
    <row r="99" spans="1:18">
      <c r="A99" s="401" t="s">
        <v>70</v>
      </c>
      <c r="B99" s="402"/>
      <c r="C99" s="34" t="s">
        <v>11</v>
      </c>
      <c r="D99" s="75">
        <v>2.7688000000000001</v>
      </c>
      <c r="E99" s="75">
        <v>449.7355</v>
      </c>
      <c r="F99" s="390">
        <f t="shared" si="23"/>
        <v>452.5043</v>
      </c>
      <c r="G99" s="167">
        <v>32.152999999999999</v>
      </c>
      <c r="H99" s="227">
        <v>237.4333</v>
      </c>
      <c r="I99" s="169"/>
      <c r="J99" s="390">
        <f t="shared" si="24"/>
        <v>237.4333</v>
      </c>
      <c r="K99" s="167">
        <v>33.600999999999999</v>
      </c>
      <c r="L99" s="53">
        <v>31.784300000000002</v>
      </c>
      <c r="M99" s="15"/>
      <c r="N99" s="53">
        <v>29.328600000000002</v>
      </c>
      <c r="O99" s="53">
        <v>2.2307999999999999</v>
      </c>
      <c r="P99" s="53">
        <v>3.4352999999999998</v>
      </c>
      <c r="Q99" s="16">
        <f t="shared" si="25"/>
        <v>822.4706000000001</v>
      </c>
      <c r="R99" s="25"/>
    </row>
    <row r="100" spans="1:18">
      <c r="A100" s="403"/>
      <c r="B100" s="404"/>
      <c r="C100" s="36" t="s">
        <v>13</v>
      </c>
      <c r="D100" s="76">
        <v>12500.42701893344</v>
      </c>
      <c r="E100" s="76">
        <v>205426.08900000001</v>
      </c>
      <c r="F100" s="391">
        <f t="shared" si="23"/>
        <v>217926.51601893344</v>
      </c>
      <c r="G100" s="164">
        <v>5869.8220000000001</v>
      </c>
      <c r="H100" s="228">
        <v>75854.038</v>
      </c>
      <c r="I100" s="170"/>
      <c r="J100" s="391">
        <f t="shared" si="24"/>
        <v>75854.038</v>
      </c>
      <c r="K100" s="164">
        <v>22472.315999999999</v>
      </c>
      <c r="L100" s="123">
        <v>2112.34</v>
      </c>
      <c r="M100" s="20"/>
      <c r="N100" s="123">
        <v>14124.319</v>
      </c>
      <c r="O100" s="123">
        <v>2450.7730000000001</v>
      </c>
      <c r="P100" s="123">
        <v>2311.89</v>
      </c>
      <c r="Q100" s="21">
        <f t="shared" si="25"/>
        <v>343122.01401893346</v>
      </c>
      <c r="R100" s="25"/>
    </row>
    <row r="101" spans="1:18">
      <c r="A101" s="405" t="s">
        <v>71</v>
      </c>
      <c r="B101" s="406"/>
      <c r="C101" s="34" t="s">
        <v>11</v>
      </c>
      <c r="D101" s="15">
        <f>D8+D10+D22+D28+D36+D38+D40+D42+D44+D46+D48+D50+D52+D58+D73+D85+D87+D89+D91+D93+D95+D97+D99</f>
        <v>333.36429999999996</v>
      </c>
      <c r="E101" s="53">
        <f>+E8+E10+E22+E28+E36+E38+E40+E42+E44+E46+E48+E50+E52+E58+E73+E85+E87+E89+E91+E93+E95+E97+E99</f>
        <v>755.73839999999996</v>
      </c>
      <c r="F101" s="390">
        <f t="shared" si="23"/>
        <v>1089.1026999999999</v>
      </c>
      <c r="G101" s="66">
        <f>+G8+G10+G22+G28+G36+G38+G40+G42+G44+G46+G48+G50+G52+G58+G73+G85+G87+G89+G91+G93+G95+G97+G99</f>
        <v>6272.8899000000001</v>
      </c>
      <c r="H101" s="72">
        <f>+H8+H10+H22+H28+H36+H38+H40+H42+H44+H46+H48+H50+H52+H58+H73+H85+H87+H89+H91+H93+H95+H97+H99</f>
        <v>4739.0608999999986</v>
      </c>
      <c r="I101" s="66"/>
      <c r="J101" s="390">
        <f t="shared" si="24"/>
        <v>4739.0608999999986</v>
      </c>
      <c r="K101" s="66">
        <f>+K8+K10+K22+K28+K36+K38+K40+K42+K44+K46+K48+K50+K52+K58+K73+K85+K87+K89+K91+K93+K95+K97+K99</f>
        <v>2592.8186000000001</v>
      </c>
      <c r="L101" s="53">
        <f>+L8+L10+L22+L28+L36+L38+L40+L42+L44+L46+L48+L50+L52+L58+L73+L85+L87+L89+L91+L93+L95+L97+L99</f>
        <v>124.7747</v>
      </c>
      <c r="M101" s="53"/>
      <c r="N101" s="53">
        <f t="shared" ref="N101:P102" si="31">+N8+N10+N22+N28+N36+N38+N40+N42+N44+N46+N48+N50+N52+N58+N73+N85+N87+N89+N91+N93+N95+N97+N99</f>
        <v>50.642200000000003</v>
      </c>
      <c r="O101" s="53">
        <f t="shared" si="31"/>
        <v>23.769000000000002</v>
      </c>
      <c r="P101" s="53">
        <f t="shared" si="31"/>
        <v>21.170700000000004</v>
      </c>
      <c r="Q101" s="16">
        <f t="shared" si="25"/>
        <v>14914.2287</v>
      </c>
      <c r="R101" s="25"/>
    </row>
    <row r="102" spans="1:18">
      <c r="A102" s="407"/>
      <c r="B102" s="408"/>
      <c r="C102" s="36" t="s">
        <v>13</v>
      </c>
      <c r="D102" s="20">
        <f>D9+D11+D23+D29+D37+D39+D41+D43+D45+D47+D49+D51+D53+D59+D74+D86+D88+D90+D92+D94+D96+D98+D100</f>
        <v>283897.65610320854</v>
      </c>
      <c r="E102" s="123">
        <f>+E9+E11+E23+E29+E37+E39+E41+E43+E45+E47+E49+E51+E53+E59+E74+E86+E88+E90+E92+E94+E96+E98+E100</f>
        <v>452850.28200000001</v>
      </c>
      <c r="F102" s="391">
        <f t="shared" si="23"/>
        <v>736747.93810320855</v>
      </c>
      <c r="G102" s="32">
        <f>+G9+G11+G23+G29+G37+G39+G41+G43+G45+G47+G49+G51+G53+G59+G74+G86+G88+G90+G92+G94+G96+G98+G100</f>
        <v>2240238.6120000007</v>
      </c>
      <c r="H102" s="199">
        <f>+H9+H11+H23+H29+H37+H39+H41+H43+H45+H47+H49+H51+H53+H59+H74+H86+H88+H90+H92+H94+H96+H98+H100</f>
        <v>864399.06799999997</v>
      </c>
      <c r="I102" s="32"/>
      <c r="J102" s="391">
        <f t="shared" si="24"/>
        <v>864399.06799999997</v>
      </c>
      <c r="K102" s="32">
        <f>+K9+K11+K23+K29+K37+K39+K41+K43+K45+K47+K49+K51+K53+K59+K74+K86+K88+K90+K92+K94+K96+K98+K100</f>
        <v>605222.11399999994</v>
      </c>
      <c r="L102" s="123">
        <f>+L9+L11+L23+L29+L37+L39+L41+L43+L45+L47+L49+L51+L53+L59+L74+L86+L88+L90+L92+L94+L96+L98+L100</f>
        <v>35761.342000000004</v>
      </c>
      <c r="M102" s="123"/>
      <c r="N102" s="123">
        <f t="shared" si="31"/>
        <v>38200.312000000005</v>
      </c>
      <c r="O102" s="123">
        <f t="shared" si="31"/>
        <v>21916.263999999999</v>
      </c>
      <c r="P102" s="123">
        <f t="shared" si="31"/>
        <v>20563.11</v>
      </c>
      <c r="Q102" s="21">
        <f t="shared" si="25"/>
        <v>4563048.7601032099</v>
      </c>
      <c r="R102" s="25"/>
    </row>
    <row r="103" spans="1:18">
      <c r="A103" s="12" t="s">
        <v>0</v>
      </c>
      <c r="B103" s="396" t="s">
        <v>72</v>
      </c>
      <c r="C103" s="34" t="s">
        <v>11</v>
      </c>
      <c r="D103" s="75"/>
      <c r="E103" s="75"/>
      <c r="F103" s="390">
        <f t="shared" si="23"/>
        <v>0</v>
      </c>
      <c r="G103" s="167"/>
      <c r="H103" s="227">
        <v>0.13969999999999999</v>
      </c>
      <c r="I103" s="169"/>
      <c r="J103" s="390">
        <f t="shared" si="24"/>
        <v>0.13969999999999999</v>
      </c>
      <c r="K103" s="167"/>
      <c r="L103" s="53"/>
      <c r="M103" s="15"/>
      <c r="N103" s="53"/>
      <c r="O103" s="53"/>
      <c r="P103" s="53"/>
      <c r="Q103" s="16">
        <f t="shared" si="25"/>
        <v>0.13969999999999999</v>
      </c>
      <c r="R103" s="25"/>
    </row>
    <row r="104" spans="1:18">
      <c r="A104" s="12" t="s">
        <v>0</v>
      </c>
      <c r="B104" s="397"/>
      <c r="C104" s="36" t="s">
        <v>13</v>
      </c>
      <c r="D104" s="76"/>
      <c r="E104" s="76"/>
      <c r="F104" s="391">
        <f t="shared" si="23"/>
        <v>0</v>
      </c>
      <c r="G104" s="164"/>
      <c r="H104" s="228">
        <v>377.32100000000003</v>
      </c>
      <c r="I104" s="170"/>
      <c r="J104" s="391">
        <f t="shared" si="24"/>
        <v>377.32100000000003</v>
      </c>
      <c r="K104" s="164"/>
      <c r="L104" s="123"/>
      <c r="M104" s="20"/>
      <c r="N104" s="123"/>
      <c r="O104" s="123"/>
      <c r="P104" s="123"/>
      <c r="Q104" s="21">
        <f t="shared" si="25"/>
        <v>377.32100000000003</v>
      </c>
      <c r="R104" s="25"/>
    </row>
    <row r="105" spans="1:18">
      <c r="A105" s="17" t="s">
        <v>73</v>
      </c>
      <c r="B105" s="396" t="s">
        <v>74</v>
      </c>
      <c r="C105" s="34" t="s">
        <v>11</v>
      </c>
      <c r="D105" s="75">
        <v>0.3483</v>
      </c>
      <c r="E105" s="75">
        <v>8.9999999999999993E-3</v>
      </c>
      <c r="F105" s="390">
        <f t="shared" si="23"/>
        <v>0.35730000000000001</v>
      </c>
      <c r="G105" s="167">
        <v>6.9195000000000002</v>
      </c>
      <c r="H105" s="227">
        <v>16.1462</v>
      </c>
      <c r="I105" s="169"/>
      <c r="J105" s="390">
        <f t="shared" si="24"/>
        <v>16.1462</v>
      </c>
      <c r="K105" s="167">
        <v>23.671099999999999</v>
      </c>
      <c r="L105" s="53">
        <v>31.7498</v>
      </c>
      <c r="M105" s="15"/>
      <c r="N105" s="53"/>
      <c r="O105" s="53">
        <v>0.74380000000000002</v>
      </c>
      <c r="P105" s="53">
        <v>2.5596000000000001</v>
      </c>
      <c r="Q105" s="16">
        <f t="shared" si="25"/>
        <v>82.147299999999987</v>
      </c>
      <c r="R105" s="25"/>
    </row>
    <row r="106" spans="1:18">
      <c r="A106" s="17" t="s">
        <v>0</v>
      </c>
      <c r="B106" s="397"/>
      <c r="C106" s="36" t="s">
        <v>13</v>
      </c>
      <c r="D106" s="76">
        <v>99.970513347074657</v>
      </c>
      <c r="E106" s="76">
        <v>9.1349999999999998</v>
      </c>
      <c r="F106" s="391">
        <f t="shared" si="23"/>
        <v>109.10551334707466</v>
      </c>
      <c r="G106" s="164">
        <v>4754.2969999999996</v>
      </c>
      <c r="H106" s="228">
        <v>7128.3289999999997</v>
      </c>
      <c r="I106" s="170"/>
      <c r="J106" s="391">
        <f t="shared" si="24"/>
        <v>7128.3289999999997</v>
      </c>
      <c r="K106" s="164">
        <v>9803.02</v>
      </c>
      <c r="L106" s="123">
        <v>18549.650000000001</v>
      </c>
      <c r="M106" s="20"/>
      <c r="N106" s="123"/>
      <c r="O106" s="123">
        <v>468.70100000000002</v>
      </c>
      <c r="P106" s="123">
        <v>1153.4169999999999</v>
      </c>
      <c r="Q106" s="21">
        <f t="shared" si="25"/>
        <v>41966.519513347077</v>
      </c>
      <c r="R106" s="25"/>
    </row>
    <row r="107" spans="1:18">
      <c r="A107" s="17" t="s">
        <v>0</v>
      </c>
      <c r="B107" s="396" t="s">
        <v>75</v>
      </c>
      <c r="C107" s="34" t="s">
        <v>11</v>
      </c>
      <c r="D107" s="75">
        <v>0.159</v>
      </c>
      <c r="E107" s="75">
        <v>4.5705999999999998</v>
      </c>
      <c r="F107" s="390">
        <f t="shared" si="23"/>
        <v>4.7295999999999996</v>
      </c>
      <c r="G107" s="167">
        <v>12.043200000000001</v>
      </c>
      <c r="H107" s="227">
        <v>32.54</v>
      </c>
      <c r="I107" s="169"/>
      <c r="J107" s="390">
        <f t="shared" si="24"/>
        <v>32.54</v>
      </c>
      <c r="K107" s="167">
        <v>18.685700000000001</v>
      </c>
      <c r="L107" s="53">
        <v>1.4815</v>
      </c>
      <c r="M107" s="15"/>
      <c r="N107" s="53">
        <v>2.0999999999999999E-3</v>
      </c>
      <c r="O107" s="53"/>
      <c r="P107" s="53"/>
      <c r="Q107" s="16">
        <f t="shared" si="25"/>
        <v>69.482099999999988</v>
      </c>
      <c r="R107" s="25"/>
    </row>
    <row r="108" spans="1:18">
      <c r="A108" s="17"/>
      <c r="B108" s="397"/>
      <c r="C108" s="36" t="s">
        <v>13</v>
      </c>
      <c r="D108" s="76">
        <v>98.280013121375788</v>
      </c>
      <c r="E108" s="76">
        <v>2523.3389999999999</v>
      </c>
      <c r="F108" s="391">
        <f t="shared" si="23"/>
        <v>2621.6190131213757</v>
      </c>
      <c r="G108" s="164">
        <v>4224.3459999999995</v>
      </c>
      <c r="H108" s="228">
        <v>11976.450999999999</v>
      </c>
      <c r="I108" s="170"/>
      <c r="J108" s="391">
        <f t="shared" si="24"/>
        <v>11976.450999999999</v>
      </c>
      <c r="K108" s="164">
        <v>5109.326</v>
      </c>
      <c r="L108" s="123">
        <v>658.70399999999995</v>
      </c>
      <c r="M108" s="20"/>
      <c r="N108" s="123">
        <v>0.221</v>
      </c>
      <c r="O108" s="123"/>
      <c r="P108" s="123"/>
      <c r="Q108" s="21">
        <f t="shared" si="25"/>
        <v>24590.667013121376</v>
      </c>
      <c r="R108" s="25"/>
    </row>
    <row r="109" spans="1:18">
      <c r="A109" s="17" t="s">
        <v>76</v>
      </c>
      <c r="B109" s="396" t="s">
        <v>77</v>
      </c>
      <c r="C109" s="34" t="s">
        <v>11</v>
      </c>
      <c r="D109" s="75"/>
      <c r="E109" s="75">
        <v>6.7100000000000007E-2</v>
      </c>
      <c r="F109" s="390">
        <f t="shared" si="23"/>
        <v>6.7100000000000007E-2</v>
      </c>
      <c r="G109" s="167">
        <v>0.1042</v>
      </c>
      <c r="H109" s="227">
        <v>0.39579999999999999</v>
      </c>
      <c r="I109" s="169"/>
      <c r="J109" s="390">
        <f t="shared" si="24"/>
        <v>0.39579999999999999</v>
      </c>
      <c r="K109" s="167">
        <v>1.2699999999999999E-2</v>
      </c>
      <c r="L109" s="53">
        <v>1.4800000000000001E-2</v>
      </c>
      <c r="M109" s="15"/>
      <c r="N109" s="53"/>
      <c r="O109" s="53"/>
      <c r="P109" s="53">
        <v>3.73E-2</v>
      </c>
      <c r="Q109" s="16">
        <f t="shared" si="25"/>
        <v>0.63190000000000002</v>
      </c>
      <c r="R109" s="25"/>
    </row>
    <row r="110" spans="1:18">
      <c r="A110" s="17"/>
      <c r="B110" s="397"/>
      <c r="C110" s="36" t="s">
        <v>13</v>
      </c>
      <c r="D110" s="76"/>
      <c r="E110" s="76">
        <v>54.17</v>
      </c>
      <c r="F110" s="391">
        <f t="shared" si="23"/>
        <v>54.17</v>
      </c>
      <c r="G110" s="164">
        <v>54.555</v>
      </c>
      <c r="H110" s="228">
        <v>625.00699999999995</v>
      </c>
      <c r="I110" s="170"/>
      <c r="J110" s="391">
        <f t="shared" si="24"/>
        <v>625.00699999999995</v>
      </c>
      <c r="K110" s="164">
        <v>14.811999999999999</v>
      </c>
      <c r="L110" s="123">
        <v>7.1980000000000004</v>
      </c>
      <c r="M110" s="20"/>
      <c r="N110" s="123"/>
      <c r="O110" s="123"/>
      <c r="P110" s="123">
        <v>11.77</v>
      </c>
      <c r="Q110" s="21">
        <f t="shared" si="25"/>
        <v>767.51199999999994</v>
      </c>
      <c r="R110" s="25"/>
    </row>
    <row r="111" spans="1:18">
      <c r="A111" s="17"/>
      <c r="B111" s="396" t="s">
        <v>78</v>
      </c>
      <c r="C111" s="34" t="s">
        <v>11</v>
      </c>
      <c r="D111" s="75">
        <v>0.27760000000000001</v>
      </c>
      <c r="E111" s="75">
        <v>0.84419999999999995</v>
      </c>
      <c r="F111" s="390">
        <f t="shared" si="23"/>
        <v>1.1217999999999999</v>
      </c>
      <c r="G111" s="167">
        <v>0.47220000000000001</v>
      </c>
      <c r="H111" s="227">
        <v>1.8463000000000001</v>
      </c>
      <c r="I111" s="169"/>
      <c r="J111" s="390">
        <f t="shared" si="24"/>
        <v>1.8463000000000001</v>
      </c>
      <c r="K111" s="167">
        <v>0.21870000000000001</v>
      </c>
      <c r="L111" s="53">
        <v>0.63519999999999999</v>
      </c>
      <c r="M111" s="15"/>
      <c r="N111" s="53">
        <v>1.5164</v>
      </c>
      <c r="O111" s="53"/>
      <c r="P111" s="53">
        <v>1.1621999999999999</v>
      </c>
      <c r="Q111" s="16">
        <f t="shared" si="25"/>
        <v>6.9727999999999994</v>
      </c>
      <c r="R111" s="25"/>
    </row>
    <row r="112" spans="1:18">
      <c r="A112" s="17"/>
      <c r="B112" s="397"/>
      <c r="C112" s="36" t="s">
        <v>13</v>
      </c>
      <c r="D112" s="76">
        <v>123.43276647952277</v>
      </c>
      <c r="E112" s="76">
        <v>350.27300000000002</v>
      </c>
      <c r="F112" s="391">
        <f t="shared" si="23"/>
        <v>473.70576647952282</v>
      </c>
      <c r="G112" s="164">
        <v>392.488</v>
      </c>
      <c r="H112" s="228">
        <v>2844.3870000000002</v>
      </c>
      <c r="I112" s="170"/>
      <c r="J112" s="391">
        <f t="shared" si="24"/>
        <v>2844.3870000000002</v>
      </c>
      <c r="K112" s="164">
        <v>256.91899999999998</v>
      </c>
      <c r="L112" s="123">
        <v>2160.9879999999998</v>
      </c>
      <c r="M112" s="20"/>
      <c r="N112" s="123">
        <v>864.66600000000005</v>
      </c>
      <c r="O112" s="123"/>
      <c r="P112" s="123">
        <v>477.28500000000003</v>
      </c>
      <c r="Q112" s="21">
        <f t="shared" si="25"/>
        <v>7470.4387664795222</v>
      </c>
      <c r="R112" s="25"/>
    </row>
    <row r="113" spans="1:18">
      <c r="A113" s="17" t="s">
        <v>79</v>
      </c>
      <c r="B113" s="396" t="s">
        <v>80</v>
      </c>
      <c r="C113" s="34" t="s">
        <v>11</v>
      </c>
      <c r="D113" s="75"/>
      <c r="E113" s="75"/>
      <c r="F113" s="390">
        <f t="shared" si="23"/>
        <v>0</v>
      </c>
      <c r="G113" s="167"/>
      <c r="H113" s="227"/>
      <c r="I113" s="169"/>
      <c r="J113" s="390">
        <f t="shared" si="24"/>
        <v>0</v>
      </c>
      <c r="K113" s="167"/>
      <c r="L113" s="53"/>
      <c r="M113" s="15"/>
      <c r="N113" s="53"/>
      <c r="O113" s="53"/>
      <c r="P113" s="53"/>
      <c r="Q113" s="16">
        <f t="shared" si="25"/>
        <v>0</v>
      </c>
      <c r="R113" s="25"/>
    </row>
    <row r="114" spans="1:18">
      <c r="A114" s="17"/>
      <c r="B114" s="397"/>
      <c r="C114" s="36" t="s">
        <v>13</v>
      </c>
      <c r="D114" s="76"/>
      <c r="E114" s="76"/>
      <c r="F114" s="391">
        <f t="shared" si="23"/>
        <v>0</v>
      </c>
      <c r="G114" s="164"/>
      <c r="H114" s="228"/>
      <c r="I114" s="170"/>
      <c r="J114" s="391">
        <f t="shared" si="24"/>
        <v>0</v>
      </c>
      <c r="K114" s="164"/>
      <c r="L114" s="123"/>
      <c r="M114" s="20"/>
      <c r="N114" s="123"/>
      <c r="O114" s="123"/>
      <c r="P114" s="123"/>
      <c r="Q114" s="21">
        <f t="shared" si="25"/>
        <v>0</v>
      </c>
      <c r="R114" s="25"/>
    </row>
    <row r="115" spans="1:18">
      <c r="A115" s="17"/>
      <c r="B115" s="396" t="s">
        <v>81</v>
      </c>
      <c r="C115" s="34" t="s">
        <v>11</v>
      </c>
      <c r="D115" s="75">
        <v>4.0000000000000001E-3</v>
      </c>
      <c r="E115" s="75">
        <v>1.26E-2</v>
      </c>
      <c r="F115" s="390">
        <f t="shared" si="23"/>
        <v>1.66E-2</v>
      </c>
      <c r="G115" s="167"/>
      <c r="H115" s="227"/>
      <c r="I115" s="169"/>
      <c r="J115" s="390">
        <f t="shared" si="24"/>
        <v>0</v>
      </c>
      <c r="K115" s="167"/>
      <c r="L115" s="53"/>
      <c r="M115" s="15"/>
      <c r="N115" s="53"/>
      <c r="O115" s="53"/>
      <c r="P115" s="53"/>
      <c r="Q115" s="16">
        <f t="shared" si="25"/>
        <v>1.66E-2</v>
      </c>
      <c r="R115" s="25"/>
    </row>
    <row r="116" spans="1:18">
      <c r="A116" s="17"/>
      <c r="B116" s="397"/>
      <c r="C116" s="36" t="s">
        <v>13</v>
      </c>
      <c r="D116" s="76">
        <v>1.7850002383155859</v>
      </c>
      <c r="E116" s="76">
        <v>8.6110000000000007</v>
      </c>
      <c r="F116" s="391">
        <f t="shared" si="23"/>
        <v>10.396000238315587</v>
      </c>
      <c r="G116" s="164"/>
      <c r="H116" s="228"/>
      <c r="I116" s="170"/>
      <c r="J116" s="391">
        <f t="shared" si="24"/>
        <v>0</v>
      </c>
      <c r="K116" s="164"/>
      <c r="L116" s="123"/>
      <c r="M116" s="20"/>
      <c r="N116" s="123"/>
      <c r="O116" s="123"/>
      <c r="P116" s="123"/>
      <c r="Q116" s="21">
        <f t="shared" si="25"/>
        <v>10.396000238315587</v>
      </c>
      <c r="R116" s="25"/>
    </row>
    <row r="117" spans="1:18">
      <c r="A117" s="17" t="s">
        <v>82</v>
      </c>
      <c r="B117" s="396" t="s">
        <v>83</v>
      </c>
      <c r="C117" s="34" t="s">
        <v>11</v>
      </c>
      <c r="D117" s="75">
        <v>1.1160000000000001</v>
      </c>
      <c r="E117" s="75"/>
      <c r="F117" s="390">
        <f t="shared" si="23"/>
        <v>1.1160000000000001</v>
      </c>
      <c r="G117" s="167"/>
      <c r="H117" s="227">
        <v>2.8000000000000001E-2</v>
      </c>
      <c r="I117" s="169"/>
      <c r="J117" s="390">
        <f t="shared" si="24"/>
        <v>2.8000000000000001E-2</v>
      </c>
      <c r="K117" s="167"/>
      <c r="L117" s="53"/>
      <c r="M117" s="15"/>
      <c r="N117" s="53"/>
      <c r="O117" s="53"/>
      <c r="P117" s="53"/>
      <c r="Q117" s="16">
        <f t="shared" si="25"/>
        <v>1.1440000000000001</v>
      </c>
      <c r="R117" s="25"/>
    </row>
    <row r="118" spans="1:18">
      <c r="A118" s="17"/>
      <c r="B118" s="397"/>
      <c r="C118" s="36" t="s">
        <v>13</v>
      </c>
      <c r="D118" s="76">
        <v>1066.3801423725347</v>
      </c>
      <c r="E118" s="76"/>
      <c r="F118" s="391">
        <f t="shared" si="23"/>
        <v>1066.3801423725347</v>
      </c>
      <c r="G118" s="164"/>
      <c r="H118" s="228">
        <v>44.1</v>
      </c>
      <c r="I118" s="170"/>
      <c r="J118" s="391">
        <f t="shared" si="24"/>
        <v>44.1</v>
      </c>
      <c r="K118" s="164"/>
      <c r="L118" s="123"/>
      <c r="M118" s="20"/>
      <c r="N118" s="123"/>
      <c r="O118" s="123"/>
      <c r="P118" s="123"/>
      <c r="Q118" s="21">
        <f t="shared" si="25"/>
        <v>1110.4801423725346</v>
      </c>
      <c r="R118" s="25"/>
    </row>
    <row r="119" spans="1:18">
      <c r="A119" s="17"/>
      <c r="B119" s="396" t="s">
        <v>84</v>
      </c>
      <c r="C119" s="34" t="s">
        <v>11</v>
      </c>
      <c r="D119" s="75">
        <v>6.7742000000000004</v>
      </c>
      <c r="E119" s="75">
        <v>0.56340000000000001</v>
      </c>
      <c r="F119" s="390">
        <f t="shared" si="23"/>
        <v>7.3376000000000001</v>
      </c>
      <c r="G119" s="167">
        <v>4.6654</v>
      </c>
      <c r="H119" s="227">
        <v>4.0144000000000002</v>
      </c>
      <c r="I119" s="169"/>
      <c r="J119" s="390">
        <f t="shared" si="24"/>
        <v>4.0144000000000002</v>
      </c>
      <c r="K119" s="167">
        <v>3.5000000000000003E-2</v>
      </c>
      <c r="L119" s="53">
        <v>5.0289999999999999</v>
      </c>
      <c r="M119" s="15"/>
      <c r="N119" s="53"/>
      <c r="O119" s="53"/>
      <c r="P119" s="53"/>
      <c r="Q119" s="16">
        <f t="shared" si="25"/>
        <v>21.081400000000002</v>
      </c>
      <c r="R119" s="25"/>
    </row>
    <row r="120" spans="1:18">
      <c r="A120" s="17"/>
      <c r="B120" s="397"/>
      <c r="C120" s="36" t="s">
        <v>13</v>
      </c>
      <c r="D120" s="76">
        <v>4699.9476274905455</v>
      </c>
      <c r="E120" s="76">
        <v>378.48899999999998</v>
      </c>
      <c r="F120" s="391">
        <f t="shared" si="23"/>
        <v>5078.4366274905451</v>
      </c>
      <c r="G120" s="164">
        <v>5602.692</v>
      </c>
      <c r="H120" s="228">
        <v>3096.616</v>
      </c>
      <c r="I120" s="170"/>
      <c r="J120" s="391">
        <f t="shared" si="24"/>
        <v>3096.616</v>
      </c>
      <c r="K120" s="164">
        <v>23.888000000000002</v>
      </c>
      <c r="L120" s="123">
        <v>2176.1060000000002</v>
      </c>
      <c r="M120" s="20"/>
      <c r="N120" s="123"/>
      <c r="O120" s="123"/>
      <c r="P120" s="123"/>
      <c r="Q120" s="21">
        <f t="shared" si="25"/>
        <v>15977.738627490546</v>
      </c>
      <c r="R120" s="25"/>
    </row>
    <row r="121" spans="1:18">
      <c r="A121" s="17" t="s">
        <v>18</v>
      </c>
      <c r="B121" s="396" t="s">
        <v>85</v>
      </c>
      <c r="C121" s="34" t="s">
        <v>11</v>
      </c>
      <c r="D121" s="75">
        <v>1.79</v>
      </c>
      <c r="E121" s="75">
        <v>1.2E-2</v>
      </c>
      <c r="F121" s="390">
        <f t="shared" si="23"/>
        <v>1.802</v>
      </c>
      <c r="G121" s="167">
        <v>1.8264</v>
      </c>
      <c r="H121" s="227">
        <v>12.1723</v>
      </c>
      <c r="I121" s="169"/>
      <c r="J121" s="390">
        <f t="shared" si="24"/>
        <v>12.1723</v>
      </c>
      <c r="K121" s="167">
        <v>8.6852</v>
      </c>
      <c r="L121" s="53">
        <v>79.736199999999997</v>
      </c>
      <c r="M121" s="15"/>
      <c r="N121" s="53"/>
      <c r="O121" s="53">
        <v>1.4999999999999999E-2</v>
      </c>
      <c r="P121" s="53">
        <v>0.13400000000000001</v>
      </c>
      <c r="Q121" s="16">
        <f t="shared" si="25"/>
        <v>104.3711</v>
      </c>
      <c r="R121" s="25"/>
    </row>
    <row r="122" spans="1:18">
      <c r="A122" s="25"/>
      <c r="B122" s="397"/>
      <c r="C122" s="36" t="s">
        <v>13</v>
      </c>
      <c r="D122" s="76">
        <v>3522.0207202253887</v>
      </c>
      <c r="E122" s="76">
        <v>6.9829999999999997</v>
      </c>
      <c r="F122" s="391">
        <f t="shared" si="23"/>
        <v>3529.0037202253889</v>
      </c>
      <c r="G122" s="164">
        <v>492.86399999999998</v>
      </c>
      <c r="H122" s="228">
        <v>4689.8729999999996</v>
      </c>
      <c r="I122" s="170"/>
      <c r="J122" s="391">
        <f t="shared" si="24"/>
        <v>4689.8729999999996</v>
      </c>
      <c r="K122" s="164">
        <v>1810.799</v>
      </c>
      <c r="L122" s="123">
        <v>16286.351000000001</v>
      </c>
      <c r="M122" s="20"/>
      <c r="N122" s="123"/>
      <c r="O122" s="123">
        <v>1.575</v>
      </c>
      <c r="P122" s="123">
        <v>48.48</v>
      </c>
      <c r="Q122" s="21">
        <f t="shared" si="25"/>
        <v>26858.945720225391</v>
      </c>
      <c r="R122" s="25"/>
    </row>
    <row r="123" spans="1:18">
      <c r="A123" s="25"/>
      <c r="B123" s="22" t="s">
        <v>15</v>
      </c>
      <c r="C123" s="34" t="s">
        <v>11</v>
      </c>
      <c r="D123" s="75">
        <v>1.3238000000000001</v>
      </c>
      <c r="E123" s="75">
        <v>2E-3</v>
      </c>
      <c r="F123" s="390">
        <f t="shared" si="23"/>
        <v>1.3258000000000001</v>
      </c>
      <c r="G123" s="167">
        <v>4.7300000000000004</v>
      </c>
      <c r="H123" s="227">
        <v>4.3006000000000002</v>
      </c>
      <c r="I123" s="169"/>
      <c r="J123" s="390">
        <f t="shared" si="24"/>
        <v>4.3006000000000002</v>
      </c>
      <c r="K123" s="167"/>
      <c r="L123" s="53">
        <v>0.05</v>
      </c>
      <c r="M123" s="15"/>
      <c r="N123" s="53"/>
      <c r="O123" s="53"/>
      <c r="P123" s="53"/>
      <c r="Q123" s="16">
        <f t="shared" si="25"/>
        <v>10.406400000000001</v>
      </c>
      <c r="R123" s="25"/>
    </row>
    <row r="124" spans="1:18">
      <c r="A124" s="25"/>
      <c r="B124" s="18" t="s">
        <v>86</v>
      </c>
      <c r="C124" s="36" t="s">
        <v>13</v>
      </c>
      <c r="D124" s="76">
        <v>850.24811351672281</v>
      </c>
      <c r="E124" s="76">
        <v>20.16</v>
      </c>
      <c r="F124" s="391">
        <f t="shared" si="23"/>
        <v>870.40811351672278</v>
      </c>
      <c r="G124" s="164">
        <v>2172.346</v>
      </c>
      <c r="H124" s="228">
        <v>5976.6549999999997</v>
      </c>
      <c r="I124" s="170"/>
      <c r="J124" s="391">
        <f t="shared" si="24"/>
        <v>5976.6549999999997</v>
      </c>
      <c r="K124" s="164"/>
      <c r="L124" s="123">
        <v>116.02500000000001</v>
      </c>
      <c r="M124" s="20"/>
      <c r="N124" s="123"/>
      <c r="O124" s="123"/>
      <c r="P124" s="123"/>
      <c r="Q124" s="21">
        <f t="shared" si="25"/>
        <v>9135.4341135167215</v>
      </c>
      <c r="R124" s="25"/>
    </row>
    <row r="125" spans="1:18">
      <c r="A125" s="25"/>
      <c r="B125" s="399" t="s">
        <v>19</v>
      </c>
      <c r="C125" s="34" t="s">
        <v>11</v>
      </c>
      <c r="D125" s="15">
        <f t="shared" ref="D125:D126" si="32">D103+D105+D107+D109+D111+D113+D115+D117+D119+D121+D123</f>
        <v>11.792900000000001</v>
      </c>
      <c r="E125" s="15">
        <f t="shared" ref="E125:E126" si="33">+E103+E105+E107+E109+E111+E113+E115+E117+E119+E121+E123</f>
        <v>6.0808999999999989</v>
      </c>
      <c r="F125" s="390">
        <f t="shared" si="23"/>
        <v>17.873799999999999</v>
      </c>
      <c r="G125" s="66">
        <f t="shared" ref="G125:G126" si="34">+G103+G105+G107+G109+G111+G113+G115+G117+G119+G121+G123</f>
        <v>30.760900000000003</v>
      </c>
      <c r="H125" s="72">
        <f>+H103+H105+H107+H109+H111+H113+H115+H117+H119+H121+H123</f>
        <v>71.583300000000008</v>
      </c>
      <c r="I125" s="66"/>
      <c r="J125" s="390">
        <f t="shared" si="24"/>
        <v>71.583300000000008</v>
      </c>
      <c r="K125" s="66">
        <f t="shared" ref="K125:L126" si="35">+K103+K105+K107+K109+K111+K113+K115+K117+K119+K121+K123</f>
        <v>51.308399999999999</v>
      </c>
      <c r="L125" s="53">
        <f t="shared" si="35"/>
        <v>118.69649999999999</v>
      </c>
      <c r="M125" s="53"/>
      <c r="N125" s="53">
        <f t="shared" ref="N125:P126" si="36">+N103+N105+N107+N109+N111+N113+N115+N117+N119+N121+N123</f>
        <v>1.5185</v>
      </c>
      <c r="O125" s="53">
        <f t="shared" si="36"/>
        <v>0.75880000000000003</v>
      </c>
      <c r="P125" s="124">
        <f t="shared" si="36"/>
        <v>3.8931</v>
      </c>
      <c r="Q125" s="16">
        <f t="shared" si="25"/>
        <v>296.39330000000001</v>
      </c>
      <c r="R125" s="25"/>
    </row>
    <row r="126" spans="1:18">
      <c r="A126" s="24"/>
      <c r="B126" s="400"/>
      <c r="C126" s="36" t="s">
        <v>13</v>
      </c>
      <c r="D126" s="20">
        <f t="shared" si="32"/>
        <v>10462.06489679148</v>
      </c>
      <c r="E126" s="20">
        <f t="shared" si="33"/>
        <v>3351.1600000000003</v>
      </c>
      <c r="F126" s="391">
        <f t="shared" si="23"/>
        <v>13813.22489679148</v>
      </c>
      <c r="G126" s="32">
        <f t="shared" si="34"/>
        <v>17693.588</v>
      </c>
      <c r="H126" s="199">
        <f>+H104+H106+H108+H110+H112+H114+H116+H118+H120+H122+H124</f>
        <v>36758.738999999994</v>
      </c>
      <c r="I126" s="32"/>
      <c r="J126" s="391">
        <f t="shared" si="24"/>
        <v>36758.738999999994</v>
      </c>
      <c r="K126" s="32">
        <f t="shared" si="35"/>
        <v>17018.764000000003</v>
      </c>
      <c r="L126" s="123">
        <f t="shared" si="35"/>
        <v>39955.022000000004</v>
      </c>
      <c r="M126" s="123"/>
      <c r="N126" s="123">
        <f t="shared" si="36"/>
        <v>864.88700000000006</v>
      </c>
      <c r="O126" s="123">
        <f t="shared" si="36"/>
        <v>470.27600000000001</v>
      </c>
      <c r="P126" s="123">
        <f t="shared" si="36"/>
        <v>1690.952</v>
      </c>
      <c r="Q126" s="21">
        <f t="shared" si="25"/>
        <v>128265.45289679147</v>
      </c>
      <c r="R126" s="25"/>
    </row>
    <row r="127" spans="1:18">
      <c r="A127" s="12" t="s">
        <v>0</v>
      </c>
      <c r="B127" s="396" t="s">
        <v>87</v>
      </c>
      <c r="C127" s="34" t="s">
        <v>11</v>
      </c>
      <c r="D127" s="75"/>
      <c r="E127" s="75"/>
      <c r="F127" s="390">
        <f t="shared" si="23"/>
        <v>0</v>
      </c>
      <c r="G127" s="167">
        <v>0</v>
      </c>
      <c r="H127" s="227"/>
      <c r="I127" s="169"/>
      <c r="J127" s="390">
        <f t="shared" si="24"/>
        <v>0</v>
      </c>
      <c r="K127" s="167"/>
      <c r="L127" s="53"/>
      <c r="M127" s="15"/>
      <c r="N127" s="53"/>
      <c r="O127" s="53"/>
      <c r="P127" s="53"/>
      <c r="Q127" s="16">
        <f t="shared" si="25"/>
        <v>0</v>
      </c>
      <c r="R127" s="25"/>
    </row>
    <row r="128" spans="1:18">
      <c r="A128" s="12" t="s">
        <v>0</v>
      </c>
      <c r="B128" s="397"/>
      <c r="C128" s="36" t="s">
        <v>13</v>
      </c>
      <c r="D128" s="76"/>
      <c r="E128" s="76"/>
      <c r="F128" s="391">
        <f t="shared" si="23"/>
        <v>0</v>
      </c>
      <c r="G128" s="164">
        <v>7.7279999999999998</v>
      </c>
      <c r="H128" s="228"/>
      <c r="I128" s="170"/>
      <c r="J128" s="391">
        <f t="shared" si="24"/>
        <v>0</v>
      </c>
      <c r="K128" s="164"/>
      <c r="L128" s="123"/>
      <c r="M128" s="20"/>
      <c r="N128" s="123"/>
      <c r="O128" s="123"/>
      <c r="P128" s="123"/>
      <c r="Q128" s="21">
        <f t="shared" si="25"/>
        <v>7.7279999999999998</v>
      </c>
      <c r="R128" s="25"/>
    </row>
    <row r="129" spans="1:18">
      <c r="A129" s="17" t="s">
        <v>88</v>
      </c>
      <c r="B129" s="396" t="s">
        <v>89</v>
      </c>
      <c r="C129" s="34" t="s">
        <v>11</v>
      </c>
      <c r="D129" s="75"/>
      <c r="E129" s="75"/>
      <c r="F129" s="390">
        <f t="shared" si="23"/>
        <v>0</v>
      </c>
      <c r="G129" s="167">
        <v>0</v>
      </c>
      <c r="H129" s="227"/>
      <c r="I129" s="169"/>
      <c r="J129" s="390">
        <f t="shared" si="24"/>
        <v>0</v>
      </c>
      <c r="K129" s="167"/>
      <c r="L129" s="53"/>
      <c r="M129" s="15"/>
      <c r="N129" s="53"/>
      <c r="O129" s="53"/>
      <c r="P129" s="53"/>
      <c r="Q129" s="16">
        <f t="shared" si="25"/>
        <v>0</v>
      </c>
      <c r="R129" s="25"/>
    </row>
    <row r="130" spans="1:18">
      <c r="A130" s="17"/>
      <c r="B130" s="397"/>
      <c r="C130" s="36" t="s">
        <v>13</v>
      </c>
      <c r="D130" s="76"/>
      <c r="E130" s="76"/>
      <c r="F130" s="391">
        <f t="shared" si="23"/>
        <v>0</v>
      </c>
      <c r="G130" s="164">
        <v>32.192999999999998</v>
      </c>
      <c r="H130" s="228"/>
      <c r="I130" s="170"/>
      <c r="J130" s="391">
        <f t="shared" si="24"/>
        <v>0</v>
      </c>
      <c r="K130" s="164"/>
      <c r="L130" s="123"/>
      <c r="M130" s="20"/>
      <c r="N130" s="123"/>
      <c r="O130" s="123"/>
      <c r="P130" s="123"/>
      <c r="Q130" s="387">
        <f t="shared" si="25"/>
        <v>32.192999999999998</v>
      </c>
      <c r="R130" s="25"/>
    </row>
    <row r="131" spans="1:18">
      <c r="A131" s="17" t="s">
        <v>90</v>
      </c>
      <c r="B131" s="22" t="s">
        <v>15</v>
      </c>
      <c r="C131" s="42" t="s">
        <v>11</v>
      </c>
      <c r="D131" s="83"/>
      <c r="E131" s="83"/>
      <c r="F131" s="392">
        <f t="shared" ref="F131:F139" si="37">SUM(D131:E131)</f>
        <v>0</v>
      </c>
      <c r="G131" s="184">
        <v>0</v>
      </c>
      <c r="H131" s="266">
        <v>4.9000000000000002E-2</v>
      </c>
      <c r="I131" s="186"/>
      <c r="J131" s="392">
        <f t="shared" ref="J131:J139" si="38">SUM(H131:I131)</f>
        <v>4.9000000000000002E-2</v>
      </c>
      <c r="K131" s="184"/>
      <c r="L131" s="50"/>
      <c r="M131" s="43"/>
      <c r="N131" s="50"/>
      <c r="O131" s="50"/>
      <c r="P131" s="50"/>
      <c r="Q131" s="16">
        <f t="shared" si="25"/>
        <v>4.9000000000000002E-2</v>
      </c>
      <c r="R131" s="25"/>
    </row>
    <row r="132" spans="1:18">
      <c r="A132" s="17"/>
      <c r="B132" s="22" t="s">
        <v>91</v>
      </c>
      <c r="C132" s="34" t="s">
        <v>92</v>
      </c>
      <c r="D132" s="275"/>
      <c r="E132" s="275"/>
      <c r="F132" s="393">
        <f t="shared" si="37"/>
        <v>0</v>
      </c>
      <c r="G132" s="341"/>
      <c r="H132" s="344"/>
      <c r="I132" s="169"/>
      <c r="J132" s="393">
        <f t="shared" si="38"/>
        <v>0</v>
      </c>
      <c r="K132" s="341"/>
      <c r="L132" s="376"/>
      <c r="M132" s="374"/>
      <c r="N132" s="376"/>
      <c r="O132" s="376"/>
      <c r="P132" s="376"/>
      <c r="Q132" s="16">
        <f t="shared" si="25"/>
        <v>0</v>
      </c>
      <c r="R132" s="25"/>
    </row>
    <row r="133" spans="1:18">
      <c r="A133" s="17" t="s">
        <v>18</v>
      </c>
      <c r="B133" s="20"/>
      <c r="C133" s="36" t="s">
        <v>13</v>
      </c>
      <c r="D133" s="76"/>
      <c r="E133" s="76"/>
      <c r="F133" s="394">
        <f t="shared" si="37"/>
        <v>0</v>
      </c>
      <c r="G133" s="164">
        <v>0.21</v>
      </c>
      <c r="H133" s="433">
        <v>20.687000000000001</v>
      </c>
      <c r="I133" s="170"/>
      <c r="J133" s="394">
        <f t="shared" si="38"/>
        <v>20.687000000000001</v>
      </c>
      <c r="K133" s="190"/>
      <c r="L133" s="123"/>
      <c r="M133" s="20"/>
      <c r="N133" s="123"/>
      <c r="O133" s="123"/>
      <c r="P133" s="123"/>
      <c r="Q133" s="387">
        <f t="shared" si="25"/>
        <v>20.897000000000002</v>
      </c>
      <c r="R133" s="25"/>
    </row>
    <row r="134" spans="1:18">
      <c r="A134" s="25"/>
      <c r="B134" s="45" t="s">
        <v>0</v>
      </c>
      <c r="C134" s="42" t="s">
        <v>11</v>
      </c>
      <c r="D134" s="15"/>
      <c r="E134" s="15"/>
      <c r="F134" s="392">
        <f t="shared" si="37"/>
        <v>0</v>
      </c>
      <c r="G134" s="66">
        <f>+G127+G129+G131</f>
        <v>0</v>
      </c>
      <c r="H134" s="72">
        <f>+H127+H129+H131</f>
        <v>4.9000000000000002E-2</v>
      </c>
      <c r="I134" s="11"/>
      <c r="J134" s="392">
        <f t="shared" si="38"/>
        <v>4.9000000000000002E-2</v>
      </c>
      <c r="K134" s="359"/>
      <c r="L134" s="50"/>
      <c r="M134" s="380"/>
      <c r="N134" s="200"/>
      <c r="O134" s="50"/>
      <c r="P134" s="50"/>
      <c r="Q134" s="16">
        <f t="shared" si="25"/>
        <v>4.9000000000000002E-2</v>
      </c>
      <c r="R134" s="25"/>
    </row>
    <row r="135" spans="1:18">
      <c r="A135" s="25"/>
      <c r="B135" s="46" t="s">
        <v>19</v>
      </c>
      <c r="C135" s="34" t="s">
        <v>92</v>
      </c>
      <c r="D135" s="15"/>
      <c r="E135" s="15"/>
      <c r="F135" s="393">
        <f t="shared" si="37"/>
        <v>0</v>
      </c>
      <c r="G135" s="66"/>
      <c r="H135" s="72"/>
      <c r="I135" s="66"/>
      <c r="J135" s="393">
        <f t="shared" si="38"/>
        <v>0</v>
      </c>
      <c r="K135" s="66"/>
      <c r="L135" s="376"/>
      <c r="M135" s="381"/>
      <c r="N135" s="381"/>
      <c r="O135" s="376"/>
      <c r="P135" s="376"/>
      <c r="Q135" s="16">
        <f t="shared" si="25"/>
        <v>0</v>
      </c>
      <c r="R135" s="25"/>
    </row>
    <row r="136" spans="1:18">
      <c r="A136" s="24"/>
      <c r="B136" s="20"/>
      <c r="C136" s="36" t="s">
        <v>13</v>
      </c>
      <c r="D136" s="20"/>
      <c r="E136" s="204"/>
      <c r="F136" s="394">
        <f t="shared" si="37"/>
        <v>0</v>
      </c>
      <c r="G136" s="32">
        <f>+G128+G130+G133</f>
        <v>40.131</v>
      </c>
      <c r="H136" s="128">
        <f>+H128+H130+H133</f>
        <v>20.687000000000001</v>
      </c>
      <c r="I136" s="32"/>
      <c r="J136" s="394">
        <f t="shared" si="38"/>
        <v>20.687000000000001</v>
      </c>
      <c r="K136" s="352"/>
      <c r="L136" s="123"/>
      <c r="M136" s="202"/>
      <c r="N136" s="202"/>
      <c r="O136" s="123"/>
      <c r="P136" s="123"/>
      <c r="Q136" s="387">
        <f t="shared" si="25"/>
        <v>60.817999999999998</v>
      </c>
      <c r="R136" s="25"/>
    </row>
    <row r="137" spans="1:18">
      <c r="A137" s="47"/>
      <c r="B137" s="48" t="s">
        <v>0</v>
      </c>
      <c r="C137" s="49" t="s">
        <v>11</v>
      </c>
      <c r="D137" s="276">
        <f t="shared" ref="D137:E137" si="39">D134+D125+D101</f>
        <v>345.15719999999993</v>
      </c>
      <c r="E137" s="305">
        <f t="shared" si="39"/>
        <v>761.8193</v>
      </c>
      <c r="F137" s="392">
        <f t="shared" si="37"/>
        <v>1106.9765</v>
      </c>
      <c r="G137" s="342">
        <f t="shared" ref="G137" si="40">G134+G125+G101</f>
        <v>6303.6508000000003</v>
      </c>
      <c r="H137" s="468">
        <f>H134+H125+H101</f>
        <v>4810.6931999999988</v>
      </c>
      <c r="I137" s="80"/>
      <c r="J137" s="392">
        <f t="shared" si="38"/>
        <v>4810.6931999999988</v>
      </c>
      <c r="K137" s="354">
        <f>K134+K125+K101</f>
        <v>2644.127</v>
      </c>
      <c r="L137" s="53">
        <f t="shared" ref="L137" si="41">L134+L125+L101</f>
        <v>243.47119999999998</v>
      </c>
      <c r="M137" s="380"/>
      <c r="N137" s="380">
        <f t="shared" ref="N137:P137" si="42">N134+N125+N101</f>
        <v>52.160700000000006</v>
      </c>
      <c r="O137" s="50">
        <f t="shared" si="42"/>
        <v>24.527800000000003</v>
      </c>
      <c r="P137" s="50">
        <f t="shared" si="42"/>
        <v>25.063800000000004</v>
      </c>
      <c r="Q137" s="16">
        <f t="shared" si="25"/>
        <v>15210.670999999998</v>
      </c>
      <c r="R137" s="25"/>
    </row>
    <row r="138" spans="1:18">
      <c r="A138" s="47"/>
      <c r="B138" s="51" t="s">
        <v>93</v>
      </c>
      <c r="C138" s="52" t="s">
        <v>92</v>
      </c>
      <c r="D138" s="77"/>
      <c r="E138" s="77"/>
      <c r="F138" s="393">
        <f t="shared" si="37"/>
        <v>0</v>
      </c>
      <c r="G138" s="172"/>
      <c r="H138" s="267"/>
      <c r="I138" s="187"/>
      <c r="J138" s="393">
        <f t="shared" si="38"/>
        <v>0</v>
      </c>
      <c r="K138" s="172"/>
      <c r="L138" s="53"/>
      <c r="M138" s="201"/>
      <c r="N138" s="201"/>
      <c r="O138" s="376"/>
      <c r="P138" s="376"/>
      <c r="Q138" s="16">
        <f t="shared" ref="Q138:Q139" si="43">SUM(F138:G138,J138:P138)</f>
        <v>0</v>
      </c>
      <c r="R138" s="25"/>
    </row>
    <row r="139" spans="1:18" ht="19.5" thickBot="1">
      <c r="A139" s="54"/>
      <c r="B139" s="55"/>
      <c r="C139" s="56" t="s">
        <v>13</v>
      </c>
      <c r="D139" s="84">
        <f t="shared" ref="D139:E139" si="44">D136+D126+D102</f>
        <v>294359.72100000002</v>
      </c>
      <c r="E139" s="84">
        <f t="shared" si="44"/>
        <v>456201.44199999998</v>
      </c>
      <c r="F139" s="395">
        <f t="shared" si="37"/>
        <v>750561.16299999994</v>
      </c>
      <c r="G139" s="173">
        <f t="shared" ref="G139" si="45">G136+G126+G102</f>
        <v>2257972.3310000007</v>
      </c>
      <c r="H139" s="469">
        <f>H136+H126+H102</f>
        <v>901178.49399999995</v>
      </c>
      <c r="I139" s="81"/>
      <c r="J139" s="395">
        <f t="shared" si="38"/>
        <v>901178.49399999995</v>
      </c>
      <c r="K139" s="192">
        <f>K136+K126+K102</f>
        <v>622240.87799999991</v>
      </c>
      <c r="L139" s="57">
        <f t="shared" ref="L139" si="46">L136+L126+L102</f>
        <v>75716.364000000001</v>
      </c>
      <c r="M139" s="203"/>
      <c r="N139" s="203">
        <f t="shared" ref="N139:P139" si="47">N136+N126+N102</f>
        <v>39065.199000000008</v>
      </c>
      <c r="O139" s="57">
        <f t="shared" si="47"/>
        <v>22386.54</v>
      </c>
      <c r="P139" s="57">
        <f t="shared" si="47"/>
        <v>22254.062000000002</v>
      </c>
      <c r="Q139" s="29">
        <f t="shared" si="43"/>
        <v>4691375.0310000004</v>
      </c>
      <c r="R139" s="25"/>
    </row>
    <row r="140" spans="1:18">
      <c r="O140" s="70"/>
      <c r="Q140" s="388" t="s">
        <v>94</v>
      </c>
    </row>
    <row r="141" spans="1:18">
      <c r="O141" s="70"/>
    </row>
    <row r="142" spans="1:18">
      <c r="L142" s="70"/>
    </row>
    <row r="143" spans="1:18">
      <c r="E143" s="198"/>
    </row>
    <row r="144" spans="1:18">
      <c r="E144" s="198"/>
    </row>
    <row r="145" spans="5:5">
      <c r="E145" s="198"/>
    </row>
    <row r="146" spans="5:5">
      <c r="E146" s="198"/>
    </row>
    <row r="147" spans="5:5">
      <c r="E147" s="198"/>
    </row>
    <row r="148" spans="5:5">
      <c r="E148" s="198"/>
    </row>
    <row r="149" spans="5:5">
      <c r="E149" s="198"/>
    </row>
  </sheetData>
  <mergeCells count="52">
    <mergeCell ref="B125:B126"/>
    <mergeCell ref="B127:B128"/>
    <mergeCell ref="B129:B130"/>
    <mergeCell ref="B111:B112"/>
    <mergeCell ref="B113:B114"/>
    <mergeCell ref="B115:B116"/>
    <mergeCell ref="B117:B118"/>
    <mergeCell ref="B119:B120"/>
    <mergeCell ref="B121:B122"/>
    <mergeCell ref="B109:B110"/>
    <mergeCell ref="A87:B88"/>
    <mergeCell ref="A89:B90"/>
    <mergeCell ref="A91:B92"/>
    <mergeCell ref="A93:B94"/>
    <mergeCell ref="A95:B96"/>
    <mergeCell ref="A97:B98"/>
    <mergeCell ref="A99:B100"/>
    <mergeCell ref="A101:B102"/>
    <mergeCell ref="B103:B104"/>
    <mergeCell ref="B105:B106"/>
    <mergeCell ref="B107:B108"/>
    <mergeCell ref="B85:B86"/>
    <mergeCell ref="A48:B49"/>
    <mergeCell ref="A50:B51"/>
    <mergeCell ref="A52:B53"/>
    <mergeCell ref="B54:B55"/>
    <mergeCell ref="B58:B59"/>
    <mergeCell ref="B60:B61"/>
    <mergeCell ref="B64:B65"/>
    <mergeCell ref="B73:B74"/>
    <mergeCell ref="B75:B76"/>
    <mergeCell ref="B77:B78"/>
    <mergeCell ref="B81:B82"/>
    <mergeCell ref="A46:B47"/>
    <mergeCell ref="B20:B21"/>
    <mergeCell ref="B22:B23"/>
    <mergeCell ref="B24:B25"/>
    <mergeCell ref="B28:B29"/>
    <mergeCell ref="B30:B31"/>
    <mergeCell ref="B32:B33"/>
    <mergeCell ref="B36:B37"/>
    <mergeCell ref="A38:B39"/>
    <mergeCell ref="A40:B41"/>
    <mergeCell ref="A42:B43"/>
    <mergeCell ref="A44:B45"/>
    <mergeCell ref="A1:Q1"/>
    <mergeCell ref="B16:B17"/>
    <mergeCell ref="B4:B5"/>
    <mergeCell ref="B8:B9"/>
    <mergeCell ref="A10:B11"/>
    <mergeCell ref="B12:B13"/>
    <mergeCell ref="B14:B15"/>
  </mergeCells>
  <phoneticPr fontId="4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総括表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2015-02-11T09:52:40Z</cp:lastPrinted>
  <dcterms:created xsi:type="dcterms:W3CDTF">2013-06-24T02:13:34Z</dcterms:created>
  <dcterms:modified xsi:type="dcterms:W3CDTF">2015-02-11T09:53:48Z</dcterms:modified>
</cp:coreProperties>
</file>